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BOLETIN ESTADISTICO DEUDA\2026\7. JULIO 2026\"/>
    </mc:Choice>
  </mc:AlternateContent>
  <xr:revisionPtr revIDLastSave="0" documentId="8_{84813A45-1B35-4645-B54F-02277CB8E518}" xr6:coauthVersionLast="47" xr6:coauthVersionMax="47" xr10:uidLastSave="{00000000-0000-0000-0000-000000000000}"/>
  <bookViews>
    <workbookView xWindow="28680" yWindow="-120" windowWidth="20730" windowHeight="11040" firstSheet="1" activeTab="1" xr2:uid="{00000000-000D-0000-FFFF-FFFF00000000}"/>
  </bookViews>
  <sheets>
    <sheet name="Hoja1" sheetId="16" state="hidden" r:id="rId1"/>
    <sheet name="INDICE" sheetId="27" r:id="rId2"/>
    <sheet name="1" sheetId="2" r:id="rId3"/>
    <sheet name="2" sheetId="3" r:id="rId4"/>
    <sheet name="3" sheetId="4" r:id="rId5"/>
    <sheet name="4" sheetId="5" r:id="rId6"/>
    <sheet name="5" sheetId="6" r:id="rId7"/>
    <sheet name="6" sheetId="7" r:id="rId8"/>
    <sheet name="7" sheetId="8" r:id="rId9"/>
    <sheet name="8" sheetId="14" r:id="rId10"/>
    <sheet name="9" sheetId="9" r:id="rId11"/>
    <sheet name="10" sheetId="10" r:id="rId12"/>
    <sheet name="11" sheetId="11" r:id="rId13"/>
    <sheet name="12" sheetId="15" r:id="rId14"/>
    <sheet name="13." sheetId="19" r:id="rId15"/>
    <sheet name="14." sheetId="20" r:id="rId16"/>
    <sheet name="15." sheetId="21" r:id="rId17"/>
    <sheet name="16." sheetId="22" r:id="rId18"/>
    <sheet name="17." sheetId="23" r:id="rId19"/>
    <sheet name="18." sheetId="24" r:id="rId20"/>
    <sheet name="19." sheetId="25" r:id="rId21"/>
    <sheet name="20." sheetId="26" r:id="rId22"/>
  </sheets>
  <externalReferences>
    <externalReference r:id="rId23"/>
  </externalReferences>
  <definedNames>
    <definedName name="___">#REF!</definedName>
    <definedName name="_xlnm._FilterDatabase" localSheetId="13" hidden="1">'12'!$A$2:$AP$2055</definedName>
    <definedName name="_xlnm._FilterDatabase" localSheetId="17" hidden="1">'16.'!$A$33:$M$56</definedName>
    <definedName name="_xlnm._FilterDatabase" localSheetId="9" hidden="1">'8'!$A$2:$AO$381</definedName>
    <definedName name="anita" localSheetId="14">#REF!</definedName>
    <definedName name="anita" localSheetId="15">#REF!</definedName>
    <definedName name="anita" localSheetId="16">#REF!</definedName>
    <definedName name="anita" localSheetId="17">#REF!</definedName>
    <definedName name="anita" localSheetId="18">#REF!</definedName>
    <definedName name="anita" localSheetId="19">#REF!</definedName>
    <definedName name="anita" localSheetId="20">#REF!</definedName>
    <definedName name="anita" localSheetId="21">#REF!</definedName>
    <definedName name="anita" localSheetId="8">#REF!</definedName>
    <definedName name="anita" localSheetId="1">#REF!</definedName>
    <definedName name="anita">#REF!</definedName>
    <definedName name="base" localSheetId="14">#REF!</definedName>
    <definedName name="base" localSheetId="15">#REF!</definedName>
    <definedName name="base" localSheetId="16">#REF!</definedName>
    <definedName name="base" localSheetId="17">#REF!</definedName>
    <definedName name="base" localSheetId="18">#REF!</definedName>
    <definedName name="base" localSheetId="19">#REF!</definedName>
    <definedName name="base" localSheetId="20">#REF!</definedName>
    <definedName name="base" localSheetId="21">#REF!</definedName>
    <definedName name="base" localSheetId="8">#REF!</definedName>
    <definedName name="base" localSheetId="1">#REF!</definedName>
    <definedName name="base">#REF!</definedName>
    <definedName name="bce" localSheetId="14">#REF!</definedName>
    <definedName name="bce" localSheetId="15">#REF!</definedName>
    <definedName name="bce" localSheetId="16">#REF!</definedName>
    <definedName name="bce" localSheetId="17">#REF!</definedName>
    <definedName name="bce" localSheetId="18">#REF!</definedName>
    <definedName name="bce" localSheetId="19">#REF!</definedName>
    <definedName name="bce" localSheetId="20">#REF!</definedName>
    <definedName name="bce" localSheetId="21">#REF!</definedName>
    <definedName name="bce" localSheetId="8">#REF!</definedName>
    <definedName name="bce" localSheetId="1">#REF!</definedName>
    <definedName name="bce">#REF!</definedName>
    <definedName name="boeltin" localSheetId="14">#REF!</definedName>
    <definedName name="boeltin" localSheetId="15">#REF!</definedName>
    <definedName name="boeltin" localSheetId="16">#REF!</definedName>
    <definedName name="boeltin" localSheetId="17">#REF!</definedName>
    <definedName name="boeltin" localSheetId="18">#REF!</definedName>
    <definedName name="boeltin" localSheetId="19">#REF!</definedName>
    <definedName name="boeltin" localSheetId="20">#REF!</definedName>
    <definedName name="boeltin" localSheetId="21">#REF!</definedName>
    <definedName name="boeltin" localSheetId="8">#REF!</definedName>
    <definedName name="boeltin" localSheetId="1">#REF!</definedName>
    <definedName name="boeltin">#REF!</definedName>
    <definedName name="boletin" localSheetId="14">#REF!</definedName>
    <definedName name="boletin" localSheetId="15">#REF!</definedName>
    <definedName name="boletin" localSheetId="16">#REF!</definedName>
    <definedName name="boletin" localSheetId="17">#REF!</definedName>
    <definedName name="boletin" localSheetId="18">#REF!</definedName>
    <definedName name="boletin" localSheetId="21">#REF!</definedName>
    <definedName name="boletin" localSheetId="1">#REF!</definedName>
    <definedName name="boletin">#REF!</definedName>
    <definedName name="corto" localSheetId="21">#REF!</definedName>
    <definedName name="corto" localSheetId="1">#REF!</definedName>
    <definedName name="corto">#REF!</definedName>
    <definedName name="diciembre" localSheetId="14">#REF!</definedName>
    <definedName name="diciembre" localSheetId="15">#REF!</definedName>
    <definedName name="diciembre" localSheetId="16">#REF!</definedName>
    <definedName name="diciembre" localSheetId="17">#REF!</definedName>
    <definedName name="diciembre" localSheetId="18">#REF!</definedName>
    <definedName name="diciembre" localSheetId="19">#REF!</definedName>
    <definedName name="diciembre" localSheetId="20">#REF!</definedName>
    <definedName name="diciembre" localSheetId="21">#REF!</definedName>
    <definedName name="diciembre" localSheetId="8">#REF!</definedName>
    <definedName name="diciembre" localSheetId="1">#REF!</definedName>
    <definedName name="diciembre">#REF!</definedName>
    <definedName name="DX" localSheetId="21">#REF!</definedName>
    <definedName name="DX" localSheetId="1">#REF!</definedName>
    <definedName name="DX">#REF!</definedName>
    <definedName name="enero">'[1]SDX1(2)'!$C$8:$P$2347</definedName>
    <definedName name="fechas" localSheetId="14">#REF!</definedName>
    <definedName name="fechas" localSheetId="15">#REF!</definedName>
    <definedName name="fechas" localSheetId="16">#REF!</definedName>
    <definedName name="fechas" localSheetId="17">#REF!</definedName>
    <definedName name="fechas" localSheetId="18">#REF!</definedName>
    <definedName name="fechas" localSheetId="21">#REF!</definedName>
    <definedName name="fechas" localSheetId="1">#REF!</definedName>
    <definedName name="fechas">#REF!</definedName>
    <definedName name="interna" localSheetId="14">#REF!</definedName>
    <definedName name="interna" localSheetId="15">#REF!</definedName>
    <definedName name="interna" localSheetId="16">#REF!</definedName>
    <definedName name="interna" localSheetId="17">#REF!</definedName>
    <definedName name="interna" localSheetId="18">#REF!</definedName>
    <definedName name="interna" localSheetId="19">#REF!</definedName>
    <definedName name="interna" localSheetId="20">#REF!</definedName>
    <definedName name="interna" localSheetId="21">#REF!</definedName>
    <definedName name="interna" localSheetId="8">#REF!</definedName>
    <definedName name="interna" localSheetId="1">#REF!</definedName>
    <definedName name="interna">#REF!</definedName>
    <definedName name="SegmentaciónDeDatos_PGE___para_consolidado">#N/A</definedName>
    <definedName name="SegmentaciónDeDatos_PGE___para_consolidado11">#N/A</definedName>
    <definedName name="SegmentaciónDeDatos_PGE___para_consolidado21">#N/A</definedName>
    <definedName name="SegmentaciónDeDatos_PGE___para_consolidado22">#N/A</definedName>
    <definedName name="SegmentaciónDeDatos_PGE___para_consolidado3">#N/A</definedName>
    <definedName name="SegmentaciónDeDatos_PGE___para_consolidado4">#N/A</definedName>
    <definedName name="sigade" localSheetId="14">#REF!</definedName>
    <definedName name="sigade" localSheetId="15">#REF!</definedName>
    <definedName name="sigade" localSheetId="16">#REF!</definedName>
    <definedName name="sigade" localSheetId="17">#REF!</definedName>
    <definedName name="sigade" localSheetId="18">#REF!</definedName>
    <definedName name="sigade" localSheetId="19">#REF!</definedName>
    <definedName name="sigade" localSheetId="20">#REF!</definedName>
    <definedName name="sigade" localSheetId="21">#REF!</definedName>
    <definedName name="sigade" localSheetId="8">#REF!</definedName>
    <definedName name="sigade" localSheetId="1">#REF!</definedName>
    <definedName name="sigade">#REF!</definedName>
    <definedName name="ss" localSheetId="14">#REF!</definedName>
    <definedName name="ss" localSheetId="15">#REF!</definedName>
    <definedName name="ss" localSheetId="16">#REF!</definedName>
    <definedName name="ss" localSheetId="17">#REF!</definedName>
    <definedName name="ss" localSheetId="18">#REF!</definedName>
    <definedName name="ss" localSheetId="19">#REF!</definedName>
    <definedName name="ss" localSheetId="20">#REF!</definedName>
    <definedName name="ss" localSheetId="21">#REF!</definedName>
    <definedName name="ss" localSheetId="8">#REF!</definedName>
    <definedName name="ss" localSheetId="1">#REF!</definedName>
    <definedName name="ss">#REF!</definedName>
    <definedName name="SSS" localSheetId="14">#REF!</definedName>
    <definedName name="SSS" localSheetId="15">#REF!</definedName>
    <definedName name="SSS" localSheetId="16">#REF!</definedName>
    <definedName name="SSS" localSheetId="17">#REF!</definedName>
    <definedName name="SSS" localSheetId="18">#REF!</definedName>
    <definedName name="SSS" localSheetId="19">#REF!</definedName>
    <definedName name="SSS" localSheetId="20">#REF!</definedName>
    <definedName name="SSS" localSheetId="21">#REF!</definedName>
    <definedName name="SSS" localSheetId="8">#REF!</definedName>
    <definedName name="SSS" localSheetId="1">#REF!</definedName>
    <definedName name="SSS">#REF!</definedName>
    <definedName name="tasa" localSheetId="14">#REF!</definedName>
    <definedName name="tasa" localSheetId="15">#REF!</definedName>
    <definedName name="tasa" localSheetId="16">#REF!</definedName>
    <definedName name="tasa" localSheetId="17">#REF!</definedName>
    <definedName name="tasa" localSheetId="18">#REF!</definedName>
    <definedName name="tasa" localSheetId="19">#REF!</definedName>
    <definedName name="tasa" localSheetId="20">#REF!</definedName>
    <definedName name="tasa" localSheetId="21">#REF!</definedName>
    <definedName name="tasa" localSheetId="8">#REF!</definedName>
    <definedName name="tasa" localSheetId="1">#REF!</definedName>
    <definedName name="tasa">#REF!</definedName>
    <definedName name="tasas" localSheetId="14">#REF!</definedName>
    <definedName name="tasas" localSheetId="15">#REF!</definedName>
    <definedName name="tasas" localSheetId="16">#REF!</definedName>
    <definedName name="tasas" localSheetId="17">#REF!</definedName>
    <definedName name="tasas" localSheetId="18">#REF!</definedName>
    <definedName name="tasas" localSheetId="19">#REF!</definedName>
    <definedName name="tasas" localSheetId="20">#REF!</definedName>
    <definedName name="tasas" localSheetId="21">#REF!</definedName>
    <definedName name="tasas" localSheetId="8">#REF!</definedName>
    <definedName name="tasas" localSheetId="1">#REF!</definedName>
    <definedName name="tasas">#REF!</definedName>
  </definedNames>
  <calcPr calcId="191029"/>
  <pivotCaches>
    <pivotCache cacheId="9" r:id="rId2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3" l="1"/>
  <c r="B20" i="3"/>
  <c r="C14" i="3"/>
  <c r="D14" i="3"/>
  <c r="E14" i="3"/>
  <c r="F14" i="3"/>
  <c r="G14" i="3"/>
  <c r="H14" i="3"/>
  <c r="I14" i="3"/>
  <c r="B14" i="3"/>
  <c r="C16" i="24"/>
  <c r="C68" i="11" l="1"/>
  <c r="D68" i="11"/>
  <c r="E68" i="11"/>
  <c r="F68" i="11"/>
  <c r="G68" i="11"/>
  <c r="H68" i="11"/>
  <c r="I68" i="11"/>
  <c r="J68" i="11"/>
  <c r="B68" i="11"/>
  <c r="C47" i="11"/>
  <c r="D47" i="11"/>
  <c r="E47" i="11"/>
  <c r="F47" i="11"/>
  <c r="G47" i="11"/>
  <c r="H47" i="11"/>
  <c r="I47" i="11"/>
  <c r="J47" i="11"/>
  <c r="B47" i="11"/>
  <c r="C35" i="11"/>
  <c r="D35" i="11"/>
  <c r="E35" i="11"/>
  <c r="F35" i="11"/>
  <c r="G35" i="11"/>
  <c r="H35" i="11"/>
  <c r="I35" i="11"/>
  <c r="J35" i="11"/>
  <c r="B35" i="11"/>
  <c r="C18" i="11"/>
  <c r="D18" i="11"/>
  <c r="E18" i="11"/>
  <c r="F18" i="11"/>
  <c r="G18" i="11"/>
  <c r="H18" i="11"/>
  <c r="I18" i="11"/>
  <c r="C9" i="11"/>
  <c r="D9" i="11"/>
  <c r="E9" i="11"/>
  <c r="F9" i="11"/>
  <c r="G9" i="11"/>
  <c r="H9" i="11"/>
  <c r="I9" i="11"/>
  <c r="J9" i="11"/>
  <c r="B9" i="11"/>
  <c r="C71" i="10"/>
  <c r="D71" i="10"/>
  <c r="E71" i="10"/>
  <c r="F71" i="10"/>
  <c r="G71" i="10"/>
  <c r="H71" i="10"/>
  <c r="I71" i="10"/>
  <c r="J71" i="10"/>
  <c r="B71" i="10"/>
  <c r="C50" i="10"/>
  <c r="D50" i="10"/>
  <c r="E50" i="10"/>
  <c r="F50" i="10"/>
  <c r="G50" i="10"/>
  <c r="H50" i="10"/>
  <c r="I50" i="10"/>
  <c r="J50" i="10"/>
  <c r="B50" i="10"/>
  <c r="C38" i="10"/>
  <c r="D38" i="10"/>
  <c r="E38" i="10"/>
  <c r="F38" i="10"/>
  <c r="G38" i="10"/>
  <c r="H38" i="10"/>
  <c r="I38" i="10"/>
  <c r="J38" i="10"/>
  <c r="B38" i="10"/>
  <c r="C18" i="10"/>
  <c r="D18" i="10"/>
  <c r="E18" i="10"/>
  <c r="F18" i="10"/>
  <c r="G18" i="10"/>
  <c r="H18" i="10"/>
  <c r="I18" i="10"/>
  <c r="J18" i="10"/>
  <c r="B18" i="10"/>
  <c r="C9" i="10"/>
  <c r="D9" i="10"/>
  <c r="E9" i="10"/>
  <c r="F9" i="10"/>
  <c r="G9" i="10"/>
  <c r="H9" i="10"/>
  <c r="I9" i="10"/>
  <c r="J9" i="10"/>
  <c r="B9" i="10"/>
  <c r="C73" i="9"/>
  <c r="D73" i="9"/>
  <c r="E73" i="9"/>
  <c r="F73" i="9"/>
  <c r="G73" i="9"/>
  <c r="H73" i="9"/>
  <c r="I73" i="9"/>
  <c r="J73" i="9"/>
  <c r="B73" i="9"/>
  <c r="C52" i="9"/>
  <c r="D52" i="9"/>
  <c r="E52" i="9"/>
  <c r="F52" i="9"/>
  <c r="G52" i="9"/>
  <c r="H52" i="9"/>
  <c r="I52" i="9"/>
  <c r="J52" i="9"/>
  <c r="B52" i="9"/>
  <c r="C39" i="9"/>
  <c r="D39" i="9"/>
  <c r="E39" i="9"/>
  <c r="F39" i="9"/>
  <c r="G39" i="9"/>
  <c r="H39" i="9"/>
  <c r="I39" i="9"/>
  <c r="J39" i="9"/>
  <c r="B39" i="9"/>
  <c r="C18" i="9"/>
  <c r="D18" i="9"/>
  <c r="E18" i="9"/>
  <c r="F18" i="9"/>
  <c r="G18" i="9"/>
  <c r="H18" i="9"/>
  <c r="I18" i="9"/>
  <c r="J18" i="9"/>
  <c r="B18" i="9"/>
  <c r="C9" i="9"/>
  <c r="D9" i="9"/>
  <c r="E9" i="9"/>
  <c r="F9" i="9"/>
  <c r="G9" i="9"/>
  <c r="H9" i="9"/>
  <c r="I9" i="9"/>
  <c r="J9" i="9"/>
  <c r="B9" i="9"/>
  <c r="D44" i="7"/>
  <c r="D37" i="8" l="1"/>
  <c r="H48" i="8"/>
  <c r="H37" i="6"/>
  <c r="D48" i="7" l="1"/>
  <c r="D37" i="5" l="1"/>
  <c r="C66" i="8" l="1"/>
  <c r="C70" i="8" s="1"/>
  <c r="C78" i="8" s="1"/>
  <c r="D66" i="8"/>
  <c r="E66" i="8"/>
  <c r="E70" i="8" s="1"/>
  <c r="E78" i="8" s="1"/>
  <c r="F66" i="8"/>
  <c r="F70" i="8" s="1"/>
  <c r="F78" i="8" s="1"/>
  <c r="G66" i="8"/>
  <c r="G70" i="8" s="1"/>
  <c r="G78" i="8" s="1"/>
  <c r="H66" i="8"/>
  <c r="H70" i="8" s="1"/>
  <c r="H78" i="8" s="1"/>
  <c r="I66" i="8"/>
  <c r="I70" i="8" s="1"/>
  <c r="I78" i="8" s="1"/>
  <c r="J66" i="8"/>
  <c r="J70" i="8" s="1"/>
  <c r="J78" i="8" s="1"/>
  <c r="B66" i="8"/>
  <c r="B70" i="8" s="1"/>
  <c r="B78" i="8" s="1"/>
  <c r="D68" i="8"/>
  <c r="C38" i="8"/>
  <c r="D38" i="8"/>
  <c r="E38" i="8"/>
  <c r="F38" i="8"/>
  <c r="G38" i="8"/>
  <c r="H38" i="8"/>
  <c r="I38" i="8"/>
  <c r="C49" i="8"/>
  <c r="E49" i="8"/>
  <c r="F49" i="8"/>
  <c r="G49" i="8"/>
  <c r="H49" i="8"/>
  <c r="I49" i="8"/>
  <c r="J49" i="8"/>
  <c r="B49" i="8"/>
  <c r="D44" i="8"/>
  <c r="D49" i="8" s="1"/>
  <c r="C41" i="8"/>
  <c r="D41" i="8"/>
  <c r="E41" i="8"/>
  <c r="F41" i="8"/>
  <c r="G41" i="8"/>
  <c r="H41" i="8"/>
  <c r="I41" i="8"/>
  <c r="J41" i="8"/>
  <c r="J38" i="8"/>
  <c r="B41" i="8"/>
  <c r="B38" i="8"/>
  <c r="C36" i="8"/>
  <c r="D36" i="8"/>
  <c r="E36" i="8"/>
  <c r="F36" i="8"/>
  <c r="G36" i="8"/>
  <c r="H36" i="8"/>
  <c r="I36" i="8"/>
  <c r="J36" i="8"/>
  <c r="B36" i="8"/>
  <c r="C33" i="8"/>
  <c r="D33" i="8"/>
  <c r="E33" i="8"/>
  <c r="F33" i="8"/>
  <c r="G33" i="8"/>
  <c r="H33" i="8"/>
  <c r="I33" i="8"/>
  <c r="J33" i="8"/>
  <c r="B33" i="8"/>
  <c r="C28" i="8"/>
  <c r="D28" i="8"/>
  <c r="E28" i="8"/>
  <c r="F28" i="8"/>
  <c r="G28" i="8"/>
  <c r="H28" i="8"/>
  <c r="I28" i="8"/>
  <c r="J28" i="8"/>
  <c r="B28" i="8"/>
  <c r="J20" i="8"/>
  <c r="I20" i="8"/>
  <c r="H20" i="8"/>
  <c r="G20" i="8"/>
  <c r="F20" i="8"/>
  <c r="E20" i="8"/>
  <c r="D20" i="8"/>
  <c r="C20" i="8"/>
  <c r="B20" i="8"/>
  <c r="J18" i="8"/>
  <c r="I18" i="8"/>
  <c r="H18" i="8"/>
  <c r="G18" i="8"/>
  <c r="F18" i="8"/>
  <c r="E18" i="8"/>
  <c r="D18" i="8"/>
  <c r="C18" i="8"/>
  <c r="B18" i="8"/>
  <c r="C14" i="8"/>
  <c r="D14" i="8"/>
  <c r="E14" i="8"/>
  <c r="F14" i="8"/>
  <c r="G14" i="8"/>
  <c r="H14" i="8"/>
  <c r="I14" i="8"/>
  <c r="J14" i="8"/>
  <c r="B14" i="8"/>
  <c r="D68" i="7"/>
  <c r="C67" i="7"/>
  <c r="C66" i="7"/>
  <c r="D66" i="7"/>
  <c r="E66" i="7"/>
  <c r="E70" i="7" s="1"/>
  <c r="E78" i="7" s="1"/>
  <c r="F66" i="7"/>
  <c r="F70" i="7" s="1"/>
  <c r="F78" i="7" s="1"/>
  <c r="G66" i="7"/>
  <c r="G70" i="7" s="1"/>
  <c r="G78" i="7" s="1"/>
  <c r="H66" i="7"/>
  <c r="H70" i="7" s="1"/>
  <c r="H78" i="7" s="1"/>
  <c r="I66" i="7"/>
  <c r="I70" i="7" s="1"/>
  <c r="I78" i="7" s="1"/>
  <c r="J66" i="7"/>
  <c r="J70" i="7" s="1"/>
  <c r="J78" i="7" s="1"/>
  <c r="B66" i="7"/>
  <c r="B70" i="7" s="1"/>
  <c r="B78" i="7" s="1"/>
  <c r="D21" i="8" l="1"/>
  <c r="D22" i="8" s="1"/>
  <c r="D73" i="8" s="1"/>
  <c r="D70" i="7"/>
  <c r="D78" i="7" s="1"/>
  <c r="C42" i="8"/>
  <c r="C50" i="8" s="1"/>
  <c r="C74" i="8" s="1"/>
  <c r="E42" i="8"/>
  <c r="E50" i="8" s="1"/>
  <c r="E74" i="8" s="1"/>
  <c r="D42" i="8"/>
  <c r="D50" i="8" s="1"/>
  <c r="D74" i="8" s="1"/>
  <c r="F42" i="8"/>
  <c r="F50" i="8" s="1"/>
  <c r="F74" i="8" s="1"/>
  <c r="B42" i="8"/>
  <c r="B50" i="8" s="1"/>
  <c r="B74" i="8" s="1"/>
  <c r="C70" i="7"/>
  <c r="C78" i="7" s="1"/>
  <c r="D70" i="8"/>
  <c r="D78" i="8" s="1"/>
  <c r="G21" i="8"/>
  <c r="G22" i="8" s="1"/>
  <c r="G73" i="8" s="1"/>
  <c r="G42" i="8"/>
  <c r="G50" i="8" s="1"/>
  <c r="G74" i="8" s="1"/>
  <c r="B21" i="8"/>
  <c r="B22" i="8" s="1"/>
  <c r="B73" i="8" s="1"/>
  <c r="J21" i="8"/>
  <c r="J22" i="8" s="1"/>
  <c r="J73" i="8" s="1"/>
  <c r="I21" i="8"/>
  <c r="I22" i="8" s="1"/>
  <c r="I73" i="8" s="1"/>
  <c r="C21" i="8"/>
  <c r="C22" i="8" s="1"/>
  <c r="C73" i="8" s="1"/>
  <c r="H21" i="8"/>
  <c r="H22" i="8" s="1"/>
  <c r="H73" i="8" s="1"/>
  <c r="I42" i="8"/>
  <c r="I50" i="8" s="1"/>
  <c r="I74" i="8" s="1"/>
  <c r="J42" i="8"/>
  <c r="J50" i="8" s="1"/>
  <c r="J74" i="8" s="1"/>
  <c r="E21" i="8"/>
  <c r="E22" i="8" s="1"/>
  <c r="E73" i="8" s="1"/>
  <c r="H42" i="8"/>
  <c r="H50" i="8" s="1"/>
  <c r="H74" i="8" s="1"/>
  <c r="F21" i="8"/>
  <c r="F22" i="8" s="1"/>
  <c r="F73" i="8" s="1"/>
  <c r="H40" i="7"/>
  <c r="H39" i="7"/>
  <c r="K40" i="23"/>
  <c r="D37" i="23"/>
  <c r="K25" i="23" s="1"/>
  <c r="K10" i="23"/>
  <c r="K7" i="23" s="1"/>
  <c r="D59" i="22"/>
  <c r="CF85" i="19" a="1"/>
  <c r="CF85" i="19" s="1"/>
  <c r="CE85" i="19" a="1"/>
  <c r="CE85" i="19" s="1"/>
  <c r="CD85" i="19" a="1"/>
  <c r="CD85" i="19" s="1"/>
  <c r="CC85" i="19" a="1"/>
  <c r="CC85" i="19" s="1"/>
  <c r="CF84" i="19" a="1"/>
  <c r="CF84" i="19" s="1"/>
  <c r="CE84" i="19" a="1"/>
  <c r="CE84" i="19" s="1"/>
  <c r="CD84" i="19" a="1"/>
  <c r="CD84" i="19" s="1"/>
  <c r="CC84" i="19" a="1"/>
  <c r="CC84" i="19" s="1"/>
  <c r="CF83" i="19" a="1"/>
  <c r="CF83" i="19" s="1"/>
  <c r="CE83" i="19" a="1"/>
  <c r="CE83" i="19" s="1"/>
  <c r="CD83" i="19" a="1"/>
  <c r="CD83" i="19" s="1"/>
  <c r="CC83" i="19" a="1"/>
  <c r="CC83" i="19" s="1"/>
  <c r="CF82" i="19" a="1"/>
  <c r="CF82" i="19" s="1"/>
  <c r="CE82" i="19" a="1"/>
  <c r="CE82" i="19" s="1"/>
  <c r="CD82" i="19" a="1"/>
  <c r="CD82" i="19" s="1"/>
  <c r="CC82" i="19" a="1"/>
  <c r="CC82" i="19" s="1"/>
  <c r="CF81" i="19" a="1"/>
  <c r="CF81" i="19" s="1"/>
  <c r="CE81" i="19" a="1"/>
  <c r="CE81" i="19" s="1"/>
  <c r="CD81" i="19" a="1"/>
  <c r="CD81" i="19" s="1"/>
  <c r="CC81" i="19" a="1"/>
  <c r="CC81" i="19" s="1"/>
  <c r="CF80" i="19" a="1"/>
  <c r="CF80" i="19" s="1"/>
  <c r="CE80" i="19" a="1"/>
  <c r="CE80" i="19" s="1"/>
  <c r="CD80" i="19" a="1"/>
  <c r="CD80" i="19" s="1"/>
  <c r="CC80" i="19" a="1"/>
  <c r="CC80" i="19" s="1"/>
  <c r="CF79" i="19" a="1"/>
  <c r="CF79" i="19" s="1"/>
  <c r="CE79" i="19" a="1"/>
  <c r="CE79" i="19" s="1"/>
  <c r="CD79" i="19" a="1"/>
  <c r="CD79" i="19" s="1"/>
  <c r="CC79" i="19" a="1"/>
  <c r="CC79" i="19" s="1"/>
  <c r="CF78" i="19" a="1"/>
  <c r="CF78" i="19" s="1"/>
  <c r="CE78" i="19" a="1"/>
  <c r="CE78" i="19" s="1"/>
  <c r="CD78" i="19" a="1"/>
  <c r="CD78" i="19" s="1"/>
  <c r="CC78" i="19" a="1"/>
  <c r="CC78" i="19" s="1"/>
  <c r="CF77" i="19" a="1"/>
  <c r="CF77" i="19" s="1"/>
  <c r="CE77" i="19" a="1"/>
  <c r="CE77" i="19" s="1"/>
  <c r="CD77" i="19" a="1"/>
  <c r="CD77" i="19" s="1"/>
  <c r="CC77" i="19" a="1"/>
  <c r="CC77" i="19" s="1"/>
  <c r="CF76" i="19" a="1"/>
  <c r="CF76" i="19" s="1"/>
  <c r="CE76" i="19" a="1"/>
  <c r="CE76" i="19" s="1"/>
  <c r="CD76" i="19" a="1"/>
  <c r="CD76" i="19" s="1"/>
  <c r="CC76" i="19" a="1"/>
  <c r="CC76" i="19" s="1"/>
  <c r="CF75" i="19" a="1"/>
  <c r="CF75" i="19" s="1"/>
  <c r="CE75" i="19" a="1"/>
  <c r="CE75" i="19" s="1"/>
  <c r="CD75" i="19" a="1"/>
  <c r="CD75" i="19" s="1"/>
  <c r="CC75" i="19" a="1"/>
  <c r="CC75" i="19" s="1"/>
  <c r="CF74" i="19" a="1"/>
  <c r="CF74" i="19" s="1"/>
  <c r="CE74" i="19" a="1"/>
  <c r="CE74" i="19" s="1"/>
  <c r="CD74" i="19" a="1"/>
  <c r="CD74" i="19" s="1"/>
  <c r="CC74" i="19" a="1"/>
  <c r="CC74" i="19" s="1"/>
  <c r="CF73" i="19" a="1"/>
  <c r="CF73" i="19" s="1"/>
  <c r="CE73" i="19" a="1"/>
  <c r="CE73" i="19" s="1"/>
  <c r="CD73" i="19" a="1"/>
  <c r="CD73" i="19" s="1"/>
  <c r="CC73" i="19" a="1"/>
  <c r="CC73" i="19" s="1"/>
  <c r="CF72" i="19" a="1"/>
  <c r="CF72" i="19" s="1"/>
  <c r="CE72" i="19" a="1"/>
  <c r="CE72" i="19" s="1"/>
  <c r="CD72" i="19" a="1"/>
  <c r="CD72" i="19" s="1"/>
  <c r="CC72" i="19" a="1"/>
  <c r="CC72" i="19" s="1"/>
  <c r="CF71" i="19" a="1"/>
  <c r="CF71" i="19" s="1"/>
  <c r="CE71" i="19" a="1"/>
  <c r="CE71" i="19" s="1"/>
  <c r="CD71" i="19" a="1"/>
  <c r="CD71" i="19" s="1"/>
  <c r="CC71" i="19" a="1"/>
  <c r="CC71" i="19" s="1"/>
  <c r="CF70" i="19" a="1"/>
  <c r="CF70" i="19" s="1"/>
  <c r="CE70" i="19" a="1"/>
  <c r="CE70" i="19" s="1"/>
  <c r="CD70" i="19" a="1"/>
  <c r="CD70" i="19" s="1"/>
  <c r="CC70" i="19" a="1"/>
  <c r="CC70" i="19" s="1"/>
  <c r="CF69" i="19" a="1"/>
  <c r="CF69" i="19" s="1"/>
  <c r="CE69" i="19" a="1"/>
  <c r="CE69" i="19" s="1"/>
  <c r="CD69" i="19" a="1"/>
  <c r="CD69" i="19" s="1"/>
  <c r="CC69" i="19" a="1"/>
  <c r="CC69" i="19" s="1"/>
  <c r="CF68" i="19" a="1"/>
  <c r="CF68" i="19" s="1"/>
  <c r="CE68" i="19" a="1"/>
  <c r="CE68" i="19" s="1"/>
  <c r="CD68" i="19" a="1"/>
  <c r="CD68" i="19" s="1"/>
  <c r="CC68" i="19" a="1"/>
  <c r="CC68" i="19" s="1"/>
  <c r="CF67" i="19" a="1"/>
  <c r="CF67" i="19" s="1"/>
  <c r="CE67" i="19" a="1"/>
  <c r="CE67" i="19" s="1"/>
  <c r="CD67" i="19" a="1"/>
  <c r="CD67" i="19" s="1"/>
  <c r="CC67" i="19" a="1"/>
  <c r="CC67" i="19" s="1"/>
  <c r="CF66" i="19" a="1"/>
  <c r="CF66" i="19" s="1"/>
  <c r="CE66" i="19" a="1"/>
  <c r="CE66" i="19" s="1"/>
  <c r="CD66" i="19" a="1"/>
  <c r="CD66" i="19" s="1"/>
  <c r="CC66" i="19" a="1"/>
  <c r="CC66" i="19" s="1"/>
  <c r="CF65" i="19" a="1"/>
  <c r="CF65" i="19" s="1"/>
  <c r="CE65" i="19" a="1"/>
  <c r="CE65" i="19" s="1"/>
  <c r="CD65" i="19" a="1"/>
  <c r="CD65" i="19" s="1"/>
  <c r="CC65" i="19" a="1"/>
  <c r="CC65" i="19" s="1"/>
  <c r="CF64" i="19" a="1"/>
  <c r="CF64" i="19" s="1"/>
  <c r="CE64" i="19" a="1"/>
  <c r="CE64" i="19" s="1"/>
  <c r="CD64" i="19" a="1"/>
  <c r="CD64" i="19" s="1"/>
  <c r="CC64" i="19" a="1"/>
  <c r="CC64" i="19" s="1"/>
  <c r="CF63" i="19" a="1"/>
  <c r="CF63" i="19" s="1"/>
  <c r="CE63" i="19" a="1"/>
  <c r="CE63" i="19" s="1"/>
  <c r="CD63" i="19" a="1"/>
  <c r="CD63" i="19" s="1"/>
  <c r="CC63" i="19" a="1"/>
  <c r="CC63" i="19" s="1"/>
  <c r="CF62" i="19" a="1"/>
  <c r="CF62" i="19" s="1"/>
  <c r="CE62" i="19" a="1"/>
  <c r="CE62" i="19" s="1"/>
  <c r="CD62" i="19" a="1"/>
  <c r="CD62" i="19" s="1"/>
  <c r="CC62" i="19" a="1"/>
  <c r="CC62" i="19" s="1"/>
  <c r="CF61" i="19" a="1"/>
  <c r="CF61" i="19" s="1"/>
  <c r="CE61" i="19" a="1"/>
  <c r="CE61" i="19" s="1"/>
  <c r="CD61" i="19" a="1"/>
  <c r="CD61" i="19" s="1"/>
  <c r="CC61" i="19" a="1"/>
  <c r="CC61" i="19" s="1"/>
  <c r="CF60" i="19" a="1"/>
  <c r="CF60" i="19" s="1"/>
  <c r="CE60" i="19" a="1"/>
  <c r="CE60" i="19" s="1"/>
  <c r="CD60" i="19" a="1"/>
  <c r="CD60" i="19" s="1"/>
  <c r="CC60" i="19" a="1"/>
  <c r="CC60" i="19" s="1"/>
  <c r="CF59" i="19" a="1"/>
  <c r="CF59" i="19" s="1"/>
  <c r="CE59" i="19" a="1"/>
  <c r="CE59" i="19" s="1"/>
  <c r="CD59" i="19" a="1"/>
  <c r="CD59" i="19" s="1"/>
  <c r="CC59" i="19" a="1"/>
  <c r="CC59" i="19" s="1"/>
  <c r="CF58" i="19" a="1"/>
  <c r="CF58" i="19" s="1"/>
  <c r="CE58" i="19" a="1"/>
  <c r="CE58" i="19" s="1"/>
  <c r="CD58" i="19" a="1"/>
  <c r="CD58" i="19" s="1"/>
  <c r="CC58" i="19" a="1"/>
  <c r="CC58" i="19" s="1"/>
  <c r="CF57" i="19" a="1"/>
  <c r="CF57" i="19" s="1"/>
  <c r="CE57" i="19" a="1"/>
  <c r="CE57" i="19" s="1"/>
  <c r="CD57" i="19" a="1"/>
  <c r="CD57" i="19" s="1"/>
  <c r="CC57" i="19" a="1"/>
  <c r="CC57" i="19" s="1"/>
  <c r="CF56" i="19" a="1"/>
  <c r="CF56" i="19" s="1"/>
  <c r="CE56" i="19" a="1"/>
  <c r="CE56" i="19" s="1"/>
  <c r="CD56" i="19" a="1"/>
  <c r="CD56" i="19" s="1"/>
  <c r="CC56" i="19" a="1"/>
  <c r="CC56" i="19" s="1"/>
  <c r="CF55" i="19" a="1"/>
  <c r="CF55" i="19" s="1"/>
  <c r="CE55" i="19" a="1"/>
  <c r="CE55" i="19" s="1"/>
  <c r="CD55" i="19" a="1"/>
  <c r="CD55" i="19" s="1"/>
  <c r="CC55" i="19" a="1"/>
  <c r="CC55" i="19" s="1"/>
  <c r="CF54" i="19" a="1"/>
  <c r="CF54" i="19" s="1"/>
  <c r="CE54" i="19" a="1"/>
  <c r="CE54" i="19" s="1"/>
  <c r="CD54" i="19" a="1"/>
  <c r="CD54" i="19" s="1"/>
  <c r="CC54" i="19" a="1"/>
  <c r="CC54" i="19" s="1"/>
  <c r="CF53" i="19" a="1"/>
  <c r="CF53" i="19" s="1"/>
  <c r="CE53" i="19" a="1"/>
  <c r="CE53" i="19" s="1"/>
  <c r="CD53" i="19" a="1"/>
  <c r="CD53" i="19" s="1"/>
  <c r="CC53" i="19" a="1"/>
  <c r="CC53" i="19" s="1"/>
  <c r="CF52" i="19" a="1"/>
  <c r="CF52" i="19" s="1"/>
  <c r="CE52" i="19" a="1"/>
  <c r="CE52" i="19" s="1"/>
  <c r="CD52" i="19" a="1"/>
  <c r="CD52" i="19" s="1"/>
  <c r="CC52" i="19" a="1"/>
  <c r="CC52" i="19" s="1"/>
  <c r="CF51" i="19" a="1"/>
  <c r="CF51" i="19" s="1"/>
  <c r="CE51" i="19" a="1"/>
  <c r="CE51" i="19" s="1"/>
  <c r="CD51" i="19" a="1"/>
  <c r="CD51" i="19" s="1"/>
  <c r="CC51" i="19" a="1"/>
  <c r="CC51" i="19" s="1"/>
  <c r="CF50" i="19" a="1"/>
  <c r="CF50" i="19" s="1"/>
  <c r="CE50" i="19" a="1"/>
  <c r="CE50" i="19" s="1"/>
  <c r="CD50" i="19" a="1"/>
  <c r="CD50" i="19" s="1"/>
  <c r="CC50" i="19" a="1"/>
  <c r="CC50" i="19" s="1"/>
  <c r="CF49" i="19" a="1"/>
  <c r="CF49" i="19" s="1"/>
  <c r="CE49" i="19" a="1"/>
  <c r="CE49" i="19" s="1"/>
  <c r="CD49" i="19" a="1"/>
  <c r="CD49" i="19" s="1"/>
  <c r="CC49" i="19" a="1"/>
  <c r="CC49" i="19" s="1"/>
  <c r="CF48" i="19" a="1"/>
  <c r="CF48" i="19" s="1"/>
  <c r="CE48" i="19" a="1"/>
  <c r="CE48" i="19" s="1"/>
  <c r="CD48" i="19" a="1"/>
  <c r="CD48" i="19" s="1"/>
  <c r="CC48" i="19" a="1"/>
  <c r="CC48" i="19" s="1"/>
  <c r="CF47" i="19" a="1"/>
  <c r="CF47" i="19" s="1"/>
  <c r="CE47" i="19" a="1"/>
  <c r="CE47" i="19" s="1"/>
  <c r="CD47" i="19" a="1"/>
  <c r="CD47" i="19" s="1"/>
  <c r="CC47" i="19" a="1"/>
  <c r="CC47" i="19" s="1"/>
  <c r="CF46" i="19" a="1"/>
  <c r="CF46" i="19" s="1"/>
  <c r="CE46" i="19" a="1"/>
  <c r="CE46" i="19" s="1"/>
  <c r="CD46" i="19" a="1"/>
  <c r="CD46" i="19" s="1"/>
  <c r="CC46" i="19" a="1"/>
  <c r="CC46" i="19" s="1"/>
  <c r="CF45" i="19" a="1"/>
  <c r="CF45" i="19" s="1"/>
  <c r="CE45" i="19" a="1"/>
  <c r="CE45" i="19" s="1"/>
  <c r="CD45" i="19" a="1"/>
  <c r="CD45" i="19" s="1"/>
  <c r="CC45" i="19" a="1"/>
  <c r="CC45" i="19" s="1"/>
  <c r="CF44" i="19" a="1"/>
  <c r="CF44" i="19" s="1"/>
  <c r="CE44" i="19" a="1"/>
  <c r="CE44" i="19" s="1"/>
  <c r="CD44" i="19" a="1"/>
  <c r="CD44" i="19" s="1"/>
  <c r="CC44" i="19" a="1"/>
  <c r="CC44" i="19" s="1"/>
  <c r="CF43" i="19" a="1"/>
  <c r="CF43" i="19" s="1"/>
  <c r="CE43" i="19" a="1"/>
  <c r="CE43" i="19" s="1"/>
  <c r="CD43" i="19" a="1"/>
  <c r="CD43" i="19" s="1"/>
  <c r="CC43" i="19" a="1"/>
  <c r="CC43" i="19" s="1"/>
  <c r="CF42" i="19" a="1"/>
  <c r="CF42" i="19" s="1"/>
  <c r="CE42" i="19" a="1"/>
  <c r="CE42" i="19" s="1"/>
  <c r="CD42" i="19" a="1"/>
  <c r="CD42" i="19" s="1"/>
  <c r="CC42" i="19" a="1"/>
  <c r="CC42" i="19" s="1"/>
  <c r="CF41" i="19" a="1"/>
  <c r="CF41" i="19" s="1"/>
  <c r="CE41" i="19" a="1"/>
  <c r="CE41" i="19" s="1"/>
  <c r="CD41" i="19" a="1"/>
  <c r="CD41" i="19" s="1"/>
  <c r="CC41" i="19" a="1"/>
  <c r="CC41" i="19" s="1"/>
  <c r="CF40" i="19" a="1"/>
  <c r="CF40" i="19" s="1"/>
  <c r="CE40" i="19" a="1"/>
  <c r="CE40" i="19" s="1"/>
  <c r="CD40" i="19" a="1"/>
  <c r="CD40" i="19" s="1"/>
  <c r="CC40" i="19" a="1"/>
  <c r="CC40" i="19" s="1"/>
  <c r="CF39" i="19" a="1"/>
  <c r="CF39" i="19" s="1"/>
  <c r="CE39" i="19" a="1"/>
  <c r="CE39" i="19" s="1"/>
  <c r="CD39" i="19" a="1"/>
  <c r="CD39" i="19" s="1"/>
  <c r="CC39" i="19" a="1"/>
  <c r="CC39" i="19" s="1"/>
  <c r="CF38" i="19" a="1"/>
  <c r="CF38" i="19" s="1"/>
  <c r="CE38" i="19" a="1"/>
  <c r="CE38" i="19" s="1"/>
  <c r="CD38" i="19" a="1"/>
  <c r="CD38" i="19" s="1"/>
  <c r="CC38" i="19" a="1"/>
  <c r="CC38" i="19" s="1"/>
  <c r="CF37" i="19" a="1"/>
  <c r="CF37" i="19" s="1"/>
  <c r="CE37" i="19" a="1"/>
  <c r="CE37" i="19" s="1"/>
  <c r="CD37" i="19" a="1"/>
  <c r="CD37" i="19" s="1"/>
  <c r="CC37" i="19" a="1"/>
  <c r="CC37" i="19" s="1"/>
  <c r="CF36" i="19" a="1"/>
  <c r="CF36" i="19" s="1"/>
  <c r="CE36" i="19" a="1"/>
  <c r="CE36" i="19" s="1"/>
  <c r="CD36" i="19" a="1"/>
  <c r="CD36" i="19" s="1"/>
  <c r="CC36" i="19" a="1"/>
  <c r="CC36" i="19" s="1"/>
  <c r="CF35" i="19" a="1"/>
  <c r="CF35" i="19" s="1"/>
  <c r="CE35" i="19" a="1"/>
  <c r="CE35" i="19" s="1"/>
  <c r="CD35" i="19" a="1"/>
  <c r="CD35" i="19" s="1"/>
  <c r="CC35" i="19" a="1"/>
  <c r="CC35" i="19" s="1"/>
  <c r="CF34" i="19" a="1"/>
  <c r="CF34" i="19" s="1"/>
  <c r="CE34" i="19" a="1"/>
  <c r="CE34" i="19" s="1"/>
  <c r="CD34" i="19" a="1"/>
  <c r="CD34" i="19" s="1"/>
  <c r="CC34" i="19" a="1"/>
  <c r="CC34" i="19" s="1"/>
  <c r="CF33" i="19" a="1"/>
  <c r="CF33" i="19" s="1"/>
  <c r="CE33" i="19" a="1"/>
  <c r="CE33" i="19" s="1"/>
  <c r="CD33" i="19" a="1"/>
  <c r="CD33" i="19" s="1"/>
  <c r="CC33" i="19" a="1"/>
  <c r="CC33" i="19" s="1"/>
  <c r="CF32" i="19" a="1"/>
  <c r="CF32" i="19" s="1"/>
  <c r="CE32" i="19" a="1"/>
  <c r="CE32" i="19" s="1"/>
  <c r="CD32" i="19" a="1"/>
  <c r="CD32" i="19" s="1"/>
  <c r="CC32" i="19" a="1"/>
  <c r="CC32" i="19" s="1"/>
  <c r="CF31" i="19" a="1"/>
  <c r="CF31" i="19" s="1"/>
  <c r="CE31" i="19" a="1"/>
  <c r="CE31" i="19" s="1"/>
  <c r="CD31" i="19" a="1"/>
  <c r="CD31" i="19" s="1"/>
  <c r="CC31" i="19" a="1"/>
  <c r="CC31" i="19" s="1"/>
  <c r="CF30" i="19" a="1"/>
  <c r="CF30" i="19" s="1"/>
  <c r="CE30" i="19" a="1"/>
  <c r="CE30" i="19" s="1"/>
  <c r="CD30" i="19" a="1"/>
  <c r="CD30" i="19" s="1"/>
  <c r="CC30" i="19" a="1"/>
  <c r="CC30" i="19" s="1"/>
  <c r="CF29" i="19" a="1"/>
  <c r="CF29" i="19" s="1"/>
  <c r="CE29" i="19" a="1"/>
  <c r="CE29" i="19" s="1"/>
  <c r="CD29" i="19" a="1"/>
  <c r="CD29" i="19" s="1"/>
  <c r="CC29" i="19" a="1"/>
  <c r="CC29" i="19" s="1"/>
  <c r="CF28" i="19" a="1"/>
  <c r="CF28" i="19" s="1"/>
  <c r="CE28" i="19" a="1"/>
  <c r="CE28" i="19" s="1"/>
  <c r="CC28" i="19" a="1"/>
  <c r="CC28" i="19" s="1"/>
  <c r="CF27" i="19" a="1"/>
  <c r="CF27" i="19" s="1"/>
  <c r="CE27" i="19" a="1"/>
  <c r="CE27" i="19" s="1"/>
  <c r="CD27" i="19" a="1"/>
  <c r="CD27" i="19" s="1"/>
  <c r="CC27" i="19" a="1"/>
  <c r="CC27" i="19" s="1"/>
  <c r="CF26" i="19" a="1"/>
  <c r="CF26" i="19" s="1"/>
  <c r="CE26" i="19" a="1"/>
  <c r="CE26" i="19" s="1"/>
  <c r="CD26" i="19" a="1"/>
  <c r="CD26" i="19" s="1"/>
  <c r="CC26" i="19" a="1"/>
  <c r="CC26" i="19" s="1"/>
  <c r="CF25" i="19" a="1"/>
  <c r="CF25" i="19" s="1"/>
  <c r="CE25" i="19" a="1"/>
  <c r="CE25" i="19" s="1"/>
  <c r="CD25" i="19" a="1"/>
  <c r="CD25" i="19" s="1"/>
  <c r="CC25" i="19" a="1"/>
  <c r="CC25" i="19" s="1"/>
  <c r="CF24" i="19" a="1"/>
  <c r="CF24" i="19" s="1"/>
  <c r="CE24" i="19" a="1"/>
  <c r="CE24" i="19" s="1"/>
  <c r="CD24" i="19" a="1"/>
  <c r="CD24" i="19" s="1"/>
  <c r="CC24" i="19" a="1"/>
  <c r="CC24" i="19" s="1"/>
  <c r="CE23" i="19" a="1"/>
  <c r="CE23" i="19" s="1"/>
  <c r="CD23" i="19" a="1"/>
  <c r="CD23" i="19" s="1"/>
  <c r="CC23" i="19" a="1"/>
  <c r="CC23" i="19" s="1"/>
  <c r="CD22" i="19" a="1"/>
  <c r="CD22" i="19" s="1"/>
  <c r="CC22" i="19" a="1"/>
  <c r="CC22" i="19" s="1"/>
  <c r="CC19" i="19" a="1"/>
  <c r="CC19" i="19" s="1"/>
  <c r="CC17" i="19" a="1"/>
  <c r="CC17" i="19" s="1"/>
  <c r="CD11" i="19" a="1"/>
  <c r="CD11" i="19" s="1"/>
  <c r="CC11" i="19" a="1"/>
  <c r="CC11" i="19" s="1"/>
  <c r="AS11" i="19"/>
  <c r="W8" i="19" s="1"/>
  <c r="CD28" i="19" s="1" a="1"/>
  <c r="CD28" i="19" s="1"/>
  <c r="CD9" i="19" a="1"/>
  <c r="CD9" i="19" s="1"/>
  <c r="CC9" i="19" a="1"/>
  <c r="CC9" i="19" s="1"/>
  <c r="CE7" i="19" a="1"/>
  <c r="CE7" i="19" s="1"/>
  <c r="CD7" i="19" a="1"/>
  <c r="CD7" i="19" s="1"/>
  <c r="CC7" i="19" a="1"/>
  <c r="CC7" i="19" s="1"/>
  <c r="J75" i="8" l="1"/>
  <c r="F75" i="8"/>
  <c r="E75" i="8"/>
  <c r="G75" i="8"/>
  <c r="C75" i="8"/>
  <c r="B75" i="8"/>
  <c r="D75" i="8"/>
  <c r="I75" i="8"/>
  <c r="H75" i="8"/>
  <c r="C49" i="7"/>
  <c r="D49" i="7"/>
  <c r="E49" i="7"/>
  <c r="F49" i="7"/>
  <c r="G49" i="7"/>
  <c r="H49" i="7"/>
  <c r="I49" i="7"/>
  <c r="J49" i="7"/>
  <c r="B49" i="7"/>
  <c r="C41" i="7"/>
  <c r="D41" i="7"/>
  <c r="E41" i="7"/>
  <c r="F41" i="7"/>
  <c r="G41" i="7"/>
  <c r="H41" i="7"/>
  <c r="I41" i="7"/>
  <c r="J41" i="7"/>
  <c r="B41" i="7"/>
  <c r="C28" i="7"/>
  <c r="D28" i="7"/>
  <c r="E28" i="7"/>
  <c r="F28" i="7"/>
  <c r="G28" i="7"/>
  <c r="H28" i="7"/>
  <c r="I28" i="7"/>
  <c r="J28" i="7"/>
  <c r="B28" i="7"/>
  <c r="C33" i="7"/>
  <c r="D33" i="7"/>
  <c r="E33" i="7"/>
  <c r="F33" i="7"/>
  <c r="G33" i="7"/>
  <c r="H33" i="7"/>
  <c r="I33" i="7"/>
  <c r="J33" i="7"/>
  <c r="B33" i="7"/>
  <c r="C36" i="7"/>
  <c r="D36" i="7"/>
  <c r="E36" i="7"/>
  <c r="F36" i="7"/>
  <c r="G36" i="7"/>
  <c r="H36" i="7"/>
  <c r="I36" i="7"/>
  <c r="J36" i="7"/>
  <c r="B36" i="7"/>
  <c r="C38" i="7"/>
  <c r="D38" i="7"/>
  <c r="E38" i="7"/>
  <c r="F38" i="7"/>
  <c r="G38" i="7"/>
  <c r="H38" i="7"/>
  <c r="I38" i="7"/>
  <c r="J38" i="7"/>
  <c r="B38" i="7"/>
  <c r="C20" i="7"/>
  <c r="D20" i="7"/>
  <c r="E20" i="7"/>
  <c r="F20" i="7"/>
  <c r="G20" i="7"/>
  <c r="H20" i="7"/>
  <c r="I20" i="7"/>
  <c r="J20" i="7"/>
  <c r="B20" i="7"/>
  <c r="C18" i="7"/>
  <c r="D18" i="7"/>
  <c r="E18" i="7"/>
  <c r="F18" i="7"/>
  <c r="G18" i="7"/>
  <c r="H18" i="7"/>
  <c r="I18" i="7"/>
  <c r="J18" i="7"/>
  <c r="B18" i="7"/>
  <c r="C65" i="5"/>
  <c r="C69" i="5" s="1"/>
  <c r="C77" i="5" s="1"/>
  <c r="D65" i="5"/>
  <c r="D69" i="5" s="1"/>
  <c r="D77" i="5" s="1"/>
  <c r="E65" i="5"/>
  <c r="E69" i="5" s="1"/>
  <c r="E77" i="5" s="1"/>
  <c r="F65" i="5"/>
  <c r="F69" i="5" s="1"/>
  <c r="F77" i="5" s="1"/>
  <c r="G65" i="5"/>
  <c r="G69" i="5" s="1"/>
  <c r="G77" i="5" s="1"/>
  <c r="H65" i="5"/>
  <c r="H69" i="5" s="1"/>
  <c r="H77" i="5" s="1"/>
  <c r="I65" i="5"/>
  <c r="I69" i="5" s="1"/>
  <c r="I77" i="5" s="1"/>
  <c r="J65" i="5"/>
  <c r="J69" i="5" s="1"/>
  <c r="J77" i="5" s="1"/>
  <c r="B65" i="5"/>
  <c r="B69" i="5" s="1"/>
  <c r="B77" i="5" s="1"/>
  <c r="C49" i="5"/>
  <c r="E49" i="5"/>
  <c r="F49" i="5"/>
  <c r="G49" i="5"/>
  <c r="H49" i="5"/>
  <c r="I49" i="5"/>
  <c r="J49" i="5"/>
  <c r="B49" i="5"/>
  <c r="D44" i="5"/>
  <c r="D49" i="5" s="1"/>
  <c r="D67" i="6"/>
  <c r="C66" i="6"/>
  <c r="D65" i="6"/>
  <c r="E65" i="6"/>
  <c r="E69" i="6" s="1"/>
  <c r="E77" i="6" s="1"/>
  <c r="F65" i="6"/>
  <c r="F69" i="6" s="1"/>
  <c r="F77" i="6" s="1"/>
  <c r="G65" i="6"/>
  <c r="G69" i="6" s="1"/>
  <c r="G77" i="6" s="1"/>
  <c r="H65" i="6"/>
  <c r="H69" i="6" s="1"/>
  <c r="H77" i="6" s="1"/>
  <c r="I65" i="6"/>
  <c r="I69" i="6" s="1"/>
  <c r="I77" i="6" s="1"/>
  <c r="J65" i="6"/>
  <c r="J69" i="6" s="1"/>
  <c r="J77" i="6" s="1"/>
  <c r="B65" i="6"/>
  <c r="B69" i="6" s="1"/>
  <c r="B77" i="6" s="1"/>
  <c r="C64" i="6"/>
  <c r="C63" i="6"/>
  <c r="D48" i="6"/>
  <c r="D47" i="6"/>
  <c r="H45" i="6"/>
  <c r="D44" i="6"/>
  <c r="C21" i="7" l="1"/>
  <c r="C22" i="7" s="1"/>
  <c r="C73" i="7" s="1"/>
  <c r="G21" i="7"/>
  <c r="G22" i="7" s="1"/>
  <c r="G73" i="7" s="1"/>
  <c r="E21" i="7"/>
  <c r="E22" i="7" s="1"/>
  <c r="E73" i="7" s="1"/>
  <c r="C65" i="6"/>
  <c r="C69" i="6" s="1"/>
  <c r="C77" i="6" s="1"/>
  <c r="D21" i="7"/>
  <c r="D22" i="7" s="1"/>
  <c r="D73" i="7" s="1"/>
  <c r="D69" i="6"/>
  <c r="D77" i="6" s="1"/>
  <c r="J21" i="7"/>
  <c r="J22" i="7" s="1"/>
  <c r="J73" i="7" s="1"/>
  <c r="B21" i="7"/>
  <c r="B22" i="7" s="1"/>
  <c r="B73" i="7" s="1"/>
  <c r="H21" i="7"/>
  <c r="H22" i="7" s="1"/>
  <c r="H73" i="7" s="1"/>
  <c r="I21" i="7"/>
  <c r="I22" i="7" s="1"/>
  <c r="I73" i="7" s="1"/>
  <c r="F21" i="7"/>
  <c r="F22" i="7" s="1"/>
  <c r="F73" i="7" s="1"/>
  <c r="I42" i="7"/>
  <c r="I50" i="7" s="1"/>
  <c r="I74" i="7" s="1"/>
  <c r="G42" i="7"/>
  <c r="G50" i="7" s="1"/>
  <c r="G74" i="7" s="1"/>
  <c r="E42" i="7"/>
  <c r="E50" i="7" s="1"/>
  <c r="E74" i="7" s="1"/>
  <c r="D42" i="7"/>
  <c r="D50" i="7" s="1"/>
  <c r="B42" i="7"/>
  <c r="B50" i="7" s="1"/>
  <c r="B74" i="7" s="1"/>
  <c r="C42" i="7"/>
  <c r="C50" i="7" s="1"/>
  <c r="C74" i="7" s="1"/>
  <c r="J42" i="7"/>
  <c r="J50" i="7" s="1"/>
  <c r="J74" i="7" s="1"/>
  <c r="H42" i="7"/>
  <c r="H50" i="7" s="1"/>
  <c r="H74" i="7" s="1"/>
  <c r="F42" i="7"/>
  <c r="F50" i="7" s="1"/>
  <c r="F74" i="7" s="1"/>
  <c r="C49" i="6"/>
  <c r="D49" i="6"/>
  <c r="E49" i="6"/>
  <c r="F49" i="6"/>
  <c r="G49" i="6"/>
  <c r="H49" i="6"/>
  <c r="I49" i="6"/>
  <c r="J49" i="6"/>
  <c r="B49" i="6"/>
  <c r="H40" i="6"/>
  <c r="D39" i="6"/>
  <c r="C49" i="3"/>
  <c r="E49" i="3"/>
  <c r="F49" i="3"/>
  <c r="G49" i="3"/>
  <c r="H49" i="3"/>
  <c r="I49" i="3"/>
  <c r="J49" i="3"/>
  <c r="B49" i="3"/>
  <c r="D65" i="3"/>
  <c r="D69" i="3" s="1"/>
  <c r="D77" i="3" s="1"/>
  <c r="E65" i="3"/>
  <c r="E69" i="3" s="1"/>
  <c r="E77" i="3" s="1"/>
  <c r="F65" i="3"/>
  <c r="F69" i="3" s="1"/>
  <c r="F77" i="3" s="1"/>
  <c r="G65" i="3"/>
  <c r="G69" i="3" s="1"/>
  <c r="G77" i="3" s="1"/>
  <c r="H65" i="3"/>
  <c r="H69" i="3" s="1"/>
  <c r="H77" i="3" s="1"/>
  <c r="I65" i="3"/>
  <c r="I69" i="3" s="1"/>
  <c r="I77" i="3" s="1"/>
  <c r="J65" i="3"/>
  <c r="J69" i="3" s="1"/>
  <c r="J77" i="3" s="1"/>
  <c r="B65" i="3"/>
  <c r="B69" i="3" s="1"/>
  <c r="B77" i="3" s="1"/>
  <c r="C63" i="3"/>
  <c r="C64" i="3"/>
  <c r="D44" i="3"/>
  <c r="D49" i="3" s="1"/>
  <c r="J67" i="4"/>
  <c r="D67" i="4" s="1"/>
  <c r="C66" i="4"/>
  <c r="I75" i="7" l="1"/>
  <c r="B75" i="7"/>
  <c r="C75" i="7"/>
  <c r="G75" i="7"/>
  <c r="E75" i="7"/>
  <c r="C65" i="3"/>
  <c r="C69" i="3" s="1"/>
  <c r="C77" i="3" s="1"/>
  <c r="F75" i="7"/>
  <c r="H75" i="7"/>
  <c r="J75" i="7"/>
  <c r="D74" i="7"/>
  <c r="D65" i="4"/>
  <c r="D69" i="4" s="1"/>
  <c r="D77" i="4" s="1"/>
  <c r="E65" i="4"/>
  <c r="E69" i="4" s="1"/>
  <c r="E77" i="4" s="1"/>
  <c r="F65" i="4"/>
  <c r="F69" i="4" s="1"/>
  <c r="F77" i="4" s="1"/>
  <c r="G65" i="4"/>
  <c r="G69" i="4" s="1"/>
  <c r="G77" i="4" s="1"/>
  <c r="H65" i="4"/>
  <c r="H69" i="4" s="1"/>
  <c r="H77" i="4" s="1"/>
  <c r="I65" i="4"/>
  <c r="I69" i="4" s="1"/>
  <c r="I77" i="4" s="1"/>
  <c r="J65" i="4"/>
  <c r="J69" i="4" s="1"/>
  <c r="J77" i="4" s="1"/>
  <c r="B65" i="4"/>
  <c r="B69" i="4" s="1"/>
  <c r="B77" i="4" s="1"/>
  <c r="C64" i="4"/>
  <c r="C65" i="4" s="1"/>
  <c r="C69" i="4" s="1"/>
  <c r="C77" i="4" s="1"/>
  <c r="C49" i="4"/>
  <c r="D49" i="4"/>
  <c r="E49" i="4"/>
  <c r="F49" i="4"/>
  <c r="G49" i="4"/>
  <c r="H49" i="4"/>
  <c r="I49" i="4"/>
  <c r="J49" i="4"/>
  <c r="B49" i="4"/>
  <c r="H40" i="4"/>
  <c r="H39" i="4"/>
  <c r="D75" i="7" l="1"/>
  <c r="C37" i="4"/>
  <c r="C38" i="4" s="1"/>
  <c r="D38" i="4"/>
  <c r="C41" i="4"/>
  <c r="D41" i="4"/>
  <c r="E41" i="4"/>
  <c r="F41" i="4"/>
  <c r="G41" i="4"/>
  <c r="H41" i="4"/>
  <c r="I41" i="4"/>
  <c r="J41" i="4"/>
  <c r="B41" i="4"/>
  <c r="E38" i="4"/>
  <c r="F38" i="4"/>
  <c r="G38" i="4"/>
  <c r="H38" i="4"/>
  <c r="I38" i="4"/>
  <c r="J38" i="4"/>
  <c r="B38" i="4"/>
  <c r="C36" i="4"/>
  <c r="D36" i="4"/>
  <c r="E36" i="4"/>
  <c r="F36" i="4"/>
  <c r="G36" i="4"/>
  <c r="H36" i="4"/>
  <c r="I36" i="4"/>
  <c r="J36" i="4"/>
  <c r="B36" i="4"/>
  <c r="C33" i="4"/>
  <c r="D33" i="4"/>
  <c r="E33" i="4"/>
  <c r="F33" i="4"/>
  <c r="G33" i="4"/>
  <c r="H33" i="4"/>
  <c r="I33" i="4"/>
  <c r="J33" i="4"/>
  <c r="B33" i="4"/>
  <c r="C28" i="4"/>
  <c r="D28" i="4"/>
  <c r="E28" i="4"/>
  <c r="F28" i="4"/>
  <c r="G28" i="4"/>
  <c r="H28" i="4"/>
  <c r="I28" i="4"/>
  <c r="J28" i="4"/>
  <c r="B28" i="4"/>
  <c r="C20" i="4"/>
  <c r="D20" i="4"/>
  <c r="E20" i="4"/>
  <c r="F20" i="4"/>
  <c r="G20" i="4"/>
  <c r="H20" i="4"/>
  <c r="I20" i="4"/>
  <c r="J20" i="4"/>
  <c r="B20" i="4"/>
  <c r="C18" i="4"/>
  <c r="D18" i="4"/>
  <c r="E18" i="4"/>
  <c r="F18" i="4"/>
  <c r="G18" i="4"/>
  <c r="H18" i="4"/>
  <c r="I18" i="4"/>
  <c r="J18" i="4"/>
  <c r="B18" i="4"/>
  <c r="C14" i="4"/>
  <c r="C22" i="4" s="1"/>
  <c r="C72" i="4" s="1"/>
  <c r="D14" i="4"/>
  <c r="D22" i="4" s="1"/>
  <c r="D72" i="4" s="1"/>
  <c r="E14" i="4"/>
  <c r="E22" i="4" s="1"/>
  <c r="E72" i="4" s="1"/>
  <c r="F14" i="4"/>
  <c r="F22" i="4" s="1"/>
  <c r="F72" i="4" s="1"/>
  <c r="G14" i="4"/>
  <c r="G22" i="4" s="1"/>
  <c r="G72" i="4" s="1"/>
  <c r="H14" i="4"/>
  <c r="H22" i="4" s="1"/>
  <c r="H72" i="4" s="1"/>
  <c r="I14" i="4"/>
  <c r="I22" i="4" s="1"/>
  <c r="I72" i="4" s="1"/>
  <c r="J14" i="4"/>
  <c r="B14" i="4"/>
  <c r="B22" i="4" s="1"/>
  <c r="B72" i="4" s="1"/>
  <c r="D31" i="5"/>
  <c r="C41" i="5"/>
  <c r="D41" i="5"/>
  <c r="E41" i="5"/>
  <c r="F41" i="5"/>
  <c r="G41" i="5"/>
  <c r="H41" i="5"/>
  <c r="I41" i="5"/>
  <c r="J41" i="5"/>
  <c r="B41" i="5"/>
  <c r="C38" i="5"/>
  <c r="D38" i="5"/>
  <c r="E38" i="5"/>
  <c r="F38" i="5"/>
  <c r="G38" i="5"/>
  <c r="H38" i="5"/>
  <c r="I38" i="5"/>
  <c r="J38" i="5"/>
  <c r="B38" i="5"/>
  <c r="C36" i="5"/>
  <c r="D36" i="5"/>
  <c r="E36" i="5"/>
  <c r="F36" i="5"/>
  <c r="G36" i="5"/>
  <c r="H36" i="5"/>
  <c r="I36" i="5"/>
  <c r="J36" i="5"/>
  <c r="B36" i="5"/>
  <c r="C33" i="5"/>
  <c r="E33" i="5"/>
  <c r="F33" i="5"/>
  <c r="G33" i="5"/>
  <c r="H33" i="5"/>
  <c r="I33" i="5"/>
  <c r="J33" i="5"/>
  <c r="B33" i="5"/>
  <c r="C28" i="5"/>
  <c r="D28" i="5"/>
  <c r="E28" i="5"/>
  <c r="F28" i="5"/>
  <c r="G28" i="5"/>
  <c r="H28" i="5"/>
  <c r="I28" i="5"/>
  <c r="J28" i="5"/>
  <c r="B28" i="5"/>
  <c r="C18" i="5"/>
  <c r="D18" i="5"/>
  <c r="E18" i="5"/>
  <c r="F18" i="5"/>
  <c r="G18" i="5"/>
  <c r="H18" i="5"/>
  <c r="I18" i="5"/>
  <c r="J18" i="5"/>
  <c r="C20" i="5"/>
  <c r="D20" i="5"/>
  <c r="E20" i="5"/>
  <c r="F20" i="5"/>
  <c r="G20" i="5"/>
  <c r="H20" i="5"/>
  <c r="I20" i="5"/>
  <c r="J20" i="5"/>
  <c r="B20" i="5"/>
  <c r="B18" i="5"/>
  <c r="C14" i="5"/>
  <c r="C22" i="5" s="1"/>
  <c r="C72" i="5" s="1"/>
  <c r="D14" i="5"/>
  <c r="D22" i="5" s="1"/>
  <c r="D72" i="5" s="1"/>
  <c r="E14" i="5"/>
  <c r="E22" i="5" s="1"/>
  <c r="E72" i="5" s="1"/>
  <c r="F14" i="5"/>
  <c r="F22" i="5" s="1"/>
  <c r="F72" i="5" s="1"/>
  <c r="G14" i="5"/>
  <c r="G22" i="5" s="1"/>
  <c r="G72" i="5" s="1"/>
  <c r="H14" i="5"/>
  <c r="H22" i="5" s="1"/>
  <c r="H72" i="5" s="1"/>
  <c r="I14" i="5"/>
  <c r="I22" i="5" s="1"/>
  <c r="I72" i="5" s="1"/>
  <c r="J14" i="5"/>
  <c r="J22" i="5" s="1"/>
  <c r="J72" i="5" s="1"/>
  <c r="B14" i="5"/>
  <c r="B22" i="5" s="1"/>
  <c r="B72" i="5" s="1"/>
  <c r="C33" i="6"/>
  <c r="D33" i="6"/>
  <c r="E33" i="6"/>
  <c r="F33" i="6"/>
  <c r="G33" i="6"/>
  <c r="H33" i="6"/>
  <c r="I33" i="6"/>
  <c r="J33" i="6"/>
  <c r="C36" i="6"/>
  <c r="D36" i="6"/>
  <c r="E36" i="6"/>
  <c r="F36" i="6"/>
  <c r="G36" i="6"/>
  <c r="H36" i="6"/>
  <c r="I36" i="6"/>
  <c r="J36" i="6"/>
  <c r="C38" i="6"/>
  <c r="D38" i="6"/>
  <c r="E38" i="6"/>
  <c r="F38" i="6"/>
  <c r="G38" i="6"/>
  <c r="H38" i="6"/>
  <c r="I38" i="6"/>
  <c r="J38" i="6"/>
  <c r="C41" i="6"/>
  <c r="D41" i="6"/>
  <c r="E41" i="6"/>
  <c r="F41" i="6"/>
  <c r="G41" i="6"/>
  <c r="H41" i="6"/>
  <c r="I41" i="6"/>
  <c r="J41" i="6"/>
  <c r="B41" i="6"/>
  <c r="B38" i="6"/>
  <c r="B36" i="6"/>
  <c r="C28" i="6"/>
  <c r="D28" i="6"/>
  <c r="E28" i="6"/>
  <c r="F28" i="6"/>
  <c r="G28" i="6"/>
  <c r="H28" i="6"/>
  <c r="I28" i="6"/>
  <c r="J28" i="6"/>
  <c r="B28" i="6"/>
  <c r="B33" i="6"/>
  <c r="C20" i="6"/>
  <c r="D20" i="6"/>
  <c r="E20" i="6"/>
  <c r="F20" i="6"/>
  <c r="G20" i="6"/>
  <c r="H20" i="6"/>
  <c r="I20" i="6"/>
  <c r="J20" i="6"/>
  <c r="C18" i="6"/>
  <c r="D18" i="6"/>
  <c r="E18" i="6"/>
  <c r="F18" i="6"/>
  <c r="G18" i="6"/>
  <c r="H18" i="6"/>
  <c r="I18" i="6"/>
  <c r="J18" i="6"/>
  <c r="C22" i="6"/>
  <c r="C72" i="6" s="1"/>
  <c r="D22" i="6"/>
  <c r="D72" i="6" s="1"/>
  <c r="E22" i="6"/>
  <c r="E72" i="6" s="1"/>
  <c r="F22" i="6"/>
  <c r="F72" i="6" s="1"/>
  <c r="G22" i="6"/>
  <c r="G72" i="6" s="1"/>
  <c r="H22" i="6"/>
  <c r="H72" i="6" s="1"/>
  <c r="I22" i="6"/>
  <c r="I72" i="6" s="1"/>
  <c r="B22" i="6"/>
  <c r="B72" i="6" s="1"/>
  <c r="B20" i="6"/>
  <c r="B18" i="6"/>
  <c r="D21" i="5" l="1"/>
  <c r="G21" i="5"/>
  <c r="H21" i="4"/>
  <c r="F42" i="6"/>
  <c r="F50" i="6" s="1"/>
  <c r="F73" i="6" s="1"/>
  <c r="F74" i="6" s="1"/>
  <c r="G21" i="4"/>
  <c r="H21" i="6"/>
  <c r="J21" i="5"/>
  <c r="F21" i="5"/>
  <c r="F21" i="4"/>
  <c r="E21" i="4"/>
  <c r="B21" i="6"/>
  <c r="I42" i="6"/>
  <c r="I50" i="6" s="1"/>
  <c r="I73" i="6" s="1"/>
  <c r="I74" i="6" s="1"/>
  <c r="E21" i="5"/>
  <c r="I21" i="6"/>
  <c r="C21" i="4"/>
  <c r="E21" i="6"/>
  <c r="C21" i="5"/>
  <c r="C21" i="6"/>
  <c r="C42" i="6"/>
  <c r="C50" i="6" s="1"/>
  <c r="C73" i="6" s="1"/>
  <c r="C74" i="6" s="1"/>
  <c r="B21" i="4"/>
  <c r="D42" i="6"/>
  <c r="D50" i="6" s="1"/>
  <c r="D73" i="6" s="1"/>
  <c r="D74" i="6" s="1"/>
  <c r="J21" i="4"/>
  <c r="J22" i="4" s="1"/>
  <c r="J72" i="4" s="1"/>
  <c r="B42" i="6"/>
  <c r="B50" i="6" s="1"/>
  <c r="B73" i="6" s="1"/>
  <c r="B74" i="6" s="1"/>
  <c r="I21" i="4"/>
  <c r="J42" i="5"/>
  <c r="J50" i="5" s="1"/>
  <c r="J73" i="5" s="1"/>
  <c r="D21" i="4"/>
  <c r="F21" i="6"/>
  <c r="E42" i="6"/>
  <c r="E50" i="6" s="1"/>
  <c r="E73" i="6" s="1"/>
  <c r="E74" i="6" s="1"/>
  <c r="J21" i="6"/>
  <c r="J22" i="6" s="1"/>
  <c r="J72" i="6" s="1"/>
  <c r="D21" i="6"/>
  <c r="G21" i="6"/>
  <c r="B21" i="5"/>
  <c r="H21" i="5"/>
  <c r="F42" i="5"/>
  <c r="F50" i="5" s="1"/>
  <c r="F73" i="5" s="1"/>
  <c r="F74" i="5" s="1"/>
  <c r="E42" i="4"/>
  <c r="E50" i="4" s="1"/>
  <c r="E73" i="4" s="1"/>
  <c r="E74" i="4" s="1"/>
  <c r="B42" i="4"/>
  <c r="B50" i="4" s="1"/>
  <c r="B73" i="4" s="1"/>
  <c r="B74" i="4" s="1"/>
  <c r="J42" i="4"/>
  <c r="J50" i="4" s="1"/>
  <c r="J73" i="4" s="1"/>
  <c r="G42" i="4"/>
  <c r="G50" i="4" s="1"/>
  <c r="G73" i="4" s="1"/>
  <c r="G74" i="4" s="1"/>
  <c r="E42" i="5"/>
  <c r="E50" i="5" s="1"/>
  <c r="E73" i="5" s="1"/>
  <c r="E74" i="5" s="1"/>
  <c r="C42" i="5"/>
  <c r="C50" i="5" s="1"/>
  <c r="I42" i="5"/>
  <c r="I50" i="5" s="1"/>
  <c r="I73" i="5" s="1"/>
  <c r="I74" i="5" s="1"/>
  <c r="I21" i="5"/>
  <c r="H42" i="5"/>
  <c r="H50" i="5" s="1"/>
  <c r="H73" i="5" s="1"/>
  <c r="H74" i="5" s="1"/>
  <c r="G42" i="5"/>
  <c r="G50" i="5" s="1"/>
  <c r="G73" i="5" s="1"/>
  <c r="G74" i="5" s="1"/>
  <c r="G42" i="6"/>
  <c r="G50" i="6" s="1"/>
  <c r="G73" i="6" s="1"/>
  <c r="G74" i="6" s="1"/>
  <c r="H42" i="6"/>
  <c r="H50" i="6" s="1"/>
  <c r="H73" i="6" s="1"/>
  <c r="H74" i="6" s="1"/>
  <c r="J42" i="6"/>
  <c r="J50" i="6" s="1"/>
  <c r="J73" i="6" s="1"/>
  <c r="C42" i="4"/>
  <c r="C50" i="4" s="1"/>
  <c r="C73" i="4" s="1"/>
  <c r="C74" i="4" s="1"/>
  <c r="I42" i="4"/>
  <c r="I50" i="4" s="1"/>
  <c r="I73" i="4" s="1"/>
  <c r="I74" i="4" s="1"/>
  <c r="D42" i="4"/>
  <c r="D50" i="4" s="1"/>
  <c r="D73" i="4" s="1"/>
  <c r="D74" i="4" s="1"/>
  <c r="H42" i="4"/>
  <c r="H50" i="4" s="1"/>
  <c r="H73" i="4" s="1"/>
  <c r="H74" i="4" s="1"/>
  <c r="F42" i="4"/>
  <c r="F50" i="4" s="1"/>
  <c r="F73" i="4" s="1"/>
  <c r="F74" i="4" s="1"/>
  <c r="B42" i="5"/>
  <c r="B50" i="5" s="1"/>
  <c r="B73" i="5" s="1"/>
  <c r="B74" i="5" s="1"/>
  <c r="J74" i="4" l="1"/>
  <c r="J74" i="6"/>
  <c r="C73" i="5"/>
  <c r="J74" i="5"/>
  <c r="C41" i="3"/>
  <c r="D41" i="3"/>
  <c r="E41" i="3"/>
  <c r="F41" i="3"/>
  <c r="G41" i="3"/>
  <c r="H41" i="3"/>
  <c r="I41" i="3"/>
  <c r="J41" i="3"/>
  <c r="B41" i="3"/>
  <c r="C38" i="3"/>
  <c r="D38" i="3"/>
  <c r="E38" i="3"/>
  <c r="F38" i="3"/>
  <c r="G38" i="3"/>
  <c r="H38" i="3"/>
  <c r="I38" i="3"/>
  <c r="J38" i="3"/>
  <c r="B38" i="3"/>
  <c r="C36" i="3"/>
  <c r="D36" i="3"/>
  <c r="E36" i="3"/>
  <c r="F36" i="3"/>
  <c r="G36" i="3"/>
  <c r="H36" i="3"/>
  <c r="I36" i="3"/>
  <c r="J36" i="3"/>
  <c r="B36" i="3"/>
  <c r="C33" i="3"/>
  <c r="D33" i="3"/>
  <c r="E33" i="3"/>
  <c r="F33" i="3"/>
  <c r="G33" i="3"/>
  <c r="H33" i="3"/>
  <c r="I33" i="3"/>
  <c r="C28" i="3"/>
  <c r="D28" i="3"/>
  <c r="E28" i="3"/>
  <c r="F28" i="3"/>
  <c r="G28" i="3"/>
  <c r="H28" i="3"/>
  <c r="I28" i="3"/>
  <c r="J28" i="3"/>
  <c r="B28" i="3"/>
  <c r="I20" i="3"/>
  <c r="I21" i="3" s="1"/>
  <c r="I22" i="3" s="1"/>
  <c r="I72" i="3" s="1"/>
  <c r="J20" i="3"/>
  <c r="J21" i="3" s="1"/>
  <c r="C20" i="3"/>
  <c r="C21" i="3" s="1"/>
  <c r="C22" i="3" s="1"/>
  <c r="C72" i="3" s="1"/>
  <c r="E20" i="3"/>
  <c r="E21" i="3" s="1"/>
  <c r="E22" i="3" s="1"/>
  <c r="E72" i="3" s="1"/>
  <c r="F20" i="3"/>
  <c r="F21" i="3" s="1"/>
  <c r="F22" i="3" s="1"/>
  <c r="F72" i="3" s="1"/>
  <c r="G20" i="3"/>
  <c r="G21" i="3" s="1"/>
  <c r="G22" i="3" s="1"/>
  <c r="G72" i="3" s="1"/>
  <c r="H20" i="3"/>
  <c r="H21" i="3" s="1"/>
  <c r="H22" i="3" s="1"/>
  <c r="H72" i="3" s="1"/>
  <c r="B21" i="3"/>
  <c r="B22" i="3" s="1"/>
  <c r="B72" i="3" s="1"/>
  <c r="D19" i="3"/>
  <c r="D20" i="3" s="1"/>
  <c r="D21" i="3" s="1"/>
  <c r="D22" i="3" s="1"/>
  <c r="D72" i="3" s="1"/>
  <c r="J22" i="3" l="1"/>
  <c r="J72" i="3" s="1"/>
  <c r="G42" i="3"/>
  <c r="G50" i="3" s="1"/>
  <c r="G73" i="3" s="1"/>
  <c r="G74" i="3" s="1"/>
  <c r="E42" i="3"/>
  <c r="E50" i="3" s="1"/>
  <c r="E73" i="3" s="1"/>
  <c r="E74" i="3" s="1"/>
  <c r="D42" i="3"/>
  <c r="D50" i="3" s="1"/>
  <c r="D73" i="3" s="1"/>
  <c r="D74" i="3" s="1"/>
  <c r="C74" i="5"/>
  <c r="F42" i="3"/>
  <c r="F50" i="3" s="1"/>
  <c r="F73" i="3" s="1"/>
  <c r="F74" i="3" s="1"/>
  <c r="C42" i="3"/>
  <c r="C50" i="3" s="1"/>
  <c r="C73" i="3" s="1"/>
  <c r="C74" i="3" s="1"/>
  <c r="I42" i="3"/>
  <c r="I50" i="3" s="1"/>
  <c r="I73" i="3" s="1"/>
  <c r="I74" i="3" s="1"/>
  <c r="H42" i="3"/>
  <c r="H50" i="3" s="1"/>
  <c r="H73" i="3" s="1"/>
  <c r="H74" i="3" s="1"/>
  <c r="C65" i="2" l="1"/>
  <c r="C49" i="2" l="1"/>
  <c r="C44" i="2"/>
  <c r="C50" i="2" l="1"/>
  <c r="C39" i="2"/>
  <c r="C37" i="2"/>
  <c r="C34" i="2"/>
  <c r="C30" i="2"/>
  <c r="C51" i="2" l="1"/>
  <c r="C59" i="2" s="1"/>
  <c r="C66" i="2" s="1"/>
  <c r="C15" i="2"/>
  <c r="C13" i="2"/>
  <c r="C21" i="2"/>
  <c r="C22" i="2" s="1"/>
  <c r="C11" i="2" l="1"/>
  <c r="C16" i="2" s="1"/>
  <c r="C23" i="2" s="1"/>
  <c r="C67" i="2" s="1"/>
  <c r="C70" i="2" s="1"/>
  <c r="J25" i="11" l="1"/>
  <c r="J18" i="11" s="1"/>
  <c r="B25" i="11"/>
  <c r="B18" i="11" s="1"/>
  <c r="J30" i="3"/>
  <c r="J33" i="3" s="1"/>
  <c r="J42" i="3" s="1"/>
  <c r="J50" i="3" s="1"/>
  <c r="J73" i="3" s="1"/>
  <c r="J74" i="3" s="1"/>
  <c r="B30" i="3"/>
  <c r="B33" i="3" s="1"/>
  <c r="B42" i="3" s="1"/>
  <c r="B50" i="3" s="1"/>
  <c r="B73" i="3" s="1"/>
  <c r="B74" i="3" s="1"/>
  <c r="AM2118" i="15"/>
  <c r="AL2118" i="15"/>
  <c r="AJ2118" i="15"/>
  <c r="AI2118" i="15"/>
  <c r="AM2117" i="15"/>
  <c r="AL2117" i="15"/>
  <c r="AJ2117" i="15"/>
  <c r="AI2117" i="15"/>
  <c r="AM2116" i="15"/>
  <c r="AL2116" i="15"/>
  <c r="AJ2116" i="15"/>
  <c r="AI2116" i="15"/>
  <c r="AM2115" i="15"/>
  <c r="AL2115" i="15"/>
  <c r="AJ2115" i="15"/>
  <c r="AI2115" i="15"/>
  <c r="AM2114" i="15"/>
  <c r="AL2114" i="15"/>
  <c r="AJ2114" i="15"/>
  <c r="AI2114" i="15"/>
  <c r="AM2113" i="15"/>
  <c r="AL2113" i="15"/>
  <c r="AJ2113" i="15"/>
  <c r="AI2113" i="15"/>
  <c r="AM2112" i="15"/>
  <c r="AL2112" i="15"/>
  <c r="AJ2112" i="15"/>
  <c r="AI2112" i="15"/>
  <c r="AM2111" i="15"/>
  <c r="AL2111" i="15"/>
  <c r="AJ2111" i="15"/>
  <c r="AI2111" i="15"/>
  <c r="AM2110" i="15"/>
  <c r="AL2110" i="15"/>
  <c r="AJ2110" i="15"/>
  <c r="AI2110" i="15"/>
  <c r="AM2109" i="15"/>
  <c r="AL2109" i="15"/>
  <c r="AJ2109" i="15"/>
  <c r="AI2109" i="15"/>
  <c r="AM2108" i="15"/>
  <c r="AL2108" i="15"/>
  <c r="AJ2108" i="15"/>
  <c r="AI2108" i="15"/>
  <c r="AM2107" i="15"/>
  <c r="AL2107" i="15"/>
  <c r="AJ2107" i="15"/>
  <c r="AI2107" i="15"/>
  <c r="AM2106" i="15"/>
  <c r="AL2106" i="15"/>
  <c r="AJ2106" i="15"/>
  <c r="AI2106" i="15"/>
  <c r="AM2105" i="15"/>
  <c r="AL2105" i="15"/>
  <c r="AJ2105" i="15"/>
  <c r="AI2105" i="15"/>
  <c r="AM2104" i="15"/>
  <c r="AL2104" i="15"/>
  <c r="AJ2104" i="15"/>
  <c r="AI2104" i="15"/>
  <c r="AM2103" i="15"/>
  <c r="AL2103" i="15"/>
  <c r="AJ2103" i="15"/>
  <c r="AI2103" i="15"/>
  <c r="AM2102" i="15"/>
  <c r="AL2102" i="15"/>
  <c r="AJ2102" i="15"/>
  <c r="AI2102" i="15"/>
  <c r="AM2101" i="15"/>
  <c r="AL2101" i="15"/>
  <c r="AJ2101" i="15"/>
  <c r="AI2101" i="15"/>
  <c r="AM2100" i="15"/>
  <c r="AL2100" i="15"/>
  <c r="AJ2100" i="15"/>
  <c r="AI2100" i="15"/>
  <c r="AM2099" i="15"/>
  <c r="AL2099" i="15"/>
  <c r="AJ2099" i="15"/>
  <c r="AI2099" i="15"/>
  <c r="AM2098" i="15"/>
  <c r="AL2098" i="15"/>
  <c r="AJ2098" i="15"/>
  <c r="AI2098" i="15"/>
  <c r="AM2097" i="15"/>
  <c r="AL2097" i="15"/>
  <c r="AJ2097" i="15"/>
  <c r="AI2097" i="15"/>
  <c r="AM2096" i="15"/>
  <c r="AL2096" i="15"/>
  <c r="AJ2096" i="15"/>
  <c r="AI2096" i="15"/>
  <c r="AM2095" i="15"/>
  <c r="AL2095" i="15"/>
  <c r="AJ2095" i="15"/>
  <c r="AI2095" i="15"/>
  <c r="AM2094" i="15"/>
  <c r="AL2094" i="15"/>
  <c r="AJ2094" i="15"/>
  <c r="AI2094" i="15"/>
  <c r="AM2093" i="15"/>
  <c r="AL2093" i="15"/>
  <c r="AJ2093" i="15"/>
  <c r="AI2093" i="15"/>
  <c r="AM2092" i="15"/>
  <c r="AL2092" i="15"/>
  <c r="AJ2092" i="15"/>
  <c r="AI2092" i="15"/>
  <c r="AM2091" i="15"/>
  <c r="AL2091" i="15"/>
  <c r="AJ2091" i="15"/>
  <c r="AI2091" i="15"/>
  <c r="AM2090" i="15"/>
  <c r="AL2090" i="15"/>
  <c r="AJ2090" i="15"/>
  <c r="AI2090" i="15"/>
  <c r="AM2089" i="15"/>
  <c r="AL2089" i="15"/>
  <c r="AJ2089" i="15"/>
  <c r="AI2089" i="15"/>
  <c r="AM2088" i="15"/>
  <c r="AL2088" i="15"/>
  <c r="AJ2088" i="15"/>
  <c r="AI2088" i="15"/>
  <c r="AM2087" i="15"/>
  <c r="AL2087" i="15"/>
  <c r="AJ2087" i="15"/>
  <c r="AI2087" i="15"/>
  <c r="AM2086" i="15"/>
  <c r="AL2086" i="15"/>
  <c r="AJ2086" i="15"/>
  <c r="AI2086" i="15"/>
  <c r="AM2085" i="15"/>
  <c r="AL2085" i="15"/>
  <c r="AJ2085" i="15"/>
  <c r="AI2085" i="15"/>
  <c r="AM2084" i="15"/>
  <c r="AL2084" i="15"/>
  <c r="AJ2084" i="15"/>
  <c r="AI2084" i="15"/>
  <c r="AM2083" i="15"/>
  <c r="AL2083" i="15"/>
  <c r="AJ2083" i="15"/>
  <c r="AI2083" i="15"/>
  <c r="AM2082" i="15"/>
  <c r="AL2082" i="15"/>
  <c r="AJ2082" i="15"/>
  <c r="AI2082" i="15"/>
  <c r="AM2081" i="15"/>
  <c r="AL2081" i="15"/>
  <c r="AJ2081" i="15"/>
  <c r="AI2081" i="15"/>
  <c r="AM2080" i="15"/>
  <c r="AL2080" i="15"/>
  <c r="AJ2080" i="15"/>
  <c r="AI2080" i="15"/>
  <c r="AM2079" i="15"/>
  <c r="AL2079" i="15"/>
  <c r="AJ2079" i="15"/>
  <c r="AI2079" i="15"/>
  <c r="AM2078" i="15"/>
  <c r="AL2078" i="15"/>
  <c r="AJ2078" i="15"/>
  <c r="AI2078" i="15"/>
  <c r="AM2077" i="15"/>
  <c r="AL2077" i="15"/>
  <c r="AJ2077" i="15"/>
  <c r="AI2077" i="15"/>
  <c r="AM2076" i="15"/>
  <c r="AL2076" i="15"/>
  <c r="AJ2076" i="15"/>
  <c r="AI2076" i="15"/>
  <c r="AM2075" i="15"/>
  <c r="AL2075" i="15"/>
  <c r="AJ2075" i="15"/>
  <c r="AI2075" i="15"/>
  <c r="AM2074" i="15"/>
  <c r="AL2074" i="15"/>
  <c r="AJ2074" i="15"/>
  <c r="AI2074" i="15"/>
  <c r="AM2073" i="15"/>
  <c r="AL2073" i="15"/>
  <c r="AJ2073" i="15"/>
  <c r="AI2073" i="15"/>
  <c r="AM2072" i="15"/>
  <c r="AL2072" i="15"/>
  <c r="AJ2072" i="15"/>
  <c r="AI2072" i="15"/>
  <c r="AM2071" i="15"/>
  <c r="AL2071" i="15"/>
  <c r="AJ2071" i="15"/>
  <c r="AI2071" i="15"/>
  <c r="AM2070" i="15"/>
  <c r="AL2070" i="15"/>
  <c r="AJ2070" i="15"/>
  <c r="AI2070" i="15"/>
  <c r="AM2069" i="15"/>
  <c r="AL2069" i="15"/>
  <c r="AJ2069" i="15"/>
  <c r="AI2069" i="15"/>
  <c r="AM2068" i="15"/>
  <c r="AL2068" i="15"/>
  <c r="AJ2068" i="15"/>
  <c r="AI2068" i="15"/>
  <c r="AM2067" i="15"/>
  <c r="AL2067" i="15"/>
  <c r="AJ2067" i="15"/>
  <c r="AI2067" i="15"/>
  <c r="AM2066" i="15"/>
  <c r="AL2066" i="15"/>
  <c r="AJ2066" i="15"/>
  <c r="AI2066" i="15"/>
  <c r="AM2065" i="15"/>
  <c r="AL2065" i="15"/>
  <c r="AJ2065" i="15"/>
  <c r="AI2065" i="15"/>
  <c r="AM2064" i="15"/>
  <c r="AL2064" i="15"/>
  <c r="AJ2064" i="15"/>
  <c r="AI2064" i="15"/>
  <c r="AM2063" i="15"/>
  <c r="AL2063" i="15"/>
  <c r="AJ2063" i="15"/>
  <c r="AI2063" i="15"/>
  <c r="AM2062" i="15"/>
  <c r="AL2062" i="15"/>
  <c r="AJ2062" i="15"/>
  <c r="AI2062" i="15"/>
  <c r="AM2061" i="15"/>
  <c r="AL2061" i="15"/>
  <c r="AJ2061" i="15"/>
  <c r="AI2061" i="15"/>
  <c r="AM2060" i="15"/>
  <c r="AL2060" i="15"/>
  <c r="AJ2060" i="15"/>
  <c r="AI2060" i="15"/>
  <c r="AM2059" i="15"/>
  <c r="AL2059" i="15"/>
  <c r="AJ2059" i="15"/>
  <c r="AI2059" i="15"/>
  <c r="AM2058" i="15"/>
  <c r="AL2058" i="15"/>
  <c r="AJ2058" i="15"/>
  <c r="AI2058" i="15"/>
  <c r="AM2057" i="15"/>
  <c r="AL2057" i="15"/>
  <c r="AJ2057" i="15"/>
  <c r="AI2057" i="15"/>
  <c r="AM2056" i="15"/>
  <c r="AL2056" i="15"/>
  <c r="AJ2056" i="15"/>
  <c r="AI2056" i="15"/>
  <c r="AM2055" i="15"/>
  <c r="AL2055" i="15"/>
  <c r="AJ2055" i="15"/>
  <c r="AI2055" i="15"/>
  <c r="AM2054" i="15"/>
  <c r="AL2054" i="15"/>
  <c r="AJ2054" i="15"/>
  <c r="AI2054" i="15"/>
  <c r="AM2053" i="15"/>
  <c r="AL2053" i="15"/>
  <c r="AJ2053" i="15"/>
  <c r="AI2053" i="15"/>
  <c r="AM2052" i="15"/>
  <c r="AL2052" i="15"/>
  <c r="AJ2052" i="15"/>
  <c r="AI2052" i="15"/>
  <c r="AM2051" i="15"/>
  <c r="AL2051" i="15"/>
  <c r="AJ2051" i="15"/>
  <c r="AI2051" i="15"/>
  <c r="AM2050" i="15"/>
  <c r="AL2050" i="15"/>
  <c r="AJ2050" i="15"/>
  <c r="AI2050" i="15"/>
  <c r="AM2049" i="15"/>
  <c r="AL2049" i="15"/>
  <c r="AJ2049" i="15"/>
  <c r="AI2049" i="15"/>
  <c r="AM2048" i="15"/>
  <c r="AL2048" i="15"/>
  <c r="AJ2048" i="15"/>
  <c r="AI2048" i="15"/>
  <c r="AM2047" i="15"/>
  <c r="AL2047" i="15"/>
  <c r="AJ2047" i="15"/>
  <c r="AI2047" i="15"/>
  <c r="AM2046" i="15"/>
  <c r="AL2046" i="15"/>
  <c r="AJ2046" i="15"/>
  <c r="AI2046" i="15"/>
  <c r="AM2045" i="15"/>
  <c r="AL2045" i="15"/>
  <c r="AJ2045" i="15"/>
  <c r="AI2045" i="15"/>
  <c r="AM2044" i="15"/>
  <c r="AL2044" i="15"/>
  <c r="AJ2044" i="15"/>
  <c r="AI2044" i="15"/>
  <c r="AM2043" i="15"/>
  <c r="AL2043" i="15"/>
  <c r="AJ2043" i="15"/>
  <c r="AI2043" i="15"/>
  <c r="AM2042" i="15"/>
  <c r="AL2042" i="15"/>
  <c r="AJ2042" i="15"/>
  <c r="AI2042" i="15"/>
  <c r="AM2041" i="15"/>
  <c r="AL2041" i="15"/>
  <c r="AJ2041" i="15"/>
  <c r="AI2041" i="15"/>
  <c r="AM2040" i="15"/>
  <c r="AL2040" i="15"/>
  <c r="AJ2040" i="15"/>
  <c r="AI2040" i="15"/>
  <c r="AM2039" i="15"/>
  <c r="AL2039" i="15"/>
  <c r="AJ2039" i="15"/>
  <c r="AI2039" i="15"/>
  <c r="AM2038" i="15"/>
  <c r="AL2038" i="15"/>
  <c r="AJ2038" i="15"/>
  <c r="AI2038" i="15"/>
  <c r="AM2037" i="15"/>
  <c r="AL2037" i="15"/>
  <c r="AJ2037" i="15"/>
  <c r="AI2037" i="15"/>
  <c r="AM2036" i="15"/>
  <c r="AL2036" i="15"/>
  <c r="AJ2036" i="15"/>
  <c r="AI2036" i="15"/>
  <c r="AM2035" i="15"/>
  <c r="AL2035" i="15"/>
  <c r="AJ2035" i="15"/>
  <c r="AI2035" i="15"/>
  <c r="AM2034" i="15"/>
  <c r="AL2034" i="15"/>
  <c r="AJ2034" i="15"/>
  <c r="AI2034" i="15"/>
  <c r="AM2033" i="15"/>
  <c r="AL2033" i="15"/>
  <c r="AJ2033" i="15"/>
  <c r="AI2033" i="15"/>
  <c r="AM2032" i="15"/>
  <c r="AL2032" i="15"/>
  <c r="AJ2032" i="15"/>
  <c r="AI2032" i="15"/>
  <c r="AM2031" i="15"/>
  <c r="AL2031" i="15"/>
  <c r="AJ2031" i="15"/>
  <c r="AI2031" i="15"/>
  <c r="AM2030" i="15"/>
  <c r="AL2030" i="15"/>
  <c r="AJ2030" i="15"/>
  <c r="AI2030" i="15"/>
  <c r="AM2029" i="15"/>
  <c r="AL2029" i="15"/>
  <c r="AJ2029" i="15"/>
  <c r="AI2029" i="15"/>
  <c r="AM2028" i="15"/>
  <c r="AL2028" i="15"/>
  <c r="AJ2028" i="15"/>
  <c r="AI2028" i="15"/>
  <c r="AM2027" i="15"/>
  <c r="AL2027" i="15"/>
  <c r="AJ2027" i="15"/>
  <c r="AI2027" i="15"/>
  <c r="AM2026" i="15"/>
  <c r="AL2026" i="15"/>
  <c r="AJ2026" i="15"/>
  <c r="AI2026" i="15"/>
  <c r="AM2025" i="15"/>
  <c r="AL2025" i="15"/>
  <c r="AJ2025" i="15"/>
  <c r="AI2025" i="15"/>
  <c r="AM2024" i="15"/>
  <c r="AL2024" i="15"/>
  <c r="AJ2024" i="15"/>
  <c r="AI2024" i="15"/>
  <c r="AM2023" i="15"/>
  <c r="AL2023" i="15"/>
  <c r="AJ2023" i="15"/>
  <c r="AI2023" i="15"/>
  <c r="AM2022" i="15"/>
  <c r="AL2022" i="15"/>
  <c r="AJ2022" i="15"/>
  <c r="AI2022" i="15"/>
  <c r="AM2021" i="15"/>
  <c r="AL2021" i="15"/>
  <c r="AJ2021" i="15"/>
  <c r="AI2021" i="15"/>
  <c r="AM2020" i="15"/>
  <c r="AL2020" i="15"/>
  <c r="AJ2020" i="15"/>
  <c r="AI2020" i="15"/>
  <c r="AM2019" i="15"/>
  <c r="AL2019" i="15"/>
  <c r="AJ2019" i="15"/>
  <c r="AI2019" i="15"/>
  <c r="AM2018" i="15"/>
  <c r="AL2018" i="15"/>
  <c r="AJ2018" i="15"/>
  <c r="AI2018" i="15"/>
  <c r="AM2017" i="15"/>
  <c r="AL2017" i="15"/>
  <c r="AJ2017" i="15"/>
  <c r="AI2017" i="15"/>
  <c r="AM2016" i="15"/>
  <c r="AL2016" i="15"/>
  <c r="AJ2016" i="15"/>
  <c r="AI2016" i="15"/>
  <c r="AM2015" i="15"/>
  <c r="AL2015" i="15"/>
  <c r="AJ2015" i="15"/>
  <c r="AI2015" i="15"/>
  <c r="AM2014" i="15"/>
  <c r="AL2014" i="15"/>
  <c r="AJ2014" i="15"/>
  <c r="AI2014" i="15"/>
  <c r="AM2013" i="15"/>
  <c r="AL2013" i="15"/>
  <c r="AJ2013" i="15"/>
  <c r="AI2013" i="15"/>
  <c r="AM2012" i="15"/>
  <c r="AL2012" i="15"/>
  <c r="AJ2012" i="15"/>
  <c r="AI2012" i="15"/>
  <c r="AM2011" i="15"/>
  <c r="AL2011" i="15"/>
  <c r="AJ2011" i="15"/>
  <c r="AI2011" i="15"/>
  <c r="AM2010" i="15"/>
  <c r="AL2010" i="15"/>
  <c r="AJ2010" i="15"/>
  <c r="AI2010" i="15"/>
  <c r="AM2009" i="15"/>
  <c r="AL2009" i="15"/>
  <c r="AJ2009" i="15"/>
  <c r="AI2009" i="15"/>
  <c r="AM2008" i="15"/>
  <c r="AL2008" i="15"/>
  <c r="AJ2008" i="15"/>
  <c r="AI2008" i="15"/>
  <c r="AM2007" i="15"/>
  <c r="AL2007" i="15"/>
  <c r="AJ2007" i="15"/>
  <c r="AI2007" i="15"/>
  <c r="AM2006" i="15"/>
  <c r="AL2006" i="15"/>
  <c r="AJ2006" i="15"/>
  <c r="AI2006" i="15"/>
  <c r="AM2005" i="15"/>
  <c r="AL2005" i="15"/>
  <c r="AJ2005" i="15"/>
  <c r="AI2005" i="15"/>
  <c r="AM2004" i="15"/>
  <c r="AL2004" i="15"/>
  <c r="AJ2004" i="15"/>
  <c r="AI2004" i="15"/>
  <c r="AM2003" i="15"/>
  <c r="AL2003" i="15"/>
  <c r="AJ2003" i="15"/>
  <c r="AI2003" i="15"/>
  <c r="AM2002" i="15"/>
  <c r="AL2002" i="15"/>
  <c r="AJ2002" i="15"/>
  <c r="AI2002" i="15"/>
  <c r="AM2001" i="15"/>
  <c r="AL2001" i="15"/>
  <c r="AJ2001" i="15"/>
  <c r="AI2001" i="15"/>
  <c r="AM2000" i="15"/>
  <c r="AL2000" i="15"/>
  <c r="AJ2000" i="15"/>
  <c r="AI2000" i="15"/>
  <c r="AM1999" i="15"/>
  <c r="AL1999" i="15"/>
  <c r="AJ1999" i="15"/>
  <c r="AI1999" i="15"/>
  <c r="AM1998" i="15"/>
  <c r="AL1998" i="15"/>
  <c r="AJ1998" i="15"/>
  <c r="AI1998" i="15"/>
  <c r="AM1997" i="15"/>
  <c r="AL1997" i="15"/>
  <c r="AJ1997" i="15"/>
  <c r="AI1997" i="15"/>
  <c r="AM1996" i="15"/>
  <c r="AL1996" i="15"/>
  <c r="AJ1996" i="15"/>
  <c r="AI1996" i="15"/>
  <c r="AM1995" i="15"/>
  <c r="AL1995" i="15"/>
  <c r="AJ1995" i="15"/>
  <c r="AI1995" i="15"/>
  <c r="AM1994" i="15"/>
  <c r="AL1994" i="15"/>
  <c r="AJ1994" i="15"/>
  <c r="AI1994" i="15"/>
  <c r="AM1993" i="15"/>
  <c r="AL1993" i="15"/>
  <c r="AJ1993" i="15"/>
  <c r="AI1993" i="15"/>
  <c r="AM1992" i="15"/>
  <c r="AL1992" i="15"/>
  <c r="AJ1992" i="15"/>
  <c r="AI1992" i="15"/>
  <c r="AM1991" i="15"/>
  <c r="AL1991" i="15"/>
  <c r="AJ1991" i="15"/>
  <c r="AI1991" i="15"/>
  <c r="AM1990" i="15"/>
  <c r="AL1990" i="15"/>
  <c r="AJ1990" i="15"/>
  <c r="AI1990" i="15"/>
  <c r="AM1989" i="15"/>
  <c r="AL1989" i="15"/>
  <c r="AJ1989" i="15"/>
  <c r="AI1989" i="15"/>
  <c r="AM1988" i="15"/>
  <c r="AL1988" i="15"/>
  <c r="AJ1988" i="15"/>
  <c r="AI1988" i="15"/>
  <c r="AM1987" i="15"/>
  <c r="AL1987" i="15"/>
  <c r="AJ1987" i="15"/>
  <c r="AI1987" i="15"/>
  <c r="AM1986" i="15"/>
  <c r="AL1986" i="15"/>
  <c r="AJ1986" i="15"/>
  <c r="AI1986" i="15"/>
  <c r="AM1985" i="15"/>
  <c r="AL1985" i="15"/>
  <c r="AJ1985" i="15"/>
  <c r="AI1985" i="15"/>
  <c r="AM1984" i="15"/>
  <c r="AL1984" i="15"/>
  <c r="AJ1984" i="15"/>
  <c r="AI1984" i="15"/>
  <c r="AM1983" i="15"/>
  <c r="AL1983" i="15"/>
  <c r="AJ1983" i="15"/>
  <c r="AI1983" i="15"/>
  <c r="AM1982" i="15"/>
  <c r="AL1982" i="15"/>
  <c r="AJ1982" i="15"/>
  <c r="AI1982" i="15"/>
  <c r="AM1981" i="15"/>
  <c r="AL1981" i="15"/>
  <c r="AJ1981" i="15"/>
  <c r="AI1981" i="15"/>
  <c r="AM1980" i="15"/>
  <c r="AL1980" i="15"/>
  <c r="AJ1980" i="15"/>
  <c r="AI1980" i="15"/>
  <c r="AM1979" i="15"/>
  <c r="AL1979" i="15"/>
  <c r="AJ1979" i="15"/>
  <c r="AI1979" i="15"/>
  <c r="AM1978" i="15"/>
  <c r="AL1978" i="15"/>
  <c r="AJ1978" i="15"/>
  <c r="AI1978" i="15"/>
  <c r="AM1977" i="15"/>
  <c r="AL1977" i="15"/>
  <c r="AJ1977" i="15"/>
  <c r="AI1977" i="15"/>
  <c r="AM1976" i="15"/>
  <c r="AL1976" i="15"/>
  <c r="AJ1976" i="15"/>
  <c r="AI1976" i="15"/>
  <c r="AM1975" i="15"/>
  <c r="AL1975" i="15"/>
  <c r="AJ1975" i="15"/>
  <c r="AI1975" i="15"/>
  <c r="AM1974" i="15"/>
  <c r="AL1974" i="15"/>
  <c r="AJ1974" i="15"/>
  <c r="AI1974" i="15"/>
  <c r="AM1973" i="15"/>
  <c r="AL1973" i="15"/>
  <c r="AJ1973" i="15"/>
  <c r="AI1973" i="15"/>
  <c r="AM1972" i="15"/>
  <c r="AL1972" i="15"/>
  <c r="AJ1972" i="15"/>
  <c r="AI1972" i="15"/>
  <c r="AM1971" i="15"/>
  <c r="AL1971" i="15"/>
  <c r="AJ1971" i="15"/>
  <c r="AI1971" i="15"/>
  <c r="AM1970" i="15"/>
  <c r="AL1970" i="15"/>
  <c r="AJ1970" i="15"/>
  <c r="AI1970" i="15"/>
  <c r="AM1969" i="15"/>
  <c r="AL1969" i="15"/>
  <c r="AJ1969" i="15"/>
  <c r="AI1969" i="15"/>
  <c r="AM1968" i="15"/>
  <c r="AL1968" i="15"/>
  <c r="AJ1968" i="15"/>
  <c r="AI1968" i="15"/>
  <c r="AM1967" i="15"/>
  <c r="AL1967" i="15"/>
  <c r="AJ1967" i="15"/>
  <c r="AI1967" i="15"/>
  <c r="AM1966" i="15"/>
  <c r="AL1966" i="15"/>
  <c r="AJ1966" i="15"/>
  <c r="AI1966" i="15"/>
  <c r="AM1965" i="15"/>
  <c r="AL1965" i="15"/>
  <c r="AJ1965" i="15"/>
  <c r="AI1965" i="15"/>
  <c r="AM1964" i="15"/>
  <c r="AL1964" i="15"/>
  <c r="AJ1964" i="15"/>
  <c r="AI1964" i="15"/>
  <c r="AM1963" i="15"/>
  <c r="AL1963" i="15"/>
  <c r="AJ1963" i="15"/>
  <c r="AI1963" i="15"/>
  <c r="AM1962" i="15"/>
  <c r="AL1962" i="15"/>
  <c r="AJ1962" i="15"/>
  <c r="AI1962" i="15"/>
  <c r="AM1961" i="15"/>
  <c r="AL1961" i="15"/>
  <c r="AJ1961" i="15"/>
  <c r="AI1961" i="15"/>
  <c r="AM1960" i="15"/>
  <c r="AL1960" i="15"/>
  <c r="AJ1960" i="15"/>
  <c r="AI1960" i="15"/>
  <c r="AM1959" i="15"/>
  <c r="AL1959" i="15"/>
  <c r="AJ1959" i="15"/>
  <c r="AI1959" i="15"/>
  <c r="AM1958" i="15"/>
  <c r="AL1958" i="15"/>
  <c r="AJ1958" i="15"/>
  <c r="AI1958" i="15"/>
  <c r="AM1957" i="15"/>
  <c r="AL1957" i="15"/>
  <c r="AJ1957" i="15"/>
  <c r="AI1957" i="15"/>
  <c r="AM1956" i="15"/>
  <c r="AL1956" i="15"/>
  <c r="AJ1956" i="15"/>
  <c r="AI1956" i="15"/>
  <c r="AM1955" i="15"/>
  <c r="AL1955" i="15"/>
  <c r="AJ1955" i="15"/>
  <c r="AI1955" i="15"/>
  <c r="AM1954" i="15"/>
  <c r="AL1954" i="15"/>
  <c r="AJ1954" i="15"/>
  <c r="AI1954" i="15"/>
  <c r="AM1953" i="15"/>
  <c r="AL1953" i="15"/>
  <c r="AJ1953" i="15"/>
  <c r="AI1953" i="15"/>
  <c r="AM1952" i="15"/>
  <c r="AL1952" i="15"/>
  <c r="AJ1952" i="15"/>
  <c r="AI1952" i="15"/>
  <c r="AM1951" i="15"/>
  <c r="AL1951" i="15"/>
  <c r="AJ1951" i="15"/>
  <c r="AI1951" i="15"/>
  <c r="AM1950" i="15"/>
  <c r="AL1950" i="15"/>
  <c r="AJ1950" i="15"/>
  <c r="AI1950" i="15"/>
  <c r="AM1949" i="15"/>
  <c r="AL1949" i="15"/>
  <c r="AJ1949" i="15"/>
  <c r="AI1949" i="15"/>
  <c r="AM1948" i="15"/>
  <c r="AL1948" i="15"/>
  <c r="AJ1948" i="15"/>
  <c r="AI1948" i="15"/>
  <c r="AM1947" i="15"/>
  <c r="AL1947" i="15"/>
  <c r="AJ1947" i="15"/>
  <c r="AI1947" i="15"/>
  <c r="AM1946" i="15"/>
  <c r="AL1946" i="15"/>
  <c r="AJ1946" i="15"/>
  <c r="AI1946" i="15"/>
  <c r="AM1945" i="15"/>
  <c r="AL1945" i="15"/>
  <c r="AJ1945" i="15"/>
  <c r="AI1945" i="15"/>
  <c r="AM1944" i="15"/>
  <c r="AL1944" i="15"/>
  <c r="AJ1944" i="15"/>
  <c r="AI1944" i="15"/>
  <c r="AM1943" i="15"/>
  <c r="AL1943" i="15"/>
  <c r="AJ1943" i="15"/>
  <c r="AI1943" i="15"/>
  <c r="AM1942" i="15"/>
  <c r="AL1942" i="15"/>
  <c r="AJ1942" i="15"/>
  <c r="AI1942" i="15"/>
  <c r="AM1941" i="15"/>
  <c r="AL1941" i="15"/>
  <c r="AJ1941" i="15"/>
  <c r="AI1941" i="15"/>
  <c r="AM1940" i="15"/>
  <c r="AL1940" i="15"/>
  <c r="AJ1940" i="15"/>
  <c r="AI1940" i="15"/>
  <c r="AM1939" i="15"/>
  <c r="AL1939" i="15"/>
  <c r="AJ1939" i="15"/>
  <c r="AI1939" i="15"/>
  <c r="AM1938" i="15"/>
  <c r="AL1938" i="15"/>
  <c r="AJ1938" i="15"/>
  <c r="AI1938" i="15"/>
  <c r="AM1937" i="15"/>
  <c r="AL1937" i="15"/>
  <c r="AJ1937" i="15"/>
  <c r="AI1937" i="15"/>
  <c r="AM1936" i="15"/>
  <c r="AL1936" i="15"/>
  <c r="AJ1936" i="15"/>
  <c r="AI1936" i="15"/>
  <c r="AM1935" i="15"/>
  <c r="AL1935" i="15"/>
  <c r="AJ1935" i="15"/>
  <c r="AI1935" i="15"/>
  <c r="AM1934" i="15"/>
  <c r="AL1934" i="15"/>
  <c r="AJ1934" i="15"/>
  <c r="AI1934" i="15"/>
  <c r="AM1933" i="15"/>
  <c r="AL1933" i="15"/>
  <c r="AJ1933" i="15"/>
  <c r="AI1933" i="15"/>
  <c r="AM1932" i="15"/>
  <c r="AL1932" i="15"/>
  <c r="AJ1932" i="15"/>
  <c r="AI1932" i="15"/>
  <c r="AM1931" i="15"/>
  <c r="AL1931" i="15"/>
  <c r="AJ1931" i="15"/>
  <c r="AI1931" i="15"/>
  <c r="AM1930" i="15"/>
  <c r="AL1930" i="15"/>
  <c r="AJ1930" i="15"/>
  <c r="AI1930" i="15"/>
  <c r="AM1929" i="15"/>
  <c r="AL1929" i="15"/>
  <c r="AJ1929" i="15"/>
  <c r="AI1929" i="15"/>
  <c r="AM1928" i="15"/>
  <c r="AL1928" i="15"/>
  <c r="AJ1928" i="15"/>
  <c r="AI1928" i="15"/>
  <c r="AM1927" i="15"/>
  <c r="AL1927" i="15"/>
  <c r="AJ1927" i="15"/>
  <c r="AI1927" i="15"/>
  <c r="AM1926" i="15"/>
  <c r="AL1926" i="15"/>
  <c r="AJ1926" i="15"/>
  <c r="AI1926" i="15"/>
  <c r="AM1925" i="15"/>
  <c r="AL1925" i="15"/>
  <c r="AJ1925" i="15"/>
  <c r="AI1925" i="15"/>
  <c r="AM1924" i="15"/>
  <c r="AL1924" i="15"/>
  <c r="AJ1924" i="15"/>
  <c r="AI1924" i="15"/>
  <c r="AM1923" i="15"/>
  <c r="AL1923" i="15"/>
  <c r="AJ1923" i="15"/>
  <c r="AI1923" i="15"/>
  <c r="AM1922" i="15"/>
  <c r="AL1922" i="15"/>
  <c r="AJ1922" i="15"/>
  <c r="AI1922" i="15"/>
  <c r="AM1921" i="15"/>
  <c r="AL1921" i="15"/>
  <c r="AJ1921" i="15"/>
  <c r="AI1921" i="15"/>
  <c r="AM1920" i="15"/>
  <c r="AL1920" i="15"/>
  <c r="AJ1920" i="15"/>
  <c r="AI1920" i="15"/>
  <c r="AM1919" i="15"/>
  <c r="AL1919" i="15"/>
  <c r="AJ1919" i="15"/>
  <c r="AI1919" i="15"/>
  <c r="AM1918" i="15"/>
  <c r="AL1918" i="15"/>
  <c r="AJ1918" i="15"/>
  <c r="AI1918" i="15"/>
  <c r="AM1917" i="15"/>
  <c r="AL1917" i="15"/>
  <c r="AJ1917" i="15"/>
  <c r="AI1917" i="15"/>
  <c r="AM1916" i="15"/>
  <c r="AL1916" i="15"/>
  <c r="AJ1916" i="15"/>
  <c r="AI1916" i="15"/>
  <c r="AM1915" i="15"/>
  <c r="AL1915" i="15"/>
  <c r="AJ1915" i="15"/>
  <c r="AI1915" i="15"/>
  <c r="AM1914" i="15"/>
  <c r="AL1914" i="15"/>
  <c r="AJ1914" i="15"/>
  <c r="AI1914" i="15"/>
  <c r="AM1913" i="15"/>
  <c r="AL1913" i="15"/>
  <c r="AJ1913" i="15"/>
  <c r="AI1913" i="15"/>
  <c r="AM1912" i="15"/>
  <c r="AL1912" i="15"/>
  <c r="AJ1912" i="15"/>
  <c r="AI1912" i="15"/>
  <c r="AM1911" i="15"/>
  <c r="AL1911" i="15"/>
  <c r="AJ1911" i="15"/>
  <c r="AI1911" i="15"/>
  <c r="AM1910" i="15"/>
  <c r="AL1910" i="15"/>
  <c r="AJ1910" i="15"/>
  <c r="AI1910" i="15"/>
  <c r="AM1909" i="15"/>
  <c r="AL1909" i="15"/>
  <c r="AJ1909" i="15"/>
  <c r="AI1909" i="15"/>
  <c r="AM1908" i="15"/>
  <c r="AL1908" i="15"/>
  <c r="AJ1908" i="15"/>
  <c r="AI1908" i="15"/>
  <c r="AM1907" i="15"/>
  <c r="AL1907" i="15"/>
  <c r="AJ1907" i="15"/>
  <c r="AI1907" i="15"/>
  <c r="AM1906" i="15"/>
  <c r="AL1906" i="15"/>
  <c r="AJ1906" i="15"/>
  <c r="AI1906" i="15"/>
  <c r="AM1905" i="15"/>
  <c r="AL1905" i="15"/>
  <c r="AJ1905" i="15"/>
  <c r="AI1905" i="15"/>
  <c r="AM1904" i="15"/>
  <c r="AL1904" i="15"/>
  <c r="AJ1904" i="15"/>
  <c r="AI1904" i="15"/>
  <c r="AM1903" i="15"/>
  <c r="AL1903" i="15"/>
  <c r="AJ1903" i="15"/>
  <c r="AI1903" i="15"/>
  <c r="AM1902" i="15"/>
  <c r="AL1902" i="15"/>
  <c r="AJ1902" i="15"/>
  <c r="AI1902" i="15"/>
  <c r="AM1901" i="15"/>
  <c r="AL1901" i="15"/>
  <c r="AJ1901" i="15"/>
  <c r="AI1901" i="15"/>
  <c r="AM1900" i="15"/>
  <c r="AL1900" i="15"/>
  <c r="AJ1900" i="15"/>
  <c r="AI1900" i="15"/>
  <c r="AM1899" i="15"/>
  <c r="AL1899" i="15"/>
  <c r="AJ1899" i="15"/>
  <c r="AI1899" i="15"/>
  <c r="AM1898" i="15"/>
  <c r="AL1898" i="15"/>
  <c r="AJ1898" i="15"/>
  <c r="AI1898" i="15"/>
  <c r="AM1897" i="15"/>
  <c r="AL1897" i="15"/>
  <c r="AJ1897" i="15"/>
  <c r="AI1897" i="15"/>
  <c r="AM1896" i="15"/>
  <c r="AL1896" i="15"/>
  <c r="AJ1896" i="15"/>
  <c r="AI1896" i="15"/>
  <c r="AM1895" i="15"/>
  <c r="AL1895" i="15"/>
  <c r="AJ1895" i="15"/>
  <c r="AI1895" i="15"/>
  <c r="AM1894" i="15"/>
  <c r="AL1894" i="15"/>
  <c r="AJ1894" i="15"/>
  <c r="AI1894" i="15"/>
  <c r="AM1893" i="15"/>
  <c r="AL1893" i="15"/>
  <c r="AJ1893" i="15"/>
  <c r="AI1893" i="15"/>
  <c r="AM1892" i="15"/>
  <c r="AL1892" i="15"/>
  <c r="AJ1892" i="15"/>
  <c r="AI1892" i="15"/>
  <c r="AM1891" i="15"/>
  <c r="AL1891" i="15"/>
  <c r="AJ1891" i="15"/>
  <c r="AI1891" i="15"/>
  <c r="AM1890" i="15"/>
  <c r="AL1890" i="15"/>
  <c r="AJ1890" i="15"/>
  <c r="AI1890" i="15"/>
  <c r="AM1889" i="15"/>
  <c r="AL1889" i="15"/>
  <c r="AJ1889" i="15"/>
  <c r="AI1889" i="15"/>
  <c r="AM1888" i="15"/>
  <c r="AL1888" i="15"/>
  <c r="AJ1888" i="15"/>
  <c r="AI1888" i="15"/>
  <c r="AM1887" i="15"/>
  <c r="AL1887" i="15"/>
  <c r="AJ1887" i="15"/>
  <c r="AI1887" i="15"/>
  <c r="AM1886" i="15"/>
  <c r="AL1886" i="15"/>
  <c r="AJ1886" i="15"/>
  <c r="AI1886" i="15"/>
  <c r="AM1885" i="15"/>
  <c r="AL1885" i="15"/>
  <c r="AJ1885" i="15"/>
  <c r="AI1885" i="15"/>
  <c r="AM1884" i="15"/>
  <c r="AL1884" i="15"/>
  <c r="AJ1884" i="15"/>
  <c r="AI1884" i="15"/>
  <c r="AM1883" i="15"/>
  <c r="AL1883" i="15"/>
  <c r="AJ1883" i="15"/>
  <c r="AI1883" i="15"/>
  <c r="AM1882" i="15"/>
  <c r="AL1882" i="15"/>
  <c r="AJ1882" i="15"/>
  <c r="AI1882" i="15"/>
  <c r="AM1881" i="15"/>
  <c r="AL1881" i="15"/>
  <c r="AJ1881" i="15"/>
  <c r="AI1881" i="15"/>
  <c r="AM1880" i="15"/>
  <c r="AL1880" i="15"/>
  <c r="AJ1880" i="15"/>
  <c r="AI1880" i="15"/>
  <c r="AM1879" i="15"/>
  <c r="AL1879" i="15"/>
  <c r="AJ1879" i="15"/>
  <c r="AI1879" i="15"/>
  <c r="AM1878" i="15"/>
  <c r="AL1878" i="15"/>
  <c r="AJ1878" i="15"/>
  <c r="AI1878" i="15"/>
  <c r="AM1877" i="15"/>
  <c r="AL1877" i="15"/>
  <c r="AJ1877" i="15"/>
  <c r="AI1877" i="15"/>
  <c r="AM1876" i="15"/>
  <c r="AL1876" i="15"/>
  <c r="AJ1876" i="15"/>
  <c r="AI1876" i="15"/>
  <c r="AM1875" i="15"/>
  <c r="AL1875" i="15"/>
  <c r="AJ1875" i="15"/>
  <c r="AI1875" i="15"/>
  <c r="AM1874" i="15"/>
  <c r="AL1874" i="15"/>
  <c r="AJ1874" i="15"/>
  <c r="AI1874" i="15"/>
  <c r="AM1873" i="15"/>
  <c r="AL1873" i="15"/>
  <c r="AJ1873" i="15"/>
  <c r="AI1873" i="15"/>
  <c r="AM1872" i="15"/>
  <c r="AL1872" i="15"/>
  <c r="AJ1872" i="15"/>
  <c r="AI1872" i="15"/>
  <c r="AM1871" i="15"/>
  <c r="AL1871" i="15"/>
  <c r="AJ1871" i="15"/>
  <c r="AI1871" i="15"/>
  <c r="AM1870" i="15"/>
  <c r="AL1870" i="15"/>
  <c r="AJ1870" i="15"/>
  <c r="AI1870" i="15"/>
  <c r="AM1869" i="15"/>
  <c r="AL1869" i="15"/>
  <c r="AJ1869" i="15"/>
  <c r="AI1869" i="15"/>
  <c r="AM1868" i="15"/>
  <c r="AL1868" i="15"/>
  <c r="AJ1868" i="15"/>
  <c r="AI1868" i="15"/>
  <c r="AM1867" i="15"/>
  <c r="AL1867" i="15"/>
  <c r="AJ1867" i="15"/>
  <c r="AI1867" i="15"/>
  <c r="AM1866" i="15"/>
  <c r="AL1866" i="15"/>
  <c r="AJ1866" i="15"/>
  <c r="AI1866" i="15"/>
  <c r="AM1865" i="15"/>
  <c r="AL1865" i="15"/>
  <c r="AJ1865" i="15"/>
  <c r="AI1865" i="15"/>
  <c r="AM1864" i="15"/>
  <c r="AL1864" i="15"/>
  <c r="AJ1864" i="15"/>
  <c r="AI1864" i="15"/>
  <c r="AM1863" i="15"/>
  <c r="AL1863" i="15"/>
  <c r="AJ1863" i="15"/>
  <c r="AI1863" i="15"/>
  <c r="AM1862" i="15"/>
  <c r="AL1862" i="15"/>
  <c r="AJ1862" i="15"/>
  <c r="AI1862" i="15"/>
  <c r="AM1861" i="15"/>
  <c r="AL1861" i="15"/>
  <c r="AJ1861" i="15"/>
  <c r="AI1861" i="15"/>
  <c r="AM1860" i="15"/>
  <c r="AL1860" i="15"/>
  <c r="AJ1860" i="15"/>
  <c r="AI1860" i="15"/>
  <c r="AM1859" i="15"/>
  <c r="AL1859" i="15"/>
  <c r="AJ1859" i="15"/>
  <c r="AI1859" i="15"/>
  <c r="AM1858" i="15"/>
  <c r="AL1858" i="15"/>
  <c r="AJ1858" i="15"/>
  <c r="AI1858" i="15"/>
  <c r="AM1857" i="15"/>
  <c r="AL1857" i="15"/>
  <c r="AJ1857" i="15"/>
  <c r="AI1857" i="15"/>
  <c r="AM1856" i="15"/>
  <c r="AL1856" i="15"/>
  <c r="AJ1856" i="15"/>
  <c r="AI1856" i="15"/>
  <c r="AM1855" i="15"/>
  <c r="AL1855" i="15"/>
  <c r="AJ1855" i="15"/>
  <c r="AI1855" i="15"/>
  <c r="AM1854" i="15"/>
  <c r="AL1854" i="15"/>
  <c r="AJ1854" i="15"/>
  <c r="AI1854" i="15"/>
  <c r="AM1853" i="15"/>
  <c r="AL1853" i="15"/>
  <c r="AJ1853" i="15"/>
  <c r="AI1853" i="15"/>
  <c r="AM1852" i="15"/>
  <c r="AL1852" i="15"/>
  <c r="AJ1852" i="15"/>
  <c r="AI1852" i="15"/>
  <c r="AM1851" i="15"/>
  <c r="AL1851" i="15"/>
  <c r="AJ1851" i="15"/>
  <c r="AI1851" i="15"/>
  <c r="AM1850" i="15"/>
  <c r="AL1850" i="15"/>
  <c r="AJ1850" i="15"/>
  <c r="AI1850" i="15"/>
  <c r="AM1849" i="15"/>
  <c r="AL1849" i="15"/>
  <c r="AJ1849" i="15"/>
  <c r="AI1849" i="15"/>
  <c r="AM1848" i="15"/>
  <c r="AL1848" i="15"/>
  <c r="AJ1848" i="15"/>
  <c r="AI1848" i="15"/>
  <c r="AM1847" i="15"/>
  <c r="AL1847" i="15"/>
  <c r="AJ1847" i="15"/>
  <c r="AI1847" i="15"/>
  <c r="AM1846" i="15"/>
  <c r="AL1846" i="15"/>
  <c r="AJ1846" i="15"/>
  <c r="AI1846" i="15"/>
  <c r="AM1845" i="15"/>
  <c r="AL1845" i="15"/>
  <c r="AJ1845" i="15"/>
  <c r="AI1845" i="15"/>
  <c r="AM1844" i="15"/>
  <c r="AL1844" i="15"/>
  <c r="AJ1844" i="15"/>
  <c r="AI1844" i="15"/>
  <c r="AM1843" i="15"/>
  <c r="AL1843" i="15"/>
  <c r="AJ1843" i="15"/>
  <c r="AI1843" i="15"/>
  <c r="AM1842" i="15"/>
  <c r="AL1842" i="15"/>
  <c r="AJ1842" i="15"/>
  <c r="AI1842" i="15"/>
  <c r="AM1841" i="15"/>
  <c r="AL1841" i="15"/>
  <c r="AJ1841" i="15"/>
  <c r="AI1841" i="15"/>
  <c r="AM1840" i="15"/>
  <c r="AL1840" i="15"/>
  <c r="AJ1840" i="15"/>
  <c r="AI1840" i="15"/>
  <c r="AM1839" i="15"/>
  <c r="AL1839" i="15"/>
  <c r="AJ1839" i="15"/>
  <c r="AI1839" i="15"/>
  <c r="AM1838" i="15"/>
  <c r="AL1838" i="15"/>
  <c r="AJ1838" i="15"/>
  <c r="AI1838" i="15"/>
  <c r="AM1837" i="15"/>
  <c r="AL1837" i="15"/>
  <c r="AJ1837" i="15"/>
  <c r="AI1837" i="15"/>
  <c r="AM1836" i="15"/>
  <c r="AL1836" i="15"/>
  <c r="AJ1836" i="15"/>
  <c r="AI1836" i="15"/>
  <c r="AM1835" i="15"/>
  <c r="AL1835" i="15"/>
  <c r="AJ1835" i="15"/>
  <c r="AI1835" i="15"/>
  <c r="AM1834" i="15"/>
  <c r="AL1834" i="15"/>
  <c r="AJ1834" i="15"/>
  <c r="AI1834" i="15"/>
  <c r="AM1833" i="15"/>
  <c r="AL1833" i="15"/>
  <c r="AJ1833" i="15"/>
  <c r="AI1833" i="15"/>
  <c r="AM1832" i="15"/>
  <c r="AL1832" i="15"/>
  <c r="AJ1832" i="15"/>
  <c r="AI1832" i="15"/>
  <c r="AM1831" i="15"/>
  <c r="AL1831" i="15"/>
  <c r="AJ1831" i="15"/>
  <c r="AI1831" i="15"/>
  <c r="AM1830" i="15"/>
  <c r="AL1830" i="15"/>
  <c r="AJ1830" i="15"/>
  <c r="AI1830" i="15"/>
  <c r="AM1829" i="15"/>
  <c r="AL1829" i="15"/>
  <c r="AJ1829" i="15"/>
  <c r="AI1829" i="15"/>
  <c r="AM1828" i="15"/>
  <c r="AL1828" i="15"/>
  <c r="AJ1828" i="15"/>
  <c r="AI1828" i="15"/>
  <c r="AM1827" i="15"/>
  <c r="AL1827" i="15"/>
  <c r="AJ1827" i="15"/>
  <c r="AI1827" i="15"/>
  <c r="AM1826" i="15"/>
  <c r="AL1826" i="15"/>
  <c r="AJ1826" i="15"/>
  <c r="AI1826" i="15"/>
  <c r="AM1825" i="15"/>
  <c r="AL1825" i="15"/>
  <c r="AJ1825" i="15"/>
  <c r="AI1825" i="15"/>
  <c r="AM1824" i="15"/>
  <c r="AL1824" i="15"/>
  <c r="AJ1824" i="15"/>
  <c r="AI1824" i="15"/>
  <c r="AM1823" i="15"/>
  <c r="AL1823" i="15"/>
  <c r="AJ1823" i="15"/>
  <c r="AI1823" i="15"/>
  <c r="AM1822" i="15"/>
  <c r="AL1822" i="15"/>
  <c r="AJ1822" i="15"/>
  <c r="AI1822" i="15"/>
  <c r="AM1821" i="15"/>
  <c r="AL1821" i="15"/>
  <c r="AJ1821" i="15"/>
  <c r="AI1821" i="15"/>
  <c r="AM1820" i="15"/>
  <c r="AL1820" i="15"/>
  <c r="AJ1820" i="15"/>
  <c r="AI1820" i="15"/>
  <c r="AM1819" i="15"/>
  <c r="AL1819" i="15"/>
  <c r="AJ1819" i="15"/>
  <c r="AI1819" i="15"/>
  <c r="AM1818" i="15"/>
  <c r="AL1818" i="15"/>
  <c r="AJ1818" i="15"/>
  <c r="AI1818" i="15"/>
  <c r="AM1817" i="15"/>
  <c r="AL1817" i="15"/>
  <c r="AJ1817" i="15"/>
  <c r="AI1817" i="15"/>
  <c r="AM1816" i="15"/>
  <c r="AL1816" i="15"/>
  <c r="AJ1816" i="15"/>
  <c r="AI1816" i="15"/>
  <c r="AM1815" i="15"/>
  <c r="AL1815" i="15"/>
  <c r="AJ1815" i="15"/>
  <c r="AI1815" i="15"/>
  <c r="AM1814" i="15"/>
  <c r="AL1814" i="15"/>
  <c r="AJ1814" i="15"/>
  <c r="AI1814" i="15"/>
  <c r="AM1813" i="15"/>
  <c r="AL1813" i="15"/>
  <c r="AJ1813" i="15"/>
  <c r="AI1813" i="15"/>
  <c r="AM1812" i="15"/>
  <c r="AL1812" i="15"/>
  <c r="AJ1812" i="15"/>
  <c r="AI1812" i="15"/>
  <c r="AM1811" i="15"/>
  <c r="AL1811" i="15"/>
  <c r="AJ1811" i="15"/>
  <c r="AI1811" i="15"/>
  <c r="AM1810" i="15"/>
  <c r="AL1810" i="15"/>
  <c r="AJ1810" i="15"/>
  <c r="AI1810" i="15"/>
  <c r="AM1809" i="15"/>
  <c r="AL1809" i="15"/>
  <c r="AJ1809" i="15"/>
  <c r="AI1809" i="15"/>
  <c r="AM1808" i="15"/>
  <c r="AL1808" i="15"/>
  <c r="AJ1808" i="15"/>
  <c r="AI1808" i="15"/>
  <c r="AM1807" i="15"/>
  <c r="AL1807" i="15"/>
  <c r="AJ1807" i="15"/>
  <c r="AI1807" i="15"/>
  <c r="AM1806" i="15"/>
  <c r="AL1806" i="15"/>
  <c r="AJ1806" i="15"/>
  <c r="AI1806" i="15"/>
  <c r="AM1805" i="15"/>
  <c r="AL1805" i="15"/>
  <c r="AJ1805" i="15"/>
  <c r="AI1805" i="15"/>
  <c r="AM1804" i="15"/>
  <c r="AL1804" i="15"/>
  <c r="AJ1804" i="15"/>
  <c r="AI1804" i="15"/>
  <c r="AM1803" i="15"/>
  <c r="AL1803" i="15"/>
  <c r="AJ1803" i="15"/>
  <c r="AI1803" i="15"/>
  <c r="AM1802" i="15"/>
  <c r="AL1802" i="15"/>
  <c r="AJ1802" i="15"/>
  <c r="AI1802" i="15"/>
  <c r="AM1801" i="15"/>
  <c r="AL1801" i="15"/>
  <c r="AJ1801" i="15"/>
  <c r="AI1801" i="15"/>
  <c r="AM1800" i="15"/>
  <c r="AL1800" i="15"/>
  <c r="AJ1800" i="15"/>
  <c r="AI1800" i="15"/>
  <c r="AM1799" i="15"/>
  <c r="AL1799" i="15"/>
  <c r="AJ1799" i="15"/>
  <c r="AI1799" i="15"/>
  <c r="AM1798" i="15"/>
  <c r="AL1798" i="15"/>
  <c r="AJ1798" i="15"/>
  <c r="AI1798" i="15"/>
  <c r="AM1797" i="15"/>
  <c r="AL1797" i="15"/>
  <c r="AJ1797" i="15"/>
  <c r="AI1797" i="15"/>
  <c r="AM1796" i="15"/>
  <c r="AL1796" i="15"/>
  <c r="AJ1796" i="15"/>
  <c r="AI1796" i="15"/>
  <c r="AM1795" i="15"/>
  <c r="AL1795" i="15"/>
  <c r="AJ1795" i="15"/>
  <c r="AI1795" i="15"/>
  <c r="AM1794" i="15"/>
  <c r="AL1794" i="15"/>
  <c r="AJ1794" i="15"/>
  <c r="AI1794" i="15"/>
  <c r="AM1793" i="15"/>
  <c r="AL1793" i="15"/>
  <c r="AJ1793" i="15"/>
  <c r="AI1793" i="15"/>
  <c r="AM1792" i="15"/>
  <c r="AL1792" i="15"/>
  <c r="AJ1792" i="15"/>
  <c r="AI1792" i="15"/>
  <c r="AM1791" i="15"/>
  <c r="AL1791" i="15"/>
  <c r="AJ1791" i="15"/>
  <c r="AI1791" i="15"/>
  <c r="AM1790" i="15"/>
  <c r="AL1790" i="15"/>
  <c r="AJ1790" i="15"/>
  <c r="AI1790" i="15"/>
  <c r="AM1789" i="15"/>
  <c r="AL1789" i="15"/>
  <c r="AJ1789" i="15"/>
  <c r="AI1789" i="15"/>
  <c r="AM1788" i="15"/>
  <c r="AL1788" i="15"/>
  <c r="AJ1788" i="15"/>
  <c r="AI1788" i="15"/>
  <c r="AM1787" i="15"/>
  <c r="AL1787" i="15"/>
  <c r="AJ1787" i="15"/>
  <c r="AI1787" i="15"/>
  <c r="AM1786" i="15"/>
  <c r="AL1786" i="15"/>
  <c r="AJ1786" i="15"/>
  <c r="AI1786" i="15"/>
  <c r="AM1785" i="15"/>
  <c r="AL1785" i="15"/>
  <c r="AJ1785" i="15"/>
  <c r="AI1785" i="15"/>
  <c r="AM1784" i="15"/>
  <c r="AL1784" i="15"/>
  <c r="AJ1784" i="15"/>
  <c r="AI1784" i="15"/>
  <c r="AM1783" i="15"/>
  <c r="AL1783" i="15"/>
  <c r="AJ1783" i="15"/>
  <c r="AI1783" i="15"/>
  <c r="AM1782" i="15"/>
  <c r="AL1782" i="15"/>
  <c r="AJ1782" i="15"/>
  <c r="AI1782" i="15"/>
  <c r="AM1781" i="15"/>
  <c r="AL1781" i="15"/>
  <c r="AJ1781" i="15"/>
  <c r="AI1781" i="15"/>
  <c r="AM1780" i="15"/>
  <c r="AL1780" i="15"/>
  <c r="AJ1780" i="15"/>
  <c r="AI1780" i="15"/>
  <c r="AM1779" i="15"/>
  <c r="AL1779" i="15"/>
  <c r="AJ1779" i="15"/>
  <c r="AI1779" i="15"/>
  <c r="AM1778" i="15"/>
  <c r="AL1778" i="15"/>
  <c r="AJ1778" i="15"/>
  <c r="AI1778" i="15"/>
  <c r="AM1777" i="15"/>
  <c r="AL1777" i="15"/>
  <c r="AJ1777" i="15"/>
  <c r="AI1777" i="15"/>
  <c r="AM1776" i="15"/>
  <c r="AL1776" i="15"/>
  <c r="AJ1776" i="15"/>
  <c r="AI1776" i="15"/>
  <c r="AM1775" i="15"/>
  <c r="AL1775" i="15"/>
  <c r="AJ1775" i="15"/>
  <c r="AI1775" i="15"/>
  <c r="AM1774" i="15"/>
  <c r="AL1774" i="15"/>
  <c r="AJ1774" i="15"/>
  <c r="AI1774" i="15"/>
  <c r="AM1773" i="15"/>
  <c r="AL1773" i="15"/>
  <c r="AJ1773" i="15"/>
  <c r="AI1773" i="15"/>
  <c r="AM1772" i="15"/>
  <c r="AL1772" i="15"/>
  <c r="AJ1772" i="15"/>
  <c r="AI1772" i="15"/>
  <c r="AM1771" i="15"/>
  <c r="AL1771" i="15"/>
  <c r="AJ1771" i="15"/>
  <c r="AI1771" i="15"/>
  <c r="AM1770" i="15"/>
  <c r="AL1770" i="15"/>
  <c r="AJ1770" i="15"/>
  <c r="AI1770" i="15"/>
  <c r="AM1769" i="15"/>
  <c r="AL1769" i="15"/>
  <c r="AJ1769" i="15"/>
  <c r="AI1769" i="15"/>
  <c r="AM1768" i="15"/>
  <c r="AL1768" i="15"/>
  <c r="AJ1768" i="15"/>
  <c r="AI1768" i="15"/>
  <c r="AM1767" i="15"/>
  <c r="AL1767" i="15"/>
  <c r="AJ1767" i="15"/>
  <c r="AI1767" i="15"/>
  <c r="AM1766" i="15"/>
  <c r="AL1766" i="15"/>
  <c r="AJ1766" i="15"/>
  <c r="AI1766" i="15"/>
  <c r="AM1765" i="15"/>
  <c r="AL1765" i="15"/>
  <c r="AJ1765" i="15"/>
  <c r="AI1765" i="15"/>
  <c r="AM1764" i="15"/>
  <c r="AL1764" i="15"/>
  <c r="AJ1764" i="15"/>
  <c r="AI1764" i="15"/>
  <c r="AM1763" i="15"/>
  <c r="AL1763" i="15"/>
  <c r="AJ1763" i="15"/>
  <c r="AI1763" i="15"/>
  <c r="AM1762" i="15"/>
  <c r="AL1762" i="15"/>
  <c r="AJ1762" i="15"/>
  <c r="AI1762" i="15"/>
  <c r="AM1761" i="15"/>
  <c r="AL1761" i="15"/>
  <c r="AJ1761" i="15"/>
  <c r="AI1761" i="15"/>
  <c r="AM1760" i="15"/>
  <c r="AL1760" i="15"/>
  <c r="AJ1760" i="15"/>
  <c r="AI1760" i="15"/>
  <c r="AM1759" i="15"/>
  <c r="AL1759" i="15"/>
  <c r="AJ1759" i="15"/>
  <c r="AI1759" i="15"/>
  <c r="AM1758" i="15"/>
  <c r="AL1758" i="15"/>
  <c r="AJ1758" i="15"/>
  <c r="AI1758" i="15"/>
  <c r="AM1757" i="15"/>
  <c r="AL1757" i="15"/>
  <c r="AJ1757" i="15"/>
  <c r="AI1757" i="15"/>
  <c r="AM1756" i="15"/>
  <c r="AL1756" i="15"/>
  <c r="AJ1756" i="15"/>
  <c r="AI1756" i="15"/>
  <c r="AM1755" i="15"/>
  <c r="AL1755" i="15"/>
  <c r="AJ1755" i="15"/>
  <c r="AI1755" i="15"/>
  <c r="AM1754" i="15"/>
  <c r="AL1754" i="15"/>
  <c r="AJ1754" i="15"/>
  <c r="AI1754" i="15"/>
  <c r="AM1753" i="15"/>
  <c r="AL1753" i="15"/>
  <c r="AJ1753" i="15"/>
  <c r="AI1753" i="15"/>
  <c r="AM1752" i="15"/>
  <c r="AL1752" i="15"/>
  <c r="AJ1752" i="15"/>
  <c r="AI1752" i="15"/>
  <c r="AM1751" i="15"/>
  <c r="AL1751" i="15"/>
  <c r="AJ1751" i="15"/>
  <c r="AI1751" i="15"/>
  <c r="AM1750" i="15"/>
  <c r="AL1750" i="15"/>
  <c r="AJ1750" i="15"/>
  <c r="AI1750" i="15"/>
  <c r="AM1749" i="15"/>
  <c r="AL1749" i="15"/>
  <c r="AJ1749" i="15"/>
  <c r="AI1749" i="15"/>
  <c r="AM1748" i="15"/>
  <c r="AL1748" i="15"/>
  <c r="AJ1748" i="15"/>
  <c r="AI1748" i="15"/>
  <c r="AM1747" i="15"/>
  <c r="AL1747" i="15"/>
  <c r="AJ1747" i="15"/>
  <c r="AI1747" i="15"/>
  <c r="AM1746" i="15"/>
  <c r="AL1746" i="15"/>
  <c r="AJ1746" i="15"/>
  <c r="AI1746" i="15"/>
  <c r="AM1745" i="15"/>
  <c r="AL1745" i="15"/>
  <c r="AJ1745" i="15"/>
  <c r="AI1745" i="15"/>
  <c r="AM1744" i="15"/>
  <c r="AL1744" i="15"/>
  <c r="AJ1744" i="15"/>
  <c r="AI1744" i="15"/>
  <c r="AM1743" i="15"/>
  <c r="AL1743" i="15"/>
  <c r="AJ1743" i="15"/>
  <c r="AI1743" i="15"/>
  <c r="AM1742" i="15"/>
  <c r="AL1742" i="15"/>
  <c r="AJ1742" i="15"/>
  <c r="AI1742" i="15"/>
  <c r="AM1741" i="15"/>
  <c r="AL1741" i="15"/>
  <c r="AJ1741" i="15"/>
  <c r="AI1741" i="15"/>
  <c r="AM1740" i="15"/>
  <c r="AL1740" i="15"/>
  <c r="AJ1740" i="15"/>
  <c r="AI1740" i="15"/>
  <c r="AM1739" i="15"/>
  <c r="AL1739" i="15"/>
  <c r="AJ1739" i="15"/>
  <c r="AI1739" i="15"/>
  <c r="AM1738" i="15"/>
  <c r="AL1738" i="15"/>
  <c r="AJ1738" i="15"/>
  <c r="AI1738" i="15"/>
  <c r="AM1737" i="15"/>
  <c r="AL1737" i="15"/>
  <c r="AJ1737" i="15"/>
  <c r="AI1737" i="15"/>
  <c r="AM1736" i="15"/>
  <c r="AL1736" i="15"/>
  <c r="AJ1736" i="15"/>
  <c r="AI1736" i="15"/>
  <c r="AM1735" i="15"/>
  <c r="AL1735" i="15"/>
  <c r="AJ1735" i="15"/>
  <c r="AI1735" i="15"/>
  <c r="AM1734" i="15"/>
  <c r="AL1734" i="15"/>
  <c r="AJ1734" i="15"/>
  <c r="AI1734" i="15"/>
  <c r="AM1733" i="15"/>
  <c r="AL1733" i="15"/>
  <c r="AJ1733" i="15"/>
  <c r="AI1733" i="15"/>
  <c r="AM1732" i="15"/>
  <c r="AL1732" i="15"/>
  <c r="AJ1732" i="15"/>
  <c r="AI1732" i="15"/>
  <c r="AM1731" i="15"/>
  <c r="AL1731" i="15"/>
  <c r="AJ1731" i="15"/>
  <c r="AI1731" i="15"/>
  <c r="AM1730" i="15"/>
  <c r="AL1730" i="15"/>
  <c r="AJ1730" i="15"/>
  <c r="AI1730" i="15"/>
  <c r="AM1729" i="15"/>
  <c r="AL1729" i="15"/>
  <c r="AJ1729" i="15"/>
  <c r="AI1729" i="15"/>
  <c r="AM1728" i="15"/>
  <c r="AL1728" i="15"/>
  <c r="AJ1728" i="15"/>
  <c r="AI1728" i="15"/>
  <c r="AM1727" i="15"/>
  <c r="AL1727" i="15"/>
  <c r="AJ1727" i="15"/>
  <c r="AI1727" i="15"/>
  <c r="AM1726" i="15"/>
  <c r="AL1726" i="15"/>
  <c r="AJ1726" i="15"/>
  <c r="AI1726" i="15"/>
  <c r="AM1725" i="15"/>
  <c r="AL1725" i="15"/>
  <c r="AJ1725" i="15"/>
  <c r="AI1725" i="15"/>
  <c r="AM1724" i="15"/>
  <c r="AL1724" i="15"/>
  <c r="AJ1724" i="15"/>
  <c r="AI1724" i="15"/>
  <c r="AM1723" i="15"/>
  <c r="AL1723" i="15"/>
  <c r="AJ1723" i="15"/>
  <c r="AI1723" i="15"/>
  <c r="AM1722" i="15"/>
  <c r="AL1722" i="15"/>
  <c r="AJ1722" i="15"/>
  <c r="AI1722" i="15"/>
  <c r="AM1721" i="15"/>
  <c r="AL1721" i="15"/>
  <c r="AJ1721" i="15"/>
  <c r="AI1721" i="15"/>
  <c r="AM1720" i="15"/>
  <c r="AL1720" i="15"/>
  <c r="AJ1720" i="15"/>
  <c r="AI1720" i="15"/>
  <c r="AM1719" i="15"/>
  <c r="AL1719" i="15"/>
  <c r="AJ1719" i="15"/>
  <c r="AI1719" i="15"/>
  <c r="AM1718" i="15"/>
  <c r="AL1718" i="15"/>
  <c r="AJ1718" i="15"/>
  <c r="AI1718" i="15"/>
  <c r="AM1717" i="15"/>
  <c r="AL1717" i="15"/>
  <c r="AJ1717" i="15"/>
  <c r="AI1717" i="15"/>
  <c r="AM1716" i="15"/>
  <c r="AL1716" i="15"/>
  <c r="AJ1716" i="15"/>
  <c r="AI1716" i="15"/>
  <c r="AM1715" i="15"/>
  <c r="AL1715" i="15"/>
  <c r="AJ1715" i="15"/>
  <c r="AI1715" i="15"/>
  <c r="AM1714" i="15"/>
  <c r="AL1714" i="15"/>
  <c r="AJ1714" i="15"/>
  <c r="AI1714" i="15"/>
  <c r="AM1713" i="15"/>
  <c r="AL1713" i="15"/>
  <c r="AJ1713" i="15"/>
  <c r="AI1713" i="15"/>
  <c r="AM1712" i="15"/>
  <c r="AL1712" i="15"/>
  <c r="AJ1712" i="15"/>
  <c r="AI1712" i="15"/>
  <c r="AM1711" i="15"/>
  <c r="AL1711" i="15"/>
  <c r="AJ1711" i="15"/>
  <c r="AI1711" i="15"/>
  <c r="AM1710" i="15"/>
  <c r="AL1710" i="15"/>
  <c r="AJ1710" i="15"/>
  <c r="AI1710" i="15"/>
  <c r="AM1709" i="15"/>
  <c r="AL1709" i="15"/>
  <c r="AJ1709" i="15"/>
  <c r="AI1709" i="15"/>
  <c r="AM1708" i="15"/>
  <c r="AL1708" i="15"/>
  <c r="AJ1708" i="15"/>
  <c r="AI1708" i="15"/>
  <c r="AM1707" i="15"/>
  <c r="AL1707" i="15"/>
  <c r="AJ1707" i="15"/>
  <c r="AI1707" i="15"/>
  <c r="AM1706" i="15"/>
  <c r="AL1706" i="15"/>
  <c r="AJ1706" i="15"/>
  <c r="AI1706" i="15"/>
  <c r="AM1705" i="15"/>
  <c r="AL1705" i="15"/>
  <c r="AJ1705" i="15"/>
  <c r="AI1705" i="15"/>
  <c r="AM1704" i="15"/>
  <c r="AL1704" i="15"/>
  <c r="AJ1704" i="15"/>
  <c r="AI1704" i="15"/>
  <c r="AM1703" i="15"/>
  <c r="AL1703" i="15"/>
  <c r="AJ1703" i="15"/>
  <c r="AI1703" i="15"/>
  <c r="AM1702" i="15"/>
  <c r="AL1702" i="15"/>
  <c r="AJ1702" i="15"/>
  <c r="AI1702" i="15"/>
  <c r="AM1701" i="15"/>
  <c r="AL1701" i="15"/>
  <c r="AJ1701" i="15"/>
  <c r="AI1701" i="15"/>
  <c r="AM1700" i="15"/>
  <c r="AL1700" i="15"/>
  <c r="AJ1700" i="15"/>
  <c r="AI1700" i="15"/>
  <c r="AM1699" i="15"/>
  <c r="AL1699" i="15"/>
  <c r="AJ1699" i="15"/>
  <c r="AI1699" i="15"/>
  <c r="AM1698" i="15"/>
  <c r="AL1698" i="15"/>
  <c r="AJ1698" i="15"/>
  <c r="AI1698" i="15"/>
  <c r="AM1697" i="15"/>
  <c r="AL1697" i="15"/>
  <c r="AJ1697" i="15"/>
  <c r="AI1697" i="15"/>
  <c r="AM1696" i="15"/>
  <c r="AL1696" i="15"/>
  <c r="AJ1696" i="15"/>
  <c r="AI1696" i="15"/>
  <c r="AM1695" i="15"/>
  <c r="AL1695" i="15"/>
  <c r="AJ1695" i="15"/>
  <c r="AI1695" i="15"/>
  <c r="AM1694" i="15"/>
  <c r="AL1694" i="15"/>
  <c r="AJ1694" i="15"/>
  <c r="AI1694" i="15"/>
  <c r="AM1693" i="15"/>
  <c r="AL1693" i="15"/>
  <c r="AJ1693" i="15"/>
  <c r="AI1693" i="15"/>
  <c r="AM1692" i="15"/>
  <c r="AL1692" i="15"/>
  <c r="AJ1692" i="15"/>
  <c r="AI1692" i="15"/>
  <c r="AM1691" i="15"/>
  <c r="AL1691" i="15"/>
  <c r="AJ1691" i="15"/>
  <c r="AI1691" i="15"/>
  <c r="AM1690" i="15"/>
  <c r="AL1690" i="15"/>
  <c r="AJ1690" i="15"/>
  <c r="AI1690" i="15"/>
  <c r="AM1689" i="15"/>
  <c r="AL1689" i="15"/>
  <c r="AJ1689" i="15"/>
  <c r="AI1689" i="15"/>
  <c r="AM1688" i="15"/>
  <c r="AL1688" i="15"/>
  <c r="AJ1688" i="15"/>
  <c r="AI1688" i="15"/>
  <c r="AM1687" i="15"/>
  <c r="AL1687" i="15"/>
  <c r="AJ1687" i="15"/>
  <c r="AI1687" i="15"/>
  <c r="AM1686" i="15"/>
  <c r="AL1686" i="15"/>
  <c r="AJ1686" i="15"/>
  <c r="AI1686" i="15"/>
  <c r="AM1685" i="15"/>
  <c r="AL1685" i="15"/>
  <c r="AJ1685" i="15"/>
  <c r="AI1685" i="15"/>
  <c r="AM1684" i="15"/>
  <c r="AL1684" i="15"/>
  <c r="AJ1684" i="15"/>
  <c r="AI1684" i="15"/>
  <c r="AM1683" i="15"/>
  <c r="AL1683" i="15"/>
  <c r="AJ1683" i="15"/>
  <c r="AI1683" i="15"/>
  <c r="AM1682" i="15"/>
  <c r="AL1682" i="15"/>
  <c r="AJ1682" i="15"/>
  <c r="AI1682" i="15"/>
  <c r="AM1681" i="15"/>
  <c r="AL1681" i="15"/>
  <c r="AJ1681" i="15"/>
  <c r="AI1681" i="15"/>
  <c r="AM1680" i="15"/>
  <c r="AL1680" i="15"/>
  <c r="AJ1680" i="15"/>
  <c r="AI1680" i="15"/>
  <c r="AM1679" i="15"/>
  <c r="AL1679" i="15"/>
  <c r="AJ1679" i="15"/>
  <c r="AI1679" i="15"/>
  <c r="AM1678" i="15"/>
  <c r="AL1678" i="15"/>
  <c r="AJ1678" i="15"/>
  <c r="AI1678" i="15"/>
  <c r="AM1677" i="15"/>
  <c r="AL1677" i="15"/>
  <c r="AJ1677" i="15"/>
  <c r="AI1677" i="15"/>
  <c r="AM1676" i="15"/>
  <c r="AL1676" i="15"/>
  <c r="AJ1676" i="15"/>
  <c r="AI1676" i="15"/>
  <c r="AM1675" i="15"/>
  <c r="AL1675" i="15"/>
  <c r="AJ1675" i="15"/>
  <c r="AI1675" i="15"/>
  <c r="AM1674" i="15"/>
  <c r="AL1674" i="15"/>
  <c r="AJ1674" i="15"/>
  <c r="AI1674" i="15"/>
  <c r="AM1673" i="15"/>
  <c r="AL1673" i="15"/>
  <c r="AJ1673" i="15"/>
  <c r="AI1673" i="15"/>
  <c r="AM1672" i="15"/>
  <c r="AL1672" i="15"/>
  <c r="AJ1672" i="15"/>
  <c r="AI1672" i="15"/>
  <c r="AM1671" i="15"/>
  <c r="AL1671" i="15"/>
  <c r="AJ1671" i="15"/>
  <c r="AI1671" i="15"/>
  <c r="AM1670" i="15"/>
  <c r="AL1670" i="15"/>
  <c r="AJ1670" i="15"/>
  <c r="AI1670" i="15"/>
  <c r="AM1669" i="15"/>
  <c r="AL1669" i="15"/>
  <c r="AJ1669" i="15"/>
  <c r="AI1669" i="15"/>
  <c r="AM1668" i="15"/>
  <c r="AL1668" i="15"/>
  <c r="AJ1668" i="15"/>
  <c r="AI1668" i="15"/>
  <c r="AM1667" i="15"/>
  <c r="AL1667" i="15"/>
  <c r="AJ1667" i="15"/>
  <c r="AI1667" i="15"/>
  <c r="AM1666" i="15"/>
  <c r="AL1666" i="15"/>
  <c r="AJ1666" i="15"/>
  <c r="AI1666" i="15"/>
  <c r="AM1665" i="15"/>
  <c r="AL1665" i="15"/>
  <c r="AJ1665" i="15"/>
  <c r="AI1665" i="15"/>
  <c r="AM1664" i="15"/>
  <c r="AL1664" i="15"/>
  <c r="AJ1664" i="15"/>
  <c r="AI1664" i="15"/>
  <c r="AM1663" i="15"/>
  <c r="AL1663" i="15"/>
  <c r="AJ1663" i="15"/>
  <c r="AI1663" i="15"/>
  <c r="AM1662" i="15"/>
  <c r="AL1662" i="15"/>
  <c r="AJ1662" i="15"/>
  <c r="AI1662" i="15"/>
  <c r="AM1661" i="15"/>
  <c r="AL1661" i="15"/>
  <c r="AJ1661" i="15"/>
  <c r="AI1661" i="15"/>
  <c r="AM1660" i="15"/>
  <c r="AL1660" i="15"/>
  <c r="AJ1660" i="15"/>
  <c r="AI1660" i="15"/>
  <c r="AM1659" i="15"/>
  <c r="AL1659" i="15"/>
  <c r="AJ1659" i="15"/>
  <c r="AI1659" i="15"/>
  <c r="AM1658" i="15"/>
  <c r="AL1658" i="15"/>
  <c r="AJ1658" i="15"/>
  <c r="AI1658" i="15"/>
  <c r="AM1657" i="15"/>
  <c r="AL1657" i="15"/>
  <c r="AJ1657" i="15"/>
  <c r="AI1657" i="15"/>
  <c r="AM1656" i="15"/>
  <c r="AL1656" i="15"/>
  <c r="AJ1656" i="15"/>
  <c r="AI1656" i="15"/>
  <c r="AM1655" i="15"/>
  <c r="AL1655" i="15"/>
  <c r="AJ1655" i="15"/>
  <c r="AI1655" i="15"/>
  <c r="AM1654" i="15"/>
  <c r="AL1654" i="15"/>
  <c r="AJ1654" i="15"/>
  <c r="AI1654" i="15"/>
  <c r="AM1653" i="15"/>
  <c r="AL1653" i="15"/>
  <c r="AJ1653" i="15"/>
  <c r="AI1653" i="15"/>
  <c r="AM1652" i="15"/>
  <c r="AL1652" i="15"/>
  <c r="AJ1652" i="15"/>
  <c r="AI1652" i="15"/>
  <c r="AM1651" i="15"/>
  <c r="AL1651" i="15"/>
  <c r="AJ1651" i="15"/>
  <c r="AI1651" i="15"/>
  <c r="AM1650" i="15"/>
  <c r="AL1650" i="15"/>
  <c r="AJ1650" i="15"/>
  <c r="AI1650" i="15"/>
  <c r="AM1649" i="15"/>
  <c r="AL1649" i="15"/>
  <c r="AJ1649" i="15"/>
  <c r="AI1649" i="15"/>
  <c r="AM1648" i="15"/>
  <c r="AL1648" i="15"/>
  <c r="AJ1648" i="15"/>
  <c r="AI1648" i="15"/>
  <c r="AM1647" i="15"/>
  <c r="AL1647" i="15"/>
  <c r="AJ1647" i="15"/>
  <c r="AI1647" i="15"/>
  <c r="AM1646" i="15"/>
  <c r="AL1646" i="15"/>
  <c r="AJ1646" i="15"/>
  <c r="AI1646" i="15"/>
  <c r="AM1645" i="15"/>
  <c r="AL1645" i="15"/>
  <c r="AJ1645" i="15"/>
  <c r="AI1645" i="15"/>
  <c r="AM1644" i="15"/>
  <c r="AL1644" i="15"/>
  <c r="AJ1644" i="15"/>
  <c r="AI1644" i="15"/>
  <c r="AM1643" i="15"/>
  <c r="AL1643" i="15"/>
  <c r="AJ1643" i="15"/>
  <c r="AI1643" i="15"/>
  <c r="AM1642" i="15"/>
  <c r="AL1642" i="15"/>
  <c r="AJ1642" i="15"/>
  <c r="AI1642" i="15"/>
  <c r="AM1641" i="15"/>
  <c r="AL1641" i="15"/>
  <c r="AJ1641" i="15"/>
  <c r="AI1641" i="15"/>
  <c r="AM1640" i="15"/>
  <c r="AL1640" i="15"/>
  <c r="AJ1640" i="15"/>
  <c r="AI1640" i="15"/>
  <c r="AM1639" i="15"/>
  <c r="AL1639" i="15"/>
  <c r="AJ1639" i="15"/>
  <c r="AI1639" i="15"/>
  <c r="AM1638" i="15"/>
  <c r="AL1638" i="15"/>
  <c r="AJ1638" i="15"/>
  <c r="AI1638" i="15"/>
  <c r="AM1637" i="15"/>
  <c r="AL1637" i="15"/>
  <c r="AJ1637" i="15"/>
  <c r="AI1637" i="15"/>
  <c r="AM1636" i="15"/>
  <c r="AL1636" i="15"/>
  <c r="AJ1636" i="15"/>
  <c r="AI1636" i="15"/>
  <c r="AM1635" i="15"/>
  <c r="AL1635" i="15"/>
  <c r="AJ1635" i="15"/>
  <c r="AI1635" i="15"/>
  <c r="AM1634" i="15"/>
  <c r="AL1634" i="15"/>
  <c r="AJ1634" i="15"/>
  <c r="AI1634" i="15"/>
  <c r="AM1633" i="15"/>
  <c r="AL1633" i="15"/>
  <c r="AJ1633" i="15"/>
  <c r="AI1633" i="15"/>
  <c r="AM1632" i="15"/>
  <c r="AL1632" i="15"/>
  <c r="AJ1632" i="15"/>
  <c r="AI1632" i="15"/>
  <c r="AM1631" i="15"/>
  <c r="AL1631" i="15"/>
  <c r="AJ1631" i="15"/>
  <c r="AI1631" i="15"/>
  <c r="AM1630" i="15"/>
  <c r="AL1630" i="15"/>
  <c r="AJ1630" i="15"/>
  <c r="AI1630" i="15"/>
  <c r="AM1629" i="15"/>
  <c r="AL1629" i="15"/>
  <c r="AJ1629" i="15"/>
  <c r="AI1629" i="15"/>
  <c r="AM1628" i="15"/>
  <c r="AL1628" i="15"/>
  <c r="AJ1628" i="15"/>
  <c r="AI1628" i="15"/>
  <c r="AM1627" i="15"/>
  <c r="AL1627" i="15"/>
  <c r="AJ1627" i="15"/>
  <c r="AI1627" i="15"/>
  <c r="AM1626" i="15"/>
  <c r="AL1626" i="15"/>
  <c r="AJ1626" i="15"/>
  <c r="AI1626" i="15"/>
  <c r="AM1625" i="15"/>
  <c r="AL1625" i="15"/>
  <c r="AJ1625" i="15"/>
  <c r="AI1625" i="15"/>
  <c r="AM1624" i="15"/>
  <c r="AL1624" i="15"/>
  <c r="AJ1624" i="15"/>
  <c r="AI1624" i="15"/>
  <c r="AM1623" i="15"/>
  <c r="AL1623" i="15"/>
  <c r="AJ1623" i="15"/>
  <c r="AI1623" i="15"/>
  <c r="AM1622" i="15"/>
  <c r="AL1622" i="15"/>
  <c r="AJ1622" i="15"/>
  <c r="AI1622" i="15"/>
  <c r="AM1621" i="15"/>
  <c r="AL1621" i="15"/>
  <c r="AJ1621" i="15"/>
  <c r="AI1621" i="15"/>
  <c r="AM1620" i="15"/>
  <c r="AL1620" i="15"/>
  <c r="AJ1620" i="15"/>
  <c r="AI1620" i="15"/>
  <c r="AM1619" i="15"/>
  <c r="AL1619" i="15"/>
  <c r="AJ1619" i="15"/>
  <c r="AI1619" i="15"/>
  <c r="AM1618" i="15"/>
  <c r="AL1618" i="15"/>
  <c r="AJ1618" i="15"/>
  <c r="AI1618" i="15"/>
  <c r="AM1617" i="15"/>
  <c r="AL1617" i="15"/>
  <c r="AJ1617" i="15"/>
  <c r="AI1617" i="15"/>
  <c r="AM1616" i="15"/>
  <c r="AL1616" i="15"/>
  <c r="AJ1616" i="15"/>
  <c r="AI1616" i="15"/>
  <c r="AM1615" i="15"/>
  <c r="AL1615" i="15"/>
  <c r="AJ1615" i="15"/>
  <c r="AI1615" i="15"/>
  <c r="AM1614" i="15"/>
  <c r="AL1614" i="15"/>
  <c r="AJ1614" i="15"/>
  <c r="AI1614" i="15"/>
  <c r="AM1613" i="15"/>
  <c r="AL1613" i="15"/>
  <c r="AJ1613" i="15"/>
  <c r="AI1613" i="15"/>
  <c r="AM1612" i="15"/>
  <c r="AL1612" i="15"/>
  <c r="AJ1612" i="15"/>
  <c r="AI1612" i="15"/>
  <c r="AM1611" i="15"/>
  <c r="AL1611" i="15"/>
  <c r="AJ1611" i="15"/>
  <c r="AI1611" i="15"/>
  <c r="AM1610" i="15"/>
  <c r="AL1610" i="15"/>
  <c r="AJ1610" i="15"/>
  <c r="AI1610" i="15"/>
  <c r="AM1609" i="15"/>
  <c r="AL1609" i="15"/>
  <c r="AJ1609" i="15"/>
  <c r="AI1609" i="15"/>
  <c r="AM1608" i="15"/>
  <c r="AL1608" i="15"/>
  <c r="AJ1608" i="15"/>
  <c r="AI1608" i="15"/>
  <c r="AM1607" i="15"/>
  <c r="AL1607" i="15"/>
  <c r="AJ1607" i="15"/>
  <c r="AI1607" i="15"/>
  <c r="AM1606" i="15"/>
  <c r="AL1606" i="15"/>
  <c r="AJ1606" i="15"/>
  <c r="AI1606" i="15"/>
  <c r="AM1605" i="15"/>
  <c r="AL1605" i="15"/>
  <c r="AJ1605" i="15"/>
  <c r="AI1605" i="15"/>
  <c r="AM1604" i="15"/>
  <c r="AL1604" i="15"/>
  <c r="AJ1604" i="15"/>
  <c r="AI1604" i="15"/>
  <c r="AM1603" i="15"/>
  <c r="AL1603" i="15"/>
  <c r="AJ1603" i="15"/>
  <c r="AI1603" i="15"/>
  <c r="AM1602" i="15"/>
  <c r="AL1602" i="15"/>
  <c r="AJ1602" i="15"/>
  <c r="AI1602" i="15"/>
  <c r="AM1601" i="15"/>
  <c r="AL1601" i="15"/>
  <c r="AJ1601" i="15"/>
  <c r="AI1601" i="15"/>
  <c r="AM1600" i="15"/>
  <c r="AL1600" i="15"/>
  <c r="AJ1600" i="15"/>
  <c r="AI1600" i="15"/>
  <c r="AM1599" i="15"/>
  <c r="AL1599" i="15"/>
  <c r="AJ1599" i="15"/>
  <c r="AI1599" i="15"/>
  <c r="AM1598" i="15"/>
  <c r="AL1598" i="15"/>
  <c r="AJ1598" i="15"/>
  <c r="AI1598" i="15"/>
  <c r="AM1597" i="15"/>
  <c r="AL1597" i="15"/>
  <c r="AJ1597" i="15"/>
  <c r="AI1597" i="15"/>
  <c r="AM1596" i="15"/>
  <c r="AL1596" i="15"/>
  <c r="AJ1596" i="15"/>
  <c r="AI1596" i="15"/>
  <c r="AM1595" i="15"/>
  <c r="AL1595" i="15"/>
  <c r="AJ1595" i="15"/>
  <c r="AI1595" i="15"/>
  <c r="AM1594" i="15"/>
  <c r="AL1594" i="15"/>
  <c r="AJ1594" i="15"/>
  <c r="AI1594" i="15"/>
  <c r="AM1593" i="15"/>
  <c r="AL1593" i="15"/>
  <c r="AJ1593" i="15"/>
  <c r="AI1593" i="15"/>
  <c r="AM1592" i="15"/>
  <c r="AL1592" i="15"/>
  <c r="AJ1592" i="15"/>
  <c r="AI1592" i="15"/>
  <c r="AM1591" i="15"/>
  <c r="AL1591" i="15"/>
  <c r="AJ1591" i="15"/>
  <c r="AI1591" i="15"/>
  <c r="AM1590" i="15"/>
  <c r="AL1590" i="15"/>
  <c r="AJ1590" i="15"/>
  <c r="AI1590" i="15"/>
  <c r="AM1589" i="15"/>
  <c r="AL1589" i="15"/>
  <c r="AJ1589" i="15"/>
  <c r="AI1589" i="15"/>
  <c r="AM1588" i="15"/>
  <c r="AL1588" i="15"/>
  <c r="AJ1588" i="15"/>
  <c r="AI1588" i="15"/>
  <c r="AM1587" i="15"/>
  <c r="AL1587" i="15"/>
  <c r="AJ1587" i="15"/>
  <c r="AI1587" i="15"/>
  <c r="AM1586" i="15"/>
  <c r="AL1586" i="15"/>
  <c r="AJ1586" i="15"/>
  <c r="AI1586" i="15"/>
  <c r="AM1585" i="15"/>
  <c r="AL1585" i="15"/>
  <c r="AJ1585" i="15"/>
  <c r="AI1585" i="15"/>
  <c r="AM1584" i="15"/>
  <c r="AL1584" i="15"/>
  <c r="AJ1584" i="15"/>
  <c r="AI1584" i="15"/>
  <c r="AM1583" i="15"/>
  <c r="AL1583" i="15"/>
  <c r="AJ1583" i="15"/>
  <c r="AI1583" i="15"/>
  <c r="AM1582" i="15"/>
  <c r="AL1582" i="15"/>
  <c r="AJ1582" i="15"/>
  <c r="AI1582" i="15"/>
  <c r="AM1581" i="15"/>
  <c r="AL1581" i="15"/>
  <c r="AJ1581" i="15"/>
  <c r="AI1581" i="15"/>
  <c r="AM1580" i="15"/>
  <c r="AL1580" i="15"/>
  <c r="AJ1580" i="15"/>
  <c r="AI1580" i="15"/>
  <c r="AM1579" i="15"/>
  <c r="AL1579" i="15"/>
  <c r="AJ1579" i="15"/>
  <c r="AI1579" i="15"/>
  <c r="AM1578" i="15"/>
  <c r="AL1578" i="15"/>
  <c r="AJ1578" i="15"/>
  <c r="AI1578" i="15"/>
  <c r="AM1577" i="15"/>
  <c r="AL1577" i="15"/>
  <c r="AJ1577" i="15"/>
  <c r="AI1577" i="15"/>
  <c r="AM1576" i="15"/>
  <c r="AL1576" i="15"/>
  <c r="AJ1576" i="15"/>
  <c r="AI1576" i="15"/>
  <c r="AM1575" i="15"/>
  <c r="AL1575" i="15"/>
  <c r="AJ1575" i="15"/>
  <c r="AI1575" i="15"/>
  <c r="AM1574" i="15"/>
  <c r="AL1574" i="15"/>
  <c r="AJ1574" i="15"/>
  <c r="AI1574" i="15"/>
  <c r="AM1573" i="15"/>
  <c r="AL1573" i="15"/>
  <c r="AJ1573" i="15"/>
  <c r="AI1573" i="15"/>
  <c r="AM1572" i="15"/>
  <c r="AL1572" i="15"/>
  <c r="AJ1572" i="15"/>
  <c r="AI1572" i="15"/>
  <c r="AM1571" i="15"/>
  <c r="AL1571" i="15"/>
  <c r="AJ1571" i="15"/>
  <c r="AI1571" i="15"/>
  <c r="AM1570" i="15"/>
  <c r="AL1570" i="15"/>
  <c r="AJ1570" i="15"/>
  <c r="AI1570" i="15"/>
  <c r="AM1569" i="15"/>
  <c r="AL1569" i="15"/>
  <c r="AJ1569" i="15"/>
  <c r="AI1569" i="15"/>
  <c r="AM1568" i="15"/>
  <c r="AL1568" i="15"/>
  <c r="AJ1568" i="15"/>
  <c r="AI1568" i="15"/>
  <c r="AM1567" i="15"/>
  <c r="AL1567" i="15"/>
  <c r="AJ1567" i="15"/>
  <c r="AI1567" i="15"/>
  <c r="AM1566" i="15"/>
  <c r="AL1566" i="15"/>
  <c r="AJ1566" i="15"/>
  <c r="AI1566" i="15"/>
  <c r="AM1565" i="15"/>
  <c r="AL1565" i="15"/>
  <c r="AJ1565" i="15"/>
  <c r="AI1565" i="15"/>
  <c r="AM1564" i="15"/>
  <c r="AL1564" i="15"/>
  <c r="AJ1564" i="15"/>
  <c r="AI1564" i="15"/>
  <c r="AM1563" i="15"/>
  <c r="AL1563" i="15"/>
  <c r="AJ1563" i="15"/>
  <c r="AI1563" i="15"/>
  <c r="AM1562" i="15"/>
  <c r="AL1562" i="15"/>
  <c r="AJ1562" i="15"/>
  <c r="AI1562" i="15"/>
  <c r="AM1561" i="15"/>
  <c r="AL1561" i="15"/>
  <c r="AJ1561" i="15"/>
  <c r="AI1561" i="15"/>
  <c r="AM1560" i="15"/>
  <c r="AL1560" i="15"/>
  <c r="AJ1560" i="15"/>
  <c r="AI1560" i="15"/>
  <c r="AM1559" i="15"/>
  <c r="AL1559" i="15"/>
  <c r="AJ1559" i="15"/>
  <c r="AI1559" i="15"/>
  <c r="AM1558" i="15"/>
  <c r="AL1558" i="15"/>
  <c r="AJ1558" i="15"/>
  <c r="AI1558" i="15"/>
  <c r="AM1557" i="15"/>
  <c r="AL1557" i="15"/>
  <c r="AJ1557" i="15"/>
  <c r="AI1557" i="15"/>
  <c r="AM1556" i="15"/>
  <c r="AL1556" i="15"/>
  <c r="AJ1556" i="15"/>
  <c r="AI1556" i="15"/>
  <c r="AM1555" i="15"/>
  <c r="AL1555" i="15"/>
  <c r="AJ1555" i="15"/>
  <c r="AI1555" i="15"/>
  <c r="AM1554" i="15"/>
  <c r="AL1554" i="15"/>
  <c r="AJ1554" i="15"/>
  <c r="AI1554" i="15"/>
  <c r="AM1553" i="15"/>
  <c r="AL1553" i="15"/>
  <c r="AJ1553" i="15"/>
  <c r="AI1553" i="15"/>
  <c r="AM1552" i="15"/>
  <c r="AL1552" i="15"/>
  <c r="AJ1552" i="15"/>
  <c r="AI1552" i="15"/>
  <c r="AM1551" i="15"/>
  <c r="AL1551" i="15"/>
  <c r="AJ1551" i="15"/>
  <c r="AI1551" i="15"/>
  <c r="AM1550" i="15"/>
  <c r="AL1550" i="15"/>
  <c r="AJ1550" i="15"/>
  <c r="AI1550" i="15"/>
  <c r="AM1549" i="15"/>
  <c r="AL1549" i="15"/>
  <c r="AJ1549" i="15"/>
  <c r="AI1549" i="15"/>
  <c r="AM1548" i="15"/>
  <c r="AL1548" i="15"/>
  <c r="AJ1548" i="15"/>
  <c r="AI1548" i="15"/>
  <c r="AM1547" i="15"/>
  <c r="AL1547" i="15"/>
  <c r="AJ1547" i="15"/>
  <c r="AI1547" i="15"/>
  <c r="AM1546" i="15"/>
  <c r="AL1546" i="15"/>
  <c r="AJ1546" i="15"/>
  <c r="AI1546" i="15"/>
  <c r="AM1545" i="15"/>
  <c r="AL1545" i="15"/>
  <c r="AJ1545" i="15"/>
  <c r="AI1545" i="15"/>
  <c r="AM1544" i="15"/>
  <c r="AL1544" i="15"/>
  <c r="AJ1544" i="15"/>
  <c r="AI1544" i="15"/>
  <c r="AM1543" i="15"/>
  <c r="AL1543" i="15"/>
  <c r="AJ1543" i="15"/>
  <c r="AI1543" i="15"/>
  <c r="AM1542" i="15"/>
  <c r="AL1542" i="15"/>
  <c r="AJ1542" i="15"/>
  <c r="AI1542" i="15"/>
  <c r="AM1541" i="15"/>
  <c r="AL1541" i="15"/>
  <c r="AJ1541" i="15"/>
  <c r="AI1541" i="15"/>
  <c r="AM1540" i="15"/>
  <c r="AL1540" i="15"/>
  <c r="AJ1540" i="15"/>
  <c r="AI1540" i="15"/>
  <c r="AM1539" i="15"/>
  <c r="AL1539" i="15"/>
  <c r="AJ1539" i="15"/>
  <c r="AI1539" i="15"/>
  <c r="AM1538" i="15"/>
  <c r="AL1538" i="15"/>
  <c r="AJ1538" i="15"/>
  <c r="AI1538" i="15"/>
  <c r="AM1537" i="15"/>
  <c r="AL1537" i="15"/>
  <c r="AJ1537" i="15"/>
  <c r="AI1537" i="15"/>
  <c r="AM1536" i="15"/>
  <c r="AL1536" i="15"/>
  <c r="AJ1536" i="15"/>
  <c r="AI1536" i="15"/>
  <c r="AM1535" i="15"/>
  <c r="AL1535" i="15"/>
  <c r="AJ1535" i="15"/>
  <c r="AI1535" i="15"/>
  <c r="AM1534" i="15"/>
  <c r="AL1534" i="15"/>
  <c r="AJ1534" i="15"/>
  <c r="AI1534" i="15"/>
  <c r="AM1533" i="15"/>
  <c r="AL1533" i="15"/>
  <c r="AJ1533" i="15"/>
  <c r="AI1533" i="15"/>
  <c r="AM1532" i="15"/>
  <c r="AL1532" i="15"/>
  <c r="AJ1532" i="15"/>
  <c r="AI1532" i="15"/>
  <c r="AM1531" i="15"/>
  <c r="AL1531" i="15"/>
  <c r="AJ1531" i="15"/>
  <c r="AI1531" i="15"/>
  <c r="AM1530" i="15"/>
  <c r="AL1530" i="15"/>
  <c r="AJ1530" i="15"/>
  <c r="AI1530" i="15"/>
  <c r="AM1529" i="15"/>
  <c r="AL1529" i="15"/>
  <c r="AJ1529" i="15"/>
  <c r="AI1529" i="15"/>
  <c r="AM1528" i="15"/>
  <c r="AL1528" i="15"/>
  <c r="AJ1528" i="15"/>
  <c r="AI1528" i="15"/>
  <c r="AM1527" i="15"/>
  <c r="AL1527" i="15"/>
  <c r="AJ1527" i="15"/>
  <c r="AI1527" i="15"/>
  <c r="AM1526" i="15"/>
  <c r="AL1526" i="15"/>
  <c r="AJ1526" i="15"/>
  <c r="AI1526" i="15"/>
  <c r="AM1525" i="15"/>
  <c r="AL1525" i="15"/>
  <c r="AJ1525" i="15"/>
  <c r="AI1525" i="15"/>
  <c r="AM1524" i="15"/>
  <c r="AL1524" i="15"/>
  <c r="AJ1524" i="15"/>
  <c r="AI1524" i="15"/>
  <c r="AM1523" i="15"/>
  <c r="AL1523" i="15"/>
  <c r="AJ1523" i="15"/>
  <c r="AI1523" i="15"/>
  <c r="AM1522" i="15"/>
  <c r="AL1522" i="15"/>
  <c r="AJ1522" i="15"/>
  <c r="AI1522" i="15"/>
  <c r="AM1521" i="15"/>
  <c r="AL1521" i="15"/>
  <c r="AJ1521" i="15"/>
  <c r="AI1521" i="15"/>
  <c r="AM1520" i="15"/>
  <c r="AL1520" i="15"/>
  <c r="AJ1520" i="15"/>
  <c r="AI1520" i="15"/>
  <c r="AM1519" i="15"/>
  <c r="AL1519" i="15"/>
  <c r="AJ1519" i="15"/>
  <c r="AI1519" i="15"/>
  <c r="AM1518" i="15"/>
  <c r="AL1518" i="15"/>
  <c r="AJ1518" i="15"/>
  <c r="AI1518" i="15"/>
  <c r="AM1517" i="15"/>
  <c r="AL1517" i="15"/>
  <c r="AJ1517" i="15"/>
  <c r="AI1517" i="15"/>
  <c r="AM1516" i="15"/>
  <c r="AL1516" i="15"/>
  <c r="AJ1516" i="15"/>
  <c r="AI1516" i="15"/>
  <c r="AM1515" i="15"/>
  <c r="AL1515" i="15"/>
  <c r="AJ1515" i="15"/>
  <c r="AI1515" i="15"/>
  <c r="AM1514" i="15"/>
  <c r="AL1514" i="15"/>
  <c r="AJ1514" i="15"/>
  <c r="AI1514" i="15"/>
  <c r="AM1513" i="15"/>
  <c r="AL1513" i="15"/>
  <c r="AJ1513" i="15"/>
  <c r="AI1513" i="15"/>
  <c r="AM1512" i="15"/>
  <c r="AL1512" i="15"/>
  <c r="AJ1512" i="15"/>
  <c r="AI1512" i="15"/>
  <c r="AM1511" i="15"/>
  <c r="AL1511" i="15"/>
  <c r="AJ1511" i="15"/>
  <c r="AI1511" i="15"/>
  <c r="AM1510" i="15"/>
  <c r="AL1510" i="15"/>
  <c r="AJ1510" i="15"/>
  <c r="AI1510" i="15"/>
  <c r="AM1509" i="15"/>
  <c r="AL1509" i="15"/>
  <c r="AJ1509" i="15"/>
  <c r="AI1509" i="15"/>
  <c r="AM1508" i="15"/>
  <c r="AL1508" i="15"/>
  <c r="AJ1508" i="15"/>
  <c r="AI1508" i="15"/>
  <c r="AM1507" i="15"/>
  <c r="AL1507" i="15"/>
  <c r="AJ1507" i="15"/>
  <c r="AI1507" i="15"/>
  <c r="AM1506" i="15"/>
  <c r="AL1506" i="15"/>
  <c r="AJ1506" i="15"/>
  <c r="AI1506" i="15"/>
  <c r="AM1505" i="15"/>
  <c r="AL1505" i="15"/>
  <c r="AJ1505" i="15"/>
  <c r="AI1505" i="15"/>
  <c r="AM1504" i="15"/>
  <c r="AL1504" i="15"/>
  <c r="AJ1504" i="15"/>
  <c r="AI1504" i="15"/>
  <c r="AM1503" i="15"/>
  <c r="AL1503" i="15"/>
  <c r="AJ1503" i="15"/>
  <c r="AI1503" i="15"/>
  <c r="AM1502" i="15"/>
  <c r="AL1502" i="15"/>
  <c r="AJ1502" i="15"/>
  <c r="AI1502" i="15"/>
  <c r="AM1501" i="15"/>
  <c r="AL1501" i="15"/>
  <c r="AJ1501" i="15"/>
  <c r="AI1501" i="15"/>
  <c r="AM1500" i="15"/>
  <c r="AL1500" i="15"/>
  <c r="AJ1500" i="15"/>
  <c r="AI1500" i="15"/>
  <c r="AM1499" i="15"/>
  <c r="AL1499" i="15"/>
  <c r="AJ1499" i="15"/>
  <c r="AI1499" i="15"/>
  <c r="AM1498" i="15"/>
  <c r="AL1498" i="15"/>
  <c r="AJ1498" i="15"/>
  <c r="AI1498" i="15"/>
  <c r="AM1497" i="15"/>
  <c r="AL1497" i="15"/>
  <c r="AJ1497" i="15"/>
  <c r="AI1497" i="15"/>
  <c r="AM1496" i="15"/>
  <c r="AL1496" i="15"/>
  <c r="AJ1496" i="15"/>
  <c r="AI1496" i="15"/>
  <c r="AM1495" i="15"/>
  <c r="AL1495" i="15"/>
  <c r="AJ1495" i="15"/>
  <c r="AI1495" i="15"/>
  <c r="AM1494" i="15"/>
  <c r="AL1494" i="15"/>
  <c r="AJ1494" i="15"/>
  <c r="AI1494" i="15"/>
  <c r="AM1493" i="15"/>
  <c r="AL1493" i="15"/>
  <c r="AJ1493" i="15"/>
  <c r="AI1493" i="15"/>
  <c r="AM1492" i="15"/>
  <c r="AL1492" i="15"/>
  <c r="AJ1492" i="15"/>
  <c r="AI1492" i="15"/>
  <c r="AM1491" i="15"/>
  <c r="AL1491" i="15"/>
  <c r="AJ1491" i="15"/>
  <c r="AI1491" i="15"/>
  <c r="AM1490" i="15"/>
  <c r="AL1490" i="15"/>
  <c r="AJ1490" i="15"/>
  <c r="AI1490" i="15"/>
  <c r="AM1489" i="15"/>
  <c r="AL1489" i="15"/>
  <c r="AJ1489" i="15"/>
  <c r="AI1489" i="15"/>
  <c r="AM1488" i="15"/>
  <c r="AL1488" i="15"/>
  <c r="AJ1488" i="15"/>
  <c r="AI1488" i="15"/>
  <c r="AM1487" i="15"/>
  <c r="AL1487" i="15"/>
  <c r="AJ1487" i="15"/>
  <c r="AI1487" i="15"/>
  <c r="AM1486" i="15"/>
  <c r="AL1486" i="15"/>
  <c r="AJ1486" i="15"/>
  <c r="AI1486" i="15"/>
  <c r="AM1485" i="15"/>
  <c r="AL1485" i="15"/>
  <c r="AJ1485" i="15"/>
  <c r="AI1485" i="15"/>
  <c r="AM1484" i="15"/>
  <c r="AL1484" i="15"/>
  <c r="AJ1484" i="15"/>
  <c r="AI1484" i="15"/>
  <c r="AM1483" i="15"/>
  <c r="AL1483" i="15"/>
  <c r="AJ1483" i="15"/>
  <c r="AI1483" i="15"/>
  <c r="AM1482" i="15"/>
  <c r="AL1482" i="15"/>
  <c r="AJ1482" i="15"/>
  <c r="AI1482" i="15"/>
  <c r="AM1481" i="15"/>
  <c r="AL1481" i="15"/>
  <c r="AJ1481" i="15"/>
  <c r="AI1481" i="15"/>
  <c r="AM1480" i="15"/>
  <c r="AL1480" i="15"/>
  <c r="AJ1480" i="15"/>
  <c r="AI1480" i="15"/>
  <c r="AM1479" i="15"/>
  <c r="AL1479" i="15"/>
  <c r="AJ1479" i="15"/>
  <c r="AI1479" i="15"/>
  <c r="AM1478" i="15"/>
  <c r="AL1478" i="15"/>
  <c r="AJ1478" i="15"/>
  <c r="AI1478" i="15"/>
  <c r="AM1477" i="15"/>
  <c r="AL1477" i="15"/>
  <c r="AJ1477" i="15"/>
  <c r="AI1477" i="15"/>
  <c r="AM1476" i="15"/>
  <c r="AL1476" i="15"/>
  <c r="AJ1476" i="15"/>
  <c r="AI1476" i="15"/>
  <c r="AM1475" i="15"/>
  <c r="AL1475" i="15"/>
  <c r="AJ1475" i="15"/>
  <c r="AI1475" i="15"/>
  <c r="AM1474" i="15"/>
  <c r="AL1474" i="15"/>
  <c r="AJ1474" i="15"/>
  <c r="AI1474" i="15"/>
  <c r="AM1473" i="15"/>
  <c r="AL1473" i="15"/>
  <c r="AJ1473" i="15"/>
  <c r="AI1473" i="15"/>
  <c r="AM1472" i="15"/>
  <c r="AL1472" i="15"/>
  <c r="AJ1472" i="15"/>
  <c r="AI1472" i="15"/>
  <c r="AM1471" i="15"/>
  <c r="AL1471" i="15"/>
  <c r="AJ1471" i="15"/>
  <c r="AI1471" i="15"/>
  <c r="AM1470" i="15"/>
  <c r="AL1470" i="15"/>
  <c r="AJ1470" i="15"/>
  <c r="AI1470" i="15"/>
  <c r="AM1469" i="15"/>
  <c r="AL1469" i="15"/>
  <c r="AJ1469" i="15"/>
  <c r="AI1469" i="15"/>
  <c r="AM1468" i="15"/>
  <c r="AL1468" i="15"/>
  <c r="AJ1468" i="15"/>
  <c r="AI1468" i="15"/>
  <c r="AM1467" i="15"/>
  <c r="AL1467" i="15"/>
  <c r="AJ1467" i="15"/>
  <c r="AI1467" i="15"/>
  <c r="AM1466" i="15"/>
  <c r="AL1466" i="15"/>
  <c r="AJ1466" i="15"/>
  <c r="AI1466" i="15"/>
  <c r="AM1465" i="15"/>
  <c r="AL1465" i="15"/>
  <c r="AJ1465" i="15"/>
  <c r="AI1465" i="15"/>
  <c r="AM1464" i="15"/>
  <c r="AL1464" i="15"/>
  <c r="AJ1464" i="15"/>
  <c r="AI1464" i="15"/>
  <c r="AM1463" i="15"/>
  <c r="AL1463" i="15"/>
  <c r="AJ1463" i="15"/>
  <c r="AI1463" i="15"/>
  <c r="AM1462" i="15"/>
  <c r="AL1462" i="15"/>
  <c r="AJ1462" i="15"/>
  <c r="AI1462" i="15"/>
  <c r="AM1461" i="15"/>
  <c r="AL1461" i="15"/>
  <c r="AJ1461" i="15"/>
  <c r="AI1461" i="15"/>
  <c r="AM1460" i="15"/>
  <c r="AL1460" i="15"/>
  <c r="AJ1460" i="15"/>
  <c r="AI1460" i="15"/>
  <c r="AM1459" i="15"/>
  <c r="AL1459" i="15"/>
  <c r="AJ1459" i="15"/>
  <c r="AI1459" i="15"/>
  <c r="AM1458" i="15"/>
  <c r="AL1458" i="15"/>
  <c r="AJ1458" i="15"/>
  <c r="AI1458" i="15"/>
  <c r="AM1457" i="15"/>
  <c r="AL1457" i="15"/>
  <c r="AJ1457" i="15"/>
  <c r="AI1457" i="15"/>
  <c r="AM1456" i="15"/>
  <c r="AL1456" i="15"/>
  <c r="AJ1456" i="15"/>
  <c r="AI1456" i="15"/>
  <c r="AM1455" i="15"/>
  <c r="AL1455" i="15"/>
  <c r="AJ1455" i="15"/>
  <c r="AI1455" i="15"/>
  <c r="AM1454" i="15"/>
  <c r="AL1454" i="15"/>
  <c r="AJ1454" i="15"/>
  <c r="AI1454" i="15"/>
  <c r="AM1453" i="15"/>
  <c r="AL1453" i="15"/>
  <c r="AJ1453" i="15"/>
  <c r="AI1453" i="15"/>
  <c r="AM1452" i="15"/>
  <c r="AL1452" i="15"/>
  <c r="AJ1452" i="15"/>
  <c r="AI1452" i="15"/>
  <c r="AM1451" i="15"/>
  <c r="AL1451" i="15"/>
  <c r="AJ1451" i="15"/>
  <c r="AI1451" i="15"/>
  <c r="AM1450" i="15"/>
  <c r="AL1450" i="15"/>
  <c r="AJ1450" i="15"/>
  <c r="AI1450" i="15"/>
  <c r="AM1449" i="15"/>
  <c r="AL1449" i="15"/>
  <c r="AJ1449" i="15"/>
  <c r="AI1449" i="15"/>
  <c r="AM1448" i="15"/>
  <c r="AL1448" i="15"/>
  <c r="AJ1448" i="15"/>
  <c r="AI1448" i="15"/>
  <c r="AM1447" i="15"/>
  <c r="AL1447" i="15"/>
  <c r="AJ1447" i="15"/>
  <c r="AI1447" i="15"/>
  <c r="AM1446" i="15"/>
  <c r="AL1446" i="15"/>
  <c r="AJ1446" i="15"/>
  <c r="AI1446" i="15"/>
  <c r="AM1445" i="15"/>
  <c r="AL1445" i="15"/>
  <c r="AJ1445" i="15"/>
  <c r="AI1445" i="15"/>
  <c r="AM1444" i="15"/>
  <c r="AL1444" i="15"/>
  <c r="AJ1444" i="15"/>
  <c r="AI1444" i="15"/>
  <c r="AM1443" i="15"/>
  <c r="AL1443" i="15"/>
  <c r="AJ1443" i="15"/>
  <c r="AI1443" i="15"/>
  <c r="AM1442" i="15"/>
  <c r="AL1442" i="15"/>
  <c r="AJ1442" i="15"/>
  <c r="AI1442" i="15"/>
  <c r="AM1441" i="15"/>
  <c r="AL1441" i="15"/>
  <c r="AJ1441" i="15"/>
  <c r="AI1441" i="15"/>
  <c r="AM1440" i="15"/>
  <c r="AL1440" i="15"/>
  <c r="AJ1440" i="15"/>
  <c r="AI1440" i="15"/>
  <c r="AM1439" i="15"/>
  <c r="AL1439" i="15"/>
  <c r="AJ1439" i="15"/>
  <c r="AI1439" i="15"/>
  <c r="AM1438" i="15"/>
  <c r="AL1438" i="15"/>
  <c r="AJ1438" i="15"/>
  <c r="AI1438" i="15"/>
  <c r="AM1437" i="15"/>
  <c r="AL1437" i="15"/>
  <c r="AJ1437" i="15"/>
  <c r="AI1437" i="15"/>
  <c r="AM1436" i="15"/>
  <c r="AL1436" i="15"/>
  <c r="AJ1436" i="15"/>
  <c r="AI1436" i="15"/>
  <c r="AM1435" i="15"/>
  <c r="AL1435" i="15"/>
  <c r="AJ1435" i="15"/>
  <c r="AI1435" i="15"/>
  <c r="AM1434" i="15"/>
  <c r="AL1434" i="15"/>
  <c r="AJ1434" i="15"/>
  <c r="AI1434" i="15"/>
  <c r="AM1433" i="15"/>
  <c r="AL1433" i="15"/>
  <c r="AJ1433" i="15"/>
  <c r="AI1433" i="15"/>
  <c r="AM1432" i="15"/>
  <c r="AL1432" i="15"/>
  <c r="AJ1432" i="15"/>
  <c r="AI1432" i="15"/>
  <c r="AM1431" i="15"/>
  <c r="AL1431" i="15"/>
  <c r="AJ1431" i="15"/>
  <c r="AI1431" i="15"/>
  <c r="AM1430" i="15"/>
  <c r="AL1430" i="15"/>
  <c r="AJ1430" i="15"/>
  <c r="AI1430" i="15"/>
  <c r="AM1429" i="15"/>
  <c r="AL1429" i="15"/>
  <c r="AJ1429" i="15"/>
  <c r="AI1429" i="15"/>
  <c r="AM1428" i="15"/>
  <c r="AL1428" i="15"/>
  <c r="AJ1428" i="15"/>
  <c r="AI1428" i="15"/>
  <c r="AM1427" i="15"/>
  <c r="AL1427" i="15"/>
  <c r="AJ1427" i="15"/>
  <c r="AI1427" i="15"/>
  <c r="AM1426" i="15"/>
  <c r="AL1426" i="15"/>
  <c r="AJ1426" i="15"/>
  <c r="AI1426" i="15"/>
  <c r="AM1425" i="15"/>
  <c r="AL1425" i="15"/>
  <c r="AJ1425" i="15"/>
  <c r="AI1425" i="15"/>
  <c r="AM1424" i="15"/>
  <c r="AL1424" i="15"/>
  <c r="AJ1424" i="15"/>
  <c r="AI1424" i="15"/>
  <c r="AM1423" i="15"/>
  <c r="AL1423" i="15"/>
  <c r="AJ1423" i="15"/>
  <c r="AI1423" i="15"/>
  <c r="AM1422" i="15"/>
  <c r="AL1422" i="15"/>
  <c r="AJ1422" i="15"/>
  <c r="AI1422" i="15"/>
  <c r="AM1421" i="15"/>
  <c r="AL1421" i="15"/>
  <c r="AJ1421" i="15"/>
  <c r="AI1421" i="15"/>
  <c r="AM1420" i="15"/>
  <c r="AL1420" i="15"/>
  <c r="AJ1420" i="15"/>
  <c r="AI1420" i="15"/>
  <c r="AM1419" i="15"/>
  <c r="AL1419" i="15"/>
  <c r="AJ1419" i="15"/>
  <c r="AI1419" i="15"/>
  <c r="AM1418" i="15"/>
  <c r="AL1418" i="15"/>
  <c r="AJ1418" i="15"/>
  <c r="AI1418" i="15"/>
  <c r="AM1417" i="15"/>
  <c r="AL1417" i="15"/>
  <c r="AJ1417" i="15"/>
  <c r="AI1417" i="15"/>
  <c r="AM1416" i="15"/>
  <c r="AL1416" i="15"/>
  <c r="AJ1416" i="15"/>
  <c r="AI1416" i="15"/>
  <c r="AM1415" i="15"/>
  <c r="AL1415" i="15"/>
  <c r="AJ1415" i="15"/>
  <c r="AI1415" i="15"/>
  <c r="AM1414" i="15"/>
  <c r="AL1414" i="15"/>
  <c r="AJ1414" i="15"/>
  <c r="AI1414" i="15"/>
  <c r="AM1413" i="15"/>
  <c r="AL1413" i="15"/>
  <c r="AJ1413" i="15"/>
  <c r="AI1413" i="15"/>
  <c r="AM1412" i="15"/>
  <c r="AL1412" i="15"/>
  <c r="AJ1412" i="15"/>
  <c r="AI1412" i="15"/>
  <c r="AM1411" i="15"/>
  <c r="AL1411" i="15"/>
  <c r="AJ1411" i="15"/>
  <c r="AI1411" i="15"/>
  <c r="AM1410" i="15"/>
  <c r="AL1410" i="15"/>
  <c r="AJ1410" i="15"/>
  <c r="AI1410" i="15"/>
  <c r="AM1409" i="15"/>
  <c r="AL1409" i="15"/>
  <c r="AJ1409" i="15"/>
  <c r="AI1409" i="15"/>
  <c r="AM1408" i="15"/>
  <c r="AL1408" i="15"/>
  <c r="AJ1408" i="15"/>
  <c r="AI1408" i="15"/>
  <c r="AM1407" i="15"/>
  <c r="AL1407" i="15"/>
  <c r="AJ1407" i="15"/>
  <c r="AI1407" i="15"/>
  <c r="AM1406" i="15"/>
  <c r="AL1406" i="15"/>
  <c r="AJ1406" i="15"/>
  <c r="AI1406" i="15"/>
  <c r="AM1405" i="15"/>
  <c r="AL1405" i="15"/>
  <c r="AJ1405" i="15"/>
  <c r="AI1405" i="15"/>
  <c r="AM1404" i="15"/>
  <c r="AL1404" i="15"/>
  <c r="AJ1404" i="15"/>
  <c r="AI1404" i="15"/>
  <c r="AM1403" i="15"/>
  <c r="AL1403" i="15"/>
  <c r="AJ1403" i="15"/>
  <c r="AI1403" i="15"/>
  <c r="AM1402" i="15"/>
  <c r="AL1402" i="15"/>
  <c r="AJ1402" i="15"/>
  <c r="AI1402" i="15"/>
  <c r="AM1401" i="15"/>
  <c r="AL1401" i="15"/>
  <c r="AJ1401" i="15"/>
  <c r="AI1401" i="15"/>
  <c r="AM1400" i="15"/>
  <c r="AL1400" i="15"/>
  <c r="AJ1400" i="15"/>
  <c r="AI1400" i="15"/>
  <c r="AM1399" i="15"/>
  <c r="AL1399" i="15"/>
  <c r="AJ1399" i="15"/>
  <c r="AI1399" i="15"/>
  <c r="AM1398" i="15"/>
  <c r="AL1398" i="15"/>
  <c r="AJ1398" i="15"/>
  <c r="AI1398" i="15"/>
  <c r="AM1397" i="15"/>
  <c r="AL1397" i="15"/>
  <c r="AJ1397" i="15"/>
  <c r="AI1397" i="15"/>
  <c r="AM1396" i="15"/>
  <c r="AL1396" i="15"/>
  <c r="AJ1396" i="15"/>
  <c r="AI1396" i="15"/>
  <c r="AM1395" i="15"/>
  <c r="AL1395" i="15"/>
  <c r="AJ1395" i="15"/>
  <c r="AI1395" i="15"/>
  <c r="AM1394" i="15"/>
  <c r="AL1394" i="15"/>
  <c r="AJ1394" i="15"/>
  <c r="AI1394" i="15"/>
  <c r="AM1393" i="15"/>
  <c r="AL1393" i="15"/>
  <c r="AJ1393" i="15"/>
  <c r="AI1393" i="15"/>
  <c r="AM1392" i="15"/>
  <c r="AL1392" i="15"/>
  <c r="AJ1392" i="15"/>
  <c r="AI1392" i="15"/>
  <c r="AM1391" i="15"/>
  <c r="AL1391" i="15"/>
  <c r="AJ1391" i="15"/>
  <c r="AI1391" i="15"/>
  <c r="AM1390" i="15"/>
  <c r="AL1390" i="15"/>
  <c r="AJ1390" i="15"/>
  <c r="AI1390" i="15"/>
  <c r="AM1389" i="15"/>
  <c r="AL1389" i="15"/>
  <c r="AJ1389" i="15"/>
  <c r="AI1389" i="15"/>
  <c r="AM1388" i="15"/>
  <c r="AL1388" i="15"/>
  <c r="AJ1388" i="15"/>
  <c r="AI1388" i="15"/>
  <c r="AM1387" i="15"/>
  <c r="AL1387" i="15"/>
  <c r="AJ1387" i="15"/>
  <c r="AI1387" i="15"/>
  <c r="AM1386" i="15"/>
  <c r="AL1386" i="15"/>
  <c r="AJ1386" i="15"/>
  <c r="AI1386" i="15"/>
  <c r="AM1385" i="15"/>
  <c r="AL1385" i="15"/>
  <c r="AJ1385" i="15"/>
  <c r="AI1385" i="15"/>
  <c r="AM1384" i="15"/>
  <c r="AL1384" i="15"/>
  <c r="AJ1384" i="15"/>
  <c r="AI1384" i="15"/>
  <c r="AM1383" i="15"/>
  <c r="AL1383" i="15"/>
  <c r="AJ1383" i="15"/>
  <c r="AI1383" i="15"/>
  <c r="AM1382" i="15"/>
  <c r="AL1382" i="15"/>
  <c r="AJ1382" i="15"/>
  <c r="AI1382" i="15"/>
  <c r="AM1381" i="15"/>
  <c r="AL1381" i="15"/>
  <c r="AJ1381" i="15"/>
  <c r="AI1381" i="15"/>
  <c r="AM1380" i="15"/>
  <c r="AL1380" i="15"/>
  <c r="AJ1380" i="15"/>
  <c r="AI1380" i="15"/>
  <c r="AM1379" i="15"/>
  <c r="AL1379" i="15"/>
  <c r="AJ1379" i="15"/>
  <c r="AI1379" i="15"/>
  <c r="AM1378" i="15"/>
  <c r="AL1378" i="15"/>
  <c r="AJ1378" i="15"/>
  <c r="AI1378" i="15"/>
  <c r="AM1377" i="15"/>
  <c r="AL1377" i="15"/>
  <c r="AJ1377" i="15"/>
  <c r="AI1377" i="15"/>
  <c r="AM1376" i="15"/>
  <c r="AL1376" i="15"/>
  <c r="AJ1376" i="15"/>
  <c r="AI1376" i="15"/>
  <c r="AM1375" i="15"/>
  <c r="AL1375" i="15"/>
  <c r="AJ1375" i="15"/>
  <c r="AI1375" i="15"/>
  <c r="AM1374" i="15"/>
  <c r="AL1374" i="15"/>
  <c r="AJ1374" i="15"/>
  <c r="AI1374" i="15"/>
  <c r="AM1373" i="15"/>
  <c r="AL1373" i="15"/>
  <c r="AJ1373" i="15"/>
  <c r="AI1373" i="15"/>
  <c r="AM1372" i="15"/>
  <c r="AL1372" i="15"/>
  <c r="AJ1372" i="15"/>
  <c r="AI1372" i="15"/>
  <c r="AM1371" i="15"/>
  <c r="AL1371" i="15"/>
  <c r="AJ1371" i="15"/>
  <c r="AI1371" i="15"/>
  <c r="AM1370" i="15"/>
  <c r="AL1370" i="15"/>
  <c r="AJ1370" i="15"/>
  <c r="AI1370" i="15"/>
  <c r="AM1369" i="15"/>
  <c r="AL1369" i="15"/>
  <c r="AJ1369" i="15"/>
  <c r="AI1369" i="15"/>
  <c r="AM1368" i="15"/>
  <c r="AL1368" i="15"/>
  <c r="AJ1368" i="15"/>
  <c r="AI1368" i="15"/>
  <c r="AM1367" i="15"/>
  <c r="AL1367" i="15"/>
  <c r="AJ1367" i="15"/>
  <c r="AI1367" i="15"/>
  <c r="AM1366" i="15"/>
  <c r="AL1366" i="15"/>
  <c r="AJ1366" i="15"/>
  <c r="AI1366" i="15"/>
  <c r="AM1365" i="15"/>
  <c r="AL1365" i="15"/>
  <c r="AJ1365" i="15"/>
  <c r="AI1365" i="15"/>
  <c r="AM1364" i="15"/>
  <c r="AL1364" i="15"/>
  <c r="AJ1364" i="15"/>
  <c r="AI1364" i="15"/>
  <c r="AM1363" i="15"/>
  <c r="AL1363" i="15"/>
  <c r="AJ1363" i="15"/>
  <c r="AI1363" i="15"/>
  <c r="AM1362" i="15"/>
  <c r="AL1362" i="15"/>
  <c r="AJ1362" i="15"/>
  <c r="AI1362" i="15"/>
  <c r="AM1361" i="15"/>
  <c r="AL1361" i="15"/>
  <c r="AJ1361" i="15"/>
  <c r="AI1361" i="15"/>
  <c r="AM1360" i="15"/>
  <c r="AL1360" i="15"/>
  <c r="AJ1360" i="15"/>
  <c r="AI1360" i="15"/>
  <c r="AM1359" i="15"/>
  <c r="AL1359" i="15"/>
  <c r="AJ1359" i="15"/>
  <c r="AI1359" i="15"/>
  <c r="AM1358" i="15"/>
  <c r="AL1358" i="15"/>
  <c r="AJ1358" i="15"/>
  <c r="AI1358" i="15"/>
  <c r="AM1357" i="15"/>
  <c r="AL1357" i="15"/>
  <c r="AJ1357" i="15"/>
  <c r="AI1357" i="15"/>
  <c r="AM1356" i="15"/>
  <c r="AL1356" i="15"/>
  <c r="AJ1356" i="15"/>
  <c r="AI1356" i="15"/>
  <c r="AM1355" i="15"/>
  <c r="AL1355" i="15"/>
  <c r="AJ1355" i="15"/>
  <c r="AI1355" i="15"/>
  <c r="AM1354" i="15"/>
  <c r="AL1354" i="15"/>
  <c r="AJ1354" i="15"/>
  <c r="AI1354" i="15"/>
  <c r="AM1353" i="15"/>
  <c r="AL1353" i="15"/>
  <c r="AJ1353" i="15"/>
  <c r="AI1353" i="15"/>
  <c r="AM1352" i="15"/>
  <c r="AL1352" i="15"/>
  <c r="AJ1352" i="15"/>
  <c r="AI1352" i="15"/>
  <c r="AM1351" i="15"/>
  <c r="AL1351" i="15"/>
  <c r="AJ1351" i="15"/>
  <c r="AI1351" i="15"/>
  <c r="AM1350" i="15"/>
  <c r="AL1350" i="15"/>
  <c r="AJ1350" i="15"/>
  <c r="AI1350" i="15"/>
  <c r="AM1349" i="15"/>
  <c r="AL1349" i="15"/>
  <c r="AJ1349" i="15"/>
  <c r="AI1349" i="15"/>
  <c r="AM1348" i="15"/>
  <c r="AL1348" i="15"/>
  <c r="AJ1348" i="15"/>
  <c r="AI1348" i="15"/>
  <c r="AM1347" i="15"/>
  <c r="AL1347" i="15"/>
  <c r="AJ1347" i="15"/>
  <c r="AI1347" i="15"/>
  <c r="AM1346" i="15"/>
  <c r="AL1346" i="15"/>
  <c r="AJ1346" i="15"/>
  <c r="AI1346" i="15"/>
  <c r="AM1345" i="15"/>
  <c r="AL1345" i="15"/>
  <c r="AJ1345" i="15"/>
  <c r="AI1345" i="15"/>
  <c r="AM1344" i="15"/>
  <c r="AL1344" i="15"/>
  <c r="AJ1344" i="15"/>
  <c r="AI1344" i="15"/>
  <c r="AM1343" i="15"/>
  <c r="AL1343" i="15"/>
  <c r="AJ1343" i="15"/>
  <c r="AI1343" i="15"/>
  <c r="AM1342" i="15"/>
  <c r="AL1342" i="15"/>
  <c r="AJ1342" i="15"/>
  <c r="AI1342" i="15"/>
  <c r="AM1341" i="15"/>
  <c r="AL1341" i="15"/>
  <c r="AJ1341" i="15"/>
  <c r="AI1341" i="15"/>
  <c r="AM1340" i="15"/>
  <c r="AL1340" i="15"/>
  <c r="AJ1340" i="15"/>
  <c r="AI1340" i="15"/>
  <c r="AM1339" i="15"/>
  <c r="AL1339" i="15"/>
  <c r="AJ1339" i="15"/>
  <c r="AI1339" i="15"/>
  <c r="AM1338" i="15"/>
  <c r="AL1338" i="15"/>
  <c r="AJ1338" i="15"/>
  <c r="AI1338" i="15"/>
  <c r="AM1337" i="15"/>
  <c r="AL1337" i="15"/>
  <c r="AJ1337" i="15"/>
  <c r="AI1337" i="15"/>
  <c r="AM1336" i="15"/>
  <c r="AL1336" i="15"/>
  <c r="AJ1336" i="15"/>
  <c r="AI1336" i="15"/>
  <c r="AM1335" i="15"/>
  <c r="AL1335" i="15"/>
  <c r="AJ1335" i="15"/>
  <c r="AI1335" i="15"/>
  <c r="AM1334" i="15"/>
  <c r="AL1334" i="15"/>
  <c r="AJ1334" i="15"/>
  <c r="AI1334" i="15"/>
  <c r="AM1333" i="15"/>
  <c r="AL1333" i="15"/>
  <c r="AJ1333" i="15"/>
  <c r="AI1333" i="15"/>
  <c r="AM1332" i="15"/>
  <c r="AL1332" i="15"/>
  <c r="AJ1332" i="15"/>
  <c r="AI1332" i="15"/>
  <c r="AM1331" i="15"/>
  <c r="AL1331" i="15"/>
  <c r="AJ1331" i="15"/>
  <c r="AI1331" i="15"/>
  <c r="AM1330" i="15"/>
  <c r="AL1330" i="15"/>
  <c r="AJ1330" i="15"/>
  <c r="AI1330" i="15"/>
  <c r="AM1329" i="15"/>
  <c r="AL1329" i="15"/>
  <c r="AJ1329" i="15"/>
  <c r="AI1329" i="15"/>
  <c r="AM1328" i="15"/>
  <c r="AL1328" i="15"/>
  <c r="AJ1328" i="15"/>
  <c r="AI1328" i="15"/>
  <c r="AM1327" i="15"/>
  <c r="AL1327" i="15"/>
  <c r="AJ1327" i="15"/>
  <c r="AI1327" i="15"/>
  <c r="AM1326" i="15"/>
  <c r="AL1326" i="15"/>
  <c r="AJ1326" i="15"/>
  <c r="AI1326" i="15"/>
  <c r="AM1325" i="15"/>
  <c r="AL1325" i="15"/>
  <c r="AJ1325" i="15"/>
  <c r="AI1325" i="15"/>
  <c r="AM1324" i="15"/>
  <c r="AL1324" i="15"/>
  <c r="AJ1324" i="15"/>
  <c r="AI1324" i="15"/>
  <c r="AM1323" i="15"/>
  <c r="AL1323" i="15"/>
  <c r="AJ1323" i="15"/>
  <c r="AI1323" i="15"/>
  <c r="AM1322" i="15"/>
  <c r="AL1322" i="15"/>
  <c r="AJ1322" i="15"/>
  <c r="AI1322" i="15"/>
  <c r="AM1321" i="15"/>
  <c r="AL1321" i="15"/>
  <c r="AJ1321" i="15"/>
  <c r="AI1321" i="15"/>
  <c r="AM1320" i="15"/>
  <c r="AL1320" i="15"/>
  <c r="AJ1320" i="15"/>
  <c r="AI1320" i="15"/>
  <c r="AM1319" i="15"/>
  <c r="AL1319" i="15"/>
  <c r="AJ1319" i="15"/>
  <c r="AI1319" i="15"/>
  <c r="AM1318" i="15"/>
  <c r="AL1318" i="15"/>
  <c r="AJ1318" i="15"/>
  <c r="AI1318" i="15"/>
  <c r="AM1317" i="15"/>
  <c r="AL1317" i="15"/>
  <c r="AJ1317" i="15"/>
  <c r="AI1317" i="15"/>
  <c r="AM1316" i="15"/>
  <c r="AL1316" i="15"/>
  <c r="AJ1316" i="15"/>
  <c r="AI1316" i="15"/>
  <c r="AM1315" i="15"/>
  <c r="AL1315" i="15"/>
  <c r="AJ1315" i="15"/>
  <c r="AI1315" i="15"/>
  <c r="AM1314" i="15"/>
  <c r="AL1314" i="15"/>
  <c r="AJ1314" i="15"/>
  <c r="AI1314" i="15"/>
  <c r="AM1313" i="15"/>
  <c r="AL1313" i="15"/>
  <c r="AJ1313" i="15"/>
  <c r="AI1313" i="15"/>
  <c r="AM1312" i="15"/>
  <c r="AL1312" i="15"/>
  <c r="AJ1312" i="15"/>
  <c r="AI1312" i="15"/>
  <c r="AM1311" i="15"/>
  <c r="AL1311" i="15"/>
  <c r="AJ1311" i="15"/>
  <c r="AI1311" i="15"/>
  <c r="AM1310" i="15"/>
  <c r="AL1310" i="15"/>
  <c r="AJ1310" i="15"/>
  <c r="AI1310" i="15"/>
  <c r="AM1309" i="15"/>
  <c r="AL1309" i="15"/>
  <c r="AJ1309" i="15"/>
  <c r="AI1309" i="15"/>
  <c r="AM1308" i="15"/>
  <c r="AL1308" i="15"/>
  <c r="AJ1308" i="15"/>
  <c r="AI1308" i="15"/>
  <c r="AM1307" i="15"/>
  <c r="AL1307" i="15"/>
  <c r="AJ1307" i="15"/>
  <c r="AI1307" i="15"/>
  <c r="AM1306" i="15"/>
  <c r="AL1306" i="15"/>
  <c r="AJ1306" i="15"/>
  <c r="AI1306" i="15"/>
  <c r="AM1305" i="15"/>
  <c r="AL1305" i="15"/>
  <c r="AJ1305" i="15"/>
  <c r="AI1305" i="15"/>
  <c r="AM1304" i="15"/>
  <c r="AL1304" i="15"/>
  <c r="AJ1304" i="15"/>
  <c r="AI1304" i="15"/>
  <c r="AM1303" i="15"/>
  <c r="AL1303" i="15"/>
  <c r="AJ1303" i="15"/>
  <c r="AI1303" i="15"/>
  <c r="AM1302" i="15"/>
  <c r="AL1302" i="15"/>
  <c r="AJ1302" i="15"/>
  <c r="AI1302" i="15"/>
  <c r="AM1301" i="15"/>
  <c r="AL1301" i="15"/>
  <c r="AJ1301" i="15"/>
  <c r="AI1301" i="15"/>
  <c r="AM1300" i="15"/>
  <c r="AL1300" i="15"/>
  <c r="AJ1300" i="15"/>
  <c r="AI1300" i="15"/>
  <c r="AM1299" i="15"/>
  <c r="AL1299" i="15"/>
  <c r="AJ1299" i="15"/>
  <c r="AI1299" i="15"/>
  <c r="AM1298" i="15"/>
  <c r="AL1298" i="15"/>
  <c r="AJ1298" i="15"/>
  <c r="AI1298" i="15"/>
  <c r="AM1297" i="15"/>
  <c r="AL1297" i="15"/>
  <c r="AJ1297" i="15"/>
  <c r="AI1297" i="15"/>
  <c r="AM1296" i="15"/>
  <c r="AL1296" i="15"/>
  <c r="AJ1296" i="15"/>
  <c r="AI1296" i="15"/>
  <c r="AM1295" i="15"/>
  <c r="AL1295" i="15"/>
  <c r="AJ1295" i="15"/>
  <c r="AI1295" i="15"/>
  <c r="AM1294" i="15"/>
  <c r="AL1294" i="15"/>
  <c r="AJ1294" i="15"/>
  <c r="AI1294" i="15"/>
  <c r="AM1293" i="15"/>
  <c r="AL1293" i="15"/>
  <c r="AJ1293" i="15"/>
  <c r="AI1293" i="15"/>
  <c r="AM1292" i="15"/>
  <c r="AL1292" i="15"/>
  <c r="AJ1292" i="15"/>
  <c r="AI1292" i="15"/>
  <c r="AM1291" i="15"/>
  <c r="AL1291" i="15"/>
  <c r="AJ1291" i="15"/>
  <c r="AI1291" i="15"/>
  <c r="AM1290" i="15"/>
  <c r="AL1290" i="15"/>
  <c r="AJ1290" i="15"/>
  <c r="AI1290" i="15"/>
  <c r="AM1289" i="15"/>
  <c r="AL1289" i="15"/>
  <c r="AJ1289" i="15"/>
  <c r="AI1289" i="15"/>
  <c r="AM1288" i="15"/>
  <c r="AL1288" i="15"/>
  <c r="AJ1288" i="15"/>
  <c r="AI1288" i="15"/>
  <c r="AM1287" i="15"/>
  <c r="AL1287" i="15"/>
  <c r="AJ1287" i="15"/>
  <c r="AI1287" i="15"/>
  <c r="AM1286" i="15"/>
  <c r="AL1286" i="15"/>
  <c r="AJ1286" i="15"/>
  <c r="AI1286" i="15"/>
  <c r="AM1285" i="15"/>
  <c r="AL1285" i="15"/>
  <c r="AJ1285" i="15"/>
  <c r="AI1285" i="15"/>
  <c r="AM1284" i="15"/>
  <c r="AL1284" i="15"/>
  <c r="AJ1284" i="15"/>
  <c r="AI1284" i="15"/>
  <c r="AM1283" i="15"/>
  <c r="AL1283" i="15"/>
  <c r="AJ1283" i="15"/>
  <c r="AI1283" i="15"/>
  <c r="AM1282" i="15"/>
  <c r="AL1282" i="15"/>
  <c r="AJ1282" i="15"/>
  <c r="AI1282" i="15"/>
  <c r="AM1281" i="15"/>
  <c r="AL1281" i="15"/>
  <c r="AJ1281" i="15"/>
  <c r="AI1281" i="15"/>
  <c r="AM1280" i="15"/>
  <c r="AL1280" i="15"/>
  <c r="AJ1280" i="15"/>
  <c r="AI1280" i="15"/>
  <c r="AM1279" i="15"/>
  <c r="AL1279" i="15"/>
  <c r="AJ1279" i="15"/>
  <c r="AI1279" i="15"/>
  <c r="AM1278" i="15"/>
  <c r="AL1278" i="15"/>
  <c r="AJ1278" i="15"/>
  <c r="AI1278" i="15"/>
  <c r="AM1277" i="15"/>
  <c r="AL1277" i="15"/>
  <c r="AJ1277" i="15"/>
  <c r="AI1277" i="15"/>
  <c r="AM1276" i="15"/>
  <c r="AL1276" i="15"/>
  <c r="AJ1276" i="15"/>
  <c r="AI1276" i="15"/>
  <c r="AM1275" i="15"/>
  <c r="AL1275" i="15"/>
  <c r="AJ1275" i="15"/>
  <c r="AI1275" i="15"/>
  <c r="AM1274" i="15"/>
  <c r="AL1274" i="15"/>
  <c r="AJ1274" i="15"/>
  <c r="AI1274" i="15"/>
  <c r="AM1273" i="15"/>
  <c r="AL1273" i="15"/>
  <c r="AJ1273" i="15"/>
  <c r="AI1273" i="15"/>
  <c r="AM1272" i="15"/>
  <c r="AL1272" i="15"/>
  <c r="AJ1272" i="15"/>
  <c r="AI1272" i="15"/>
  <c r="AM1271" i="15"/>
  <c r="AL1271" i="15"/>
  <c r="AJ1271" i="15"/>
  <c r="AI1271" i="15"/>
  <c r="AM1270" i="15"/>
  <c r="AL1270" i="15"/>
  <c r="AJ1270" i="15"/>
  <c r="AI1270" i="15"/>
  <c r="AM1269" i="15"/>
  <c r="AL1269" i="15"/>
  <c r="AJ1269" i="15"/>
  <c r="AI1269" i="15"/>
  <c r="AM1268" i="15"/>
  <c r="AL1268" i="15"/>
  <c r="AJ1268" i="15"/>
  <c r="AI1268" i="15"/>
  <c r="AM1267" i="15"/>
  <c r="AL1267" i="15"/>
  <c r="AJ1267" i="15"/>
  <c r="AI1267" i="15"/>
  <c r="AM1266" i="15"/>
  <c r="AL1266" i="15"/>
  <c r="AJ1266" i="15"/>
  <c r="AI1266" i="15"/>
  <c r="AM1265" i="15"/>
  <c r="AL1265" i="15"/>
  <c r="AJ1265" i="15"/>
  <c r="AI1265" i="15"/>
  <c r="AM1264" i="15"/>
  <c r="AL1264" i="15"/>
  <c r="AJ1264" i="15"/>
  <c r="AI1264" i="15"/>
  <c r="AM1263" i="15"/>
  <c r="AL1263" i="15"/>
  <c r="AJ1263" i="15"/>
  <c r="AI1263" i="15"/>
  <c r="AM1262" i="15"/>
  <c r="AL1262" i="15"/>
  <c r="AJ1262" i="15"/>
  <c r="AI1262" i="15"/>
  <c r="AM1261" i="15"/>
  <c r="AL1261" i="15"/>
  <c r="AJ1261" i="15"/>
  <c r="AI1261" i="15"/>
  <c r="AM1260" i="15"/>
  <c r="AL1260" i="15"/>
  <c r="AJ1260" i="15"/>
  <c r="AI1260" i="15"/>
  <c r="AM1259" i="15"/>
  <c r="AL1259" i="15"/>
  <c r="AJ1259" i="15"/>
  <c r="AI1259" i="15"/>
  <c r="AM1258" i="15"/>
  <c r="AL1258" i="15"/>
  <c r="AJ1258" i="15"/>
  <c r="AI1258" i="15"/>
  <c r="AM1257" i="15"/>
  <c r="AL1257" i="15"/>
  <c r="AJ1257" i="15"/>
  <c r="AI1257" i="15"/>
  <c r="AM1256" i="15"/>
  <c r="AL1256" i="15"/>
  <c r="AJ1256" i="15"/>
  <c r="AI1256" i="15"/>
  <c r="AM1255" i="15"/>
  <c r="AL1255" i="15"/>
  <c r="AJ1255" i="15"/>
  <c r="AI1255" i="15"/>
  <c r="AM1254" i="15"/>
  <c r="AL1254" i="15"/>
  <c r="AJ1254" i="15"/>
  <c r="AI1254" i="15"/>
  <c r="AM1253" i="15"/>
  <c r="AL1253" i="15"/>
  <c r="AJ1253" i="15"/>
  <c r="AI1253" i="15"/>
  <c r="AM1252" i="15"/>
  <c r="AL1252" i="15"/>
  <c r="AJ1252" i="15"/>
  <c r="AI1252" i="15"/>
  <c r="AM1251" i="15"/>
  <c r="AL1251" i="15"/>
  <c r="AJ1251" i="15"/>
  <c r="AI1251" i="15"/>
  <c r="AM1250" i="15"/>
  <c r="AL1250" i="15"/>
  <c r="AJ1250" i="15"/>
  <c r="AI1250" i="15"/>
  <c r="AM1249" i="15"/>
  <c r="AL1249" i="15"/>
  <c r="AJ1249" i="15"/>
  <c r="AI1249" i="15"/>
  <c r="AM1248" i="15"/>
  <c r="AL1248" i="15"/>
  <c r="AJ1248" i="15"/>
  <c r="AI1248" i="15"/>
  <c r="AM1247" i="15"/>
  <c r="AL1247" i="15"/>
  <c r="AJ1247" i="15"/>
  <c r="AI1247" i="15"/>
  <c r="AM1246" i="15"/>
  <c r="AL1246" i="15"/>
  <c r="AJ1246" i="15"/>
  <c r="AI1246" i="15"/>
  <c r="AM1245" i="15"/>
  <c r="AL1245" i="15"/>
  <c r="AJ1245" i="15"/>
  <c r="AI1245" i="15"/>
  <c r="AM1244" i="15"/>
  <c r="AL1244" i="15"/>
  <c r="AJ1244" i="15"/>
  <c r="AI1244" i="15"/>
  <c r="AM1243" i="15"/>
  <c r="AL1243" i="15"/>
  <c r="AJ1243" i="15"/>
  <c r="AI1243" i="15"/>
  <c r="AM1242" i="15"/>
  <c r="AL1242" i="15"/>
  <c r="AJ1242" i="15"/>
  <c r="AI1242" i="15"/>
  <c r="AM1241" i="15"/>
  <c r="AL1241" i="15"/>
  <c r="AJ1241" i="15"/>
  <c r="AI1241" i="15"/>
  <c r="AM1240" i="15"/>
  <c r="AL1240" i="15"/>
  <c r="AJ1240" i="15"/>
  <c r="AI1240" i="15"/>
  <c r="AM1239" i="15"/>
  <c r="AL1239" i="15"/>
  <c r="AJ1239" i="15"/>
  <c r="AI1239" i="15"/>
  <c r="AM1238" i="15"/>
  <c r="AL1238" i="15"/>
  <c r="AJ1238" i="15"/>
  <c r="AI1238" i="15"/>
  <c r="AM1237" i="15"/>
  <c r="AL1237" i="15"/>
  <c r="AJ1237" i="15"/>
  <c r="AI1237" i="15"/>
  <c r="AM1236" i="15"/>
  <c r="AL1236" i="15"/>
  <c r="AJ1236" i="15"/>
  <c r="AI1236" i="15"/>
  <c r="AM1235" i="15"/>
  <c r="AL1235" i="15"/>
  <c r="AJ1235" i="15"/>
  <c r="AI1235" i="15"/>
  <c r="AM1234" i="15"/>
  <c r="AL1234" i="15"/>
  <c r="AJ1234" i="15"/>
  <c r="AI1234" i="15"/>
  <c r="AM1233" i="15"/>
  <c r="AL1233" i="15"/>
  <c r="AJ1233" i="15"/>
  <c r="AI1233" i="15"/>
  <c r="AM1232" i="15"/>
  <c r="AL1232" i="15"/>
  <c r="AJ1232" i="15"/>
  <c r="AI1232" i="15"/>
  <c r="AM1231" i="15"/>
  <c r="AL1231" i="15"/>
  <c r="AJ1231" i="15"/>
  <c r="AI1231" i="15"/>
  <c r="AM1230" i="15"/>
  <c r="AL1230" i="15"/>
  <c r="AJ1230" i="15"/>
  <c r="AI1230" i="15"/>
  <c r="AM1229" i="15"/>
  <c r="AL1229" i="15"/>
  <c r="AJ1229" i="15"/>
  <c r="AI1229" i="15"/>
  <c r="AM1228" i="15"/>
  <c r="AL1228" i="15"/>
  <c r="AJ1228" i="15"/>
  <c r="AI1228" i="15"/>
  <c r="AM1227" i="15"/>
  <c r="AL1227" i="15"/>
  <c r="AJ1227" i="15"/>
  <c r="AI1227" i="15"/>
  <c r="AM1226" i="15"/>
  <c r="AL1226" i="15"/>
  <c r="AJ1226" i="15"/>
  <c r="AI1226" i="15"/>
  <c r="AM1225" i="15"/>
  <c r="AL1225" i="15"/>
  <c r="AJ1225" i="15"/>
  <c r="AI1225" i="15"/>
  <c r="AM1224" i="15"/>
  <c r="AL1224" i="15"/>
  <c r="AJ1224" i="15"/>
  <c r="AI1224" i="15"/>
  <c r="AM1223" i="15"/>
  <c r="AL1223" i="15"/>
  <c r="AJ1223" i="15"/>
  <c r="AI1223" i="15"/>
  <c r="AM1222" i="15"/>
  <c r="AL1222" i="15"/>
  <c r="AJ1222" i="15"/>
  <c r="AI1222" i="15"/>
  <c r="AM1221" i="15"/>
  <c r="AL1221" i="15"/>
  <c r="AJ1221" i="15"/>
  <c r="AI1221" i="15"/>
  <c r="AM1220" i="15"/>
  <c r="AL1220" i="15"/>
  <c r="AJ1220" i="15"/>
  <c r="AI1220" i="15"/>
  <c r="AM1219" i="15"/>
  <c r="AL1219" i="15"/>
  <c r="AJ1219" i="15"/>
  <c r="AI1219" i="15"/>
  <c r="AM1218" i="15"/>
  <c r="AL1218" i="15"/>
  <c r="AJ1218" i="15"/>
  <c r="AI1218" i="15"/>
  <c r="AM1217" i="15"/>
  <c r="AL1217" i="15"/>
  <c r="AJ1217" i="15"/>
  <c r="AI1217" i="15"/>
  <c r="AM1216" i="15"/>
  <c r="AL1216" i="15"/>
  <c r="AJ1216" i="15"/>
  <c r="AI1216" i="15"/>
  <c r="AM1215" i="15"/>
  <c r="AL1215" i="15"/>
  <c r="AJ1215" i="15"/>
  <c r="AI1215" i="15"/>
  <c r="AM1214" i="15"/>
  <c r="AL1214" i="15"/>
  <c r="AJ1214" i="15"/>
  <c r="AI1214" i="15"/>
  <c r="AM1213" i="15"/>
  <c r="AL1213" i="15"/>
  <c r="AJ1213" i="15"/>
  <c r="AI1213" i="15"/>
  <c r="AM1212" i="15"/>
  <c r="AL1212" i="15"/>
  <c r="AJ1212" i="15"/>
  <c r="AI1212" i="15"/>
  <c r="AM1211" i="15"/>
  <c r="AL1211" i="15"/>
  <c r="AJ1211" i="15"/>
  <c r="AI1211" i="15"/>
  <c r="AM1210" i="15"/>
  <c r="AL1210" i="15"/>
  <c r="AJ1210" i="15"/>
  <c r="AI1210" i="15"/>
  <c r="AM1209" i="15"/>
  <c r="AL1209" i="15"/>
  <c r="AJ1209" i="15"/>
  <c r="AI1209" i="15"/>
  <c r="AM1208" i="15"/>
  <c r="AL1208" i="15"/>
  <c r="AJ1208" i="15"/>
  <c r="AI1208" i="15"/>
  <c r="AM1207" i="15"/>
  <c r="AL1207" i="15"/>
  <c r="AJ1207" i="15"/>
  <c r="AI1207" i="15"/>
  <c r="AM1206" i="15"/>
  <c r="AL1206" i="15"/>
  <c r="AJ1206" i="15"/>
  <c r="AI1206" i="15"/>
  <c r="AM1205" i="15"/>
  <c r="AL1205" i="15"/>
  <c r="AJ1205" i="15"/>
  <c r="AI1205" i="15"/>
  <c r="AM1204" i="15"/>
  <c r="AL1204" i="15"/>
  <c r="AJ1204" i="15"/>
  <c r="AI1204" i="15"/>
  <c r="AM1203" i="15"/>
  <c r="AL1203" i="15"/>
  <c r="AJ1203" i="15"/>
  <c r="AI1203" i="15"/>
  <c r="AM1202" i="15"/>
  <c r="AL1202" i="15"/>
  <c r="AJ1202" i="15"/>
  <c r="AI1202" i="15"/>
  <c r="AM1201" i="15"/>
  <c r="AL1201" i="15"/>
  <c r="AJ1201" i="15"/>
  <c r="AI1201" i="15"/>
  <c r="AM1200" i="15"/>
  <c r="AL1200" i="15"/>
  <c r="AJ1200" i="15"/>
  <c r="AI1200" i="15"/>
  <c r="AM1199" i="15"/>
  <c r="AL1199" i="15"/>
  <c r="AJ1199" i="15"/>
  <c r="AI1199" i="15"/>
  <c r="AM1198" i="15"/>
  <c r="AL1198" i="15"/>
  <c r="AJ1198" i="15"/>
  <c r="AI1198" i="15"/>
  <c r="AM1197" i="15"/>
  <c r="AL1197" i="15"/>
  <c r="AJ1197" i="15"/>
  <c r="AI1197" i="15"/>
  <c r="AM1196" i="15"/>
  <c r="AL1196" i="15"/>
  <c r="AJ1196" i="15"/>
  <c r="AI1196" i="15"/>
  <c r="AM1195" i="15"/>
  <c r="AL1195" i="15"/>
  <c r="AJ1195" i="15"/>
  <c r="AI1195" i="15"/>
  <c r="AM1194" i="15"/>
  <c r="AL1194" i="15"/>
  <c r="AJ1194" i="15"/>
  <c r="AI1194" i="15"/>
  <c r="AM1193" i="15"/>
  <c r="AL1193" i="15"/>
  <c r="AJ1193" i="15"/>
  <c r="AI1193" i="15"/>
  <c r="AM1192" i="15"/>
  <c r="AL1192" i="15"/>
  <c r="AJ1192" i="15"/>
  <c r="AI1192" i="15"/>
  <c r="AM1191" i="15"/>
  <c r="AL1191" i="15"/>
  <c r="AJ1191" i="15"/>
  <c r="AI1191" i="15"/>
  <c r="AM1190" i="15"/>
  <c r="AL1190" i="15"/>
  <c r="AJ1190" i="15"/>
  <c r="AI1190" i="15"/>
  <c r="AM1189" i="15"/>
  <c r="AL1189" i="15"/>
  <c r="AJ1189" i="15"/>
  <c r="AI1189" i="15"/>
  <c r="AM1188" i="15"/>
  <c r="AL1188" i="15"/>
  <c r="AJ1188" i="15"/>
  <c r="AI1188" i="15"/>
  <c r="AM1187" i="15"/>
  <c r="AL1187" i="15"/>
  <c r="AJ1187" i="15"/>
  <c r="AI1187" i="15"/>
  <c r="AM1186" i="15"/>
  <c r="AL1186" i="15"/>
  <c r="AJ1186" i="15"/>
  <c r="AI1186" i="15"/>
  <c r="AM1185" i="15"/>
  <c r="AL1185" i="15"/>
  <c r="AJ1185" i="15"/>
  <c r="AI1185" i="15"/>
  <c r="AM1184" i="15"/>
  <c r="AL1184" i="15"/>
  <c r="AJ1184" i="15"/>
  <c r="AI1184" i="15"/>
  <c r="AM1183" i="15"/>
  <c r="AL1183" i="15"/>
  <c r="AJ1183" i="15"/>
  <c r="AI1183" i="15"/>
  <c r="AM1182" i="15"/>
  <c r="AL1182" i="15"/>
  <c r="AJ1182" i="15"/>
  <c r="AI1182" i="15"/>
  <c r="AM1181" i="15"/>
  <c r="AL1181" i="15"/>
  <c r="AJ1181" i="15"/>
  <c r="AI1181" i="15"/>
  <c r="AM1180" i="15"/>
  <c r="AL1180" i="15"/>
  <c r="AJ1180" i="15"/>
  <c r="AI1180" i="15"/>
  <c r="AM1179" i="15"/>
  <c r="AL1179" i="15"/>
  <c r="AJ1179" i="15"/>
  <c r="AI1179" i="15"/>
  <c r="AM1178" i="15"/>
  <c r="AL1178" i="15"/>
  <c r="AJ1178" i="15"/>
  <c r="AI1178" i="15"/>
  <c r="AM1177" i="15"/>
  <c r="AL1177" i="15"/>
  <c r="AJ1177" i="15"/>
  <c r="AI1177" i="15"/>
  <c r="AM1176" i="15"/>
  <c r="AL1176" i="15"/>
  <c r="AJ1176" i="15"/>
  <c r="AI1176" i="15"/>
  <c r="AM1175" i="15"/>
  <c r="AL1175" i="15"/>
  <c r="AJ1175" i="15"/>
  <c r="AI1175" i="15"/>
  <c r="AM1174" i="15"/>
  <c r="AL1174" i="15"/>
  <c r="AJ1174" i="15"/>
  <c r="AI1174" i="15"/>
  <c r="AM1173" i="15"/>
  <c r="AL1173" i="15"/>
  <c r="AJ1173" i="15"/>
  <c r="AI1173" i="15"/>
  <c r="AM1172" i="15"/>
  <c r="AL1172" i="15"/>
  <c r="AJ1172" i="15"/>
  <c r="AI1172" i="15"/>
  <c r="AM1171" i="15"/>
  <c r="AL1171" i="15"/>
  <c r="AJ1171" i="15"/>
  <c r="AI1171" i="15"/>
  <c r="AM1170" i="15"/>
  <c r="AL1170" i="15"/>
  <c r="AJ1170" i="15"/>
  <c r="AI1170" i="15"/>
  <c r="AM1169" i="15"/>
  <c r="AL1169" i="15"/>
  <c r="AJ1169" i="15"/>
  <c r="AI1169" i="15"/>
  <c r="AM1168" i="15"/>
  <c r="AL1168" i="15"/>
  <c r="AJ1168" i="15"/>
  <c r="AI1168" i="15"/>
  <c r="AM1167" i="15"/>
  <c r="AL1167" i="15"/>
  <c r="AJ1167" i="15"/>
  <c r="AI1167" i="15"/>
  <c r="AM1166" i="15"/>
  <c r="AL1166" i="15"/>
  <c r="AJ1166" i="15"/>
  <c r="AI1166" i="15"/>
  <c r="AM1165" i="15"/>
  <c r="AL1165" i="15"/>
  <c r="AJ1165" i="15"/>
  <c r="AI1165" i="15"/>
  <c r="AM1164" i="15"/>
  <c r="AL1164" i="15"/>
  <c r="AJ1164" i="15"/>
  <c r="AI1164" i="15"/>
  <c r="AM1163" i="15"/>
  <c r="AL1163" i="15"/>
  <c r="AJ1163" i="15"/>
  <c r="AI1163" i="15"/>
  <c r="AM1162" i="15"/>
  <c r="AL1162" i="15"/>
  <c r="AJ1162" i="15"/>
  <c r="AI1162" i="15"/>
  <c r="AM1161" i="15"/>
  <c r="AL1161" i="15"/>
  <c r="AJ1161" i="15"/>
  <c r="AI1161" i="15"/>
  <c r="AM1160" i="15"/>
  <c r="AL1160" i="15"/>
  <c r="AJ1160" i="15"/>
  <c r="AI1160" i="15"/>
  <c r="AM1159" i="15"/>
  <c r="AL1159" i="15"/>
  <c r="AJ1159" i="15"/>
  <c r="AI1159" i="15"/>
  <c r="AM1158" i="15"/>
  <c r="AL1158" i="15"/>
  <c r="AJ1158" i="15"/>
  <c r="AI1158" i="15"/>
  <c r="AM1157" i="15"/>
  <c r="AL1157" i="15"/>
  <c r="AJ1157" i="15"/>
  <c r="AI1157" i="15"/>
  <c r="AM1156" i="15"/>
  <c r="AL1156" i="15"/>
  <c r="AJ1156" i="15"/>
  <c r="AI1156" i="15"/>
  <c r="AM1155" i="15"/>
  <c r="AL1155" i="15"/>
  <c r="AJ1155" i="15"/>
  <c r="AI1155" i="15"/>
  <c r="AM1154" i="15"/>
  <c r="AL1154" i="15"/>
  <c r="AJ1154" i="15"/>
  <c r="AI1154" i="15"/>
  <c r="AM1153" i="15"/>
  <c r="AL1153" i="15"/>
  <c r="AJ1153" i="15"/>
  <c r="AI1153" i="15"/>
  <c r="AM1152" i="15"/>
  <c r="AL1152" i="15"/>
  <c r="AJ1152" i="15"/>
  <c r="AI1152" i="15"/>
  <c r="AM1151" i="15"/>
  <c r="AL1151" i="15"/>
  <c r="AJ1151" i="15"/>
  <c r="AI1151" i="15"/>
  <c r="AM1150" i="15"/>
  <c r="AL1150" i="15"/>
  <c r="AJ1150" i="15"/>
  <c r="AI1150" i="15"/>
  <c r="AM1149" i="15"/>
  <c r="AL1149" i="15"/>
  <c r="AJ1149" i="15"/>
  <c r="AI1149" i="15"/>
  <c r="AM1148" i="15"/>
  <c r="AL1148" i="15"/>
  <c r="AJ1148" i="15"/>
  <c r="AI1148" i="15"/>
  <c r="AM1147" i="15"/>
  <c r="AL1147" i="15"/>
  <c r="AJ1147" i="15"/>
  <c r="AI1147" i="15"/>
  <c r="AM1146" i="15"/>
  <c r="AL1146" i="15"/>
  <c r="AJ1146" i="15"/>
  <c r="AI1146" i="15"/>
  <c r="AM1145" i="15"/>
  <c r="AL1145" i="15"/>
  <c r="AJ1145" i="15"/>
  <c r="AI1145" i="15"/>
  <c r="AM1144" i="15"/>
  <c r="AL1144" i="15"/>
  <c r="AJ1144" i="15"/>
  <c r="AI1144" i="15"/>
  <c r="AM1143" i="15"/>
  <c r="AL1143" i="15"/>
  <c r="AJ1143" i="15"/>
  <c r="AI1143" i="15"/>
  <c r="AM1142" i="15"/>
  <c r="AL1142" i="15"/>
  <c r="AJ1142" i="15"/>
  <c r="AI1142" i="15"/>
  <c r="AM1141" i="15"/>
  <c r="AL1141" i="15"/>
  <c r="AJ1141" i="15"/>
  <c r="AI1141" i="15"/>
  <c r="AM1140" i="15"/>
  <c r="AL1140" i="15"/>
  <c r="AJ1140" i="15"/>
  <c r="AI1140" i="15"/>
  <c r="AM1139" i="15"/>
  <c r="AL1139" i="15"/>
  <c r="AJ1139" i="15"/>
  <c r="AI1139" i="15"/>
  <c r="AM1138" i="15"/>
  <c r="AL1138" i="15"/>
  <c r="AJ1138" i="15"/>
  <c r="AI1138" i="15"/>
  <c r="AM1137" i="15"/>
  <c r="AL1137" i="15"/>
  <c r="AJ1137" i="15"/>
  <c r="AI1137" i="15"/>
  <c r="AM1136" i="15"/>
  <c r="AL1136" i="15"/>
  <c r="AJ1136" i="15"/>
  <c r="AI1136" i="15"/>
  <c r="AM1135" i="15"/>
  <c r="AL1135" i="15"/>
  <c r="AJ1135" i="15"/>
  <c r="AI1135" i="15"/>
  <c r="AM1134" i="15"/>
  <c r="AL1134" i="15"/>
  <c r="AJ1134" i="15"/>
  <c r="AI1134" i="15"/>
  <c r="AM1133" i="15"/>
  <c r="AL1133" i="15"/>
  <c r="AJ1133" i="15"/>
  <c r="AI1133" i="15"/>
  <c r="AM1132" i="15"/>
  <c r="AL1132" i="15"/>
  <c r="AJ1132" i="15"/>
  <c r="AI1132" i="15"/>
  <c r="AM1131" i="15"/>
  <c r="AL1131" i="15"/>
  <c r="AJ1131" i="15"/>
  <c r="AI1131" i="15"/>
  <c r="AM1130" i="15"/>
  <c r="AL1130" i="15"/>
  <c r="AJ1130" i="15"/>
  <c r="AI1130" i="15"/>
  <c r="AM1129" i="15"/>
  <c r="AL1129" i="15"/>
  <c r="AJ1129" i="15"/>
  <c r="AI1129" i="15"/>
  <c r="AM1128" i="15"/>
  <c r="AL1128" i="15"/>
  <c r="AJ1128" i="15"/>
  <c r="AI1128" i="15"/>
  <c r="AM1127" i="15"/>
  <c r="AL1127" i="15"/>
  <c r="AJ1127" i="15"/>
  <c r="AI1127" i="15"/>
  <c r="AM1126" i="15"/>
  <c r="AL1126" i="15"/>
  <c r="AJ1126" i="15"/>
  <c r="AI1126" i="15"/>
  <c r="AM1125" i="15"/>
  <c r="AL1125" i="15"/>
  <c r="AJ1125" i="15"/>
  <c r="AI1125" i="15"/>
  <c r="AM1124" i="15"/>
  <c r="AL1124" i="15"/>
  <c r="AJ1124" i="15"/>
  <c r="AI1124" i="15"/>
  <c r="AM1123" i="15"/>
  <c r="AL1123" i="15"/>
  <c r="AJ1123" i="15"/>
  <c r="AI1123" i="15"/>
  <c r="AM1122" i="15"/>
  <c r="AL1122" i="15"/>
  <c r="AJ1122" i="15"/>
  <c r="AI1122" i="15"/>
  <c r="AM1121" i="15"/>
  <c r="AL1121" i="15"/>
  <c r="AJ1121" i="15"/>
  <c r="AI1121" i="15"/>
  <c r="AM1120" i="15"/>
  <c r="AL1120" i="15"/>
  <c r="AJ1120" i="15"/>
  <c r="AI1120" i="15"/>
  <c r="AM1119" i="15"/>
  <c r="AL1119" i="15"/>
  <c r="AJ1119" i="15"/>
  <c r="AI1119" i="15"/>
  <c r="AM1118" i="15"/>
  <c r="AL1118" i="15"/>
  <c r="AJ1118" i="15"/>
  <c r="AI1118" i="15"/>
  <c r="AM1117" i="15"/>
  <c r="AL1117" i="15"/>
  <c r="AJ1117" i="15"/>
  <c r="AI1117" i="15"/>
  <c r="AM1116" i="15"/>
  <c r="AL1116" i="15"/>
  <c r="AJ1116" i="15"/>
  <c r="AI1116" i="15"/>
  <c r="AM1115" i="15"/>
  <c r="AL1115" i="15"/>
  <c r="AJ1115" i="15"/>
  <c r="AI1115" i="15"/>
  <c r="AM1114" i="15"/>
  <c r="AL1114" i="15"/>
  <c r="AJ1114" i="15"/>
  <c r="AI1114" i="15"/>
  <c r="AM1113" i="15"/>
  <c r="AL1113" i="15"/>
  <c r="AJ1113" i="15"/>
  <c r="AI1113" i="15"/>
  <c r="AM1112" i="15"/>
  <c r="AL1112" i="15"/>
  <c r="AJ1112" i="15"/>
  <c r="AI1112" i="15"/>
  <c r="AM1111" i="15"/>
  <c r="AL1111" i="15"/>
  <c r="AJ1111" i="15"/>
  <c r="AI1111" i="15"/>
  <c r="AM1110" i="15"/>
  <c r="AL1110" i="15"/>
  <c r="AJ1110" i="15"/>
  <c r="AI1110" i="15"/>
  <c r="AM1109" i="15"/>
  <c r="AL1109" i="15"/>
  <c r="AJ1109" i="15"/>
  <c r="AI1109" i="15"/>
  <c r="AM1108" i="15"/>
  <c r="AL1108" i="15"/>
  <c r="AJ1108" i="15"/>
  <c r="AI1108" i="15"/>
  <c r="AM1107" i="15"/>
  <c r="AL1107" i="15"/>
  <c r="AJ1107" i="15"/>
  <c r="AI1107" i="15"/>
  <c r="AM1106" i="15"/>
  <c r="AL1106" i="15"/>
  <c r="AJ1106" i="15"/>
  <c r="AI1106" i="15"/>
  <c r="AM1105" i="15"/>
  <c r="AL1105" i="15"/>
  <c r="AJ1105" i="15"/>
  <c r="AI1105" i="15"/>
  <c r="AM1104" i="15"/>
  <c r="AL1104" i="15"/>
  <c r="AJ1104" i="15"/>
  <c r="AI1104" i="15"/>
  <c r="AM1103" i="15"/>
  <c r="AL1103" i="15"/>
  <c r="AJ1103" i="15"/>
  <c r="AI1103" i="15"/>
  <c r="AM1102" i="15"/>
  <c r="AL1102" i="15"/>
  <c r="AJ1102" i="15"/>
  <c r="AI1102" i="15"/>
  <c r="AM1101" i="15"/>
  <c r="AL1101" i="15"/>
  <c r="AJ1101" i="15"/>
  <c r="AI1101" i="15"/>
  <c r="AM1100" i="15"/>
  <c r="AL1100" i="15"/>
  <c r="AJ1100" i="15"/>
  <c r="AI1100" i="15"/>
  <c r="AM1099" i="15"/>
  <c r="AL1099" i="15"/>
  <c r="AJ1099" i="15"/>
  <c r="AI1099" i="15"/>
  <c r="AM1098" i="15"/>
  <c r="AL1098" i="15"/>
  <c r="AJ1098" i="15"/>
  <c r="AI1098" i="15"/>
  <c r="AM1097" i="15"/>
  <c r="AL1097" i="15"/>
  <c r="AJ1097" i="15"/>
  <c r="AI1097" i="15"/>
  <c r="AM1096" i="15"/>
  <c r="AL1096" i="15"/>
  <c r="AJ1096" i="15"/>
  <c r="AI1096" i="15"/>
  <c r="AM1095" i="15"/>
  <c r="AL1095" i="15"/>
  <c r="AJ1095" i="15"/>
  <c r="AI1095" i="15"/>
  <c r="AM1094" i="15"/>
  <c r="AL1094" i="15"/>
  <c r="AJ1094" i="15"/>
  <c r="AI1094" i="15"/>
  <c r="AM1093" i="15"/>
  <c r="AL1093" i="15"/>
  <c r="AJ1093" i="15"/>
  <c r="AI1093" i="15"/>
  <c r="AM1092" i="15"/>
  <c r="AL1092" i="15"/>
  <c r="AJ1092" i="15"/>
  <c r="AI1092" i="15"/>
  <c r="AM1091" i="15"/>
  <c r="AL1091" i="15"/>
  <c r="AJ1091" i="15"/>
  <c r="AI1091" i="15"/>
  <c r="AM1090" i="15"/>
  <c r="AL1090" i="15"/>
  <c r="AJ1090" i="15"/>
  <c r="AI1090" i="15"/>
  <c r="AM1089" i="15"/>
  <c r="AL1089" i="15"/>
  <c r="AJ1089" i="15"/>
  <c r="AI1089" i="15"/>
  <c r="AM1088" i="15"/>
  <c r="AL1088" i="15"/>
  <c r="AJ1088" i="15"/>
  <c r="AI1088" i="15"/>
  <c r="AM1087" i="15"/>
  <c r="AL1087" i="15"/>
  <c r="AJ1087" i="15"/>
  <c r="AI1087" i="15"/>
  <c r="AM1086" i="15"/>
  <c r="AL1086" i="15"/>
  <c r="AJ1086" i="15"/>
  <c r="AI1086" i="15"/>
  <c r="AM1085" i="15"/>
  <c r="AL1085" i="15"/>
  <c r="AJ1085" i="15"/>
  <c r="AI1085" i="15"/>
  <c r="AM1084" i="15"/>
  <c r="AL1084" i="15"/>
  <c r="AJ1084" i="15"/>
  <c r="AI1084" i="15"/>
  <c r="AM1083" i="15"/>
  <c r="AL1083" i="15"/>
  <c r="AJ1083" i="15"/>
  <c r="AI1083" i="15"/>
  <c r="AM1082" i="15"/>
  <c r="AL1082" i="15"/>
  <c r="AJ1082" i="15"/>
  <c r="AI1082" i="15"/>
  <c r="AM1081" i="15"/>
  <c r="AL1081" i="15"/>
  <c r="AJ1081" i="15"/>
  <c r="AI1081" i="15"/>
  <c r="AM1080" i="15"/>
  <c r="AL1080" i="15"/>
  <c r="AJ1080" i="15"/>
  <c r="AI1080" i="15"/>
  <c r="AM1079" i="15"/>
  <c r="AL1079" i="15"/>
  <c r="AJ1079" i="15"/>
  <c r="AI1079" i="15"/>
  <c r="AM1078" i="15"/>
  <c r="AL1078" i="15"/>
  <c r="AJ1078" i="15"/>
  <c r="AI1078" i="15"/>
  <c r="AM1077" i="15"/>
  <c r="AL1077" i="15"/>
  <c r="AJ1077" i="15"/>
  <c r="AI1077" i="15"/>
  <c r="AM1076" i="15"/>
  <c r="AL1076" i="15"/>
  <c r="AJ1076" i="15"/>
  <c r="AI1076" i="15"/>
  <c r="AM1075" i="15"/>
  <c r="AL1075" i="15"/>
  <c r="AJ1075" i="15"/>
  <c r="AI1075" i="15"/>
  <c r="AM1074" i="15"/>
  <c r="AL1074" i="15"/>
  <c r="AJ1074" i="15"/>
  <c r="AI1074" i="15"/>
  <c r="AM1073" i="15"/>
  <c r="AL1073" i="15"/>
  <c r="AJ1073" i="15"/>
  <c r="AI1073" i="15"/>
  <c r="AM1072" i="15"/>
  <c r="AL1072" i="15"/>
  <c r="AJ1072" i="15"/>
  <c r="AI1072" i="15"/>
  <c r="AM1071" i="15"/>
  <c r="AL1071" i="15"/>
  <c r="AJ1071" i="15"/>
  <c r="AI1071" i="15"/>
  <c r="AM1070" i="15"/>
  <c r="AL1070" i="15"/>
  <c r="AJ1070" i="15"/>
  <c r="AI1070" i="15"/>
  <c r="AM1069" i="15"/>
  <c r="AL1069" i="15"/>
  <c r="AJ1069" i="15"/>
  <c r="AI1069" i="15"/>
  <c r="AM1068" i="15"/>
  <c r="AL1068" i="15"/>
  <c r="AJ1068" i="15"/>
  <c r="AI1068" i="15"/>
  <c r="AM1067" i="15"/>
  <c r="AL1067" i="15"/>
  <c r="AJ1067" i="15"/>
  <c r="AI1067" i="15"/>
  <c r="AM1066" i="15"/>
  <c r="AL1066" i="15"/>
  <c r="AJ1066" i="15"/>
  <c r="AI1066" i="15"/>
  <c r="AM1065" i="15"/>
  <c r="AL1065" i="15"/>
  <c r="AJ1065" i="15"/>
  <c r="AI1065" i="15"/>
  <c r="AM1064" i="15"/>
  <c r="AL1064" i="15"/>
  <c r="AJ1064" i="15"/>
  <c r="AI1064" i="15"/>
  <c r="AM1063" i="15"/>
  <c r="AL1063" i="15"/>
  <c r="AJ1063" i="15"/>
  <c r="AI1063" i="15"/>
  <c r="AM1062" i="15"/>
  <c r="AL1062" i="15"/>
  <c r="AJ1062" i="15"/>
  <c r="AI1062" i="15"/>
  <c r="AM1061" i="15"/>
  <c r="AL1061" i="15"/>
  <c r="AJ1061" i="15"/>
  <c r="AI1061" i="15"/>
  <c r="AM1060" i="15"/>
  <c r="AL1060" i="15"/>
  <c r="AJ1060" i="15"/>
  <c r="AI1060" i="15"/>
  <c r="AM1059" i="15"/>
  <c r="AL1059" i="15"/>
  <c r="AJ1059" i="15"/>
  <c r="AI1059" i="15"/>
  <c r="AM1058" i="15"/>
  <c r="AL1058" i="15"/>
  <c r="AJ1058" i="15"/>
  <c r="AI1058" i="15"/>
  <c r="AM1057" i="15"/>
  <c r="AL1057" i="15"/>
  <c r="AJ1057" i="15"/>
  <c r="AI1057" i="15"/>
  <c r="AM1056" i="15"/>
  <c r="AL1056" i="15"/>
  <c r="AJ1056" i="15"/>
  <c r="AI1056" i="15"/>
  <c r="AM1055" i="15"/>
  <c r="AL1055" i="15"/>
  <c r="AJ1055" i="15"/>
  <c r="AI1055" i="15"/>
  <c r="AM1054" i="15"/>
  <c r="AL1054" i="15"/>
  <c r="AJ1054" i="15"/>
  <c r="AI1054" i="15"/>
  <c r="AM1053" i="15"/>
  <c r="AL1053" i="15"/>
  <c r="AJ1053" i="15"/>
  <c r="AI1053" i="15"/>
  <c r="AM1052" i="15"/>
  <c r="AL1052" i="15"/>
  <c r="AJ1052" i="15"/>
  <c r="AI1052" i="15"/>
  <c r="AM1051" i="15"/>
  <c r="AL1051" i="15"/>
  <c r="AJ1051" i="15"/>
  <c r="AI1051" i="15"/>
  <c r="AM1050" i="15"/>
  <c r="AL1050" i="15"/>
  <c r="AJ1050" i="15"/>
  <c r="AI1050" i="15"/>
  <c r="AM1049" i="15"/>
  <c r="AL1049" i="15"/>
  <c r="AJ1049" i="15"/>
  <c r="AI1049" i="15"/>
  <c r="AM1048" i="15"/>
  <c r="AL1048" i="15"/>
  <c r="AJ1048" i="15"/>
  <c r="AI1048" i="15"/>
  <c r="AM1047" i="15"/>
  <c r="AL1047" i="15"/>
  <c r="AJ1047" i="15"/>
  <c r="AI1047" i="15"/>
  <c r="AM1046" i="15"/>
  <c r="AL1046" i="15"/>
  <c r="AJ1046" i="15"/>
  <c r="AI1046" i="15"/>
  <c r="AM1045" i="15"/>
  <c r="AL1045" i="15"/>
  <c r="AJ1045" i="15"/>
  <c r="AI1045" i="15"/>
  <c r="AM1044" i="15"/>
  <c r="AL1044" i="15"/>
  <c r="AJ1044" i="15"/>
  <c r="AI1044" i="15"/>
  <c r="AM1043" i="15"/>
  <c r="AL1043" i="15"/>
  <c r="AJ1043" i="15"/>
  <c r="AI1043" i="15"/>
  <c r="AM1042" i="15"/>
  <c r="AL1042" i="15"/>
  <c r="AJ1042" i="15"/>
  <c r="AI1042" i="15"/>
  <c r="AM1041" i="15"/>
  <c r="AL1041" i="15"/>
  <c r="AJ1041" i="15"/>
  <c r="AI1041" i="15"/>
  <c r="AM1040" i="15"/>
  <c r="AL1040" i="15"/>
  <c r="AJ1040" i="15"/>
  <c r="AI1040" i="15"/>
  <c r="AM1039" i="15"/>
  <c r="AL1039" i="15"/>
  <c r="AJ1039" i="15"/>
  <c r="AI1039" i="15"/>
  <c r="AM1038" i="15"/>
  <c r="AL1038" i="15"/>
  <c r="AJ1038" i="15"/>
  <c r="AI1038" i="15"/>
  <c r="AM1037" i="15"/>
  <c r="AL1037" i="15"/>
  <c r="AJ1037" i="15"/>
  <c r="AI1037" i="15"/>
  <c r="AM1036" i="15"/>
  <c r="AL1036" i="15"/>
  <c r="AJ1036" i="15"/>
  <c r="AI1036" i="15"/>
  <c r="AM1035" i="15"/>
  <c r="AL1035" i="15"/>
  <c r="AJ1035" i="15"/>
  <c r="AI1035" i="15"/>
  <c r="AM1034" i="15"/>
  <c r="AL1034" i="15"/>
  <c r="AJ1034" i="15"/>
  <c r="AI1034" i="15"/>
  <c r="AM1033" i="15"/>
  <c r="AL1033" i="15"/>
  <c r="AJ1033" i="15"/>
  <c r="AI1033" i="15"/>
  <c r="AM1032" i="15"/>
  <c r="AL1032" i="15"/>
  <c r="AJ1032" i="15"/>
  <c r="AI1032" i="15"/>
  <c r="AM1031" i="15"/>
  <c r="AL1031" i="15"/>
  <c r="AJ1031" i="15"/>
  <c r="AI1031" i="15"/>
  <c r="AM1030" i="15"/>
  <c r="AL1030" i="15"/>
  <c r="AJ1030" i="15"/>
  <c r="AI1030" i="15"/>
  <c r="AM1029" i="15"/>
  <c r="AL1029" i="15"/>
  <c r="AJ1029" i="15"/>
  <c r="AI1029" i="15"/>
  <c r="AM1028" i="15"/>
  <c r="AL1028" i="15"/>
  <c r="AJ1028" i="15"/>
  <c r="AI1028" i="15"/>
  <c r="AM1027" i="15"/>
  <c r="AL1027" i="15"/>
  <c r="AJ1027" i="15"/>
  <c r="AI1027" i="15"/>
  <c r="AM1026" i="15"/>
  <c r="AL1026" i="15"/>
  <c r="AJ1026" i="15"/>
  <c r="AI1026" i="15"/>
  <c r="AM1025" i="15"/>
  <c r="AL1025" i="15"/>
  <c r="AJ1025" i="15"/>
  <c r="AI1025" i="15"/>
  <c r="AM1024" i="15"/>
  <c r="AL1024" i="15"/>
  <c r="AJ1024" i="15"/>
  <c r="AI1024" i="15"/>
  <c r="AM1023" i="15"/>
  <c r="AL1023" i="15"/>
  <c r="AJ1023" i="15"/>
  <c r="AI1023" i="15"/>
  <c r="AM1022" i="15"/>
  <c r="AL1022" i="15"/>
  <c r="AJ1022" i="15"/>
  <c r="AI1022" i="15"/>
  <c r="AM1021" i="15"/>
  <c r="AL1021" i="15"/>
  <c r="AJ1021" i="15"/>
  <c r="AI1021" i="15"/>
  <c r="AM1020" i="15"/>
  <c r="AL1020" i="15"/>
  <c r="AJ1020" i="15"/>
  <c r="AI1020" i="15"/>
  <c r="AM1019" i="15"/>
  <c r="AL1019" i="15"/>
  <c r="AJ1019" i="15"/>
  <c r="AI1019" i="15"/>
  <c r="AM1018" i="15"/>
  <c r="AL1018" i="15"/>
  <c r="AJ1018" i="15"/>
  <c r="AI1018" i="15"/>
  <c r="AM1017" i="15"/>
  <c r="AL1017" i="15"/>
  <c r="AJ1017" i="15"/>
  <c r="AI1017" i="15"/>
  <c r="AM1016" i="15"/>
  <c r="AL1016" i="15"/>
  <c r="AJ1016" i="15"/>
  <c r="AI1016" i="15"/>
  <c r="AM1015" i="15"/>
  <c r="AL1015" i="15"/>
  <c r="AJ1015" i="15"/>
  <c r="AI1015" i="15"/>
  <c r="AM1014" i="15"/>
  <c r="AL1014" i="15"/>
  <c r="AJ1014" i="15"/>
  <c r="AI1014" i="15"/>
  <c r="AM1013" i="15"/>
  <c r="AL1013" i="15"/>
  <c r="AJ1013" i="15"/>
  <c r="AI1013" i="15"/>
  <c r="AM1012" i="15"/>
  <c r="AL1012" i="15"/>
  <c r="AJ1012" i="15"/>
  <c r="AI1012" i="15"/>
  <c r="AM1011" i="15"/>
  <c r="AL1011" i="15"/>
  <c r="AJ1011" i="15"/>
  <c r="AI1011" i="15"/>
  <c r="AM1010" i="15"/>
  <c r="AL1010" i="15"/>
  <c r="AJ1010" i="15"/>
  <c r="AI1010" i="15"/>
  <c r="AM1009" i="15"/>
  <c r="AL1009" i="15"/>
  <c r="AJ1009" i="15"/>
  <c r="AI1009" i="15"/>
  <c r="AM1008" i="15"/>
  <c r="AL1008" i="15"/>
  <c r="AJ1008" i="15"/>
  <c r="AI1008" i="15"/>
  <c r="AM1007" i="15"/>
  <c r="AL1007" i="15"/>
  <c r="AJ1007" i="15"/>
  <c r="AI1007" i="15"/>
  <c r="AM1006" i="15"/>
  <c r="AL1006" i="15"/>
  <c r="AJ1006" i="15"/>
  <c r="AI1006" i="15"/>
  <c r="AM1005" i="15"/>
  <c r="AL1005" i="15"/>
  <c r="AJ1005" i="15"/>
  <c r="AI1005" i="15"/>
  <c r="AM1004" i="15"/>
  <c r="AL1004" i="15"/>
  <c r="AJ1004" i="15"/>
  <c r="AI1004" i="15"/>
  <c r="AM1003" i="15"/>
  <c r="AL1003" i="15"/>
  <c r="AJ1003" i="15"/>
  <c r="AI1003" i="15"/>
  <c r="AM1002" i="15"/>
  <c r="AL1002" i="15"/>
  <c r="AJ1002" i="15"/>
  <c r="AI1002" i="15"/>
  <c r="AM1001" i="15"/>
  <c r="AL1001" i="15"/>
  <c r="AJ1001" i="15"/>
  <c r="AI1001" i="15"/>
  <c r="AM1000" i="15"/>
  <c r="AL1000" i="15"/>
  <c r="AJ1000" i="15"/>
  <c r="AI1000" i="15"/>
  <c r="AM999" i="15"/>
  <c r="AL999" i="15"/>
  <c r="AJ999" i="15"/>
  <c r="AI999" i="15"/>
  <c r="AM998" i="15"/>
  <c r="AL998" i="15"/>
  <c r="AJ998" i="15"/>
  <c r="AI998" i="15"/>
  <c r="AM997" i="15"/>
  <c r="AL997" i="15"/>
  <c r="AJ997" i="15"/>
  <c r="AI997" i="15"/>
  <c r="AM996" i="15"/>
  <c r="AL996" i="15"/>
  <c r="AJ996" i="15"/>
  <c r="AI996" i="15"/>
  <c r="AM995" i="15"/>
  <c r="AL995" i="15"/>
  <c r="AJ995" i="15"/>
  <c r="AI995" i="15"/>
  <c r="AM994" i="15"/>
  <c r="AL994" i="15"/>
  <c r="AJ994" i="15"/>
  <c r="AI994" i="15"/>
  <c r="AM993" i="15"/>
  <c r="AL993" i="15"/>
  <c r="AJ993" i="15"/>
  <c r="AI993" i="15"/>
  <c r="AM992" i="15"/>
  <c r="AL992" i="15"/>
  <c r="AJ992" i="15"/>
  <c r="AI992" i="15"/>
  <c r="AM991" i="15"/>
  <c r="AL991" i="15"/>
  <c r="AJ991" i="15"/>
  <c r="AI991" i="15"/>
  <c r="AM990" i="15"/>
  <c r="AL990" i="15"/>
  <c r="AJ990" i="15"/>
  <c r="AI990" i="15"/>
  <c r="AM989" i="15"/>
  <c r="AL989" i="15"/>
  <c r="AJ989" i="15"/>
  <c r="AI989" i="15"/>
  <c r="AM988" i="15"/>
  <c r="AL988" i="15"/>
  <c r="AJ988" i="15"/>
  <c r="AI988" i="15"/>
  <c r="AM987" i="15"/>
  <c r="AL987" i="15"/>
  <c r="AJ987" i="15"/>
  <c r="AI987" i="15"/>
  <c r="AM986" i="15"/>
  <c r="AL986" i="15"/>
  <c r="AJ986" i="15"/>
  <c r="AI986" i="15"/>
  <c r="AM985" i="15"/>
  <c r="AL985" i="15"/>
  <c r="AJ985" i="15"/>
  <c r="AI985" i="15"/>
  <c r="AM984" i="15"/>
  <c r="AL984" i="15"/>
  <c r="AJ984" i="15"/>
  <c r="AI984" i="15"/>
  <c r="AM983" i="15"/>
  <c r="AL983" i="15"/>
  <c r="AJ983" i="15"/>
  <c r="AI983" i="15"/>
  <c r="AM982" i="15"/>
  <c r="AL982" i="15"/>
  <c r="AJ982" i="15"/>
  <c r="AI982" i="15"/>
  <c r="AM981" i="15"/>
  <c r="AL981" i="15"/>
  <c r="AJ981" i="15"/>
  <c r="AI981" i="15"/>
  <c r="AM980" i="15"/>
  <c r="AL980" i="15"/>
  <c r="AJ980" i="15"/>
  <c r="AI980" i="15"/>
  <c r="AM979" i="15"/>
  <c r="AL979" i="15"/>
  <c r="AJ979" i="15"/>
  <c r="AI979" i="15"/>
  <c r="AM978" i="15"/>
  <c r="AL978" i="15"/>
  <c r="AJ978" i="15"/>
  <c r="AI978" i="15"/>
  <c r="AM977" i="15"/>
  <c r="AL977" i="15"/>
  <c r="AJ977" i="15"/>
  <c r="AI977" i="15"/>
  <c r="AM976" i="15"/>
  <c r="AL976" i="15"/>
  <c r="AJ976" i="15"/>
  <c r="AI976" i="15"/>
  <c r="AM975" i="15"/>
  <c r="AL975" i="15"/>
  <c r="AJ975" i="15"/>
  <c r="AI975" i="15"/>
  <c r="AM974" i="15"/>
  <c r="AL974" i="15"/>
  <c r="AJ974" i="15"/>
  <c r="AI974" i="15"/>
  <c r="AM973" i="15"/>
  <c r="AL973" i="15"/>
  <c r="AJ973" i="15"/>
  <c r="AI973" i="15"/>
  <c r="AM972" i="15"/>
  <c r="AL972" i="15"/>
  <c r="AJ972" i="15"/>
  <c r="AI972" i="15"/>
  <c r="AM971" i="15"/>
  <c r="AL971" i="15"/>
  <c r="AJ971" i="15"/>
  <c r="AI971" i="15"/>
  <c r="AM970" i="15"/>
  <c r="AL970" i="15"/>
  <c r="AJ970" i="15"/>
  <c r="AI970" i="15"/>
  <c r="AM969" i="15"/>
  <c r="AL969" i="15"/>
  <c r="AJ969" i="15"/>
  <c r="AI969" i="15"/>
  <c r="AM968" i="15"/>
  <c r="AL968" i="15"/>
  <c r="AJ968" i="15"/>
  <c r="AI968" i="15"/>
  <c r="AM967" i="15"/>
  <c r="AL967" i="15"/>
  <c r="AJ967" i="15"/>
  <c r="AI967" i="15"/>
  <c r="AM966" i="15"/>
  <c r="AL966" i="15"/>
  <c r="AJ966" i="15"/>
  <c r="AI966" i="15"/>
  <c r="AM965" i="15"/>
  <c r="AL965" i="15"/>
  <c r="AJ965" i="15"/>
  <c r="AI965" i="15"/>
  <c r="AM964" i="15"/>
  <c r="AL964" i="15"/>
  <c r="AJ964" i="15"/>
  <c r="AI964" i="15"/>
  <c r="AM963" i="15"/>
  <c r="AL963" i="15"/>
  <c r="AJ963" i="15"/>
  <c r="AI963" i="15"/>
  <c r="AM962" i="15"/>
  <c r="AL962" i="15"/>
  <c r="AJ962" i="15"/>
  <c r="AI962" i="15"/>
  <c r="AM961" i="15"/>
  <c r="AL961" i="15"/>
  <c r="AJ961" i="15"/>
  <c r="AI961" i="15"/>
  <c r="AM960" i="15"/>
  <c r="AL960" i="15"/>
  <c r="AJ960" i="15"/>
  <c r="AI960" i="15"/>
  <c r="AM959" i="15"/>
  <c r="AL959" i="15"/>
  <c r="AJ959" i="15"/>
  <c r="AI959" i="15"/>
  <c r="AM958" i="15"/>
  <c r="AL958" i="15"/>
  <c r="AJ958" i="15"/>
  <c r="AI958" i="15"/>
  <c r="AM957" i="15"/>
  <c r="AL957" i="15"/>
  <c r="AJ957" i="15"/>
  <c r="AI957" i="15"/>
  <c r="AM956" i="15"/>
  <c r="AL956" i="15"/>
  <c r="AJ956" i="15"/>
  <c r="AI956" i="15"/>
  <c r="AM955" i="15"/>
  <c r="AL955" i="15"/>
  <c r="AJ955" i="15"/>
  <c r="AI955" i="15"/>
  <c r="AM954" i="15"/>
  <c r="AL954" i="15"/>
  <c r="AJ954" i="15"/>
  <c r="AI954" i="15"/>
  <c r="AM953" i="15"/>
  <c r="AL953" i="15"/>
  <c r="AJ953" i="15"/>
  <c r="AI953" i="15"/>
  <c r="AM952" i="15"/>
  <c r="AL952" i="15"/>
  <c r="AJ952" i="15"/>
  <c r="AI952" i="15"/>
  <c r="AM951" i="15"/>
  <c r="AL951" i="15"/>
  <c r="AJ951" i="15"/>
  <c r="AI951" i="15"/>
  <c r="AM950" i="15"/>
  <c r="AL950" i="15"/>
  <c r="AJ950" i="15"/>
  <c r="AI950" i="15"/>
  <c r="AM949" i="15"/>
  <c r="AL949" i="15"/>
  <c r="AJ949" i="15"/>
  <c r="AI949" i="15"/>
  <c r="AM948" i="15"/>
  <c r="AL948" i="15"/>
  <c r="AJ948" i="15"/>
  <c r="AI948" i="15"/>
  <c r="AM947" i="15"/>
  <c r="AL947" i="15"/>
  <c r="AJ947" i="15"/>
  <c r="AI947" i="15"/>
  <c r="AM946" i="15"/>
  <c r="AL946" i="15"/>
  <c r="AJ946" i="15"/>
  <c r="AI946" i="15"/>
  <c r="AM945" i="15"/>
  <c r="AL945" i="15"/>
  <c r="AJ945" i="15"/>
  <c r="AI945" i="15"/>
  <c r="AM944" i="15"/>
  <c r="AL944" i="15"/>
  <c r="AJ944" i="15"/>
  <c r="AI944" i="15"/>
  <c r="AM943" i="15"/>
  <c r="AL943" i="15"/>
  <c r="AJ943" i="15"/>
  <c r="AI943" i="15"/>
  <c r="AM942" i="15"/>
  <c r="AL942" i="15"/>
  <c r="AJ942" i="15"/>
  <c r="AI942" i="15"/>
  <c r="AM941" i="15"/>
  <c r="AL941" i="15"/>
  <c r="AJ941" i="15"/>
  <c r="AI941" i="15"/>
  <c r="AM940" i="15"/>
  <c r="AL940" i="15"/>
  <c r="AJ940" i="15"/>
  <c r="AI940" i="15"/>
  <c r="AM939" i="15"/>
  <c r="AL939" i="15"/>
  <c r="AJ939" i="15"/>
  <c r="AI939" i="15"/>
  <c r="AM938" i="15"/>
  <c r="AL938" i="15"/>
  <c r="AJ938" i="15"/>
  <c r="AI938" i="15"/>
  <c r="AM937" i="15"/>
  <c r="AL937" i="15"/>
  <c r="AJ937" i="15"/>
  <c r="AI937" i="15"/>
  <c r="AM936" i="15"/>
  <c r="AL936" i="15"/>
  <c r="AJ936" i="15"/>
  <c r="AI936" i="15"/>
  <c r="AM935" i="15"/>
  <c r="AL935" i="15"/>
  <c r="AJ935" i="15"/>
  <c r="AI935" i="15"/>
  <c r="AM934" i="15"/>
  <c r="AL934" i="15"/>
  <c r="AJ934" i="15"/>
  <c r="AI934" i="15"/>
  <c r="AM933" i="15"/>
  <c r="AL933" i="15"/>
  <c r="AJ933" i="15"/>
  <c r="AI933" i="15"/>
  <c r="AM932" i="15"/>
  <c r="AL932" i="15"/>
  <c r="AJ932" i="15"/>
  <c r="AI932" i="15"/>
  <c r="AM931" i="15"/>
  <c r="AL931" i="15"/>
  <c r="AJ931" i="15"/>
  <c r="AI931" i="15"/>
  <c r="AM930" i="15"/>
  <c r="AL930" i="15"/>
  <c r="AJ930" i="15"/>
  <c r="AI930" i="15"/>
  <c r="AM929" i="15"/>
  <c r="AL929" i="15"/>
  <c r="AJ929" i="15"/>
  <c r="AI929" i="15"/>
  <c r="AM928" i="15"/>
  <c r="AL928" i="15"/>
  <c r="AJ928" i="15"/>
  <c r="AI928" i="15"/>
  <c r="AM927" i="15"/>
  <c r="AL927" i="15"/>
  <c r="AJ927" i="15"/>
  <c r="AI927" i="15"/>
  <c r="AM926" i="15"/>
  <c r="AL926" i="15"/>
  <c r="AJ926" i="15"/>
  <c r="AI926" i="15"/>
  <c r="AM925" i="15"/>
  <c r="AL925" i="15"/>
  <c r="AJ925" i="15"/>
  <c r="AI925" i="15"/>
  <c r="AM924" i="15"/>
  <c r="AL924" i="15"/>
  <c r="AJ924" i="15"/>
  <c r="AI924" i="15"/>
  <c r="AM923" i="15"/>
  <c r="AL923" i="15"/>
  <c r="AJ923" i="15"/>
  <c r="AI923" i="15"/>
  <c r="AM922" i="15"/>
  <c r="AL922" i="15"/>
  <c r="AJ922" i="15"/>
  <c r="AI922" i="15"/>
  <c r="AM921" i="15"/>
  <c r="AL921" i="15"/>
  <c r="AJ921" i="15"/>
  <c r="AI921" i="15"/>
  <c r="AM920" i="15"/>
  <c r="AL920" i="15"/>
  <c r="AJ920" i="15"/>
  <c r="AI920" i="15"/>
  <c r="AM919" i="15"/>
  <c r="AL919" i="15"/>
  <c r="AJ919" i="15"/>
  <c r="AI919" i="15"/>
  <c r="AM918" i="15"/>
  <c r="AL918" i="15"/>
  <c r="AJ918" i="15"/>
  <c r="AI918" i="15"/>
  <c r="AM917" i="15"/>
  <c r="AL917" i="15"/>
  <c r="AJ917" i="15"/>
  <c r="AI917" i="15"/>
  <c r="AM916" i="15"/>
  <c r="AL916" i="15"/>
  <c r="AJ916" i="15"/>
  <c r="AI916" i="15"/>
  <c r="AM915" i="15"/>
  <c r="AL915" i="15"/>
  <c r="AJ915" i="15"/>
  <c r="AI915" i="15"/>
  <c r="AM914" i="15"/>
  <c r="AL914" i="15"/>
  <c r="AJ914" i="15"/>
  <c r="AI914" i="15"/>
  <c r="AM913" i="15"/>
  <c r="AL913" i="15"/>
  <c r="AJ913" i="15"/>
  <c r="AI913" i="15"/>
  <c r="AM912" i="15"/>
  <c r="AL912" i="15"/>
  <c r="AJ912" i="15"/>
  <c r="AI912" i="15"/>
  <c r="AM911" i="15"/>
  <c r="AL911" i="15"/>
  <c r="AJ911" i="15"/>
  <c r="AI911" i="15"/>
  <c r="AM910" i="15"/>
  <c r="AL910" i="15"/>
  <c r="AJ910" i="15"/>
  <c r="AI910" i="15"/>
  <c r="AM909" i="15"/>
  <c r="AL909" i="15"/>
  <c r="AJ909" i="15"/>
  <c r="AI909" i="15"/>
  <c r="AM908" i="15"/>
  <c r="AL908" i="15"/>
  <c r="AJ908" i="15"/>
  <c r="AI908" i="15"/>
  <c r="AM907" i="15"/>
  <c r="AL907" i="15"/>
  <c r="AJ907" i="15"/>
  <c r="AI907" i="15"/>
  <c r="AM906" i="15"/>
  <c r="AL906" i="15"/>
  <c r="AJ906" i="15"/>
  <c r="AI906" i="15"/>
  <c r="AM905" i="15"/>
  <c r="AL905" i="15"/>
  <c r="AJ905" i="15"/>
  <c r="AI905" i="15"/>
  <c r="AM904" i="15"/>
  <c r="AL904" i="15"/>
  <c r="AJ904" i="15"/>
  <c r="AI904" i="15"/>
  <c r="AM903" i="15"/>
  <c r="AL903" i="15"/>
  <c r="AJ903" i="15"/>
  <c r="AI903" i="15"/>
  <c r="AM902" i="15"/>
  <c r="AL902" i="15"/>
  <c r="AJ902" i="15"/>
  <c r="AI902" i="15"/>
  <c r="AM901" i="15"/>
  <c r="AL901" i="15"/>
  <c r="AJ901" i="15"/>
  <c r="AI901" i="15"/>
  <c r="AM900" i="15"/>
  <c r="AL900" i="15"/>
  <c r="AJ900" i="15"/>
  <c r="AI900" i="15"/>
  <c r="AM899" i="15"/>
  <c r="AL899" i="15"/>
  <c r="AJ899" i="15"/>
  <c r="AI899" i="15"/>
  <c r="AM898" i="15"/>
  <c r="AL898" i="15"/>
  <c r="AJ898" i="15"/>
  <c r="AI898" i="15"/>
  <c r="AM897" i="15"/>
  <c r="AL897" i="15"/>
  <c r="AJ897" i="15"/>
  <c r="AI897" i="15"/>
  <c r="AM896" i="15"/>
  <c r="AL896" i="15"/>
  <c r="AJ896" i="15"/>
  <c r="AI896" i="15"/>
  <c r="AM895" i="15"/>
  <c r="AL895" i="15"/>
  <c r="AJ895" i="15"/>
  <c r="AI895" i="15"/>
  <c r="AM894" i="15"/>
  <c r="AL894" i="15"/>
  <c r="AJ894" i="15"/>
  <c r="AI894" i="15"/>
  <c r="AM893" i="15"/>
  <c r="AL893" i="15"/>
  <c r="AJ893" i="15"/>
  <c r="AI893" i="15"/>
  <c r="AM892" i="15"/>
  <c r="AL892" i="15"/>
  <c r="AJ892" i="15"/>
  <c r="AI892" i="15"/>
  <c r="AM891" i="15"/>
  <c r="AL891" i="15"/>
  <c r="AJ891" i="15"/>
  <c r="AI891" i="15"/>
  <c r="AM890" i="15"/>
  <c r="AL890" i="15"/>
  <c r="AJ890" i="15"/>
  <c r="AI890" i="15"/>
  <c r="AM889" i="15"/>
  <c r="AL889" i="15"/>
  <c r="AJ889" i="15"/>
  <c r="AI889" i="15"/>
  <c r="AM888" i="15"/>
  <c r="AL888" i="15"/>
  <c r="AJ888" i="15"/>
  <c r="AI888" i="15"/>
  <c r="AM887" i="15"/>
  <c r="AL887" i="15"/>
  <c r="AJ887" i="15"/>
  <c r="AI887" i="15"/>
  <c r="AM886" i="15"/>
  <c r="AL886" i="15"/>
  <c r="AJ886" i="15"/>
  <c r="AI886" i="15"/>
  <c r="AM885" i="15"/>
  <c r="AL885" i="15"/>
  <c r="AJ885" i="15"/>
  <c r="AI885" i="15"/>
  <c r="AM884" i="15"/>
  <c r="AL884" i="15"/>
  <c r="AJ884" i="15"/>
  <c r="AI884" i="15"/>
  <c r="AM883" i="15"/>
  <c r="AL883" i="15"/>
  <c r="AJ883" i="15"/>
  <c r="AI883" i="15"/>
  <c r="AM882" i="15"/>
  <c r="AL882" i="15"/>
  <c r="AJ882" i="15"/>
  <c r="AI882" i="15"/>
  <c r="AM881" i="15"/>
  <c r="AL881" i="15"/>
  <c r="AJ881" i="15"/>
  <c r="AI881" i="15"/>
  <c r="AM880" i="15"/>
  <c r="AL880" i="15"/>
  <c r="AJ880" i="15"/>
  <c r="AI880" i="15"/>
  <c r="AM879" i="15"/>
  <c r="AL879" i="15"/>
  <c r="AJ879" i="15"/>
  <c r="AI879" i="15"/>
  <c r="AM878" i="15"/>
  <c r="AL878" i="15"/>
  <c r="AJ878" i="15"/>
  <c r="AI878" i="15"/>
  <c r="AM877" i="15"/>
  <c r="AL877" i="15"/>
  <c r="AJ877" i="15"/>
  <c r="AI877" i="15"/>
  <c r="AM876" i="15"/>
  <c r="AL876" i="15"/>
  <c r="AJ876" i="15"/>
  <c r="AI876" i="15"/>
  <c r="AM875" i="15"/>
  <c r="AL875" i="15"/>
  <c r="AJ875" i="15"/>
  <c r="AI875" i="15"/>
  <c r="AM874" i="15"/>
  <c r="AL874" i="15"/>
  <c r="AJ874" i="15"/>
  <c r="AI874" i="15"/>
  <c r="AM873" i="15"/>
  <c r="AL873" i="15"/>
  <c r="AJ873" i="15"/>
  <c r="AI873" i="15"/>
  <c r="AM872" i="15"/>
  <c r="AL872" i="15"/>
  <c r="AJ872" i="15"/>
  <c r="AI872" i="15"/>
  <c r="AM871" i="15"/>
  <c r="AL871" i="15"/>
  <c r="AJ871" i="15"/>
  <c r="AI871" i="15"/>
  <c r="AM870" i="15"/>
  <c r="AL870" i="15"/>
  <c r="AJ870" i="15"/>
  <c r="AI870" i="15"/>
  <c r="AM869" i="15"/>
  <c r="AL869" i="15"/>
  <c r="AJ869" i="15"/>
  <c r="AI869" i="15"/>
  <c r="AM868" i="15"/>
  <c r="AL868" i="15"/>
  <c r="AJ868" i="15"/>
  <c r="AI868" i="15"/>
  <c r="AM867" i="15"/>
  <c r="AL867" i="15"/>
  <c r="AJ867" i="15"/>
  <c r="AI867" i="15"/>
  <c r="AM866" i="15"/>
  <c r="AL866" i="15"/>
  <c r="AJ866" i="15"/>
  <c r="AI866" i="15"/>
  <c r="AM865" i="15"/>
  <c r="AL865" i="15"/>
  <c r="AJ865" i="15"/>
  <c r="AI865" i="15"/>
  <c r="AM864" i="15"/>
  <c r="AL864" i="15"/>
  <c r="AJ864" i="15"/>
  <c r="AI864" i="15"/>
  <c r="AM863" i="15"/>
  <c r="AL863" i="15"/>
  <c r="AJ863" i="15"/>
  <c r="AI863" i="15"/>
  <c r="AM862" i="15"/>
  <c r="AL862" i="15"/>
  <c r="AJ862" i="15"/>
  <c r="AI862" i="15"/>
  <c r="AM861" i="15"/>
  <c r="AL861" i="15"/>
  <c r="AJ861" i="15"/>
  <c r="AI861" i="15"/>
  <c r="AM860" i="15"/>
  <c r="AL860" i="15"/>
  <c r="AJ860" i="15"/>
  <c r="AI860" i="15"/>
  <c r="AM859" i="15"/>
  <c r="AL859" i="15"/>
  <c r="AJ859" i="15"/>
  <c r="AI859" i="15"/>
  <c r="AM858" i="15"/>
  <c r="AL858" i="15"/>
  <c r="AJ858" i="15"/>
  <c r="AI858" i="15"/>
  <c r="AM857" i="15"/>
  <c r="AL857" i="15"/>
  <c r="AJ857" i="15"/>
  <c r="AI857" i="15"/>
  <c r="AM856" i="15"/>
  <c r="AL856" i="15"/>
  <c r="AJ856" i="15"/>
  <c r="AI856" i="15"/>
  <c r="AM855" i="15"/>
  <c r="AL855" i="15"/>
  <c r="AJ855" i="15"/>
  <c r="AI855" i="15"/>
  <c r="AM854" i="15"/>
  <c r="AL854" i="15"/>
  <c r="AJ854" i="15"/>
  <c r="AI854" i="15"/>
  <c r="AM853" i="15"/>
  <c r="AL853" i="15"/>
  <c r="AJ853" i="15"/>
  <c r="AI853" i="15"/>
  <c r="AM852" i="15"/>
  <c r="AL852" i="15"/>
  <c r="AJ852" i="15"/>
  <c r="AI852" i="15"/>
  <c r="AM851" i="15"/>
  <c r="AL851" i="15"/>
  <c r="AJ851" i="15"/>
  <c r="AI851" i="15"/>
  <c r="AM850" i="15"/>
  <c r="AL850" i="15"/>
  <c r="AJ850" i="15"/>
  <c r="AI850" i="15"/>
  <c r="AM849" i="15"/>
  <c r="AL849" i="15"/>
  <c r="AJ849" i="15"/>
  <c r="AI849" i="15"/>
  <c r="AM848" i="15"/>
  <c r="AL848" i="15"/>
  <c r="AJ848" i="15"/>
  <c r="AI848" i="15"/>
  <c r="AM847" i="15"/>
  <c r="AL847" i="15"/>
  <c r="AJ847" i="15"/>
  <c r="AI847" i="15"/>
  <c r="AM846" i="15"/>
  <c r="AL846" i="15"/>
  <c r="AJ846" i="15"/>
  <c r="AI846" i="15"/>
  <c r="AM845" i="15"/>
  <c r="AL845" i="15"/>
  <c r="AJ845" i="15"/>
  <c r="AI845" i="15"/>
  <c r="AM844" i="15"/>
  <c r="AL844" i="15"/>
  <c r="AJ844" i="15"/>
  <c r="AI844" i="15"/>
  <c r="AM843" i="15"/>
  <c r="AL843" i="15"/>
  <c r="AJ843" i="15"/>
  <c r="AI843" i="15"/>
  <c r="AM842" i="15"/>
  <c r="AL842" i="15"/>
  <c r="AJ842" i="15"/>
  <c r="AI842" i="15"/>
  <c r="AM841" i="15"/>
  <c r="AL841" i="15"/>
  <c r="AJ841" i="15"/>
  <c r="AI841" i="15"/>
  <c r="AM840" i="15"/>
  <c r="AL840" i="15"/>
  <c r="AJ840" i="15"/>
  <c r="AI840" i="15"/>
  <c r="AM839" i="15"/>
  <c r="AL839" i="15"/>
  <c r="AJ839" i="15"/>
  <c r="AI839" i="15"/>
  <c r="AM838" i="15"/>
  <c r="AL838" i="15"/>
  <c r="AJ838" i="15"/>
  <c r="AI838" i="15"/>
  <c r="AM837" i="15"/>
  <c r="AL837" i="15"/>
  <c r="AJ837" i="15"/>
  <c r="AI837" i="15"/>
  <c r="AM836" i="15"/>
  <c r="AL836" i="15"/>
  <c r="AJ836" i="15"/>
  <c r="AI836" i="15"/>
  <c r="AM835" i="15"/>
  <c r="AL835" i="15"/>
  <c r="AJ835" i="15"/>
  <c r="AI835" i="15"/>
  <c r="AM834" i="15"/>
  <c r="AL834" i="15"/>
  <c r="AJ834" i="15"/>
  <c r="AI834" i="15"/>
  <c r="AM833" i="15"/>
  <c r="AL833" i="15"/>
  <c r="AJ833" i="15"/>
  <c r="AI833" i="15"/>
  <c r="AM832" i="15"/>
  <c r="AL832" i="15"/>
  <c r="AJ832" i="15"/>
  <c r="AI832" i="15"/>
  <c r="AM831" i="15"/>
  <c r="AL831" i="15"/>
  <c r="AJ831" i="15"/>
  <c r="AI831" i="15"/>
  <c r="AM830" i="15"/>
  <c r="AL830" i="15"/>
  <c r="AJ830" i="15"/>
  <c r="AI830" i="15"/>
  <c r="AM829" i="15"/>
  <c r="AL829" i="15"/>
  <c r="AJ829" i="15"/>
  <c r="AI829" i="15"/>
  <c r="AM828" i="15"/>
  <c r="AL828" i="15"/>
  <c r="AJ828" i="15"/>
  <c r="AI828" i="15"/>
  <c r="AM827" i="15"/>
  <c r="AL827" i="15"/>
  <c r="AJ827" i="15"/>
  <c r="AI827" i="15"/>
  <c r="AM826" i="15"/>
  <c r="AL826" i="15"/>
  <c r="AJ826" i="15"/>
  <c r="AI826" i="15"/>
  <c r="AM825" i="15"/>
  <c r="AL825" i="15"/>
  <c r="AJ825" i="15"/>
  <c r="AI825" i="15"/>
  <c r="AM824" i="15"/>
  <c r="AL824" i="15"/>
  <c r="AJ824" i="15"/>
  <c r="AI824" i="15"/>
  <c r="AM823" i="15"/>
  <c r="AL823" i="15"/>
  <c r="AJ823" i="15"/>
  <c r="AI823" i="15"/>
  <c r="AM822" i="15"/>
  <c r="AL822" i="15"/>
  <c r="AJ822" i="15"/>
  <c r="AI822" i="15"/>
  <c r="AM821" i="15"/>
  <c r="AL821" i="15"/>
  <c r="AJ821" i="15"/>
  <c r="AI821" i="15"/>
  <c r="AM820" i="15"/>
  <c r="AL820" i="15"/>
  <c r="AJ820" i="15"/>
  <c r="AI820" i="15"/>
  <c r="AM819" i="15"/>
  <c r="AL819" i="15"/>
  <c r="AJ819" i="15"/>
  <c r="AI819" i="15"/>
  <c r="AM818" i="15"/>
  <c r="AL818" i="15"/>
  <c r="AJ818" i="15"/>
  <c r="AI818" i="15"/>
  <c r="AM817" i="15"/>
  <c r="AL817" i="15"/>
  <c r="AJ817" i="15"/>
  <c r="AI817" i="15"/>
  <c r="AM816" i="15"/>
  <c r="AL816" i="15"/>
  <c r="AJ816" i="15"/>
  <c r="AI816" i="15"/>
  <c r="AM815" i="15"/>
  <c r="AL815" i="15"/>
  <c r="AJ815" i="15"/>
  <c r="AI815" i="15"/>
  <c r="AM814" i="15"/>
  <c r="AL814" i="15"/>
  <c r="AJ814" i="15"/>
  <c r="AI814" i="15"/>
  <c r="AM813" i="15"/>
  <c r="AL813" i="15"/>
  <c r="AJ813" i="15"/>
  <c r="AI813" i="15"/>
  <c r="AM812" i="15"/>
  <c r="AL812" i="15"/>
  <c r="AJ812" i="15"/>
  <c r="AI812" i="15"/>
  <c r="AM811" i="15"/>
  <c r="AL811" i="15"/>
  <c r="AJ811" i="15"/>
  <c r="AI811" i="15"/>
  <c r="AM810" i="15"/>
  <c r="AL810" i="15"/>
  <c r="AJ810" i="15"/>
  <c r="AI810" i="15"/>
  <c r="AM809" i="15"/>
  <c r="AL809" i="15"/>
  <c r="AJ809" i="15"/>
  <c r="AI809" i="15"/>
  <c r="AM808" i="15"/>
  <c r="AL808" i="15"/>
  <c r="AJ808" i="15"/>
  <c r="AI808" i="15"/>
  <c r="AM807" i="15"/>
  <c r="AL807" i="15"/>
  <c r="AJ807" i="15"/>
  <c r="AI807" i="15"/>
  <c r="AM806" i="15"/>
  <c r="AL806" i="15"/>
  <c r="AJ806" i="15"/>
  <c r="AI806" i="15"/>
  <c r="AM805" i="15"/>
  <c r="AL805" i="15"/>
  <c r="AJ805" i="15"/>
  <c r="AI805" i="15"/>
  <c r="AM804" i="15"/>
  <c r="AL804" i="15"/>
  <c r="AJ804" i="15"/>
  <c r="AI804" i="15"/>
  <c r="AM803" i="15"/>
  <c r="AL803" i="15"/>
  <c r="AJ803" i="15"/>
  <c r="AI803" i="15"/>
  <c r="AM802" i="15"/>
  <c r="AL802" i="15"/>
  <c r="AJ802" i="15"/>
  <c r="AI802" i="15"/>
  <c r="AM801" i="15"/>
  <c r="AL801" i="15"/>
  <c r="AJ801" i="15"/>
  <c r="AI801" i="15"/>
  <c r="AM800" i="15"/>
  <c r="AL800" i="15"/>
  <c r="AJ800" i="15"/>
  <c r="AI800" i="15"/>
  <c r="AM799" i="15"/>
  <c r="AL799" i="15"/>
  <c r="AJ799" i="15"/>
  <c r="AI799" i="15"/>
  <c r="AM798" i="15"/>
  <c r="AL798" i="15"/>
  <c r="AJ798" i="15"/>
  <c r="AI798" i="15"/>
  <c r="AM797" i="15"/>
  <c r="AL797" i="15"/>
  <c r="AJ797" i="15"/>
  <c r="AI797" i="15"/>
  <c r="AM796" i="15"/>
  <c r="AL796" i="15"/>
  <c r="AJ796" i="15"/>
  <c r="AI796" i="15"/>
  <c r="AM795" i="15"/>
  <c r="AL795" i="15"/>
  <c r="AJ795" i="15"/>
  <c r="AI795" i="15"/>
  <c r="AM794" i="15"/>
  <c r="AL794" i="15"/>
  <c r="AJ794" i="15"/>
  <c r="AI794" i="15"/>
  <c r="AM793" i="15"/>
  <c r="AL793" i="15"/>
  <c r="AJ793" i="15"/>
  <c r="AI793" i="15"/>
  <c r="AM792" i="15"/>
  <c r="AL792" i="15"/>
  <c r="AJ792" i="15"/>
  <c r="AI792" i="15"/>
  <c r="AM791" i="15"/>
  <c r="AL791" i="15"/>
  <c r="AJ791" i="15"/>
  <c r="AI791" i="15"/>
  <c r="AM790" i="15"/>
  <c r="AL790" i="15"/>
  <c r="AJ790" i="15"/>
  <c r="AI790" i="15"/>
  <c r="AM789" i="15"/>
  <c r="AL789" i="15"/>
  <c r="AJ789" i="15"/>
  <c r="AI789" i="15"/>
  <c r="AM788" i="15"/>
  <c r="AL788" i="15"/>
  <c r="AJ788" i="15"/>
  <c r="AI788" i="15"/>
  <c r="AM787" i="15"/>
  <c r="AL787" i="15"/>
  <c r="AJ787" i="15"/>
  <c r="AI787" i="15"/>
  <c r="AM786" i="15"/>
  <c r="AL786" i="15"/>
  <c r="AJ786" i="15"/>
  <c r="AI786" i="15"/>
  <c r="AM785" i="15"/>
  <c r="AL785" i="15"/>
  <c r="AJ785" i="15"/>
  <c r="AI785" i="15"/>
  <c r="AM784" i="15"/>
  <c r="AL784" i="15"/>
  <c r="AJ784" i="15"/>
  <c r="AI784" i="15"/>
  <c r="AM783" i="15"/>
  <c r="AL783" i="15"/>
  <c r="AJ783" i="15"/>
  <c r="AI783" i="15"/>
  <c r="AM782" i="15"/>
  <c r="AL782" i="15"/>
  <c r="AJ782" i="15"/>
  <c r="AI782" i="15"/>
  <c r="AM781" i="15"/>
  <c r="AL781" i="15"/>
  <c r="AJ781" i="15"/>
  <c r="AI781" i="15"/>
  <c r="AM780" i="15"/>
  <c r="AL780" i="15"/>
  <c r="AJ780" i="15"/>
  <c r="AI780" i="15"/>
  <c r="AM779" i="15"/>
  <c r="AL779" i="15"/>
  <c r="AJ779" i="15"/>
  <c r="AI779" i="15"/>
  <c r="AM778" i="15"/>
  <c r="AL778" i="15"/>
  <c r="AJ778" i="15"/>
  <c r="AI778" i="15"/>
  <c r="AM777" i="15"/>
  <c r="AL777" i="15"/>
  <c r="AJ777" i="15"/>
  <c r="AI777" i="15"/>
  <c r="AM776" i="15"/>
  <c r="AL776" i="15"/>
  <c r="AJ776" i="15"/>
  <c r="AI776" i="15"/>
  <c r="AM775" i="15"/>
  <c r="AL775" i="15"/>
  <c r="AJ775" i="15"/>
  <c r="AI775" i="15"/>
  <c r="AM774" i="15"/>
  <c r="AL774" i="15"/>
  <c r="AJ774" i="15"/>
  <c r="AI774" i="15"/>
  <c r="AM773" i="15"/>
  <c r="AL773" i="15"/>
  <c r="AJ773" i="15"/>
  <c r="AI773" i="15"/>
  <c r="AM772" i="15"/>
  <c r="AL772" i="15"/>
  <c r="AJ772" i="15"/>
  <c r="AI772" i="15"/>
  <c r="AM771" i="15"/>
  <c r="AL771" i="15"/>
  <c r="AJ771" i="15"/>
  <c r="AI771" i="15"/>
  <c r="AM770" i="15"/>
  <c r="AL770" i="15"/>
  <c r="AJ770" i="15"/>
  <c r="AI770" i="15"/>
  <c r="AM769" i="15"/>
  <c r="AL769" i="15"/>
  <c r="AJ769" i="15"/>
  <c r="AI769" i="15"/>
  <c r="AM768" i="15"/>
  <c r="AL768" i="15"/>
  <c r="AJ768" i="15"/>
  <c r="AI768" i="15"/>
  <c r="AM767" i="15"/>
  <c r="AL767" i="15"/>
  <c r="AJ767" i="15"/>
  <c r="AI767" i="15"/>
  <c r="AM766" i="15"/>
  <c r="AL766" i="15"/>
  <c r="AJ766" i="15"/>
  <c r="AI766" i="15"/>
  <c r="AM765" i="15"/>
  <c r="AL765" i="15"/>
  <c r="AJ765" i="15"/>
  <c r="AI765" i="15"/>
  <c r="AM764" i="15"/>
  <c r="AL764" i="15"/>
  <c r="AJ764" i="15"/>
  <c r="AI764" i="15"/>
  <c r="AM763" i="15"/>
  <c r="AL763" i="15"/>
  <c r="AJ763" i="15"/>
  <c r="AI763" i="15"/>
  <c r="AM762" i="15"/>
  <c r="AL762" i="15"/>
  <c r="AJ762" i="15"/>
  <c r="AI762" i="15"/>
  <c r="AM761" i="15"/>
  <c r="AL761" i="15"/>
  <c r="AJ761" i="15"/>
  <c r="AI761" i="15"/>
  <c r="AM760" i="15"/>
  <c r="AL760" i="15"/>
  <c r="AJ760" i="15"/>
  <c r="AI760" i="15"/>
  <c r="AM759" i="15"/>
  <c r="AL759" i="15"/>
  <c r="AJ759" i="15"/>
  <c r="AI759" i="15"/>
  <c r="AM758" i="15"/>
  <c r="AL758" i="15"/>
  <c r="AJ758" i="15"/>
  <c r="AI758" i="15"/>
  <c r="AM757" i="15"/>
  <c r="AL757" i="15"/>
  <c r="AJ757" i="15"/>
  <c r="AI757" i="15"/>
  <c r="AM756" i="15"/>
  <c r="AL756" i="15"/>
  <c r="AJ756" i="15"/>
  <c r="AI756" i="15"/>
  <c r="AM755" i="15"/>
  <c r="AL755" i="15"/>
  <c r="AJ755" i="15"/>
  <c r="AI755" i="15"/>
  <c r="AM754" i="15"/>
  <c r="AL754" i="15"/>
  <c r="AJ754" i="15"/>
  <c r="AI754" i="15"/>
  <c r="AM753" i="15"/>
  <c r="AL753" i="15"/>
  <c r="AJ753" i="15"/>
  <c r="AI753" i="15"/>
  <c r="AM752" i="15"/>
  <c r="AL752" i="15"/>
  <c r="AJ752" i="15"/>
  <c r="AI752" i="15"/>
  <c r="AM751" i="15"/>
  <c r="AL751" i="15"/>
  <c r="AJ751" i="15"/>
  <c r="AI751" i="15"/>
  <c r="AM750" i="15"/>
  <c r="AL750" i="15"/>
  <c r="AJ750" i="15"/>
  <c r="AI750" i="15"/>
  <c r="AM749" i="15"/>
  <c r="AL749" i="15"/>
  <c r="AJ749" i="15"/>
  <c r="AI749" i="15"/>
  <c r="AM748" i="15"/>
  <c r="AL748" i="15"/>
  <c r="AJ748" i="15"/>
  <c r="AI748" i="15"/>
  <c r="AM747" i="15"/>
  <c r="AL747" i="15"/>
  <c r="AJ747" i="15"/>
  <c r="AI747" i="15"/>
  <c r="AM746" i="15"/>
  <c r="AL746" i="15"/>
  <c r="AJ746" i="15"/>
  <c r="AI746" i="15"/>
  <c r="AM745" i="15"/>
  <c r="AL745" i="15"/>
  <c r="AJ745" i="15"/>
  <c r="AI745" i="15"/>
  <c r="AM744" i="15"/>
  <c r="AL744" i="15"/>
  <c r="AJ744" i="15"/>
  <c r="AI744" i="15"/>
  <c r="AM743" i="15"/>
  <c r="AL743" i="15"/>
  <c r="AJ743" i="15"/>
  <c r="AI743" i="15"/>
  <c r="AM742" i="15"/>
  <c r="AL742" i="15"/>
  <c r="AJ742" i="15"/>
  <c r="AI742" i="15"/>
  <c r="AM741" i="15"/>
  <c r="AL741" i="15"/>
  <c r="AJ741" i="15"/>
  <c r="AI741" i="15"/>
  <c r="AM740" i="15"/>
  <c r="AL740" i="15"/>
  <c r="AJ740" i="15"/>
  <c r="AI740" i="15"/>
  <c r="AM739" i="15"/>
  <c r="AL739" i="15"/>
  <c r="AJ739" i="15"/>
  <c r="AI739" i="15"/>
  <c r="AM738" i="15"/>
  <c r="AL738" i="15"/>
  <c r="AJ738" i="15"/>
  <c r="AI738" i="15"/>
  <c r="AM737" i="15"/>
  <c r="AL737" i="15"/>
  <c r="AJ737" i="15"/>
  <c r="AI737" i="15"/>
  <c r="AM736" i="15"/>
  <c r="AL736" i="15"/>
  <c r="AJ736" i="15"/>
  <c r="AI736" i="15"/>
  <c r="AM735" i="15"/>
  <c r="AL735" i="15"/>
  <c r="AJ735" i="15"/>
  <c r="AI735" i="15"/>
  <c r="AM734" i="15"/>
  <c r="AL734" i="15"/>
  <c r="AJ734" i="15"/>
  <c r="AI734" i="15"/>
  <c r="AM733" i="15"/>
  <c r="AL733" i="15"/>
  <c r="AJ733" i="15"/>
  <c r="AI733" i="15"/>
  <c r="AM732" i="15"/>
  <c r="AL732" i="15"/>
  <c r="AJ732" i="15"/>
  <c r="AI732" i="15"/>
  <c r="AM731" i="15"/>
  <c r="AL731" i="15"/>
  <c r="AJ731" i="15"/>
  <c r="AI731" i="15"/>
  <c r="AM730" i="15"/>
  <c r="AL730" i="15"/>
  <c r="AJ730" i="15"/>
  <c r="AI730" i="15"/>
  <c r="AM729" i="15"/>
  <c r="AL729" i="15"/>
  <c r="AJ729" i="15"/>
  <c r="AI729" i="15"/>
  <c r="AM728" i="15"/>
  <c r="AL728" i="15"/>
  <c r="AJ728" i="15"/>
  <c r="AI728" i="15"/>
  <c r="AM727" i="15"/>
  <c r="AL727" i="15"/>
  <c r="AJ727" i="15"/>
  <c r="AI727" i="15"/>
  <c r="AM726" i="15"/>
  <c r="AL726" i="15"/>
  <c r="AJ726" i="15"/>
  <c r="AI726" i="15"/>
  <c r="AM725" i="15"/>
  <c r="AL725" i="15"/>
  <c r="AJ725" i="15"/>
  <c r="AI725" i="15"/>
  <c r="AM724" i="15"/>
  <c r="AL724" i="15"/>
  <c r="AJ724" i="15"/>
  <c r="AI724" i="15"/>
  <c r="AM723" i="15"/>
  <c r="AL723" i="15"/>
  <c r="AJ723" i="15"/>
  <c r="AI723" i="15"/>
  <c r="AM722" i="15"/>
  <c r="AL722" i="15"/>
  <c r="AJ722" i="15"/>
  <c r="AI722" i="15"/>
  <c r="AM721" i="15"/>
  <c r="AL721" i="15"/>
  <c r="AJ721" i="15"/>
  <c r="AI721" i="15"/>
  <c r="AM720" i="15"/>
  <c r="AL720" i="15"/>
  <c r="AJ720" i="15"/>
  <c r="AI720" i="15"/>
  <c r="AM719" i="15"/>
  <c r="AL719" i="15"/>
  <c r="AJ719" i="15"/>
  <c r="AI719" i="15"/>
  <c r="AM718" i="15"/>
  <c r="AL718" i="15"/>
  <c r="AJ718" i="15"/>
  <c r="AI718" i="15"/>
  <c r="AM717" i="15"/>
  <c r="AL717" i="15"/>
  <c r="AJ717" i="15"/>
  <c r="AI717" i="15"/>
  <c r="AM716" i="15"/>
  <c r="AL716" i="15"/>
  <c r="AJ716" i="15"/>
  <c r="AI716" i="15"/>
  <c r="AM715" i="15"/>
  <c r="AL715" i="15"/>
  <c r="AJ715" i="15"/>
  <c r="AI715" i="15"/>
  <c r="AM714" i="15"/>
  <c r="AL714" i="15"/>
  <c r="AJ714" i="15"/>
  <c r="AI714" i="15"/>
  <c r="AM713" i="15"/>
  <c r="AL713" i="15"/>
  <c r="AJ713" i="15"/>
  <c r="AI713" i="15"/>
  <c r="AM712" i="15"/>
  <c r="AL712" i="15"/>
  <c r="AJ712" i="15"/>
  <c r="AI712" i="15"/>
  <c r="AM711" i="15"/>
  <c r="AL711" i="15"/>
  <c r="AJ711" i="15"/>
  <c r="AI711" i="15"/>
  <c r="AM710" i="15"/>
  <c r="AL710" i="15"/>
  <c r="AJ710" i="15"/>
  <c r="AI710" i="15"/>
  <c r="AM709" i="15"/>
  <c r="AL709" i="15"/>
  <c r="AJ709" i="15"/>
  <c r="AI709" i="15"/>
  <c r="AM708" i="15"/>
  <c r="AL708" i="15"/>
  <c r="AJ708" i="15"/>
  <c r="AI708" i="15"/>
  <c r="AM707" i="15"/>
  <c r="AL707" i="15"/>
  <c r="AJ707" i="15"/>
  <c r="AI707" i="15"/>
  <c r="AM706" i="15"/>
  <c r="AL706" i="15"/>
  <c r="AJ706" i="15"/>
  <c r="AI706" i="15"/>
  <c r="AM705" i="15"/>
  <c r="AL705" i="15"/>
  <c r="AJ705" i="15"/>
  <c r="AI705" i="15"/>
  <c r="AM704" i="15"/>
  <c r="AL704" i="15"/>
  <c r="AJ704" i="15"/>
  <c r="AI704" i="15"/>
  <c r="AM703" i="15"/>
  <c r="AL703" i="15"/>
  <c r="AJ703" i="15"/>
  <c r="AI703" i="15"/>
  <c r="AM702" i="15"/>
  <c r="AL702" i="15"/>
  <c r="AJ702" i="15"/>
  <c r="AI702" i="15"/>
  <c r="AM701" i="15"/>
  <c r="AL701" i="15"/>
  <c r="AJ701" i="15"/>
  <c r="AI701" i="15"/>
  <c r="AM700" i="15"/>
  <c r="AL700" i="15"/>
  <c r="AJ700" i="15"/>
  <c r="AI700" i="15"/>
  <c r="AM699" i="15"/>
  <c r="AL699" i="15"/>
  <c r="AJ699" i="15"/>
  <c r="AI699" i="15"/>
  <c r="AM698" i="15"/>
  <c r="AL698" i="15"/>
  <c r="AJ698" i="15"/>
  <c r="AI698" i="15"/>
  <c r="AM697" i="15"/>
  <c r="AL697" i="15"/>
  <c r="AJ697" i="15"/>
  <c r="AI697" i="15"/>
  <c r="AM696" i="15"/>
  <c r="AL696" i="15"/>
  <c r="AJ696" i="15"/>
  <c r="AI696" i="15"/>
  <c r="AM695" i="15"/>
  <c r="AL695" i="15"/>
  <c r="AJ695" i="15"/>
  <c r="AI695" i="15"/>
  <c r="AM694" i="15"/>
  <c r="AL694" i="15"/>
  <c r="AJ694" i="15"/>
  <c r="AI694" i="15"/>
  <c r="AM693" i="15"/>
  <c r="AL693" i="15"/>
  <c r="AJ693" i="15"/>
  <c r="AI693" i="15"/>
  <c r="AM692" i="15"/>
  <c r="AL692" i="15"/>
  <c r="AJ692" i="15"/>
  <c r="AI692" i="15"/>
  <c r="AM691" i="15"/>
  <c r="AL691" i="15"/>
  <c r="AJ691" i="15"/>
  <c r="AI691" i="15"/>
  <c r="AM690" i="15"/>
  <c r="AL690" i="15"/>
  <c r="AJ690" i="15"/>
  <c r="AI690" i="15"/>
  <c r="AM689" i="15"/>
  <c r="AL689" i="15"/>
  <c r="AJ689" i="15"/>
  <c r="AI689" i="15"/>
  <c r="AM688" i="15"/>
  <c r="AL688" i="15"/>
  <c r="AJ688" i="15"/>
  <c r="AI688" i="15"/>
  <c r="AM687" i="15"/>
  <c r="AL687" i="15"/>
  <c r="AJ687" i="15"/>
  <c r="AI687" i="15"/>
  <c r="AM686" i="15"/>
  <c r="AL686" i="15"/>
  <c r="AJ686" i="15"/>
  <c r="AI686" i="15"/>
  <c r="AM685" i="15"/>
  <c r="AL685" i="15"/>
  <c r="AJ685" i="15"/>
  <c r="AI685" i="15"/>
  <c r="AM684" i="15"/>
  <c r="AL684" i="15"/>
  <c r="AJ684" i="15"/>
  <c r="AI684" i="15"/>
  <c r="AM683" i="15"/>
  <c r="AL683" i="15"/>
  <c r="AJ683" i="15"/>
  <c r="AI683" i="15"/>
  <c r="AM682" i="15"/>
  <c r="AL682" i="15"/>
  <c r="AJ682" i="15"/>
  <c r="AI682" i="15"/>
  <c r="AM681" i="15"/>
  <c r="AL681" i="15"/>
  <c r="AJ681" i="15"/>
  <c r="AI681" i="15"/>
  <c r="AM680" i="15"/>
  <c r="AL680" i="15"/>
  <c r="AJ680" i="15"/>
  <c r="AI680" i="15"/>
  <c r="AM679" i="15"/>
  <c r="AL679" i="15"/>
  <c r="AJ679" i="15"/>
  <c r="AI679" i="15"/>
  <c r="AM678" i="15"/>
  <c r="AL678" i="15"/>
  <c r="AJ678" i="15"/>
  <c r="AI678" i="15"/>
  <c r="AM677" i="15"/>
  <c r="AL677" i="15"/>
  <c r="AJ677" i="15"/>
  <c r="AI677" i="15"/>
  <c r="AM676" i="15"/>
  <c r="AL676" i="15"/>
  <c r="AJ676" i="15"/>
  <c r="AI676" i="15"/>
  <c r="AM675" i="15"/>
  <c r="AL675" i="15"/>
  <c r="AJ675" i="15"/>
  <c r="AI675" i="15"/>
  <c r="AM674" i="15"/>
  <c r="AL674" i="15"/>
  <c r="AJ674" i="15"/>
  <c r="AI674" i="15"/>
  <c r="AM673" i="15"/>
  <c r="AL673" i="15"/>
  <c r="AJ673" i="15"/>
  <c r="AI673" i="15"/>
  <c r="AM672" i="15"/>
  <c r="AL672" i="15"/>
  <c r="AJ672" i="15"/>
  <c r="AI672" i="15"/>
  <c r="AM671" i="15"/>
  <c r="AL671" i="15"/>
  <c r="AJ671" i="15"/>
  <c r="AI671" i="15"/>
  <c r="AM670" i="15"/>
  <c r="AL670" i="15"/>
  <c r="AJ670" i="15"/>
  <c r="AI670" i="15"/>
  <c r="AM669" i="15"/>
  <c r="AL669" i="15"/>
  <c r="AJ669" i="15"/>
  <c r="AI669" i="15"/>
  <c r="AM668" i="15"/>
  <c r="AL668" i="15"/>
  <c r="AJ668" i="15"/>
  <c r="AI668" i="15"/>
  <c r="AM667" i="15"/>
  <c r="AL667" i="15"/>
  <c r="AJ667" i="15"/>
  <c r="AI667" i="15"/>
  <c r="AM666" i="15"/>
  <c r="AL666" i="15"/>
  <c r="AJ666" i="15"/>
  <c r="AI666" i="15"/>
  <c r="AM665" i="15"/>
  <c r="AL665" i="15"/>
  <c r="AJ665" i="15"/>
  <c r="AI665" i="15"/>
  <c r="AM664" i="15"/>
  <c r="AL664" i="15"/>
  <c r="AJ664" i="15"/>
  <c r="AI664" i="15"/>
  <c r="AM663" i="15"/>
  <c r="AL663" i="15"/>
  <c r="AJ663" i="15"/>
  <c r="AI663" i="15"/>
  <c r="AM662" i="15"/>
  <c r="AL662" i="15"/>
  <c r="AJ662" i="15"/>
  <c r="AI662" i="15"/>
  <c r="AM661" i="15"/>
  <c r="AL661" i="15"/>
  <c r="AJ661" i="15"/>
  <c r="AI661" i="15"/>
  <c r="AM660" i="15"/>
  <c r="AL660" i="15"/>
  <c r="AJ660" i="15"/>
  <c r="AI660" i="15"/>
  <c r="AM659" i="15"/>
  <c r="AL659" i="15"/>
  <c r="AJ659" i="15"/>
  <c r="AI659" i="15"/>
  <c r="AM658" i="15"/>
  <c r="AL658" i="15"/>
  <c r="AJ658" i="15"/>
  <c r="AI658" i="15"/>
  <c r="AM657" i="15"/>
  <c r="AL657" i="15"/>
  <c r="AJ657" i="15"/>
  <c r="AI657" i="15"/>
  <c r="AM656" i="15"/>
  <c r="AL656" i="15"/>
  <c r="AJ656" i="15"/>
  <c r="AI656" i="15"/>
  <c r="AM655" i="15"/>
  <c r="AL655" i="15"/>
  <c r="AJ655" i="15"/>
  <c r="AI655" i="15"/>
  <c r="AM654" i="15"/>
  <c r="AL654" i="15"/>
  <c r="AJ654" i="15"/>
  <c r="AI654" i="15"/>
  <c r="AM653" i="15"/>
  <c r="AL653" i="15"/>
  <c r="AJ653" i="15"/>
  <c r="AI653" i="15"/>
  <c r="AM652" i="15"/>
  <c r="AL652" i="15"/>
  <c r="AJ652" i="15"/>
  <c r="AI652" i="15"/>
  <c r="AM651" i="15"/>
  <c r="AL651" i="15"/>
  <c r="AJ651" i="15"/>
  <c r="AI651" i="15"/>
  <c r="AM650" i="15"/>
  <c r="AL650" i="15"/>
  <c r="AJ650" i="15"/>
  <c r="AI650" i="15"/>
  <c r="AM649" i="15"/>
  <c r="AL649" i="15"/>
  <c r="AJ649" i="15"/>
  <c r="AI649" i="15"/>
  <c r="AM648" i="15"/>
  <c r="AL648" i="15"/>
  <c r="AJ648" i="15"/>
  <c r="AI648" i="15"/>
  <c r="AM647" i="15"/>
  <c r="AL647" i="15"/>
  <c r="AJ647" i="15"/>
  <c r="AI647" i="15"/>
  <c r="AM646" i="15"/>
  <c r="AL646" i="15"/>
  <c r="AJ646" i="15"/>
  <c r="AI646" i="15"/>
  <c r="AM645" i="15"/>
  <c r="AL645" i="15"/>
  <c r="AJ645" i="15"/>
  <c r="AI645" i="15"/>
  <c r="AM644" i="15"/>
  <c r="AL644" i="15"/>
  <c r="AJ644" i="15"/>
  <c r="AI644" i="15"/>
  <c r="AM643" i="15"/>
  <c r="AL643" i="15"/>
  <c r="AJ643" i="15"/>
  <c r="AI643" i="15"/>
  <c r="AM642" i="15"/>
  <c r="AL642" i="15"/>
  <c r="AJ642" i="15"/>
  <c r="AI642" i="15"/>
  <c r="AM641" i="15"/>
  <c r="AL641" i="15"/>
  <c r="AJ641" i="15"/>
  <c r="AI641" i="15"/>
  <c r="AM640" i="15"/>
  <c r="AL640" i="15"/>
  <c r="AJ640" i="15"/>
  <c r="AI640" i="15"/>
  <c r="AM639" i="15"/>
  <c r="AL639" i="15"/>
  <c r="AJ639" i="15"/>
  <c r="AI639" i="15"/>
  <c r="AM638" i="15"/>
  <c r="AL638" i="15"/>
  <c r="AJ638" i="15"/>
  <c r="AI638" i="15"/>
  <c r="AM637" i="15"/>
  <c r="AL637" i="15"/>
  <c r="AJ637" i="15"/>
  <c r="AI637" i="15"/>
  <c r="AM636" i="15"/>
  <c r="AL636" i="15"/>
  <c r="AJ636" i="15"/>
  <c r="AI636" i="15"/>
  <c r="AM635" i="15"/>
  <c r="AL635" i="15"/>
  <c r="AJ635" i="15"/>
  <c r="AI635" i="15"/>
  <c r="AM634" i="15"/>
  <c r="AL634" i="15"/>
  <c r="AJ634" i="15"/>
  <c r="AI634" i="15"/>
  <c r="AM633" i="15"/>
  <c r="AL633" i="15"/>
  <c r="AJ633" i="15"/>
  <c r="AI633" i="15"/>
  <c r="AM632" i="15"/>
  <c r="AL632" i="15"/>
  <c r="AJ632" i="15"/>
  <c r="AI632" i="15"/>
  <c r="AM631" i="15"/>
  <c r="AL631" i="15"/>
  <c r="AJ631" i="15"/>
  <c r="AI631" i="15"/>
  <c r="AM630" i="15"/>
  <c r="AL630" i="15"/>
  <c r="AJ630" i="15"/>
  <c r="AI630" i="15"/>
  <c r="AM629" i="15"/>
  <c r="AL629" i="15"/>
  <c r="AJ629" i="15"/>
  <c r="AI629" i="15"/>
  <c r="AM628" i="15"/>
  <c r="AL628" i="15"/>
  <c r="AJ628" i="15"/>
  <c r="AI628" i="15"/>
  <c r="AM627" i="15"/>
  <c r="AL627" i="15"/>
  <c r="AJ627" i="15"/>
  <c r="AI627" i="15"/>
  <c r="AM626" i="15"/>
  <c r="AL626" i="15"/>
  <c r="AJ626" i="15"/>
  <c r="AI626" i="15"/>
  <c r="AM625" i="15"/>
  <c r="AL625" i="15"/>
  <c r="AJ625" i="15"/>
  <c r="AI625" i="15"/>
  <c r="AM624" i="15"/>
  <c r="AL624" i="15"/>
  <c r="AJ624" i="15"/>
  <c r="AI624" i="15"/>
  <c r="AM623" i="15"/>
  <c r="AL623" i="15"/>
  <c r="AJ623" i="15"/>
  <c r="AI623" i="15"/>
  <c r="AM622" i="15"/>
  <c r="AL622" i="15"/>
  <c r="AJ622" i="15"/>
  <c r="AI622" i="15"/>
  <c r="AM621" i="15"/>
  <c r="AL621" i="15"/>
  <c r="AJ621" i="15"/>
  <c r="AI621" i="15"/>
  <c r="AM620" i="15"/>
  <c r="AL620" i="15"/>
  <c r="AJ620" i="15"/>
  <c r="AI620" i="15"/>
  <c r="AM619" i="15"/>
  <c r="AL619" i="15"/>
  <c r="AJ619" i="15"/>
  <c r="AI619" i="15"/>
  <c r="AM618" i="15"/>
  <c r="AL618" i="15"/>
  <c r="AJ618" i="15"/>
  <c r="AI618" i="15"/>
  <c r="AM617" i="15"/>
  <c r="AL617" i="15"/>
  <c r="AJ617" i="15"/>
  <c r="AI617" i="15"/>
  <c r="AM616" i="15"/>
  <c r="AL616" i="15"/>
  <c r="AJ616" i="15"/>
  <c r="AI616" i="15"/>
  <c r="AM615" i="15"/>
  <c r="AL615" i="15"/>
  <c r="AJ615" i="15"/>
  <c r="AI615" i="15"/>
  <c r="AM614" i="15"/>
  <c r="AL614" i="15"/>
  <c r="AJ614" i="15"/>
  <c r="AI614" i="15"/>
  <c r="AM613" i="15"/>
  <c r="AL613" i="15"/>
  <c r="AJ613" i="15"/>
  <c r="AI613" i="15"/>
  <c r="AM612" i="15"/>
  <c r="AL612" i="15"/>
  <c r="AJ612" i="15"/>
  <c r="AI612" i="15"/>
  <c r="AM611" i="15"/>
  <c r="AL611" i="15"/>
  <c r="AJ611" i="15"/>
  <c r="AI611" i="15"/>
  <c r="AM610" i="15"/>
  <c r="AL610" i="15"/>
  <c r="AJ610" i="15"/>
  <c r="AI610" i="15"/>
  <c r="AM609" i="15"/>
  <c r="AL609" i="15"/>
  <c r="AJ609" i="15"/>
  <c r="AI609" i="15"/>
  <c r="AM608" i="15"/>
  <c r="AL608" i="15"/>
  <c r="AJ608" i="15"/>
  <c r="AI608" i="15"/>
  <c r="AM607" i="15"/>
  <c r="AL607" i="15"/>
  <c r="AJ607" i="15"/>
  <c r="AI607" i="15"/>
  <c r="AM606" i="15"/>
  <c r="AL606" i="15"/>
  <c r="AJ606" i="15"/>
  <c r="AI606" i="15"/>
  <c r="AM605" i="15"/>
  <c r="AL605" i="15"/>
  <c r="AJ605" i="15"/>
  <c r="AI605" i="15"/>
  <c r="AM604" i="15"/>
  <c r="AL604" i="15"/>
  <c r="AJ604" i="15"/>
  <c r="AI604" i="15"/>
  <c r="AM603" i="15"/>
  <c r="AL603" i="15"/>
  <c r="AJ603" i="15"/>
  <c r="AI603" i="15"/>
  <c r="AM602" i="15"/>
  <c r="AL602" i="15"/>
  <c r="AJ602" i="15"/>
  <c r="AI602" i="15"/>
  <c r="AM601" i="15"/>
  <c r="AL601" i="15"/>
  <c r="AJ601" i="15"/>
  <c r="AI601" i="15"/>
  <c r="AM600" i="15"/>
  <c r="AL600" i="15"/>
  <c r="AJ600" i="15"/>
  <c r="AI600" i="15"/>
  <c r="AM599" i="15"/>
  <c r="AL599" i="15"/>
  <c r="AJ599" i="15"/>
  <c r="AI599" i="15"/>
  <c r="AM598" i="15"/>
  <c r="AL598" i="15"/>
  <c r="AJ598" i="15"/>
  <c r="AI598" i="15"/>
  <c r="AM597" i="15"/>
  <c r="AL597" i="15"/>
  <c r="AJ597" i="15"/>
  <c r="AI597" i="15"/>
  <c r="AM596" i="15"/>
  <c r="AL596" i="15"/>
  <c r="AJ596" i="15"/>
  <c r="AI596" i="15"/>
  <c r="AM595" i="15"/>
  <c r="AL595" i="15"/>
  <c r="AJ595" i="15"/>
  <c r="AI595" i="15"/>
  <c r="AM594" i="15"/>
  <c r="AL594" i="15"/>
  <c r="AJ594" i="15"/>
  <c r="AI594" i="15"/>
  <c r="AM593" i="15"/>
  <c r="AL593" i="15"/>
  <c r="AJ593" i="15"/>
  <c r="AI593" i="15"/>
  <c r="AM592" i="15"/>
  <c r="AL592" i="15"/>
  <c r="AJ592" i="15"/>
  <c r="AI592" i="15"/>
  <c r="AM591" i="15"/>
  <c r="AL591" i="15"/>
  <c r="AJ591" i="15"/>
  <c r="AI591" i="15"/>
  <c r="AM590" i="15"/>
  <c r="AL590" i="15"/>
  <c r="AJ590" i="15"/>
  <c r="AI590" i="15"/>
  <c r="AM589" i="15"/>
  <c r="AL589" i="15"/>
  <c r="AJ589" i="15"/>
  <c r="AI589" i="15"/>
  <c r="AM588" i="15"/>
  <c r="AL588" i="15"/>
  <c r="AJ588" i="15"/>
  <c r="AI588" i="15"/>
  <c r="AM587" i="15"/>
  <c r="AL587" i="15"/>
  <c r="AJ587" i="15"/>
  <c r="AI587" i="15"/>
  <c r="AM586" i="15"/>
  <c r="AL586" i="15"/>
  <c r="AJ586" i="15"/>
  <c r="AI586" i="15"/>
  <c r="AM585" i="15"/>
  <c r="AL585" i="15"/>
  <c r="AJ585" i="15"/>
  <c r="AI585" i="15"/>
  <c r="AM584" i="15"/>
  <c r="AL584" i="15"/>
  <c r="AJ584" i="15"/>
  <c r="AI584" i="15"/>
  <c r="AM583" i="15"/>
  <c r="AL583" i="15"/>
  <c r="AJ583" i="15"/>
  <c r="AI583" i="15"/>
  <c r="AM582" i="15"/>
  <c r="AL582" i="15"/>
  <c r="AJ582" i="15"/>
  <c r="AI582" i="15"/>
  <c r="AM581" i="15"/>
  <c r="AL581" i="15"/>
  <c r="AJ581" i="15"/>
  <c r="AI581" i="15"/>
  <c r="AM580" i="15"/>
  <c r="AL580" i="15"/>
  <c r="AJ580" i="15"/>
  <c r="AI580" i="15"/>
  <c r="AM579" i="15"/>
  <c r="AL579" i="15"/>
  <c r="AJ579" i="15"/>
  <c r="AI579" i="15"/>
  <c r="AM578" i="15"/>
  <c r="AL578" i="15"/>
  <c r="AJ578" i="15"/>
  <c r="AI578" i="15"/>
  <c r="AM577" i="15"/>
  <c r="AL577" i="15"/>
  <c r="AJ577" i="15"/>
  <c r="AI577" i="15"/>
  <c r="AM576" i="15"/>
  <c r="AL576" i="15"/>
  <c r="AJ576" i="15"/>
  <c r="AI576" i="15"/>
  <c r="AM575" i="15"/>
  <c r="AL575" i="15"/>
  <c r="AJ575" i="15"/>
  <c r="AI575" i="15"/>
  <c r="AM574" i="15"/>
  <c r="AL574" i="15"/>
  <c r="AJ574" i="15"/>
  <c r="AI574" i="15"/>
  <c r="AM573" i="15"/>
  <c r="AL573" i="15"/>
  <c r="AJ573" i="15"/>
  <c r="AI573" i="15"/>
  <c r="AM572" i="15"/>
  <c r="AL572" i="15"/>
  <c r="AJ572" i="15"/>
  <c r="AI572" i="15"/>
  <c r="AM571" i="15"/>
  <c r="AL571" i="15"/>
  <c r="AJ571" i="15"/>
  <c r="AI571" i="15"/>
  <c r="AM570" i="15"/>
  <c r="AL570" i="15"/>
  <c r="AJ570" i="15"/>
  <c r="AI570" i="15"/>
  <c r="AM569" i="15"/>
  <c r="AL569" i="15"/>
  <c r="AJ569" i="15"/>
  <c r="AI569" i="15"/>
  <c r="AM568" i="15"/>
  <c r="AL568" i="15"/>
  <c r="AJ568" i="15"/>
  <c r="AI568" i="15"/>
  <c r="AM567" i="15"/>
  <c r="AL567" i="15"/>
  <c r="AJ567" i="15"/>
  <c r="AI567" i="15"/>
  <c r="AM566" i="15"/>
  <c r="AL566" i="15"/>
  <c r="AJ566" i="15"/>
  <c r="AI566" i="15"/>
  <c r="AM565" i="15"/>
  <c r="AL565" i="15"/>
  <c r="AJ565" i="15"/>
  <c r="AI565" i="15"/>
  <c r="AM564" i="15"/>
  <c r="AL564" i="15"/>
  <c r="AJ564" i="15"/>
  <c r="AI564" i="15"/>
  <c r="AM563" i="15"/>
  <c r="AL563" i="15"/>
  <c r="AJ563" i="15"/>
  <c r="AI563" i="15"/>
  <c r="AM562" i="15"/>
  <c r="AL562" i="15"/>
  <c r="AJ562" i="15"/>
  <c r="AI562" i="15"/>
  <c r="AM561" i="15"/>
  <c r="AL561" i="15"/>
  <c r="AJ561" i="15"/>
  <c r="AI561" i="15"/>
  <c r="AM560" i="15"/>
  <c r="AL560" i="15"/>
  <c r="AJ560" i="15"/>
  <c r="AI560" i="15"/>
  <c r="AM559" i="15"/>
  <c r="AL559" i="15"/>
  <c r="AJ559" i="15"/>
  <c r="AI559" i="15"/>
  <c r="AM558" i="15"/>
  <c r="AL558" i="15"/>
  <c r="AJ558" i="15"/>
  <c r="AI558" i="15"/>
  <c r="AM557" i="15"/>
  <c r="AL557" i="15"/>
  <c r="AJ557" i="15"/>
  <c r="AI557" i="15"/>
  <c r="AM556" i="15"/>
  <c r="AL556" i="15"/>
  <c r="AJ556" i="15"/>
  <c r="AI556" i="15"/>
  <c r="AM555" i="15"/>
  <c r="AL555" i="15"/>
  <c r="AJ555" i="15"/>
  <c r="AI555" i="15"/>
  <c r="AM554" i="15"/>
  <c r="AL554" i="15"/>
  <c r="AJ554" i="15"/>
  <c r="AI554" i="15"/>
  <c r="AM553" i="15"/>
  <c r="AL553" i="15"/>
  <c r="AJ553" i="15"/>
  <c r="AI553" i="15"/>
  <c r="AM552" i="15"/>
  <c r="AL552" i="15"/>
  <c r="AJ552" i="15"/>
  <c r="AI552" i="15"/>
  <c r="AM551" i="15"/>
  <c r="AL551" i="15"/>
  <c r="AJ551" i="15"/>
  <c r="AI551" i="15"/>
  <c r="AM550" i="15"/>
  <c r="AL550" i="15"/>
  <c r="AJ550" i="15"/>
  <c r="AI550" i="15"/>
  <c r="AM549" i="15"/>
  <c r="AL549" i="15"/>
  <c r="AJ549" i="15"/>
  <c r="AI549" i="15"/>
  <c r="AM548" i="15"/>
  <c r="AL548" i="15"/>
  <c r="AJ548" i="15"/>
  <c r="AI548" i="15"/>
  <c r="AM547" i="15"/>
  <c r="AL547" i="15"/>
  <c r="AJ547" i="15"/>
  <c r="AI547" i="15"/>
  <c r="AM546" i="15"/>
  <c r="AL546" i="15"/>
  <c r="AJ546" i="15"/>
  <c r="AI546" i="15"/>
  <c r="AM545" i="15"/>
  <c r="AL545" i="15"/>
  <c r="AJ545" i="15"/>
  <c r="AI545" i="15"/>
  <c r="AM544" i="15"/>
  <c r="AL544" i="15"/>
  <c r="AJ544" i="15"/>
  <c r="AI544" i="15"/>
  <c r="AM543" i="15"/>
  <c r="AL543" i="15"/>
  <c r="AJ543" i="15"/>
  <c r="AI543" i="15"/>
  <c r="AM542" i="15"/>
  <c r="AL542" i="15"/>
  <c r="AJ542" i="15"/>
  <c r="AI542" i="15"/>
  <c r="AM541" i="15"/>
  <c r="AL541" i="15"/>
  <c r="AJ541" i="15"/>
  <c r="AI541" i="15"/>
  <c r="AM540" i="15"/>
  <c r="AL540" i="15"/>
  <c r="AJ540" i="15"/>
  <c r="AI540" i="15"/>
  <c r="AM539" i="15"/>
  <c r="AL539" i="15"/>
  <c r="AJ539" i="15"/>
  <c r="AI539" i="15"/>
  <c r="AM538" i="15"/>
  <c r="AL538" i="15"/>
  <c r="AJ538" i="15"/>
  <c r="AI538" i="15"/>
  <c r="AM537" i="15"/>
  <c r="AL537" i="15"/>
  <c r="AJ537" i="15"/>
  <c r="AI537" i="15"/>
  <c r="AM536" i="15"/>
  <c r="AL536" i="15"/>
  <c r="AJ536" i="15"/>
  <c r="AI536" i="15"/>
  <c r="AM535" i="15"/>
  <c r="AL535" i="15"/>
  <c r="AJ535" i="15"/>
  <c r="AI535" i="15"/>
  <c r="AM534" i="15"/>
  <c r="AL534" i="15"/>
  <c r="AJ534" i="15"/>
  <c r="AI534" i="15"/>
  <c r="AM533" i="15"/>
  <c r="AL533" i="15"/>
  <c r="AJ533" i="15"/>
  <c r="AI533" i="15"/>
  <c r="AM532" i="15"/>
  <c r="AL532" i="15"/>
  <c r="AJ532" i="15"/>
  <c r="AI532" i="15"/>
  <c r="AM531" i="15"/>
  <c r="AL531" i="15"/>
  <c r="AJ531" i="15"/>
  <c r="AI531" i="15"/>
  <c r="AM530" i="15"/>
  <c r="AL530" i="15"/>
  <c r="AJ530" i="15"/>
  <c r="AI530" i="15"/>
  <c r="AM529" i="15"/>
  <c r="AL529" i="15"/>
  <c r="AJ529" i="15"/>
  <c r="AI529" i="15"/>
  <c r="AM528" i="15"/>
  <c r="AL528" i="15"/>
  <c r="AJ528" i="15"/>
  <c r="AI528" i="15"/>
  <c r="AM527" i="15"/>
  <c r="AL527" i="15"/>
  <c r="AJ527" i="15"/>
  <c r="AI527" i="15"/>
  <c r="AM526" i="15"/>
  <c r="AL526" i="15"/>
  <c r="AJ526" i="15"/>
  <c r="AI526" i="15"/>
  <c r="AM525" i="15"/>
  <c r="AL525" i="15"/>
  <c r="AJ525" i="15"/>
  <c r="AI525" i="15"/>
  <c r="AM524" i="15"/>
  <c r="AL524" i="15"/>
  <c r="AJ524" i="15"/>
  <c r="AI524" i="15"/>
  <c r="AM523" i="15"/>
  <c r="AL523" i="15"/>
  <c r="AJ523" i="15"/>
  <c r="AI523" i="15"/>
  <c r="AM522" i="15"/>
  <c r="AL522" i="15"/>
  <c r="AJ522" i="15"/>
  <c r="AI522" i="15"/>
  <c r="AM521" i="15"/>
  <c r="AL521" i="15"/>
  <c r="AJ521" i="15"/>
  <c r="AI521" i="15"/>
  <c r="AM520" i="15"/>
  <c r="AL520" i="15"/>
  <c r="AJ520" i="15"/>
  <c r="AI520" i="15"/>
  <c r="AM519" i="15"/>
  <c r="AL519" i="15"/>
  <c r="AJ519" i="15"/>
  <c r="AI519" i="15"/>
  <c r="AM518" i="15"/>
  <c r="AL518" i="15"/>
  <c r="AJ518" i="15"/>
  <c r="AI518" i="15"/>
  <c r="AM517" i="15"/>
  <c r="AL517" i="15"/>
  <c r="AJ517" i="15"/>
  <c r="AI517" i="15"/>
  <c r="AM516" i="15"/>
  <c r="AL516" i="15"/>
  <c r="AJ516" i="15"/>
  <c r="AI516" i="15"/>
  <c r="AM515" i="15"/>
  <c r="AL515" i="15"/>
  <c r="AJ515" i="15"/>
  <c r="AI515" i="15"/>
  <c r="AM514" i="15"/>
  <c r="AL514" i="15"/>
  <c r="AJ514" i="15"/>
  <c r="AI514" i="15"/>
  <c r="AM513" i="15"/>
  <c r="AL513" i="15"/>
  <c r="AJ513" i="15"/>
  <c r="AI513" i="15"/>
  <c r="AM512" i="15"/>
  <c r="AL512" i="15"/>
  <c r="AJ512" i="15"/>
  <c r="AI512" i="15"/>
  <c r="AM511" i="15"/>
  <c r="AL511" i="15"/>
  <c r="AJ511" i="15"/>
  <c r="AI511" i="15"/>
  <c r="AM510" i="15"/>
  <c r="AL510" i="15"/>
  <c r="AJ510" i="15"/>
  <c r="AI510" i="15"/>
  <c r="AM509" i="15"/>
  <c r="AL509" i="15"/>
  <c r="AJ509" i="15"/>
  <c r="AI509" i="15"/>
  <c r="AM508" i="15"/>
  <c r="AL508" i="15"/>
  <c r="AJ508" i="15"/>
  <c r="AI508" i="15"/>
  <c r="AM507" i="15"/>
  <c r="AL507" i="15"/>
  <c r="AJ507" i="15"/>
  <c r="AI507" i="15"/>
  <c r="AM506" i="15"/>
  <c r="AL506" i="15"/>
  <c r="AJ506" i="15"/>
  <c r="AI506" i="15"/>
  <c r="AM505" i="15"/>
  <c r="AL505" i="15"/>
  <c r="AJ505" i="15"/>
  <c r="AI505" i="15"/>
  <c r="AM504" i="15"/>
  <c r="AL504" i="15"/>
  <c r="AJ504" i="15"/>
  <c r="AI504" i="15"/>
  <c r="AM503" i="15"/>
  <c r="AL503" i="15"/>
  <c r="AJ503" i="15"/>
  <c r="AI503" i="15"/>
  <c r="AM502" i="15"/>
  <c r="AL502" i="15"/>
  <c r="AJ502" i="15"/>
  <c r="AI502" i="15"/>
  <c r="AM501" i="15"/>
  <c r="AL501" i="15"/>
  <c r="AJ501" i="15"/>
  <c r="AI501" i="15"/>
  <c r="AM500" i="15"/>
  <c r="AL500" i="15"/>
  <c r="AJ500" i="15"/>
  <c r="AI500" i="15"/>
  <c r="AM499" i="15"/>
  <c r="AL499" i="15"/>
  <c r="AJ499" i="15"/>
  <c r="AI499" i="15"/>
  <c r="AM498" i="15"/>
  <c r="AL498" i="15"/>
  <c r="AJ498" i="15"/>
  <c r="AI498" i="15"/>
  <c r="AM497" i="15"/>
  <c r="AL497" i="15"/>
  <c r="AJ497" i="15"/>
  <c r="AI497" i="15"/>
  <c r="AM496" i="15"/>
  <c r="AL496" i="15"/>
  <c r="AJ496" i="15"/>
  <c r="AI496" i="15"/>
  <c r="AM495" i="15"/>
  <c r="AL495" i="15"/>
  <c r="AJ495" i="15"/>
  <c r="AI495" i="15"/>
  <c r="AM494" i="15"/>
  <c r="AL494" i="15"/>
  <c r="AJ494" i="15"/>
  <c r="AI494" i="15"/>
  <c r="AM493" i="15"/>
  <c r="AL493" i="15"/>
  <c r="AJ493" i="15"/>
  <c r="AI493" i="15"/>
  <c r="AM492" i="15"/>
  <c r="AL492" i="15"/>
  <c r="AJ492" i="15"/>
  <c r="AI492" i="15"/>
  <c r="AM491" i="15"/>
  <c r="AL491" i="15"/>
  <c r="AJ491" i="15"/>
  <c r="AI491" i="15"/>
  <c r="AM490" i="15"/>
  <c r="AL490" i="15"/>
  <c r="AJ490" i="15"/>
  <c r="AI490" i="15"/>
  <c r="AM489" i="15"/>
  <c r="AL489" i="15"/>
  <c r="AJ489" i="15"/>
  <c r="AI489" i="15"/>
  <c r="AM488" i="15"/>
  <c r="AL488" i="15"/>
  <c r="AJ488" i="15"/>
  <c r="AI488" i="15"/>
  <c r="AM487" i="15"/>
  <c r="AL487" i="15"/>
  <c r="AJ487" i="15"/>
  <c r="AI487" i="15"/>
  <c r="AM486" i="15"/>
  <c r="AL486" i="15"/>
  <c r="AJ486" i="15"/>
  <c r="AI486" i="15"/>
  <c r="AM485" i="15"/>
  <c r="AL485" i="15"/>
  <c r="AJ485" i="15"/>
  <c r="AI485" i="15"/>
  <c r="AM484" i="15"/>
  <c r="AL484" i="15"/>
  <c r="AJ484" i="15"/>
  <c r="AI484" i="15"/>
  <c r="AM483" i="15"/>
  <c r="AL483" i="15"/>
  <c r="AJ483" i="15"/>
  <c r="AI483" i="15"/>
  <c r="AM482" i="15"/>
  <c r="AL482" i="15"/>
  <c r="AJ482" i="15"/>
  <c r="AI482" i="15"/>
  <c r="AM481" i="15"/>
  <c r="AL481" i="15"/>
  <c r="AJ481" i="15"/>
  <c r="AI481" i="15"/>
  <c r="AM480" i="15"/>
  <c r="AL480" i="15"/>
  <c r="AJ480" i="15"/>
  <c r="AI480" i="15"/>
  <c r="AM479" i="15"/>
  <c r="AL479" i="15"/>
  <c r="AJ479" i="15"/>
  <c r="AI479" i="15"/>
  <c r="AM478" i="15"/>
  <c r="AL478" i="15"/>
  <c r="AJ478" i="15"/>
  <c r="AI478" i="15"/>
  <c r="AM477" i="15"/>
  <c r="AL477" i="15"/>
  <c r="AJ477" i="15"/>
  <c r="AI477" i="15"/>
  <c r="AM476" i="15"/>
  <c r="AL476" i="15"/>
  <c r="AJ476" i="15"/>
  <c r="AI476" i="15"/>
  <c r="AM475" i="15"/>
  <c r="AL475" i="15"/>
  <c r="AJ475" i="15"/>
  <c r="AI475" i="15"/>
  <c r="AM474" i="15"/>
  <c r="AL474" i="15"/>
  <c r="AJ474" i="15"/>
  <c r="AI474" i="15"/>
  <c r="AM473" i="15"/>
  <c r="AL473" i="15"/>
  <c r="AJ473" i="15"/>
  <c r="AI473" i="15"/>
  <c r="AM472" i="15"/>
  <c r="AL472" i="15"/>
  <c r="AJ472" i="15"/>
  <c r="AI472" i="15"/>
  <c r="AM471" i="15"/>
  <c r="AL471" i="15"/>
  <c r="AJ471" i="15"/>
  <c r="AI471" i="15"/>
  <c r="AM470" i="15"/>
  <c r="AL470" i="15"/>
  <c r="AJ470" i="15"/>
  <c r="AI470" i="15"/>
  <c r="AM469" i="15"/>
  <c r="AL469" i="15"/>
  <c r="AJ469" i="15"/>
  <c r="AI469" i="15"/>
  <c r="AM468" i="15"/>
  <c r="AL468" i="15"/>
  <c r="AJ468" i="15"/>
  <c r="AI468" i="15"/>
  <c r="AM467" i="15"/>
  <c r="AL467" i="15"/>
  <c r="AJ467" i="15"/>
  <c r="AI467" i="15"/>
  <c r="AM466" i="15"/>
  <c r="AL466" i="15"/>
  <c r="AJ466" i="15"/>
  <c r="AI466" i="15"/>
  <c r="AM465" i="15"/>
  <c r="AL465" i="15"/>
  <c r="AJ465" i="15"/>
  <c r="AI465" i="15"/>
  <c r="AM464" i="15"/>
  <c r="AL464" i="15"/>
  <c r="AJ464" i="15"/>
  <c r="AI464" i="15"/>
  <c r="AM463" i="15"/>
  <c r="AL463" i="15"/>
  <c r="AJ463" i="15"/>
  <c r="AI463" i="15"/>
  <c r="AM462" i="15"/>
  <c r="AL462" i="15"/>
  <c r="AJ462" i="15"/>
  <c r="AI462" i="15"/>
  <c r="AM461" i="15"/>
  <c r="AL461" i="15"/>
  <c r="AJ461" i="15"/>
  <c r="AI461" i="15"/>
  <c r="AM460" i="15"/>
  <c r="AL460" i="15"/>
  <c r="AJ460" i="15"/>
  <c r="AI460" i="15"/>
  <c r="AM459" i="15"/>
  <c r="AL459" i="15"/>
  <c r="AJ459" i="15"/>
  <c r="AI459" i="15"/>
  <c r="AM458" i="15"/>
  <c r="AL458" i="15"/>
  <c r="AJ458" i="15"/>
  <c r="AI458" i="15"/>
  <c r="AM457" i="15"/>
  <c r="AL457" i="15"/>
  <c r="AJ457" i="15"/>
  <c r="AI457" i="15"/>
  <c r="AM456" i="15"/>
  <c r="AL456" i="15"/>
  <c r="AJ456" i="15"/>
  <c r="AI456" i="15"/>
  <c r="AM455" i="15"/>
  <c r="AL455" i="15"/>
  <c r="AJ455" i="15"/>
  <c r="AI455" i="15"/>
  <c r="AM454" i="15"/>
  <c r="AL454" i="15"/>
  <c r="AJ454" i="15"/>
  <c r="AI454" i="15"/>
  <c r="AM453" i="15"/>
  <c r="AL453" i="15"/>
  <c r="AJ453" i="15"/>
  <c r="AI453" i="15"/>
  <c r="AM452" i="15"/>
  <c r="AL452" i="15"/>
  <c r="AJ452" i="15"/>
  <c r="AI452" i="15"/>
  <c r="AM451" i="15"/>
  <c r="AL451" i="15"/>
  <c r="AJ451" i="15"/>
  <c r="AI451" i="15"/>
  <c r="AM450" i="15"/>
  <c r="AL450" i="15"/>
  <c r="AJ450" i="15"/>
  <c r="AI450" i="15"/>
  <c r="AM449" i="15"/>
  <c r="AL449" i="15"/>
  <c r="AJ449" i="15"/>
  <c r="AI449" i="15"/>
  <c r="AM448" i="15"/>
  <c r="AL448" i="15"/>
  <c r="AJ448" i="15"/>
  <c r="AI448" i="15"/>
  <c r="AM447" i="15"/>
  <c r="AL447" i="15"/>
  <c r="AJ447" i="15"/>
  <c r="AI447" i="15"/>
  <c r="AM446" i="15"/>
  <c r="AL446" i="15"/>
  <c r="AJ446" i="15"/>
  <c r="AI446" i="15"/>
  <c r="AM445" i="15"/>
  <c r="AL445" i="15"/>
  <c r="AJ445" i="15"/>
  <c r="AI445" i="15"/>
  <c r="AM444" i="15"/>
  <c r="AL444" i="15"/>
  <c r="AJ444" i="15"/>
  <c r="AI444" i="15"/>
  <c r="AM443" i="15"/>
  <c r="AL443" i="15"/>
  <c r="AJ443" i="15"/>
  <c r="AI443" i="15"/>
  <c r="AM442" i="15"/>
  <c r="AL442" i="15"/>
  <c r="AJ442" i="15"/>
  <c r="AI442" i="15"/>
  <c r="AM441" i="15"/>
  <c r="AL441" i="15"/>
  <c r="AJ441" i="15"/>
  <c r="AI441" i="15"/>
  <c r="AM440" i="15"/>
  <c r="AL440" i="15"/>
  <c r="AJ440" i="15"/>
  <c r="AI440" i="15"/>
  <c r="AM439" i="15"/>
  <c r="AL439" i="15"/>
  <c r="AJ439" i="15"/>
  <c r="AI439" i="15"/>
  <c r="AM438" i="15"/>
  <c r="AL438" i="15"/>
  <c r="AJ438" i="15"/>
  <c r="AI438" i="15"/>
  <c r="AM437" i="15"/>
  <c r="AL437" i="15"/>
  <c r="AJ437" i="15"/>
  <c r="AI437" i="15"/>
  <c r="AM436" i="15"/>
  <c r="AL436" i="15"/>
  <c r="AJ436" i="15"/>
  <c r="AI436" i="15"/>
  <c r="AM435" i="15"/>
  <c r="AL435" i="15"/>
  <c r="AJ435" i="15"/>
  <c r="AI435" i="15"/>
  <c r="AM434" i="15"/>
  <c r="AL434" i="15"/>
  <c r="AJ434" i="15"/>
  <c r="AI434" i="15"/>
  <c r="AM433" i="15"/>
  <c r="AL433" i="15"/>
  <c r="AJ433" i="15"/>
  <c r="AI433" i="15"/>
  <c r="AM432" i="15"/>
  <c r="AL432" i="15"/>
  <c r="AJ432" i="15"/>
  <c r="AI432" i="15"/>
  <c r="AM431" i="15"/>
  <c r="AL431" i="15"/>
  <c r="AJ431" i="15"/>
  <c r="AI431" i="15"/>
  <c r="AM430" i="15"/>
  <c r="AL430" i="15"/>
  <c r="AJ430" i="15"/>
  <c r="AI430" i="15"/>
  <c r="AM429" i="15"/>
  <c r="AL429" i="15"/>
  <c r="AJ429" i="15"/>
  <c r="AI429" i="15"/>
  <c r="AM428" i="15"/>
  <c r="AL428" i="15"/>
  <c r="AJ428" i="15"/>
  <c r="AI428" i="15"/>
  <c r="AM427" i="15"/>
  <c r="AL427" i="15"/>
  <c r="AJ427" i="15"/>
  <c r="AI427" i="15"/>
  <c r="AM426" i="15"/>
  <c r="AL426" i="15"/>
  <c r="AJ426" i="15"/>
  <c r="AI426" i="15"/>
  <c r="AM425" i="15"/>
  <c r="AL425" i="15"/>
  <c r="AJ425" i="15"/>
  <c r="AI425" i="15"/>
  <c r="AM424" i="15"/>
  <c r="AL424" i="15"/>
  <c r="AJ424" i="15"/>
  <c r="AI424" i="15"/>
  <c r="AM423" i="15"/>
  <c r="AL423" i="15"/>
  <c r="AJ423" i="15"/>
  <c r="AI423" i="15"/>
  <c r="AM422" i="15"/>
  <c r="AL422" i="15"/>
  <c r="AJ422" i="15"/>
  <c r="AI422" i="15"/>
  <c r="AM421" i="15"/>
  <c r="AL421" i="15"/>
  <c r="AJ421" i="15"/>
  <c r="AI421" i="15"/>
  <c r="AM420" i="15"/>
  <c r="AL420" i="15"/>
  <c r="AJ420" i="15"/>
  <c r="AI420" i="15"/>
  <c r="AM419" i="15"/>
  <c r="AL419" i="15"/>
  <c r="AJ419" i="15"/>
  <c r="AI419" i="15"/>
  <c r="AM418" i="15"/>
  <c r="AL418" i="15"/>
  <c r="AJ418" i="15"/>
  <c r="AI418" i="15"/>
  <c r="AM417" i="15"/>
  <c r="AL417" i="15"/>
  <c r="AJ417" i="15"/>
  <c r="AI417" i="15"/>
  <c r="AM416" i="15"/>
  <c r="AL416" i="15"/>
  <c r="AJ416" i="15"/>
  <c r="AI416" i="15"/>
  <c r="AM415" i="15"/>
  <c r="AL415" i="15"/>
  <c r="AJ415" i="15"/>
  <c r="AI415" i="15"/>
  <c r="AM414" i="15"/>
  <c r="AL414" i="15"/>
  <c r="AJ414" i="15"/>
  <c r="AI414" i="15"/>
  <c r="AM413" i="15"/>
  <c r="AL413" i="15"/>
  <c r="AJ413" i="15"/>
  <c r="AI413" i="15"/>
  <c r="AM412" i="15"/>
  <c r="AL412" i="15"/>
  <c r="AJ412" i="15"/>
  <c r="AI412" i="15"/>
  <c r="AM411" i="15"/>
  <c r="AL411" i="15"/>
  <c r="AJ411" i="15"/>
  <c r="AI411" i="15"/>
  <c r="AM410" i="15"/>
  <c r="AL410" i="15"/>
  <c r="AJ410" i="15"/>
  <c r="AI410" i="15"/>
  <c r="AM409" i="15"/>
  <c r="AL409" i="15"/>
  <c r="AJ409" i="15"/>
  <c r="AI409" i="15"/>
  <c r="AM408" i="15"/>
  <c r="AL408" i="15"/>
  <c r="AJ408" i="15"/>
  <c r="AI408" i="15"/>
  <c r="AM407" i="15"/>
  <c r="AL407" i="15"/>
  <c r="AJ407" i="15"/>
  <c r="AI407" i="15"/>
  <c r="AM406" i="15"/>
  <c r="AL406" i="15"/>
  <c r="AJ406" i="15"/>
  <c r="AI406" i="15"/>
  <c r="AM405" i="15"/>
  <c r="AL405" i="15"/>
  <c r="AJ405" i="15"/>
  <c r="AI405" i="15"/>
  <c r="AM404" i="15"/>
  <c r="AL404" i="15"/>
  <c r="AJ404" i="15"/>
  <c r="AI404" i="15"/>
  <c r="AM403" i="15"/>
  <c r="AL403" i="15"/>
  <c r="AJ403" i="15"/>
  <c r="AI403" i="15"/>
  <c r="AM402" i="15"/>
  <c r="AL402" i="15"/>
  <c r="AJ402" i="15"/>
  <c r="AI402" i="15"/>
  <c r="AM401" i="15"/>
  <c r="AL401" i="15"/>
  <c r="AJ401" i="15"/>
  <c r="AI401" i="15"/>
  <c r="AM400" i="15"/>
  <c r="AL400" i="15"/>
  <c r="AJ400" i="15"/>
  <c r="AI400" i="15"/>
  <c r="AM399" i="15"/>
  <c r="AL399" i="15"/>
  <c r="AJ399" i="15"/>
  <c r="AI399" i="15"/>
  <c r="AM398" i="15"/>
  <c r="AL398" i="15"/>
  <c r="AJ398" i="15"/>
  <c r="AI398" i="15"/>
  <c r="AM397" i="15"/>
  <c r="AL397" i="15"/>
  <c r="AJ397" i="15"/>
  <c r="AI397" i="15"/>
  <c r="AM396" i="15"/>
  <c r="AL396" i="15"/>
  <c r="AJ396" i="15"/>
  <c r="AI396" i="15"/>
  <c r="AM395" i="15"/>
  <c r="AL395" i="15"/>
  <c r="AJ395" i="15"/>
  <c r="AI395" i="15"/>
  <c r="AM394" i="15"/>
  <c r="AL394" i="15"/>
  <c r="AJ394" i="15"/>
  <c r="AI394" i="15"/>
  <c r="AM393" i="15"/>
  <c r="AL393" i="15"/>
  <c r="AJ393" i="15"/>
  <c r="AI393" i="15"/>
  <c r="AM392" i="15"/>
  <c r="AL392" i="15"/>
  <c r="AJ392" i="15"/>
  <c r="AI392" i="15"/>
  <c r="AM391" i="15"/>
  <c r="AL391" i="15"/>
  <c r="AJ391" i="15"/>
  <c r="AI391" i="15"/>
  <c r="AM390" i="15"/>
  <c r="AL390" i="15"/>
  <c r="AJ390" i="15"/>
  <c r="AI390" i="15"/>
  <c r="AM389" i="15"/>
  <c r="AL389" i="15"/>
  <c r="AJ389" i="15"/>
  <c r="AI389" i="15"/>
  <c r="AM388" i="15"/>
  <c r="AL388" i="15"/>
  <c r="AJ388" i="15"/>
  <c r="AI388" i="15"/>
  <c r="AM387" i="15"/>
  <c r="AL387" i="15"/>
  <c r="AJ387" i="15"/>
  <c r="AI387" i="15"/>
  <c r="AM386" i="15"/>
  <c r="AL386" i="15"/>
  <c r="AJ386" i="15"/>
  <c r="AI386" i="15"/>
  <c r="AM385" i="15"/>
  <c r="AL385" i="15"/>
  <c r="AJ385" i="15"/>
  <c r="AI385" i="15"/>
  <c r="AM384" i="15"/>
  <c r="AL384" i="15"/>
  <c r="AJ384" i="15"/>
  <c r="AI384" i="15"/>
  <c r="AM383" i="15"/>
  <c r="AL383" i="15"/>
  <c r="AJ383" i="15"/>
  <c r="AI383" i="15"/>
  <c r="AM382" i="15"/>
  <c r="AL382" i="15"/>
  <c r="AJ382" i="15"/>
  <c r="AI382" i="15"/>
  <c r="AM381" i="15"/>
  <c r="AL381" i="15"/>
  <c r="AJ381" i="15"/>
  <c r="AI381" i="15"/>
  <c r="AM380" i="15"/>
  <c r="AL380" i="15"/>
  <c r="AJ380" i="15"/>
  <c r="AI380" i="15"/>
  <c r="AM379" i="15"/>
  <c r="AL379" i="15"/>
  <c r="AJ379" i="15"/>
  <c r="AI379" i="15"/>
  <c r="AM378" i="15"/>
  <c r="AL378" i="15"/>
  <c r="AJ378" i="15"/>
  <c r="AI378" i="15"/>
  <c r="AM377" i="15"/>
  <c r="AL377" i="15"/>
  <c r="AJ377" i="15"/>
  <c r="AI377" i="15"/>
  <c r="AM376" i="15"/>
  <c r="AL376" i="15"/>
  <c r="AJ376" i="15"/>
  <c r="AI376" i="15"/>
  <c r="AM375" i="15"/>
  <c r="AL375" i="15"/>
  <c r="AJ375" i="15"/>
  <c r="AI375" i="15"/>
  <c r="AM374" i="15"/>
  <c r="AL374" i="15"/>
  <c r="AJ374" i="15"/>
  <c r="AI374" i="15"/>
  <c r="AM373" i="15"/>
  <c r="AL373" i="15"/>
  <c r="AJ373" i="15"/>
  <c r="AI373" i="15"/>
  <c r="AM372" i="15"/>
  <c r="AL372" i="15"/>
  <c r="AJ372" i="15"/>
  <c r="AI372" i="15"/>
  <c r="AM371" i="15"/>
  <c r="AL371" i="15"/>
  <c r="AJ371" i="15"/>
  <c r="AI371" i="15"/>
  <c r="AM370" i="15"/>
  <c r="AL370" i="15"/>
  <c r="AJ370" i="15"/>
  <c r="AI370" i="15"/>
  <c r="AM369" i="15"/>
  <c r="AL369" i="15"/>
  <c r="AJ369" i="15"/>
  <c r="AI369" i="15"/>
  <c r="AM368" i="15"/>
  <c r="AL368" i="15"/>
  <c r="AJ368" i="15"/>
  <c r="AI368" i="15"/>
  <c r="AM367" i="15"/>
  <c r="AL367" i="15"/>
  <c r="AJ367" i="15"/>
  <c r="AI367" i="15"/>
  <c r="AM366" i="15"/>
  <c r="AL366" i="15"/>
  <c r="AJ366" i="15"/>
  <c r="AI366" i="15"/>
  <c r="AM365" i="15"/>
  <c r="AL365" i="15"/>
  <c r="AJ365" i="15"/>
  <c r="AI365" i="15"/>
  <c r="AM364" i="15"/>
  <c r="AL364" i="15"/>
  <c r="AJ364" i="15"/>
  <c r="AI364" i="15"/>
  <c r="AM363" i="15"/>
  <c r="AL363" i="15"/>
  <c r="AJ363" i="15"/>
  <c r="AI363" i="15"/>
  <c r="AM362" i="15"/>
  <c r="AL362" i="15"/>
  <c r="AJ362" i="15"/>
  <c r="AI362" i="15"/>
  <c r="AM361" i="15"/>
  <c r="AL361" i="15"/>
  <c r="AJ361" i="15"/>
  <c r="AI361" i="15"/>
  <c r="AM360" i="15"/>
  <c r="AL360" i="15"/>
  <c r="AJ360" i="15"/>
  <c r="AI360" i="15"/>
  <c r="AM359" i="15"/>
  <c r="AL359" i="15"/>
  <c r="AJ359" i="15"/>
  <c r="AI359" i="15"/>
  <c r="AM358" i="15"/>
  <c r="AL358" i="15"/>
  <c r="AJ358" i="15"/>
  <c r="AI358" i="15"/>
  <c r="AM357" i="15"/>
  <c r="AL357" i="15"/>
  <c r="AJ357" i="15"/>
  <c r="AI357" i="15"/>
  <c r="AM356" i="15"/>
  <c r="AL356" i="15"/>
  <c r="AJ356" i="15"/>
  <c r="AI356" i="15"/>
  <c r="AM355" i="15"/>
  <c r="AL355" i="15"/>
  <c r="AJ355" i="15"/>
  <c r="AI355" i="15"/>
  <c r="AM354" i="15"/>
  <c r="AL354" i="15"/>
  <c r="AJ354" i="15"/>
  <c r="AI354" i="15"/>
  <c r="AM353" i="15"/>
  <c r="AL353" i="15"/>
  <c r="AJ353" i="15"/>
  <c r="AI353" i="15"/>
  <c r="AM352" i="15"/>
  <c r="AL352" i="15"/>
  <c r="AJ352" i="15"/>
  <c r="AI352" i="15"/>
  <c r="AM351" i="15"/>
  <c r="AL351" i="15"/>
  <c r="AJ351" i="15"/>
  <c r="AI351" i="15"/>
  <c r="AM350" i="15"/>
  <c r="AL350" i="15"/>
  <c r="AJ350" i="15"/>
  <c r="AI350" i="15"/>
  <c r="AM349" i="15"/>
  <c r="AL349" i="15"/>
  <c r="AJ349" i="15"/>
  <c r="AI349" i="15"/>
  <c r="AM348" i="15"/>
  <c r="AL348" i="15"/>
  <c r="AJ348" i="15"/>
  <c r="AI348" i="15"/>
  <c r="AM347" i="15"/>
  <c r="AL347" i="15"/>
  <c r="AJ347" i="15"/>
  <c r="AI347" i="15"/>
  <c r="AM346" i="15"/>
  <c r="AL346" i="15"/>
  <c r="AJ346" i="15"/>
  <c r="AI346" i="15"/>
  <c r="AM345" i="15"/>
  <c r="AL345" i="15"/>
  <c r="AJ345" i="15"/>
  <c r="AI345" i="15"/>
  <c r="AM344" i="15"/>
  <c r="AL344" i="15"/>
  <c r="AJ344" i="15"/>
  <c r="AI344" i="15"/>
  <c r="AM343" i="15"/>
  <c r="AL343" i="15"/>
  <c r="AJ343" i="15"/>
  <c r="AI343" i="15"/>
  <c r="AM342" i="15"/>
  <c r="AL342" i="15"/>
  <c r="AJ342" i="15"/>
  <c r="AI342" i="15"/>
  <c r="AM341" i="15"/>
  <c r="AL341" i="15"/>
  <c r="AJ341" i="15"/>
  <c r="AI341" i="15"/>
  <c r="AM340" i="15"/>
  <c r="AL340" i="15"/>
  <c r="AJ340" i="15"/>
  <c r="AI340" i="15"/>
  <c r="AM339" i="15"/>
  <c r="AL339" i="15"/>
  <c r="AJ339" i="15"/>
  <c r="AI339" i="15"/>
  <c r="AM338" i="15"/>
  <c r="AL338" i="15"/>
  <c r="AJ338" i="15"/>
  <c r="AI338" i="15"/>
  <c r="AM337" i="15"/>
  <c r="AL337" i="15"/>
  <c r="AJ337" i="15"/>
  <c r="AI337" i="15"/>
  <c r="AM336" i="15"/>
  <c r="AL336" i="15"/>
  <c r="AJ336" i="15"/>
  <c r="AI336" i="15"/>
  <c r="AM335" i="15"/>
  <c r="AL335" i="15"/>
  <c r="AJ335" i="15"/>
  <c r="AI335" i="15"/>
  <c r="AM334" i="15"/>
  <c r="AL334" i="15"/>
  <c r="AJ334" i="15"/>
  <c r="AI334" i="15"/>
  <c r="AM333" i="15"/>
  <c r="AL333" i="15"/>
  <c r="AJ333" i="15"/>
  <c r="AI333" i="15"/>
  <c r="AM332" i="15"/>
  <c r="AL332" i="15"/>
  <c r="AJ332" i="15"/>
  <c r="AI332" i="15"/>
  <c r="AM331" i="15"/>
  <c r="AL331" i="15"/>
  <c r="AJ331" i="15"/>
  <c r="AI331" i="15"/>
  <c r="AM330" i="15"/>
  <c r="AL330" i="15"/>
  <c r="AJ330" i="15"/>
  <c r="AI330" i="15"/>
  <c r="AM329" i="15"/>
  <c r="AL329" i="15"/>
  <c r="AJ329" i="15"/>
  <c r="AI329" i="15"/>
  <c r="AM328" i="15"/>
  <c r="AL328" i="15"/>
  <c r="AJ328" i="15"/>
  <c r="AI328" i="15"/>
  <c r="AM327" i="15"/>
  <c r="AL327" i="15"/>
  <c r="AJ327" i="15"/>
  <c r="AI327" i="15"/>
  <c r="AM326" i="15"/>
  <c r="AL326" i="15"/>
  <c r="AJ326" i="15"/>
  <c r="AI326" i="15"/>
  <c r="AM325" i="15"/>
  <c r="AL325" i="15"/>
  <c r="AJ325" i="15"/>
  <c r="AI325" i="15"/>
  <c r="AM324" i="15"/>
  <c r="AL324" i="15"/>
  <c r="AJ324" i="15"/>
  <c r="AI324" i="15"/>
  <c r="AM323" i="15"/>
  <c r="AL323" i="15"/>
  <c r="AJ323" i="15"/>
  <c r="AI323" i="15"/>
  <c r="AM322" i="15"/>
  <c r="AL322" i="15"/>
  <c r="AJ322" i="15"/>
  <c r="AI322" i="15"/>
  <c r="AM321" i="15"/>
  <c r="AL321" i="15"/>
  <c r="AJ321" i="15"/>
  <c r="AI321" i="15"/>
  <c r="AM320" i="15"/>
  <c r="AL320" i="15"/>
  <c r="AJ320" i="15"/>
  <c r="AI320" i="15"/>
  <c r="AM319" i="15"/>
  <c r="AL319" i="15"/>
  <c r="AJ319" i="15"/>
  <c r="AI319" i="15"/>
  <c r="AM318" i="15"/>
  <c r="AL318" i="15"/>
  <c r="AJ318" i="15"/>
  <c r="AI318" i="15"/>
  <c r="AM317" i="15"/>
  <c r="AL317" i="15"/>
  <c r="AJ317" i="15"/>
  <c r="AI317" i="15"/>
  <c r="AM316" i="15"/>
  <c r="AL316" i="15"/>
  <c r="AJ316" i="15"/>
  <c r="AI316" i="15"/>
  <c r="AM315" i="15"/>
  <c r="AL315" i="15"/>
  <c r="AJ315" i="15"/>
  <c r="AI315" i="15"/>
  <c r="AM314" i="15"/>
  <c r="AL314" i="15"/>
  <c r="AJ314" i="15"/>
  <c r="AI314" i="15"/>
  <c r="AM313" i="15"/>
  <c r="AL313" i="15"/>
  <c r="AJ313" i="15"/>
  <c r="AI313" i="15"/>
  <c r="AM312" i="15"/>
  <c r="AL312" i="15"/>
  <c r="AJ312" i="15"/>
  <c r="AI312" i="15"/>
  <c r="AM311" i="15"/>
  <c r="AL311" i="15"/>
  <c r="AJ311" i="15"/>
  <c r="AI311" i="15"/>
  <c r="AM310" i="15"/>
  <c r="AL310" i="15"/>
  <c r="AJ310" i="15"/>
  <c r="AI310" i="15"/>
  <c r="AM309" i="15"/>
  <c r="AL309" i="15"/>
  <c r="AJ309" i="15"/>
  <c r="AI309" i="15"/>
  <c r="AM308" i="15"/>
  <c r="AL308" i="15"/>
  <c r="AJ308" i="15"/>
  <c r="AI308" i="15"/>
  <c r="AM307" i="15"/>
  <c r="AL307" i="15"/>
  <c r="AJ307" i="15"/>
  <c r="AI307" i="15"/>
  <c r="AM306" i="15"/>
  <c r="AL306" i="15"/>
  <c r="AJ306" i="15"/>
  <c r="AI306" i="15"/>
  <c r="AM305" i="15"/>
  <c r="AL305" i="15"/>
  <c r="AJ305" i="15"/>
  <c r="AI305" i="15"/>
  <c r="AM304" i="15"/>
  <c r="AL304" i="15"/>
  <c r="AJ304" i="15"/>
  <c r="AI304" i="15"/>
  <c r="AM303" i="15"/>
  <c r="AL303" i="15"/>
  <c r="AJ303" i="15"/>
  <c r="AI303" i="15"/>
  <c r="AM302" i="15"/>
  <c r="AL302" i="15"/>
  <c r="AJ302" i="15"/>
  <c r="AI302" i="15"/>
  <c r="AM301" i="15"/>
  <c r="AL301" i="15"/>
  <c r="AJ301" i="15"/>
  <c r="AI301" i="15"/>
  <c r="AM300" i="15"/>
  <c r="AL300" i="15"/>
  <c r="AJ300" i="15"/>
  <c r="AI300" i="15"/>
  <c r="AM299" i="15"/>
  <c r="AL299" i="15"/>
  <c r="AJ299" i="15"/>
  <c r="AI299" i="15"/>
  <c r="AM298" i="15"/>
  <c r="AL298" i="15"/>
  <c r="AJ298" i="15"/>
  <c r="AI298" i="15"/>
  <c r="AM297" i="15"/>
  <c r="AL297" i="15"/>
  <c r="AJ297" i="15"/>
  <c r="AI297" i="15"/>
  <c r="AM296" i="15"/>
  <c r="AL296" i="15"/>
  <c r="AJ296" i="15"/>
  <c r="AI296" i="15"/>
  <c r="AM295" i="15"/>
  <c r="AL295" i="15"/>
  <c r="AJ295" i="15"/>
  <c r="AI295" i="15"/>
  <c r="AM294" i="15"/>
  <c r="AL294" i="15"/>
  <c r="AJ294" i="15"/>
  <c r="AI294" i="15"/>
  <c r="AM293" i="15"/>
  <c r="AL293" i="15"/>
  <c r="AJ293" i="15"/>
  <c r="AI293" i="15"/>
  <c r="AM292" i="15"/>
  <c r="AL292" i="15"/>
  <c r="AJ292" i="15"/>
  <c r="AI292" i="15"/>
  <c r="AM291" i="15"/>
  <c r="AL291" i="15"/>
  <c r="AJ291" i="15"/>
  <c r="AI291" i="15"/>
  <c r="AM290" i="15"/>
  <c r="AL290" i="15"/>
  <c r="AJ290" i="15"/>
  <c r="AI290" i="15"/>
  <c r="AM289" i="15"/>
  <c r="AL289" i="15"/>
  <c r="AJ289" i="15"/>
  <c r="AI289" i="15"/>
  <c r="AM288" i="15"/>
  <c r="AL288" i="15"/>
  <c r="AJ288" i="15"/>
  <c r="AI288" i="15"/>
  <c r="AM287" i="15"/>
  <c r="AL287" i="15"/>
  <c r="AJ287" i="15"/>
  <c r="AI287" i="15"/>
  <c r="AM286" i="15"/>
  <c r="AL286" i="15"/>
  <c r="AJ286" i="15"/>
  <c r="AI286" i="15"/>
  <c r="AM285" i="15"/>
  <c r="AL285" i="15"/>
  <c r="AJ285" i="15"/>
  <c r="AI285" i="15"/>
  <c r="AM284" i="15"/>
  <c r="AL284" i="15"/>
  <c r="AJ284" i="15"/>
  <c r="AI284" i="15"/>
  <c r="AM283" i="15"/>
  <c r="AL283" i="15"/>
  <c r="AJ283" i="15"/>
  <c r="AI283" i="15"/>
  <c r="AM282" i="15"/>
  <c r="AL282" i="15"/>
  <c r="AJ282" i="15"/>
  <c r="AI282" i="15"/>
  <c r="AM281" i="15"/>
  <c r="AL281" i="15"/>
  <c r="AJ281" i="15"/>
  <c r="AI281" i="15"/>
  <c r="AM280" i="15"/>
  <c r="AL280" i="15"/>
  <c r="AJ280" i="15"/>
  <c r="AI280" i="15"/>
  <c r="AM279" i="15"/>
  <c r="AL279" i="15"/>
  <c r="AJ279" i="15"/>
  <c r="AI279" i="15"/>
  <c r="AM278" i="15"/>
  <c r="AL278" i="15"/>
  <c r="AJ278" i="15"/>
  <c r="AI278" i="15"/>
  <c r="AM277" i="15"/>
  <c r="AL277" i="15"/>
  <c r="AJ277" i="15"/>
  <c r="AI277" i="15"/>
  <c r="AM276" i="15"/>
  <c r="AL276" i="15"/>
  <c r="AJ276" i="15"/>
  <c r="AI276" i="15"/>
  <c r="AM275" i="15"/>
  <c r="AL275" i="15"/>
  <c r="AJ275" i="15"/>
  <c r="AI275" i="15"/>
  <c r="AM274" i="15"/>
  <c r="AL274" i="15"/>
  <c r="AJ274" i="15"/>
  <c r="AI274" i="15"/>
  <c r="AM273" i="15"/>
  <c r="AL273" i="15"/>
  <c r="AJ273" i="15"/>
  <c r="AI273" i="15"/>
  <c r="AM272" i="15"/>
  <c r="AL272" i="15"/>
  <c r="AJ272" i="15"/>
  <c r="AI272" i="15"/>
  <c r="AM271" i="15"/>
  <c r="AL271" i="15"/>
  <c r="AJ271" i="15"/>
  <c r="AI271" i="15"/>
  <c r="AM270" i="15"/>
  <c r="AL270" i="15"/>
  <c r="AJ270" i="15"/>
  <c r="AI270" i="15"/>
  <c r="AM269" i="15"/>
  <c r="AL269" i="15"/>
  <c r="AJ269" i="15"/>
  <c r="AI269" i="15"/>
  <c r="AM268" i="15"/>
  <c r="AL268" i="15"/>
  <c r="AJ268" i="15"/>
  <c r="AI268" i="15"/>
  <c r="AM267" i="15"/>
  <c r="AL267" i="15"/>
  <c r="AJ267" i="15"/>
  <c r="AI267" i="15"/>
  <c r="AM266" i="15"/>
  <c r="AL266" i="15"/>
  <c r="AJ266" i="15"/>
  <c r="AI266" i="15"/>
  <c r="AM265" i="15"/>
  <c r="AL265" i="15"/>
  <c r="AJ265" i="15"/>
  <c r="AI265" i="15"/>
  <c r="AM264" i="15"/>
  <c r="AL264" i="15"/>
  <c r="AJ264" i="15"/>
  <c r="AI264" i="15"/>
  <c r="AM263" i="15"/>
  <c r="AL263" i="15"/>
  <c r="AJ263" i="15"/>
  <c r="AI263" i="15"/>
  <c r="AM262" i="15"/>
  <c r="AL262" i="15"/>
  <c r="AJ262" i="15"/>
  <c r="AI262" i="15"/>
  <c r="AM261" i="15"/>
  <c r="AL261" i="15"/>
  <c r="AJ261" i="15"/>
  <c r="AI261" i="15"/>
  <c r="AM260" i="15"/>
  <c r="AL260" i="15"/>
  <c r="AJ260" i="15"/>
  <c r="AI260" i="15"/>
  <c r="AM259" i="15"/>
  <c r="AL259" i="15"/>
  <c r="AJ259" i="15"/>
  <c r="AI259" i="15"/>
  <c r="AM258" i="15"/>
  <c r="AL258" i="15"/>
  <c r="AJ258" i="15"/>
  <c r="AI258" i="15"/>
  <c r="AM257" i="15"/>
  <c r="AL257" i="15"/>
  <c r="AJ257" i="15"/>
  <c r="AI257" i="15"/>
  <c r="AM256" i="15"/>
  <c r="AL256" i="15"/>
  <c r="AJ256" i="15"/>
  <c r="AI256" i="15"/>
  <c r="AM255" i="15"/>
  <c r="AL255" i="15"/>
  <c r="AJ255" i="15"/>
  <c r="AI255" i="15"/>
  <c r="AM254" i="15"/>
  <c r="AL254" i="15"/>
  <c r="AJ254" i="15"/>
  <c r="AI254" i="15"/>
  <c r="AM253" i="15"/>
  <c r="AL253" i="15"/>
  <c r="AJ253" i="15"/>
  <c r="AI253" i="15"/>
  <c r="AM252" i="15"/>
  <c r="AL252" i="15"/>
  <c r="AJ252" i="15"/>
  <c r="AI252" i="15"/>
  <c r="AM251" i="15"/>
  <c r="AL251" i="15"/>
  <c r="AJ251" i="15"/>
  <c r="AI251" i="15"/>
  <c r="AM250" i="15"/>
  <c r="AL250" i="15"/>
  <c r="AJ250" i="15"/>
  <c r="AI250" i="15"/>
  <c r="AM249" i="15"/>
  <c r="AL249" i="15"/>
  <c r="AJ249" i="15"/>
  <c r="AI249" i="15"/>
  <c r="AM248" i="15"/>
  <c r="AL248" i="15"/>
  <c r="AJ248" i="15"/>
  <c r="AI248" i="15"/>
  <c r="AM247" i="15"/>
  <c r="AL247" i="15"/>
  <c r="AJ247" i="15"/>
  <c r="AI247" i="15"/>
  <c r="AM246" i="15"/>
  <c r="AL246" i="15"/>
  <c r="AJ246" i="15"/>
  <c r="AI246" i="15"/>
  <c r="AM245" i="15"/>
  <c r="AL245" i="15"/>
  <c r="AJ245" i="15"/>
  <c r="AI245" i="15"/>
  <c r="AM244" i="15"/>
  <c r="AL244" i="15"/>
  <c r="AJ244" i="15"/>
  <c r="AI244" i="15"/>
  <c r="AM243" i="15"/>
  <c r="AL243" i="15"/>
  <c r="AJ243" i="15"/>
  <c r="AI243" i="15"/>
  <c r="AM242" i="15"/>
  <c r="AL242" i="15"/>
  <c r="AJ242" i="15"/>
  <c r="AI242" i="15"/>
  <c r="AM241" i="15"/>
  <c r="AL241" i="15"/>
  <c r="AJ241" i="15"/>
  <c r="AI241" i="15"/>
  <c r="AM240" i="15"/>
  <c r="AL240" i="15"/>
  <c r="AJ240" i="15"/>
  <c r="AI240" i="15"/>
  <c r="AM239" i="15"/>
  <c r="AL239" i="15"/>
  <c r="AJ239" i="15"/>
  <c r="AI239" i="15"/>
  <c r="AM238" i="15"/>
  <c r="AL238" i="15"/>
  <c r="AJ238" i="15"/>
  <c r="AI238" i="15"/>
  <c r="AM237" i="15"/>
  <c r="AL237" i="15"/>
  <c r="AJ237" i="15"/>
  <c r="AI237" i="15"/>
  <c r="AM236" i="15"/>
  <c r="AL236" i="15"/>
  <c r="AJ236" i="15"/>
  <c r="AI236" i="15"/>
  <c r="AM235" i="15"/>
  <c r="AL235" i="15"/>
  <c r="AJ235" i="15"/>
  <c r="AI235" i="15"/>
  <c r="AM234" i="15"/>
  <c r="AL234" i="15"/>
  <c r="AJ234" i="15"/>
  <c r="AI234" i="15"/>
  <c r="AM233" i="15"/>
  <c r="AL233" i="15"/>
  <c r="AJ233" i="15"/>
  <c r="AI233" i="15"/>
  <c r="AM232" i="15"/>
  <c r="AL232" i="15"/>
  <c r="AJ232" i="15"/>
  <c r="AI232" i="15"/>
  <c r="AM231" i="15"/>
  <c r="AL231" i="15"/>
  <c r="AJ231" i="15"/>
  <c r="AI231" i="15"/>
  <c r="AM230" i="15"/>
  <c r="AL230" i="15"/>
  <c r="AJ230" i="15"/>
  <c r="AI230" i="15"/>
  <c r="AM229" i="15"/>
  <c r="AL229" i="15"/>
  <c r="AJ229" i="15"/>
  <c r="AI229" i="15"/>
  <c r="AM228" i="15"/>
  <c r="AL228" i="15"/>
  <c r="AJ228" i="15"/>
  <c r="AI228" i="15"/>
  <c r="AM227" i="15"/>
  <c r="AL227" i="15"/>
  <c r="AJ227" i="15"/>
  <c r="AI227" i="15"/>
  <c r="AM226" i="15"/>
  <c r="AL226" i="15"/>
  <c r="AJ226" i="15"/>
  <c r="AI226" i="15"/>
  <c r="AM225" i="15"/>
  <c r="AL225" i="15"/>
  <c r="AJ225" i="15"/>
  <c r="AI225" i="15"/>
  <c r="AM224" i="15"/>
  <c r="AL224" i="15"/>
  <c r="AJ224" i="15"/>
  <c r="AI224" i="15"/>
  <c r="AM223" i="15"/>
  <c r="AL223" i="15"/>
  <c r="AJ223" i="15"/>
  <c r="AI223" i="15"/>
  <c r="AM222" i="15"/>
  <c r="AL222" i="15"/>
  <c r="AJ222" i="15"/>
  <c r="AI222" i="15"/>
  <c r="AM221" i="15"/>
  <c r="AL221" i="15"/>
  <c r="AJ221" i="15"/>
  <c r="AI221" i="15"/>
  <c r="AM220" i="15"/>
  <c r="AL220" i="15"/>
  <c r="AJ220" i="15"/>
  <c r="AI220" i="15"/>
  <c r="AM219" i="15"/>
  <c r="AL219" i="15"/>
  <c r="AJ219" i="15"/>
  <c r="AI219" i="15"/>
  <c r="AM218" i="15"/>
  <c r="AL218" i="15"/>
  <c r="AJ218" i="15"/>
  <c r="AI218" i="15"/>
  <c r="AM217" i="15"/>
  <c r="AL217" i="15"/>
  <c r="AJ217" i="15"/>
  <c r="AI217" i="15"/>
  <c r="AM216" i="15"/>
  <c r="AL216" i="15"/>
  <c r="AJ216" i="15"/>
  <c r="AI216" i="15"/>
  <c r="AM215" i="15"/>
  <c r="AL215" i="15"/>
  <c r="AJ215" i="15"/>
  <c r="AI215" i="15"/>
  <c r="AM214" i="15"/>
  <c r="AL214" i="15"/>
  <c r="AJ214" i="15"/>
  <c r="AI214" i="15"/>
  <c r="AM213" i="15"/>
  <c r="AL213" i="15"/>
  <c r="AJ213" i="15"/>
  <c r="AI213" i="15"/>
  <c r="AM212" i="15"/>
  <c r="AL212" i="15"/>
  <c r="AJ212" i="15"/>
  <c r="AI212" i="15"/>
  <c r="AM211" i="15"/>
  <c r="AL211" i="15"/>
  <c r="AJ211" i="15"/>
  <c r="AI211" i="15"/>
  <c r="AM210" i="15"/>
  <c r="AL210" i="15"/>
  <c r="AJ210" i="15"/>
  <c r="AI210" i="15"/>
  <c r="AM209" i="15"/>
  <c r="AL209" i="15"/>
  <c r="AJ209" i="15"/>
  <c r="AI209" i="15"/>
  <c r="AM208" i="15"/>
  <c r="AL208" i="15"/>
  <c r="AJ208" i="15"/>
  <c r="AI208" i="15"/>
  <c r="AM207" i="15"/>
  <c r="AL207" i="15"/>
  <c r="AJ207" i="15"/>
  <c r="AI207" i="15"/>
  <c r="AM206" i="15"/>
  <c r="AL206" i="15"/>
  <c r="AJ206" i="15"/>
  <c r="AI206" i="15"/>
  <c r="AM205" i="15"/>
  <c r="AL205" i="15"/>
  <c r="AJ205" i="15"/>
  <c r="AI205" i="15"/>
  <c r="AM204" i="15"/>
  <c r="AL204" i="15"/>
  <c r="AJ204" i="15"/>
  <c r="AI204" i="15"/>
  <c r="AM203" i="15"/>
  <c r="AL203" i="15"/>
  <c r="AJ203" i="15"/>
  <c r="AI203" i="15"/>
  <c r="AM202" i="15"/>
  <c r="AL202" i="15"/>
  <c r="AJ202" i="15"/>
  <c r="AI202" i="15"/>
  <c r="AM201" i="15"/>
  <c r="AL201" i="15"/>
  <c r="AJ201" i="15"/>
  <c r="AI201" i="15"/>
  <c r="AM200" i="15"/>
  <c r="AL200" i="15"/>
  <c r="AJ200" i="15"/>
  <c r="AI200" i="15"/>
  <c r="AM199" i="15"/>
  <c r="AL199" i="15"/>
  <c r="AJ199" i="15"/>
  <c r="AI199" i="15"/>
  <c r="AM198" i="15"/>
  <c r="AL198" i="15"/>
  <c r="AJ198" i="15"/>
  <c r="AI198" i="15"/>
  <c r="AM197" i="15"/>
  <c r="AL197" i="15"/>
  <c r="AJ197" i="15"/>
  <c r="AI197" i="15"/>
  <c r="AM196" i="15"/>
  <c r="AL196" i="15"/>
  <c r="AJ196" i="15"/>
  <c r="AI196" i="15"/>
  <c r="AM195" i="15"/>
  <c r="AL195" i="15"/>
  <c r="AJ195" i="15"/>
  <c r="AI195" i="15"/>
  <c r="AM194" i="15"/>
  <c r="AL194" i="15"/>
  <c r="AJ194" i="15"/>
  <c r="AI194" i="15"/>
  <c r="AM193" i="15"/>
  <c r="AL193" i="15"/>
  <c r="AJ193" i="15"/>
  <c r="AI193" i="15"/>
  <c r="AM192" i="15"/>
  <c r="AL192" i="15"/>
  <c r="AJ192" i="15"/>
  <c r="AI192" i="15"/>
  <c r="AM191" i="15"/>
  <c r="AL191" i="15"/>
  <c r="AJ191" i="15"/>
  <c r="AI191" i="15"/>
  <c r="AM190" i="15"/>
  <c r="AL190" i="15"/>
  <c r="AJ190" i="15"/>
  <c r="AI190" i="15"/>
  <c r="AM189" i="15"/>
  <c r="AL189" i="15"/>
  <c r="AJ189" i="15"/>
  <c r="AI189" i="15"/>
  <c r="AM188" i="15"/>
  <c r="AL188" i="15"/>
  <c r="AJ188" i="15"/>
  <c r="AI188" i="15"/>
  <c r="AM187" i="15"/>
  <c r="AL187" i="15"/>
  <c r="AJ187" i="15"/>
  <c r="AI187" i="15"/>
  <c r="AM186" i="15"/>
  <c r="AL186" i="15"/>
  <c r="AJ186" i="15"/>
  <c r="AI186" i="15"/>
  <c r="AM185" i="15"/>
  <c r="AL185" i="15"/>
  <c r="AJ185" i="15"/>
  <c r="AI185" i="15"/>
  <c r="AM184" i="15"/>
  <c r="AL184" i="15"/>
  <c r="AJ184" i="15"/>
  <c r="AI184" i="15"/>
  <c r="AM183" i="15"/>
  <c r="AL183" i="15"/>
  <c r="AJ183" i="15"/>
  <c r="AI183" i="15"/>
  <c r="AM182" i="15"/>
  <c r="AL182" i="15"/>
  <c r="AJ182" i="15"/>
  <c r="AI182" i="15"/>
  <c r="AM181" i="15"/>
  <c r="AL181" i="15"/>
  <c r="AJ181" i="15"/>
  <c r="AI181" i="15"/>
  <c r="AM180" i="15"/>
  <c r="AL180" i="15"/>
  <c r="AJ180" i="15"/>
  <c r="AI180" i="15"/>
  <c r="AM179" i="15"/>
  <c r="AL179" i="15"/>
  <c r="AJ179" i="15"/>
  <c r="AI179" i="15"/>
  <c r="AM178" i="15"/>
  <c r="AL178" i="15"/>
  <c r="AJ178" i="15"/>
  <c r="AI178" i="15"/>
  <c r="AM177" i="15"/>
  <c r="AL177" i="15"/>
  <c r="AJ177" i="15"/>
  <c r="AI177" i="15"/>
  <c r="AM176" i="15"/>
  <c r="AL176" i="15"/>
  <c r="AJ176" i="15"/>
  <c r="AI176" i="15"/>
  <c r="AM175" i="15"/>
  <c r="AL175" i="15"/>
  <c r="AJ175" i="15"/>
  <c r="AI175" i="15"/>
  <c r="AM174" i="15"/>
  <c r="AL174" i="15"/>
  <c r="AJ174" i="15"/>
  <c r="AI174" i="15"/>
  <c r="AM173" i="15"/>
  <c r="AL173" i="15"/>
  <c r="AJ173" i="15"/>
  <c r="AI173" i="15"/>
  <c r="AM172" i="15"/>
  <c r="AL172" i="15"/>
  <c r="AJ172" i="15"/>
  <c r="AI172" i="15"/>
  <c r="AM171" i="15"/>
  <c r="AL171" i="15"/>
  <c r="AJ171" i="15"/>
  <c r="AI171" i="15"/>
  <c r="AM170" i="15"/>
  <c r="AL170" i="15"/>
  <c r="AJ170" i="15"/>
  <c r="AI170" i="15"/>
  <c r="AM169" i="15"/>
  <c r="AL169" i="15"/>
  <c r="AJ169" i="15"/>
  <c r="AI169" i="15"/>
  <c r="AM168" i="15"/>
  <c r="AL168" i="15"/>
  <c r="AJ168" i="15"/>
  <c r="AI168" i="15"/>
  <c r="AM167" i="15"/>
  <c r="AL167" i="15"/>
  <c r="AJ167" i="15"/>
  <c r="AI167" i="15"/>
  <c r="AM166" i="15"/>
  <c r="AL166" i="15"/>
  <c r="AJ166" i="15"/>
  <c r="AI166" i="15"/>
  <c r="AM165" i="15"/>
  <c r="AL165" i="15"/>
  <c r="AJ165" i="15"/>
  <c r="AI165" i="15"/>
  <c r="AM164" i="15"/>
  <c r="AL164" i="15"/>
  <c r="AJ164" i="15"/>
  <c r="AI164" i="15"/>
  <c r="AM163" i="15"/>
  <c r="AL163" i="15"/>
  <c r="AJ163" i="15"/>
  <c r="AI163" i="15"/>
  <c r="AM162" i="15"/>
  <c r="AL162" i="15"/>
  <c r="AJ162" i="15"/>
  <c r="AI162" i="15"/>
  <c r="AM161" i="15"/>
  <c r="AL161" i="15"/>
  <c r="AJ161" i="15"/>
  <c r="AI161" i="15"/>
  <c r="AM160" i="15"/>
  <c r="AL160" i="15"/>
  <c r="AJ160" i="15"/>
  <c r="AI160" i="15"/>
  <c r="AM159" i="15"/>
  <c r="AL159" i="15"/>
  <c r="AJ159" i="15"/>
  <c r="AI159" i="15"/>
  <c r="AM158" i="15"/>
  <c r="AL158" i="15"/>
  <c r="AJ158" i="15"/>
  <c r="AI158" i="15"/>
  <c r="AM157" i="15"/>
  <c r="AL157" i="15"/>
  <c r="AJ157" i="15"/>
  <c r="AI157" i="15"/>
  <c r="AM156" i="15"/>
  <c r="AL156" i="15"/>
  <c r="AJ156" i="15"/>
  <c r="AI156" i="15"/>
  <c r="AM155" i="15"/>
  <c r="AL155" i="15"/>
  <c r="AJ155" i="15"/>
  <c r="AI155" i="15"/>
  <c r="AM154" i="15"/>
  <c r="AL154" i="15"/>
  <c r="AJ154" i="15"/>
  <c r="AI154" i="15"/>
  <c r="AM153" i="15"/>
  <c r="AL153" i="15"/>
  <c r="AJ153" i="15"/>
  <c r="AI153" i="15"/>
  <c r="AM152" i="15"/>
  <c r="AL152" i="15"/>
  <c r="AJ152" i="15"/>
  <c r="AI152" i="15"/>
  <c r="AM151" i="15"/>
  <c r="AL151" i="15"/>
  <c r="AJ151" i="15"/>
  <c r="AI151" i="15"/>
  <c r="AM150" i="15"/>
  <c r="AL150" i="15"/>
  <c r="AJ150" i="15"/>
  <c r="AI150" i="15"/>
  <c r="AM149" i="15"/>
  <c r="AL149" i="15"/>
  <c r="AJ149" i="15"/>
  <c r="AI149" i="15"/>
  <c r="AM148" i="15"/>
  <c r="AL148" i="15"/>
  <c r="AJ148" i="15"/>
  <c r="AI148" i="15"/>
  <c r="AM147" i="15"/>
  <c r="AL147" i="15"/>
  <c r="AJ147" i="15"/>
  <c r="AI147" i="15"/>
  <c r="AM146" i="15"/>
  <c r="AL146" i="15"/>
  <c r="AJ146" i="15"/>
  <c r="AI146" i="15"/>
  <c r="AM145" i="15"/>
  <c r="AL145" i="15"/>
  <c r="AJ145" i="15"/>
  <c r="AI145" i="15"/>
  <c r="AM144" i="15"/>
  <c r="AL144" i="15"/>
  <c r="AJ144" i="15"/>
  <c r="AI144" i="15"/>
  <c r="AM143" i="15"/>
  <c r="AL143" i="15"/>
  <c r="AJ143" i="15"/>
  <c r="AI143" i="15"/>
  <c r="AM142" i="15"/>
  <c r="AL142" i="15"/>
  <c r="AJ142" i="15"/>
  <c r="AI142" i="15"/>
  <c r="AM141" i="15"/>
  <c r="AL141" i="15"/>
  <c r="AJ141" i="15"/>
  <c r="AI141" i="15"/>
  <c r="AM140" i="15"/>
  <c r="AL140" i="15"/>
  <c r="AJ140" i="15"/>
  <c r="AI140" i="15"/>
  <c r="AM139" i="15"/>
  <c r="AL139" i="15"/>
  <c r="AJ139" i="15"/>
  <c r="AI139" i="15"/>
  <c r="AM138" i="15"/>
  <c r="AL138" i="15"/>
  <c r="AJ138" i="15"/>
  <c r="AI138" i="15"/>
  <c r="AM137" i="15"/>
  <c r="AL137" i="15"/>
  <c r="AJ137" i="15"/>
  <c r="AI137" i="15"/>
  <c r="AM136" i="15"/>
  <c r="AL136" i="15"/>
  <c r="AJ136" i="15"/>
  <c r="AI136" i="15"/>
  <c r="AM135" i="15"/>
  <c r="AL135" i="15"/>
  <c r="AJ135" i="15"/>
  <c r="AI135" i="15"/>
  <c r="AM134" i="15"/>
  <c r="AL134" i="15"/>
  <c r="AJ134" i="15"/>
  <c r="AI134" i="15"/>
  <c r="AM133" i="15"/>
  <c r="AL133" i="15"/>
  <c r="AJ133" i="15"/>
  <c r="AI133" i="15"/>
  <c r="AM132" i="15"/>
  <c r="AL132" i="15"/>
  <c r="AJ132" i="15"/>
  <c r="AI132" i="15"/>
  <c r="AM131" i="15"/>
  <c r="AL131" i="15"/>
  <c r="AJ131" i="15"/>
  <c r="AI131" i="15"/>
  <c r="AM130" i="15"/>
  <c r="AL130" i="15"/>
  <c r="AJ130" i="15"/>
  <c r="AI130" i="15"/>
  <c r="AM129" i="15"/>
  <c r="AL129" i="15"/>
  <c r="AJ129" i="15"/>
  <c r="AI129" i="15"/>
  <c r="AM128" i="15"/>
  <c r="AL128" i="15"/>
  <c r="AJ128" i="15"/>
  <c r="AI128" i="15"/>
  <c r="AM127" i="15"/>
  <c r="AL127" i="15"/>
  <c r="AJ127" i="15"/>
  <c r="AI127" i="15"/>
  <c r="AM126" i="15"/>
  <c r="AL126" i="15"/>
  <c r="AJ126" i="15"/>
  <c r="AI126" i="15"/>
  <c r="AM125" i="15"/>
  <c r="AL125" i="15"/>
  <c r="AJ125" i="15"/>
  <c r="AI125" i="15"/>
  <c r="AM124" i="15"/>
  <c r="AL124" i="15"/>
  <c r="AJ124" i="15"/>
  <c r="AI124" i="15"/>
  <c r="AM123" i="15"/>
  <c r="AL123" i="15"/>
  <c r="AJ123" i="15"/>
  <c r="AI123" i="15"/>
  <c r="AM122" i="15"/>
  <c r="AL122" i="15"/>
  <c r="AJ122" i="15"/>
  <c r="AI122" i="15"/>
  <c r="AM121" i="15"/>
  <c r="AL121" i="15"/>
  <c r="AJ121" i="15"/>
  <c r="AI121" i="15"/>
  <c r="AM120" i="15"/>
  <c r="AL120" i="15"/>
  <c r="AJ120" i="15"/>
  <c r="AI120" i="15"/>
  <c r="AM119" i="15"/>
  <c r="AL119" i="15"/>
  <c r="AJ119" i="15"/>
  <c r="AI119" i="15"/>
  <c r="AM118" i="15"/>
  <c r="AL118" i="15"/>
  <c r="AJ118" i="15"/>
  <c r="AI118" i="15"/>
  <c r="AM117" i="15"/>
  <c r="AL117" i="15"/>
  <c r="AJ117" i="15"/>
  <c r="AI117" i="15"/>
  <c r="AM116" i="15"/>
  <c r="AL116" i="15"/>
  <c r="AJ116" i="15"/>
  <c r="AI116" i="15"/>
  <c r="AM115" i="15"/>
  <c r="AL115" i="15"/>
  <c r="AJ115" i="15"/>
  <c r="AI115" i="15"/>
  <c r="AM114" i="15"/>
  <c r="AL114" i="15"/>
  <c r="AJ114" i="15"/>
  <c r="AI114" i="15"/>
  <c r="AM113" i="15"/>
  <c r="AL113" i="15"/>
  <c r="AJ113" i="15"/>
  <c r="AI113" i="15"/>
  <c r="AM112" i="15"/>
  <c r="AL112" i="15"/>
  <c r="AJ112" i="15"/>
  <c r="AI112" i="15"/>
  <c r="AM111" i="15"/>
  <c r="AL111" i="15"/>
  <c r="AJ111" i="15"/>
  <c r="AI111" i="15"/>
  <c r="AM110" i="15"/>
  <c r="AL110" i="15"/>
  <c r="AJ110" i="15"/>
  <c r="AI110" i="15"/>
  <c r="AM109" i="15"/>
  <c r="AL109" i="15"/>
  <c r="AJ109" i="15"/>
  <c r="AI109" i="15"/>
  <c r="AM108" i="15"/>
  <c r="AL108" i="15"/>
  <c r="AJ108" i="15"/>
  <c r="AI108" i="15"/>
  <c r="AM107" i="15"/>
  <c r="AL107" i="15"/>
  <c r="AJ107" i="15"/>
  <c r="AI107" i="15"/>
  <c r="AM106" i="15"/>
  <c r="AL106" i="15"/>
  <c r="AJ106" i="15"/>
  <c r="AI106" i="15"/>
  <c r="AM105" i="15"/>
  <c r="AL105" i="15"/>
  <c r="AJ105" i="15"/>
  <c r="AI105" i="15"/>
  <c r="AM104" i="15"/>
  <c r="AL104" i="15"/>
  <c r="AJ104" i="15"/>
  <c r="AI104" i="15"/>
  <c r="AM103" i="15"/>
  <c r="AL103" i="15"/>
  <c r="AJ103" i="15"/>
  <c r="AI103" i="15"/>
  <c r="AM102" i="15"/>
  <c r="AL102" i="15"/>
  <c r="AJ102" i="15"/>
  <c r="AI102" i="15"/>
  <c r="AM101" i="15"/>
  <c r="AL101" i="15"/>
  <c r="AJ101" i="15"/>
  <c r="AI101" i="15"/>
  <c r="AM100" i="15"/>
  <c r="AL100" i="15"/>
  <c r="AJ100" i="15"/>
  <c r="AI100" i="15"/>
  <c r="AM99" i="15"/>
  <c r="AL99" i="15"/>
  <c r="AJ99" i="15"/>
  <c r="AI99" i="15"/>
  <c r="AM98" i="15"/>
  <c r="AL98" i="15"/>
  <c r="AJ98" i="15"/>
  <c r="AI98" i="15"/>
  <c r="AM97" i="15"/>
  <c r="AL97" i="15"/>
  <c r="AJ97" i="15"/>
  <c r="AI97" i="15"/>
  <c r="AM96" i="15"/>
  <c r="AL96" i="15"/>
  <c r="AJ96" i="15"/>
  <c r="AI96" i="15"/>
  <c r="AM95" i="15"/>
  <c r="AL95" i="15"/>
  <c r="AJ95" i="15"/>
  <c r="AI95" i="15"/>
  <c r="AM94" i="15"/>
  <c r="AL94" i="15"/>
  <c r="AJ94" i="15"/>
  <c r="AI94" i="15"/>
  <c r="AM93" i="15"/>
  <c r="AL93" i="15"/>
  <c r="AJ93" i="15"/>
  <c r="AI93" i="15"/>
  <c r="AM92" i="15"/>
  <c r="AL92" i="15"/>
  <c r="AJ92" i="15"/>
  <c r="AI92" i="15"/>
  <c r="AM91" i="15"/>
  <c r="AL91" i="15"/>
  <c r="AJ91" i="15"/>
  <c r="AI91" i="15"/>
  <c r="AM90" i="15"/>
  <c r="AL90" i="15"/>
  <c r="AJ90" i="15"/>
  <c r="AI90" i="15"/>
  <c r="AM89" i="15"/>
  <c r="AL89" i="15"/>
  <c r="AJ89" i="15"/>
  <c r="AI89" i="15"/>
  <c r="AM88" i="15"/>
  <c r="AL88" i="15"/>
  <c r="AJ88" i="15"/>
  <c r="AI88" i="15"/>
  <c r="AM87" i="15"/>
  <c r="AL87" i="15"/>
  <c r="AJ87" i="15"/>
  <c r="AI87" i="15"/>
  <c r="AM86" i="15"/>
  <c r="AL86" i="15"/>
  <c r="AJ86" i="15"/>
  <c r="AI86" i="15"/>
  <c r="AM85" i="15"/>
  <c r="AL85" i="15"/>
  <c r="AJ85" i="15"/>
  <c r="AI85" i="15"/>
  <c r="AM84" i="15"/>
  <c r="AL84" i="15"/>
  <c r="AJ84" i="15"/>
  <c r="AI84" i="15"/>
  <c r="AM83" i="15"/>
  <c r="AL83" i="15"/>
  <c r="AJ83" i="15"/>
  <c r="AI83" i="15"/>
  <c r="AM82" i="15"/>
  <c r="AL82" i="15"/>
  <c r="AJ82" i="15"/>
  <c r="AI82" i="15"/>
  <c r="AM81" i="15"/>
  <c r="AL81" i="15"/>
  <c r="AJ81" i="15"/>
  <c r="AI81" i="15"/>
  <c r="AM80" i="15"/>
  <c r="AL80" i="15"/>
  <c r="AJ80" i="15"/>
  <c r="AI80" i="15"/>
  <c r="AM79" i="15"/>
  <c r="AL79" i="15"/>
  <c r="AJ79" i="15"/>
  <c r="AI79" i="15"/>
  <c r="AM78" i="15"/>
  <c r="AL78" i="15"/>
  <c r="AJ78" i="15"/>
  <c r="AI78" i="15"/>
  <c r="AM77" i="15"/>
  <c r="AL77" i="15"/>
  <c r="AJ77" i="15"/>
  <c r="AI77" i="15"/>
  <c r="AM76" i="15"/>
  <c r="AL76" i="15"/>
  <c r="AJ76" i="15"/>
  <c r="AI76" i="15"/>
  <c r="AM75" i="15"/>
  <c r="AL75" i="15"/>
  <c r="AJ75" i="15"/>
  <c r="AI75" i="15"/>
  <c r="AM74" i="15"/>
  <c r="AL74" i="15"/>
  <c r="AJ74" i="15"/>
  <c r="AI74" i="15"/>
  <c r="AM73" i="15"/>
  <c r="AL73" i="15"/>
  <c r="AJ73" i="15"/>
  <c r="AI73" i="15"/>
  <c r="AM72" i="15"/>
  <c r="AL72" i="15"/>
  <c r="AJ72" i="15"/>
  <c r="AI72" i="15"/>
  <c r="AM71" i="15"/>
  <c r="AL71" i="15"/>
  <c r="AJ71" i="15"/>
  <c r="AI71" i="15"/>
  <c r="AM70" i="15"/>
  <c r="AL70" i="15"/>
  <c r="AJ70" i="15"/>
  <c r="AI70" i="15"/>
  <c r="AM69" i="15"/>
  <c r="AL69" i="15"/>
  <c r="AJ69" i="15"/>
  <c r="AI69" i="15"/>
  <c r="AM68" i="15"/>
  <c r="AL68" i="15"/>
  <c r="AJ68" i="15"/>
  <c r="AI68" i="15"/>
  <c r="AM67" i="15"/>
  <c r="AL67" i="15"/>
  <c r="AJ67" i="15"/>
  <c r="AI67" i="15"/>
  <c r="AM66" i="15"/>
  <c r="AL66" i="15"/>
  <c r="AJ66" i="15"/>
  <c r="AI66" i="15"/>
  <c r="AM65" i="15"/>
  <c r="AL65" i="15"/>
  <c r="AJ65" i="15"/>
  <c r="AI65" i="15"/>
  <c r="AM64" i="15"/>
  <c r="AL64" i="15"/>
  <c r="AJ64" i="15"/>
  <c r="AI64" i="15"/>
  <c r="AM63" i="15"/>
  <c r="AL63" i="15"/>
  <c r="AJ63" i="15"/>
  <c r="AI63" i="15"/>
  <c r="AM62" i="15"/>
  <c r="AL62" i="15"/>
  <c r="AJ62" i="15"/>
  <c r="AI62" i="15"/>
  <c r="AM61" i="15"/>
  <c r="AL61" i="15"/>
  <c r="AJ61" i="15"/>
  <c r="AI61" i="15"/>
  <c r="AM60" i="15"/>
  <c r="AL60" i="15"/>
  <c r="AJ60" i="15"/>
  <c r="AI60" i="15"/>
  <c r="AM59" i="15"/>
  <c r="AL59" i="15"/>
  <c r="AJ59" i="15"/>
  <c r="AI59" i="15"/>
  <c r="AM58" i="15"/>
  <c r="AL58" i="15"/>
  <c r="AJ58" i="15"/>
  <c r="AI58" i="15"/>
  <c r="AM57" i="15"/>
  <c r="AL57" i="15"/>
  <c r="AJ57" i="15"/>
  <c r="AI57" i="15"/>
  <c r="AM56" i="15"/>
  <c r="AL56" i="15"/>
  <c r="AJ56" i="15"/>
  <c r="AI56" i="15"/>
  <c r="AM55" i="15"/>
  <c r="AL55" i="15"/>
  <c r="AJ55" i="15"/>
  <c r="AI55" i="15"/>
  <c r="AM54" i="15"/>
  <c r="AL54" i="15"/>
  <c r="AJ54" i="15"/>
  <c r="AI54" i="15"/>
  <c r="AM53" i="15"/>
  <c r="AL53" i="15"/>
  <c r="AJ53" i="15"/>
  <c r="AI53" i="15"/>
  <c r="AM52" i="15"/>
  <c r="AL52" i="15"/>
  <c r="AJ52" i="15"/>
  <c r="AI52" i="15"/>
  <c r="AM51" i="15"/>
  <c r="AL51" i="15"/>
  <c r="AJ51" i="15"/>
  <c r="AI51" i="15"/>
  <c r="AM50" i="15"/>
  <c r="AL50" i="15"/>
  <c r="AJ50" i="15"/>
  <c r="AI50" i="15"/>
  <c r="AM49" i="15"/>
  <c r="AL49" i="15"/>
  <c r="AJ49" i="15"/>
  <c r="AI49" i="15"/>
  <c r="AM48" i="15"/>
  <c r="AL48" i="15"/>
  <c r="AJ48" i="15"/>
  <c r="AI48" i="15"/>
  <c r="AM47" i="15"/>
  <c r="AL47" i="15"/>
  <c r="AJ47" i="15"/>
  <c r="AI47" i="15"/>
  <c r="AM46" i="15"/>
  <c r="AL46" i="15"/>
  <c r="AJ46" i="15"/>
  <c r="AI46" i="15"/>
  <c r="AM45" i="15"/>
  <c r="AL45" i="15"/>
  <c r="AJ45" i="15"/>
  <c r="AI45" i="15"/>
  <c r="AM44" i="15"/>
  <c r="AL44" i="15"/>
  <c r="AJ44" i="15"/>
  <c r="AI44" i="15"/>
  <c r="AM43" i="15"/>
  <c r="AL43" i="15"/>
  <c r="AJ43" i="15"/>
  <c r="AI43" i="15"/>
  <c r="AM42" i="15"/>
  <c r="AL42" i="15"/>
  <c r="AJ42" i="15"/>
  <c r="AI42" i="15"/>
  <c r="AM41" i="15"/>
  <c r="AL41" i="15"/>
  <c r="AJ41" i="15"/>
  <c r="AI41" i="15"/>
  <c r="AM40" i="15"/>
  <c r="AL40" i="15"/>
  <c r="AJ40" i="15"/>
  <c r="AI40" i="15"/>
  <c r="AM39" i="15"/>
  <c r="AL39" i="15"/>
  <c r="AJ39" i="15"/>
  <c r="AI39" i="15"/>
  <c r="AM38" i="15"/>
  <c r="AL38" i="15"/>
  <c r="AJ38" i="15"/>
  <c r="AI38" i="15"/>
  <c r="AM37" i="15"/>
  <c r="AL37" i="15"/>
  <c r="AJ37" i="15"/>
  <c r="AI37" i="15"/>
  <c r="AM36" i="15"/>
  <c r="AL36" i="15"/>
  <c r="AJ36" i="15"/>
  <c r="AI36" i="15"/>
  <c r="AM35" i="15"/>
  <c r="AL35" i="15"/>
  <c r="AJ35" i="15"/>
  <c r="AI35" i="15"/>
  <c r="AM34" i="15"/>
  <c r="AL34" i="15"/>
  <c r="AJ34" i="15"/>
  <c r="AI34" i="15"/>
  <c r="AM33" i="15"/>
  <c r="AL33" i="15"/>
  <c r="AJ33" i="15"/>
  <c r="AI33" i="15"/>
  <c r="AM32" i="15"/>
  <c r="AL32" i="15"/>
  <c r="AJ32" i="15"/>
  <c r="AI32" i="15"/>
  <c r="AM31" i="15"/>
  <c r="AL31" i="15"/>
  <c r="AJ31" i="15"/>
  <c r="AI31" i="15"/>
  <c r="AM30" i="15"/>
  <c r="AL30" i="15"/>
  <c r="AJ30" i="15"/>
  <c r="AI30" i="15"/>
  <c r="AM29" i="15"/>
  <c r="AL29" i="15"/>
  <c r="AJ29" i="15"/>
  <c r="AI29" i="15"/>
  <c r="AM28" i="15"/>
  <c r="AL28" i="15"/>
  <c r="AJ28" i="15"/>
  <c r="AI28" i="15"/>
  <c r="AM27" i="15"/>
  <c r="AL27" i="15"/>
  <c r="AJ27" i="15"/>
  <c r="AI27" i="15"/>
  <c r="AM26" i="15"/>
  <c r="AL26" i="15"/>
  <c r="AJ26" i="15"/>
  <c r="AI26" i="15"/>
  <c r="AM25" i="15"/>
  <c r="AL25" i="15"/>
  <c r="AJ25" i="15"/>
  <c r="AI25" i="15"/>
  <c r="AM24" i="15"/>
  <c r="AL24" i="15"/>
  <c r="AJ24" i="15"/>
  <c r="AI24" i="15"/>
  <c r="AM23" i="15"/>
  <c r="AL23" i="15"/>
  <c r="AJ23" i="15"/>
  <c r="AI23" i="15"/>
  <c r="AM22" i="15"/>
  <c r="AL22" i="15"/>
  <c r="AJ22" i="15"/>
  <c r="AI22" i="15"/>
  <c r="AM21" i="15"/>
  <c r="AL21" i="15"/>
  <c r="AJ21" i="15"/>
  <c r="AI21" i="15"/>
  <c r="AM20" i="15"/>
  <c r="AL20" i="15"/>
  <c r="AJ20" i="15"/>
  <c r="AI20" i="15"/>
  <c r="AM19" i="15"/>
  <c r="AL19" i="15"/>
  <c r="AJ19" i="15"/>
  <c r="AI19" i="15"/>
  <c r="AM18" i="15"/>
  <c r="AL18" i="15"/>
  <c r="AJ18" i="15"/>
  <c r="AI18" i="15"/>
  <c r="AM17" i="15"/>
  <c r="AL17" i="15"/>
  <c r="AJ17" i="15"/>
  <c r="AI17" i="15"/>
  <c r="AM16" i="15"/>
  <c r="AL16" i="15"/>
  <c r="AJ16" i="15"/>
  <c r="AI16" i="15"/>
  <c r="AM15" i="15"/>
  <c r="AL15" i="15"/>
  <c r="AJ15" i="15"/>
  <c r="AI15" i="15"/>
  <c r="AM14" i="15"/>
  <c r="AL14" i="15"/>
  <c r="AJ14" i="15"/>
  <c r="AI14" i="15"/>
  <c r="AM13" i="15"/>
  <c r="AL13" i="15"/>
  <c r="AJ13" i="15"/>
  <c r="AI13" i="15"/>
  <c r="AM12" i="15"/>
  <c r="AL12" i="15"/>
  <c r="AJ12" i="15"/>
  <c r="AI12" i="15"/>
  <c r="AM11" i="15"/>
  <c r="AL11" i="15"/>
  <c r="AJ11" i="15"/>
  <c r="AI11" i="15"/>
  <c r="AM10" i="15"/>
  <c r="AL10" i="15"/>
  <c r="AJ10" i="15"/>
  <c r="AI10" i="15"/>
  <c r="AM9" i="15"/>
  <c r="AL9" i="15"/>
  <c r="AJ9" i="15"/>
  <c r="AI9" i="15"/>
  <c r="AM8" i="15"/>
  <c r="AL8" i="15"/>
  <c r="AJ8" i="15"/>
  <c r="AI8" i="15"/>
  <c r="AM7" i="15"/>
  <c r="AL7" i="15"/>
  <c r="AJ7" i="15"/>
  <c r="AI7" i="15"/>
  <c r="AM6" i="15"/>
  <c r="AL6" i="15"/>
  <c r="AJ6" i="15"/>
  <c r="AI6" i="15"/>
  <c r="AM5" i="15"/>
  <c r="AL5" i="15"/>
  <c r="AJ5" i="15"/>
  <c r="AI5" i="15"/>
  <c r="AM4" i="15"/>
  <c r="AL4" i="15"/>
  <c r="AJ4" i="15"/>
  <c r="AI4" i="15"/>
  <c r="AM3" i="15"/>
  <c r="AL3" i="15"/>
  <c r="AJ3" i="15"/>
  <c r="AI3" i="15"/>
  <c r="AK377" i="14"/>
  <c r="AJ377" i="14"/>
  <c r="AF377" i="14"/>
  <c r="AE377" i="14"/>
  <c r="W377" i="14"/>
  <c r="AK376" i="14"/>
  <c r="AJ376" i="14"/>
  <c r="AF376" i="14"/>
  <c r="AE376" i="14"/>
  <c r="W376" i="14"/>
  <c r="AK375" i="14"/>
  <c r="AJ375" i="14"/>
  <c r="AF375" i="14"/>
  <c r="AE375" i="14"/>
  <c r="W375" i="14"/>
  <c r="AK374" i="14"/>
  <c r="AJ374" i="14"/>
  <c r="AF374" i="14"/>
  <c r="AE374" i="14"/>
  <c r="W374" i="14"/>
  <c r="AK373" i="14"/>
  <c r="AJ373" i="14"/>
  <c r="AF373" i="14"/>
  <c r="AE373" i="14"/>
  <c r="W373" i="14"/>
  <c r="AK372" i="14"/>
  <c r="AJ372" i="14"/>
  <c r="AF372" i="14"/>
  <c r="AE372" i="14"/>
  <c r="W372" i="14"/>
  <c r="AK371" i="14"/>
  <c r="AJ371" i="14"/>
  <c r="AF371" i="14"/>
  <c r="AE371" i="14"/>
  <c r="W371" i="14"/>
  <c r="AK370" i="14"/>
  <c r="AJ370" i="14"/>
  <c r="AF370" i="14"/>
  <c r="AE370" i="14"/>
  <c r="W370" i="14"/>
  <c r="AK369" i="14"/>
  <c r="AJ369" i="14"/>
  <c r="AF369" i="14"/>
  <c r="AE369" i="14"/>
  <c r="W369" i="14"/>
  <c r="AK368" i="14"/>
  <c r="AJ368" i="14"/>
  <c r="AF368" i="14"/>
  <c r="AE368" i="14"/>
  <c r="W368" i="14"/>
  <c r="AK367" i="14"/>
  <c r="AJ367" i="14"/>
  <c r="AF367" i="14"/>
  <c r="AE367" i="14"/>
  <c r="W367" i="14"/>
  <c r="AK366" i="14"/>
  <c r="AJ366" i="14"/>
  <c r="AF366" i="14"/>
  <c r="AE366" i="14"/>
  <c r="W366" i="14"/>
  <c r="AK365" i="14"/>
  <c r="AJ365" i="14"/>
  <c r="AF365" i="14"/>
  <c r="AE365" i="14"/>
  <c r="W365" i="14"/>
  <c r="AK364" i="14"/>
  <c r="AJ364" i="14"/>
  <c r="AF364" i="14"/>
  <c r="AE364" i="14"/>
  <c r="W364" i="14"/>
  <c r="AK363" i="14"/>
  <c r="AJ363" i="14"/>
  <c r="AF363" i="14"/>
  <c r="AE363" i="14"/>
  <c r="W363" i="14"/>
  <c r="AK362" i="14"/>
  <c r="AJ362" i="14"/>
  <c r="AF362" i="14"/>
  <c r="AE362" i="14"/>
  <c r="W362" i="14"/>
  <c r="AK361" i="14"/>
  <c r="AJ361" i="14"/>
  <c r="AF361" i="14"/>
  <c r="AE361" i="14"/>
  <c r="W361" i="14"/>
  <c r="AK360" i="14"/>
  <c r="AJ360" i="14"/>
  <c r="AF360" i="14"/>
  <c r="AE360" i="14"/>
  <c r="W360" i="14"/>
  <c r="AK359" i="14"/>
  <c r="AJ359" i="14"/>
  <c r="AF359" i="14"/>
  <c r="AE359" i="14"/>
  <c r="W359" i="14"/>
  <c r="AK358" i="14"/>
  <c r="AJ358" i="14"/>
  <c r="AF358" i="14"/>
  <c r="AE358" i="14"/>
  <c r="W358" i="14"/>
  <c r="AK357" i="14"/>
  <c r="AJ357" i="14"/>
  <c r="AF357" i="14"/>
  <c r="AE357" i="14"/>
  <c r="W357" i="14"/>
  <c r="AK356" i="14"/>
  <c r="AJ356" i="14"/>
  <c r="AF356" i="14"/>
  <c r="AE356" i="14"/>
  <c r="W356" i="14"/>
  <c r="AK355" i="14"/>
  <c r="AJ355" i="14"/>
  <c r="AF355" i="14"/>
  <c r="AE355" i="14"/>
  <c r="W355" i="14"/>
  <c r="AK354" i="14"/>
  <c r="AJ354" i="14"/>
  <c r="AF354" i="14"/>
  <c r="AE354" i="14"/>
  <c r="W354" i="14"/>
  <c r="AK353" i="14"/>
  <c r="AJ353" i="14"/>
  <c r="AF353" i="14"/>
  <c r="AE353" i="14"/>
  <c r="W353" i="14"/>
  <c r="AK352" i="14"/>
  <c r="AJ352" i="14"/>
  <c r="AF352" i="14"/>
  <c r="AE352" i="14"/>
  <c r="W352" i="14"/>
  <c r="AK351" i="14"/>
  <c r="AJ351" i="14"/>
  <c r="AF351" i="14"/>
  <c r="AE351" i="14"/>
  <c r="W351" i="14"/>
  <c r="AK350" i="14"/>
  <c r="AJ350" i="14"/>
  <c r="AF350" i="14"/>
  <c r="AE350" i="14"/>
  <c r="W350" i="14"/>
  <c r="AK349" i="14"/>
  <c r="AJ349" i="14"/>
  <c r="AF349" i="14"/>
  <c r="AE349" i="14"/>
  <c r="W349" i="14"/>
  <c r="AK348" i="14"/>
  <c r="AJ348" i="14"/>
  <c r="AF348" i="14"/>
  <c r="AE348" i="14"/>
  <c r="W348" i="14"/>
  <c r="AK347" i="14"/>
  <c r="AJ347" i="14"/>
  <c r="AF347" i="14"/>
  <c r="AE347" i="14"/>
  <c r="W347" i="14"/>
  <c r="AK346" i="14"/>
  <c r="AJ346" i="14"/>
  <c r="AF346" i="14"/>
  <c r="AE346" i="14"/>
  <c r="W346" i="14"/>
  <c r="AK345" i="14"/>
  <c r="AJ345" i="14"/>
  <c r="AF345" i="14"/>
  <c r="AE345" i="14"/>
  <c r="W345" i="14"/>
  <c r="AK344" i="14"/>
  <c r="AJ344" i="14"/>
  <c r="AF344" i="14"/>
  <c r="AE344" i="14"/>
  <c r="W344" i="14"/>
  <c r="AK343" i="14"/>
  <c r="AJ343" i="14"/>
  <c r="AF343" i="14"/>
  <c r="AE343" i="14"/>
  <c r="W343" i="14"/>
  <c r="AK342" i="14"/>
  <c r="AJ342" i="14"/>
  <c r="AF342" i="14"/>
  <c r="AE342" i="14"/>
  <c r="W342" i="14"/>
  <c r="AK341" i="14"/>
  <c r="AJ341" i="14"/>
  <c r="AF341" i="14"/>
  <c r="AE341" i="14"/>
  <c r="W341" i="14"/>
  <c r="AK340" i="14"/>
  <c r="AJ340" i="14"/>
  <c r="AF340" i="14"/>
  <c r="AE340" i="14"/>
  <c r="W340" i="14"/>
  <c r="AK339" i="14"/>
  <c r="AJ339" i="14"/>
  <c r="AF339" i="14"/>
  <c r="AE339" i="14"/>
  <c r="W339" i="14"/>
  <c r="AK338" i="14"/>
  <c r="AJ338" i="14"/>
  <c r="AF338" i="14"/>
  <c r="AE338" i="14"/>
  <c r="W338" i="14"/>
  <c r="AK337" i="14"/>
  <c r="AJ337" i="14"/>
  <c r="AF337" i="14"/>
  <c r="AE337" i="14"/>
  <c r="W337" i="14"/>
  <c r="AK336" i="14"/>
  <c r="AJ336" i="14"/>
  <c r="AF336" i="14"/>
  <c r="AE336" i="14"/>
  <c r="W336" i="14"/>
  <c r="AK335" i="14"/>
  <c r="AJ335" i="14"/>
  <c r="AF335" i="14"/>
  <c r="AE335" i="14"/>
  <c r="W335" i="14"/>
  <c r="AK334" i="14"/>
  <c r="AJ334" i="14"/>
  <c r="AF334" i="14"/>
  <c r="AE334" i="14"/>
  <c r="W334" i="14"/>
  <c r="AK333" i="14"/>
  <c r="AJ333" i="14"/>
  <c r="AF333" i="14"/>
  <c r="AE333" i="14"/>
  <c r="W333" i="14"/>
  <c r="AK332" i="14"/>
  <c r="AJ332" i="14"/>
  <c r="AF332" i="14"/>
  <c r="AE332" i="14"/>
  <c r="W332" i="14"/>
  <c r="AK331" i="14"/>
  <c r="AJ331" i="14"/>
  <c r="AF331" i="14"/>
  <c r="AE331" i="14"/>
  <c r="W331" i="14"/>
  <c r="AK330" i="14"/>
  <c r="AJ330" i="14"/>
  <c r="AF330" i="14"/>
  <c r="AE330" i="14"/>
  <c r="W330" i="14"/>
  <c r="AK329" i="14"/>
  <c r="AJ329" i="14"/>
  <c r="AF329" i="14"/>
  <c r="AE329" i="14"/>
  <c r="W329" i="14"/>
  <c r="AK328" i="14"/>
  <c r="AJ328" i="14"/>
  <c r="AF328" i="14"/>
  <c r="AE328" i="14"/>
  <c r="W328" i="14"/>
  <c r="AK327" i="14"/>
  <c r="AJ327" i="14"/>
  <c r="AF327" i="14"/>
  <c r="AE327" i="14"/>
  <c r="W327" i="14"/>
  <c r="AK326" i="14"/>
  <c r="AJ326" i="14"/>
  <c r="AF326" i="14"/>
  <c r="AE326" i="14"/>
  <c r="W326" i="14"/>
  <c r="AK325" i="14"/>
  <c r="AJ325" i="14"/>
  <c r="AF325" i="14"/>
  <c r="AE325" i="14"/>
  <c r="W325" i="14"/>
  <c r="AK324" i="14"/>
  <c r="AJ324" i="14"/>
  <c r="AF324" i="14"/>
  <c r="AE324" i="14"/>
  <c r="W324" i="14"/>
  <c r="AK323" i="14"/>
  <c r="AJ323" i="14"/>
  <c r="AF323" i="14"/>
  <c r="AE323" i="14"/>
  <c r="W323" i="14"/>
  <c r="AK322" i="14"/>
  <c r="AJ322" i="14"/>
  <c r="AF322" i="14"/>
  <c r="AE322" i="14"/>
  <c r="W322" i="14"/>
  <c r="AK321" i="14"/>
  <c r="AJ321" i="14"/>
  <c r="AF321" i="14"/>
  <c r="AE321" i="14"/>
  <c r="W321" i="14"/>
  <c r="AK320" i="14"/>
  <c r="AJ320" i="14"/>
  <c r="AF320" i="14"/>
  <c r="AE320" i="14"/>
  <c r="W320" i="14"/>
  <c r="AK319" i="14"/>
  <c r="AJ319" i="14"/>
  <c r="AF319" i="14"/>
  <c r="AE319" i="14"/>
  <c r="W319" i="14"/>
  <c r="AK318" i="14"/>
  <c r="AJ318" i="14"/>
  <c r="AF318" i="14"/>
  <c r="AE318" i="14"/>
  <c r="W318" i="14"/>
  <c r="AK317" i="14"/>
  <c r="AJ317" i="14"/>
  <c r="AF317" i="14"/>
  <c r="AE317" i="14"/>
  <c r="W317" i="14"/>
  <c r="AK316" i="14"/>
  <c r="AJ316" i="14"/>
  <c r="AF316" i="14"/>
  <c r="AE316" i="14"/>
  <c r="W316" i="14"/>
  <c r="AK315" i="14"/>
  <c r="AJ315" i="14"/>
  <c r="AF315" i="14"/>
  <c r="AE315" i="14"/>
  <c r="W315" i="14"/>
  <c r="AK314" i="14"/>
  <c r="AJ314" i="14"/>
  <c r="AF314" i="14"/>
  <c r="AE314" i="14"/>
  <c r="W314" i="14"/>
  <c r="AK313" i="14"/>
  <c r="AJ313" i="14"/>
  <c r="AF313" i="14"/>
  <c r="AE313" i="14"/>
  <c r="W313" i="14"/>
  <c r="AK312" i="14"/>
  <c r="AJ312" i="14"/>
  <c r="AF312" i="14"/>
  <c r="AE312" i="14"/>
  <c r="W312" i="14"/>
  <c r="AK311" i="14"/>
  <c r="AJ311" i="14"/>
  <c r="AF311" i="14"/>
  <c r="AE311" i="14"/>
  <c r="W311" i="14"/>
  <c r="AK310" i="14"/>
  <c r="AJ310" i="14"/>
  <c r="AF310" i="14"/>
  <c r="AE310" i="14"/>
  <c r="W310" i="14"/>
  <c r="AK309" i="14"/>
  <c r="AJ309" i="14"/>
  <c r="AF309" i="14"/>
  <c r="AE309" i="14"/>
  <c r="W309" i="14"/>
  <c r="AK308" i="14"/>
  <c r="AJ308" i="14"/>
  <c r="AF308" i="14"/>
  <c r="AE308" i="14"/>
  <c r="W308" i="14"/>
  <c r="AK307" i="14"/>
  <c r="AJ307" i="14"/>
  <c r="AF307" i="14"/>
  <c r="AE307" i="14"/>
  <c r="W307" i="14"/>
  <c r="AK306" i="14"/>
  <c r="AJ306" i="14"/>
  <c r="AF306" i="14"/>
  <c r="AE306" i="14"/>
  <c r="W306" i="14"/>
  <c r="AK305" i="14"/>
  <c r="AJ305" i="14"/>
  <c r="AF305" i="14"/>
  <c r="AE305" i="14"/>
  <c r="W305" i="14"/>
  <c r="AK304" i="14"/>
  <c r="AJ304" i="14"/>
  <c r="AF304" i="14"/>
  <c r="AE304" i="14"/>
  <c r="W304" i="14"/>
  <c r="AK303" i="14"/>
  <c r="AJ303" i="14"/>
  <c r="AF303" i="14"/>
  <c r="AE303" i="14"/>
  <c r="W303" i="14"/>
  <c r="AK302" i="14"/>
  <c r="AJ302" i="14"/>
  <c r="AF302" i="14"/>
  <c r="AE302" i="14"/>
  <c r="W302" i="14"/>
  <c r="AK301" i="14"/>
  <c r="AJ301" i="14"/>
  <c r="AF301" i="14"/>
  <c r="AE301" i="14"/>
  <c r="W301" i="14"/>
  <c r="AK300" i="14"/>
  <c r="AJ300" i="14"/>
  <c r="AF300" i="14"/>
  <c r="AE300" i="14"/>
  <c r="W300" i="14"/>
  <c r="AK299" i="14"/>
  <c r="AJ299" i="14"/>
  <c r="AF299" i="14"/>
  <c r="AE299" i="14"/>
  <c r="W299" i="14"/>
  <c r="AK298" i="14"/>
  <c r="AJ298" i="14"/>
  <c r="AF298" i="14"/>
  <c r="AE298" i="14"/>
  <c r="W298" i="14"/>
  <c r="AK297" i="14"/>
  <c r="AJ297" i="14"/>
  <c r="AF297" i="14"/>
  <c r="AE297" i="14"/>
  <c r="W297" i="14"/>
  <c r="AK296" i="14"/>
  <c r="AJ296" i="14"/>
  <c r="AF296" i="14"/>
  <c r="AE296" i="14"/>
  <c r="W296" i="14"/>
  <c r="AK295" i="14"/>
  <c r="AJ295" i="14"/>
  <c r="AF295" i="14"/>
  <c r="AE295" i="14"/>
  <c r="W295" i="14"/>
  <c r="AK294" i="14"/>
  <c r="AJ294" i="14"/>
  <c r="AF294" i="14"/>
  <c r="AE294" i="14"/>
  <c r="W294" i="14"/>
  <c r="AK293" i="14"/>
  <c r="AJ293" i="14"/>
  <c r="AF293" i="14"/>
  <c r="AE293" i="14"/>
  <c r="W293" i="14"/>
  <c r="AK292" i="14"/>
  <c r="AJ292" i="14"/>
  <c r="AF292" i="14"/>
  <c r="AE292" i="14"/>
  <c r="W292" i="14"/>
  <c r="AK291" i="14"/>
  <c r="AJ291" i="14"/>
  <c r="AF291" i="14"/>
  <c r="AE291" i="14"/>
  <c r="W291" i="14"/>
  <c r="AK290" i="14"/>
  <c r="AJ290" i="14"/>
  <c r="AF290" i="14"/>
  <c r="AE290" i="14"/>
  <c r="W290" i="14"/>
  <c r="AK289" i="14"/>
  <c r="AJ289" i="14"/>
  <c r="AF289" i="14"/>
  <c r="AE289" i="14"/>
  <c r="W289" i="14"/>
  <c r="AK288" i="14"/>
  <c r="AJ288" i="14"/>
  <c r="AF288" i="14"/>
  <c r="AE288" i="14"/>
  <c r="W288" i="14"/>
  <c r="AK287" i="14"/>
  <c r="AJ287" i="14"/>
  <c r="AF287" i="14"/>
  <c r="AE287" i="14"/>
  <c r="W287" i="14"/>
  <c r="AK286" i="14"/>
  <c r="AJ286" i="14"/>
  <c r="AF286" i="14"/>
  <c r="AE286" i="14"/>
  <c r="W286" i="14"/>
  <c r="AK285" i="14"/>
  <c r="AJ285" i="14"/>
  <c r="AF285" i="14"/>
  <c r="AE285" i="14"/>
  <c r="W285" i="14"/>
  <c r="AK284" i="14"/>
  <c r="AJ284" i="14"/>
  <c r="AF284" i="14"/>
  <c r="AE284" i="14"/>
  <c r="W284" i="14"/>
  <c r="AK283" i="14"/>
  <c r="AJ283" i="14"/>
  <c r="AF283" i="14"/>
  <c r="AE283" i="14"/>
  <c r="W283" i="14"/>
  <c r="AK282" i="14"/>
  <c r="AJ282" i="14"/>
  <c r="AF282" i="14"/>
  <c r="AE282" i="14"/>
  <c r="W282" i="14"/>
  <c r="AK281" i="14"/>
  <c r="AJ281" i="14"/>
  <c r="AF281" i="14"/>
  <c r="AE281" i="14"/>
  <c r="W281" i="14"/>
  <c r="AK280" i="14"/>
  <c r="AJ280" i="14"/>
  <c r="AF280" i="14"/>
  <c r="AE280" i="14"/>
  <c r="W280" i="14"/>
  <c r="AK279" i="14"/>
  <c r="AJ279" i="14"/>
  <c r="AF279" i="14"/>
  <c r="AE279" i="14"/>
  <c r="W279" i="14"/>
  <c r="AK278" i="14"/>
  <c r="AJ278" i="14"/>
  <c r="AF278" i="14"/>
  <c r="AE278" i="14"/>
  <c r="W278" i="14"/>
  <c r="AK277" i="14"/>
  <c r="AJ277" i="14"/>
  <c r="AF277" i="14"/>
  <c r="AE277" i="14"/>
  <c r="W277" i="14"/>
  <c r="AK276" i="14"/>
  <c r="AJ276" i="14"/>
  <c r="AF276" i="14"/>
  <c r="AE276" i="14"/>
  <c r="W276" i="14"/>
  <c r="AK275" i="14"/>
  <c r="AJ275" i="14"/>
  <c r="AF275" i="14"/>
  <c r="AE275" i="14"/>
  <c r="W275" i="14"/>
  <c r="AK274" i="14"/>
  <c r="AJ274" i="14"/>
  <c r="AF274" i="14"/>
  <c r="AE274" i="14"/>
  <c r="W274" i="14"/>
  <c r="AK273" i="14"/>
  <c r="AJ273" i="14"/>
  <c r="AF273" i="14"/>
  <c r="AE273" i="14"/>
  <c r="W273" i="14"/>
  <c r="AK272" i="14"/>
  <c r="AJ272" i="14"/>
  <c r="AF272" i="14"/>
  <c r="AE272" i="14"/>
  <c r="W272" i="14"/>
  <c r="AK271" i="14"/>
  <c r="AJ271" i="14"/>
  <c r="AF271" i="14"/>
  <c r="AE271" i="14"/>
  <c r="W271" i="14"/>
  <c r="AK270" i="14"/>
  <c r="AJ270" i="14"/>
  <c r="AF270" i="14"/>
  <c r="AE270" i="14"/>
  <c r="W270" i="14"/>
  <c r="AK269" i="14"/>
  <c r="AJ269" i="14"/>
  <c r="AF269" i="14"/>
  <c r="AE269" i="14"/>
  <c r="W269" i="14"/>
  <c r="AK268" i="14"/>
  <c r="AJ268" i="14"/>
  <c r="AF268" i="14"/>
  <c r="AE268" i="14"/>
  <c r="W268" i="14"/>
  <c r="AK267" i="14"/>
  <c r="AJ267" i="14"/>
  <c r="AF267" i="14"/>
  <c r="AE267" i="14"/>
  <c r="W267" i="14"/>
  <c r="AK266" i="14"/>
  <c r="AJ266" i="14"/>
  <c r="AF266" i="14"/>
  <c r="AE266" i="14"/>
  <c r="W266" i="14"/>
  <c r="AK265" i="14"/>
  <c r="AJ265" i="14"/>
  <c r="AF265" i="14"/>
  <c r="AE265" i="14"/>
  <c r="W265" i="14"/>
  <c r="AK264" i="14"/>
  <c r="AJ264" i="14"/>
  <c r="AF264" i="14"/>
  <c r="AE264" i="14"/>
  <c r="W264" i="14"/>
  <c r="AK263" i="14"/>
  <c r="AJ263" i="14"/>
  <c r="AF263" i="14"/>
  <c r="AE263" i="14"/>
  <c r="W263" i="14"/>
  <c r="AK262" i="14"/>
  <c r="AJ262" i="14"/>
  <c r="AF262" i="14"/>
  <c r="AE262" i="14"/>
  <c r="W262" i="14"/>
  <c r="AK261" i="14"/>
  <c r="AJ261" i="14"/>
  <c r="AF261" i="14"/>
  <c r="AE261" i="14"/>
  <c r="W261" i="14"/>
  <c r="AK260" i="14"/>
  <c r="AJ260" i="14"/>
  <c r="AF260" i="14"/>
  <c r="AE260" i="14"/>
  <c r="W260" i="14"/>
  <c r="AK259" i="14"/>
  <c r="AJ259" i="14"/>
  <c r="AF259" i="14"/>
  <c r="AE259" i="14"/>
  <c r="W259" i="14"/>
  <c r="AK258" i="14"/>
  <c r="AJ258" i="14"/>
  <c r="AF258" i="14"/>
  <c r="AE258" i="14"/>
  <c r="W258" i="14"/>
  <c r="AK257" i="14"/>
  <c r="AJ257" i="14"/>
  <c r="AF257" i="14"/>
  <c r="AE257" i="14"/>
  <c r="W257" i="14"/>
  <c r="AK256" i="14"/>
  <c r="AJ256" i="14"/>
  <c r="AF256" i="14"/>
  <c r="AE256" i="14"/>
  <c r="W256" i="14"/>
  <c r="AK255" i="14"/>
  <c r="AJ255" i="14"/>
  <c r="AF255" i="14"/>
  <c r="AE255" i="14"/>
  <c r="W255" i="14"/>
  <c r="AK254" i="14"/>
  <c r="AJ254" i="14"/>
  <c r="AF254" i="14"/>
  <c r="AE254" i="14"/>
  <c r="W254" i="14"/>
  <c r="AK253" i="14"/>
  <c r="AJ253" i="14"/>
  <c r="AF253" i="14"/>
  <c r="AE253" i="14"/>
  <c r="W253" i="14"/>
  <c r="AK252" i="14"/>
  <c r="AJ252" i="14"/>
  <c r="AF252" i="14"/>
  <c r="AE252" i="14"/>
  <c r="W252" i="14"/>
  <c r="AK251" i="14"/>
  <c r="AJ251" i="14"/>
  <c r="AF251" i="14"/>
  <c r="AE251" i="14"/>
  <c r="W251" i="14"/>
  <c r="AK250" i="14"/>
  <c r="AJ250" i="14"/>
  <c r="AF250" i="14"/>
  <c r="AE250" i="14"/>
  <c r="W250" i="14"/>
  <c r="AK249" i="14"/>
  <c r="AJ249" i="14"/>
  <c r="AF249" i="14"/>
  <c r="AE249" i="14"/>
  <c r="W249" i="14"/>
  <c r="AK248" i="14"/>
  <c r="AJ248" i="14"/>
  <c r="AF248" i="14"/>
  <c r="AE248" i="14"/>
  <c r="W248" i="14"/>
  <c r="AK247" i="14"/>
  <c r="AJ247" i="14"/>
  <c r="AF247" i="14"/>
  <c r="AE247" i="14"/>
  <c r="W247" i="14"/>
  <c r="AK246" i="14"/>
  <c r="AJ246" i="14"/>
  <c r="AF246" i="14"/>
  <c r="AE246" i="14"/>
  <c r="W246" i="14"/>
  <c r="AK245" i="14"/>
  <c r="AJ245" i="14"/>
  <c r="AF245" i="14"/>
  <c r="AE245" i="14"/>
  <c r="W245" i="14"/>
  <c r="AK244" i="14"/>
  <c r="AJ244" i="14"/>
  <c r="AF244" i="14"/>
  <c r="AE244" i="14"/>
  <c r="W244" i="14"/>
  <c r="AK243" i="14"/>
  <c r="AJ243" i="14"/>
  <c r="AF243" i="14"/>
  <c r="AE243" i="14"/>
  <c r="W243" i="14"/>
  <c r="AK242" i="14"/>
  <c r="AJ242" i="14"/>
  <c r="AF242" i="14"/>
  <c r="AE242" i="14"/>
  <c r="W242" i="14"/>
  <c r="AK241" i="14"/>
  <c r="AJ241" i="14"/>
  <c r="AF241" i="14"/>
  <c r="AE241" i="14"/>
  <c r="W241" i="14"/>
  <c r="AK240" i="14"/>
  <c r="AJ240" i="14"/>
  <c r="AF240" i="14"/>
  <c r="AE240" i="14"/>
  <c r="W240" i="14"/>
  <c r="AK239" i="14"/>
  <c r="AJ239" i="14"/>
  <c r="AF239" i="14"/>
  <c r="AE239" i="14"/>
  <c r="W239" i="14"/>
  <c r="AK238" i="14"/>
  <c r="AJ238" i="14"/>
  <c r="AF238" i="14"/>
  <c r="AE238" i="14"/>
  <c r="W238" i="14"/>
  <c r="AK237" i="14"/>
  <c r="AJ237" i="14"/>
  <c r="AF237" i="14"/>
  <c r="AE237" i="14"/>
  <c r="W237" i="14"/>
  <c r="AK236" i="14"/>
  <c r="AJ236" i="14"/>
  <c r="AF236" i="14"/>
  <c r="AE236" i="14"/>
  <c r="W236" i="14"/>
  <c r="AK235" i="14"/>
  <c r="AJ235" i="14"/>
  <c r="AF235" i="14"/>
  <c r="AE235" i="14"/>
  <c r="W235" i="14"/>
  <c r="AK234" i="14"/>
  <c r="AJ234" i="14"/>
  <c r="AF234" i="14"/>
  <c r="AE234" i="14"/>
  <c r="W234" i="14"/>
  <c r="AK233" i="14"/>
  <c r="AJ233" i="14"/>
  <c r="AF233" i="14"/>
  <c r="AE233" i="14"/>
  <c r="W233" i="14"/>
  <c r="AK232" i="14"/>
  <c r="AJ232" i="14"/>
  <c r="AF232" i="14"/>
  <c r="AE232" i="14"/>
  <c r="W232" i="14"/>
  <c r="AK231" i="14"/>
  <c r="AJ231" i="14"/>
  <c r="AF231" i="14"/>
  <c r="AE231" i="14"/>
  <c r="W231" i="14"/>
  <c r="AK230" i="14"/>
  <c r="AJ230" i="14"/>
  <c r="AF230" i="14"/>
  <c r="AE230" i="14"/>
  <c r="W230" i="14"/>
  <c r="AK229" i="14"/>
  <c r="AJ229" i="14"/>
  <c r="AF229" i="14"/>
  <c r="AE229" i="14"/>
  <c r="W229" i="14"/>
  <c r="AK228" i="14"/>
  <c r="AJ228" i="14"/>
  <c r="AF228" i="14"/>
  <c r="AE228" i="14"/>
  <c r="W228" i="14"/>
  <c r="AK227" i="14"/>
  <c r="AJ227" i="14"/>
  <c r="AF227" i="14"/>
  <c r="AE227" i="14"/>
  <c r="W227" i="14"/>
  <c r="AK226" i="14"/>
  <c r="AJ226" i="14"/>
  <c r="AF226" i="14"/>
  <c r="AE226" i="14"/>
  <c r="W226" i="14"/>
  <c r="AK225" i="14"/>
  <c r="AJ225" i="14"/>
  <c r="AF225" i="14"/>
  <c r="AE225" i="14"/>
  <c r="W225" i="14"/>
  <c r="AK224" i="14"/>
  <c r="AJ224" i="14"/>
  <c r="AF224" i="14"/>
  <c r="AE224" i="14"/>
  <c r="W224" i="14"/>
  <c r="AK223" i="14"/>
  <c r="AJ223" i="14"/>
  <c r="AF223" i="14"/>
  <c r="AE223" i="14"/>
  <c r="W223" i="14"/>
  <c r="AK222" i="14"/>
  <c r="AJ222" i="14"/>
  <c r="AF222" i="14"/>
  <c r="AE222" i="14"/>
  <c r="W222" i="14"/>
  <c r="AK221" i="14"/>
  <c r="AJ221" i="14"/>
  <c r="AF221" i="14"/>
  <c r="AE221" i="14"/>
  <c r="W221" i="14"/>
  <c r="AK220" i="14"/>
  <c r="AJ220" i="14"/>
  <c r="AF220" i="14"/>
  <c r="AE220" i="14"/>
  <c r="W220" i="14"/>
  <c r="AK219" i="14"/>
  <c r="AJ219" i="14"/>
  <c r="AF219" i="14"/>
  <c r="AE219" i="14"/>
  <c r="W219" i="14"/>
  <c r="AK218" i="14"/>
  <c r="AJ218" i="14"/>
  <c r="AF218" i="14"/>
  <c r="AE218" i="14"/>
  <c r="W218" i="14"/>
  <c r="AK217" i="14"/>
  <c r="AJ217" i="14"/>
  <c r="AF217" i="14"/>
  <c r="AE217" i="14"/>
  <c r="W217" i="14"/>
  <c r="AK216" i="14"/>
  <c r="AJ216" i="14"/>
  <c r="AF216" i="14"/>
  <c r="AE216" i="14"/>
  <c r="W216" i="14"/>
  <c r="AK215" i="14"/>
  <c r="AJ215" i="14"/>
  <c r="AF215" i="14"/>
  <c r="AE215" i="14"/>
  <c r="W215" i="14"/>
  <c r="AK214" i="14"/>
  <c r="AJ214" i="14"/>
  <c r="AF214" i="14"/>
  <c r="AE214" i="14"/>
  <c r="W214" i="14"/>
  <c r="AK213" i="14"/>
  <c r="AJ213" i="14"/>
  <c r="AF213" i="14"/>
  <c r="AE213" i="14"/>
  <c r="W213" i="14"/>
  <c r="AK212" i="14"/>
  <c r="AJ212" i="14"/>
  <c r="AF212" i="14"/>
  <c r="AE212" i="14"/>
  <c r="W212" i="14"/>
  <c r="AK211" i="14"/>
  <c r="AJ211" i="14"/>
  <c r="AF211" i="14"/>
  <c r="AE211" i="14"/>
  <c r="W211" i="14"/>
  <c r="AK210" i="14"/>
  <c r="AJ210" i="14"/>
  <c r="AF210" i="14"/>
  <c r="AE210" i="14"/>
  <c r="W210" i="14"/>
  <c r="AK209" i="14"/>
  <c r="AJ209" i="14"/>
  <c r="AF209" i="14"/>
  <c r="AE209" i="14"/>
  <c r="W209" i="14"/>
  <c r="AK208" i="14"/>
  <c r="AJ208" i="14"/>
  <c r="AF208" i="14"/>
  <c r="AE208" i="14"/>
  <c r="W208" i="14"/>
  <c r="AK207" i="14"/>
  <c r="AJ207" i="14"/>
  <c r="AF207" i="14"/>
  <c r="AE207" i="14"/>
  <c r="W207" i="14"/>
  <c r="AK206" i="14"/>
  <c r="AJ206" i="14"/>
  <c r="AF206" i="14"/>
  <c r="AE206" i="14"/>
  <c r="W206" i="14"/>
  <c r="AK205" i="14"/>
  <c r="AJ205" i="14"/>
  <c r="AF205" i="14"/>
  <c r="AE205" i="14"/>
  <c r="W205" i="14"/>
  <c r="AK204" i="14"/>
  <c r="AJ204" i="14"/>
  <c r="AF204" i="14"/>
  <c r="AE204" i="14"/>
  <c r="W204" i="14"/>
  <c r="AK203" i="14"/>
  <c r="AJ203" i="14"/>
  <c r="AF203" i="14"/>
  <c r="AE203" i="14"/>
  <c r="W203" i="14"/>
  <c r="AK202" i="14"/>
  <c r="AJ202" i="14"/>
  <c r="AF202" i="14"/>
  <c r="AE202" i="14"/>
  <c r="W202" i="14"/>
  <c r="AK201" i="14"/>
  <c r="AJ201" i="14"/>
  <c r="AF201" i="14"/>
  <c r="AE201" i="14"/>
  <c r="W201" i="14"/>
  <c r="AK200" i="14"/>
  <c r="AJ200" i="14"/>
  <c r="AF200" i="14"/>
  <c r="AE200" i="14"/>
  <c r="W200" i="14"/>
  <c r="AK199" i="14"/>
  <c r="AJ199" i="14"/>
  <c r="AF199" i="14"/>
  <c r="AE199" i="14"/>
  <c r="W199" i="14"/>
  <c r="AK198" i="14"/>
  <c r="AJ198" i="14"/>
  <c r="AF198" i="14"/>
  <c r="AE198" i="14"/>
  <c r="W198" i="14"/>
  <c r="AK197" i="14"/>
  <c r="AJ197" i="14"/>
  <c r="AF197" i="14"/>
  <c r="AE197" i="14"/>
  <c r="W197" i="14"/>
  <c r="AK196" i="14"/>
  <c r="AJ196" i="14"/>
  <c r="AF196" i="14"/>
  <c r="AE196" i="14"/>
  <c r="W196" i="14"/>
  <c r="AK195" i="14"/>
  <c r="AJ195" i="14"/>
  <c r="AF195" i="14"/>
  <c r="AE195" i="14"/>
  <c r="W195" i="14"/>
  <c r="AK194" i="14"/>
  <c r="AJ194" i="14"/>
  <c r="AF194" i="14"/>
  <c r="AE194" i="14"/>
  <c r="W194" i="14"/>
  <c r="AK193" i="14"/>
  <c r="AJ193" i="14"/>
  <c r="AF193" i="14"/>
  <c r="AE193" i="14"/>
  <c r="W193" i="14"/>
  <c r="AK192" i="14"/>
  <c r="AJ192" i="14"/>
  <c r="AF192" i="14"/>
  <c r="AE192" i="14"/>
  <c r="W192" i="14"/>
  <c r="AK191" i="14"/>
  <c r="AJ191" i="14"/>
  <c r="AF191" i="14"/>
  <c r="AE191" i="14"/>
  <c r="W191" i="14"/>
  <c r="AK190" i="14"/>
  <c r="AJ190" i="14"/>
  <c r="AF190" i="14"/>
  <c r="AE190" i="14"/>
  <c r="W190" i="14"/>
  <c r="AK189" i="14"/>
  <c r="AJ189" i="14"/>
  <c r="AF189" i="14"/>
  <c r="AE189" i="14"/>
  <c r="W189" i="14"/>
  <c r="AK188" i="14"/>
  <c r="AJ188" i="14"/>
  <c r="AF188" i="14"/>
  <c r="AE188" i="14"/>
  <c r="W188" i="14"/>
  <c r="AK187" i="14"/>
  <c r="AJ187" i="14"/>
  <c r="AF187" i="14"/>
  <c r="AE187" i="14"/>
  <c r="W187" i="14"/>
  <c r="AK186" i="14"/>
  <c r="AJ186" i="14"/>
  <c r="AF186" i="14"/>
  <c r="AE186" i="14"/>
  <c r="W186" i="14"/>
  <c r="AK185" i="14"/>
  <c r="AJ185" i="14"/>
  <c r="AF185" i="14"/>
  <c r="AE185" i="14"/>
  <c r="W185" i="14"/>
  <c r="AK184" i="14"/>
  <c r="AJ184" i="14"/>
  <c r="AF184" i="14"/>
  <c r="AE184" i="14"/>
  <c r="W184" i="14"/>
  <c r="AK183" i="14"/>
  <c r="AJ183" i="14"/>
  <c r="AF183" i="14"/>
  <c r="AE183" i="14"/>
  <c r="W183" i="14"/>
  <c r="AK182" i="14"/>
  <c r="AJ182" i="14"/>
  <c r="AF182" i="14"/>
  <c r="AE182" i="14"/>
  <c r="W182" i="14"/>
  <c r="AK181" i="14"/>
  <c r="AJ181" i="14"/>
  <c r="AF181" i="14"/>
  <c r="AE181" i="14"/>
  <c r="W181" i="14"/>
  <c r="AK180" i="14"/>
  <c r="AJ180" i="14"/>
  <c r="AF180" i="14"/>
  <c r="AE180" i="14"/>
  <c r="W180" i="14"/>
  <c r="AK179" i="14"/>
  <c r="AJ179" i="14"/>
  <c r="AF179" i="14"/>
  <c r="AE179" i="14"/>
  <c r="W179" i="14"/>
  <c r="AK178" i="14"/>
  <c r="AJ178" i="14"/>
  <c r="AF178" i="14"/>
  <c r="AE178" i="14"/>
  <c r="W178" i="14"/>
  <c r="AK177" i="14"/>
  <c r="AJ177" i="14"/>
  <c r="AF177" i="14"/>
  <c r="AE177" i="14"/>
  <c r="W177" i="14"/>
  <c r="AK176" i="14"/>
  <c r="AJ176" i="14"/>
  <c r="AF176" i="14"/>
  <c r="AE176" i="14"/>
  <c r="W176" i="14"/>
  <c r="AK175" i="14"/>
  <c r="AJ175" i="14"/>
  <c r="AF175" i="14"/>
  <c r="AE175" i="14"/>
  <c r="W175" i="14"/>
  <c r="AK174" i="14"/>
  <c r="AJ174" i="14"/>
  <c r="AF174" i="14"/>
  <c r="AE174" i="14"/>
  <c r="W174" i="14"/>
  <c r="AK173" i="14"/>
  <c r="AJ173" i="14"/>
  <c r="AF173" i="14"/>
  <c r="AE173" i="14"/>
  <c r="W173" i="14"/>
  <c r="AK172" i="14"/>
  <c r="AJ172" i="14"/>
  <c r="AF172" i="14"/>
  <c r="AE172" i="14"/>
  <c r="W172" i="14"/>
  <c r="AK171" i="14"/>
  <c r="AJ171" i="14"/>
  <c r="AF171" i="14"/>
  <c r="AE171" i="14"/>
  <c r="W171" i="14"/>
  <c r="AK170" i="14"/>
  <c r="AJ170" i="14"/>
  <c r="AF170" i="14"/>
  <c r="AE170" i="14"/>
  <c r="W170" i="14"/>
  <c r="AK169" i="14"/>
  <c r="AJ169" i="14"/>
  <c r="AF169" i="14"/>
  <c r="AE169" i="14"/>
  <c r="W169" i="14"/>
  <c r="AK168" i="14"/>
  <c r="AJ168" i="14"/>
  <c r="AF168" i="14"/>
  <c r="AE168" i="14"/>
  <c r="W168" i="14"/>
  <c r="AK167" i="14"/>
  <c r="AJ167" i="14"/>
  <c r="AF167" i="14"/>
  <c r="AE167" i="14"/>
  <c r="W167" i="14"/>
  <c r="AK166" i="14"/>
  <c r="AJ166" i="14"/>
  <c r="AF166" i="14"/>
  <c r="AE166" i="14"/>
  <c r="W166" i="14"/>
  <c r="AK165" i="14"/>
  <c r="AJ165" i="14"/>
  <c r="AF165" i="14"/>
  <c r="AE165" i="14"/>
  <c r="W165" i="14"/>
  <c r="AK164" i="14"/>
  <c r="AJ164" i="14"/>
  <c r="AF164" i="14"/>
  <c r="AE164" i="14"/>
  <c r="W164" i="14"/>
  <c r="AK163" i="14"/>
  <c r="AJ163" i="14"/>
  <c r="AF163" i="14"/>
  <c r="AE163" i="14"/>
  <c r="W163" i="14"/>
  <c r="AK162" i="14"/>
  <c r="AJ162" i="14"/>
  <c r="AF162" i="14"/>
  <c r="AE162" i="14"/>
  <c r="W162" i="14"/>
  <c r="AK161" i="14"/>
  <c r="AJ161" i="14"/>
  <c r="AF161" i="14"/>
  <c r="AE161" i="14"/>
  <c r="W161" i="14"/>
  <c r="AK160" i="14"/>
  <c r="AJ160" i="14"/>
  <c r="AF160" i="14"/>
  <c r="AE160" i="14"/>
  <c r="W160" i="14"/>
  <c r="AK159" i="14"/>
  <c r="AJ159" i="14"/>
  <c r="AF159" i="14"/>
  <c r="AE159" i="14"/>
  <c r="W159" i="14"/>
  <c r="AK158" i="14"/>
  <c r="AJ158" i="14"/>
  <c r="AF158" i="14"/>
  <c r="AE158" i="14"/>
  <c r="W158" i="14"/>
  <c r="AK157" i="14"/>
  <c r="AJ157" i="14"/>
  <c r="AF157" i="14"/>
  <c r="AE157" i="14"/>
  <c r="W157" i="14"/>
  <c r="AK156" i="14"/>
  <c r="AJ156" i="14"/>
  <c r="AF156" i="14"/>
  <c r="AE156" i="14"/>
  <c r="W156" i="14"/>
  <c r="AK155" i="14"/>
  <c r="AJ155" i="14"/>
  <c r="AF155" i="14"/>
  <c r="AE155" i="14"/>
  <c r="W155" i="14"/>
  <c r="AK154" i="14"/>
  <c r="AJ154" i="14"/>
  <c r="AF154" i="14"/>
  <c r="AE154" i="14"/>
  <c r="W154" i="14"/>
  <c r="AK153" i="14"/>
  <c r="AJ153" i="14"/>
  <c r="AF153" i="14"/>
  <c r="AE153" i="14"/>
  <c r="W153" i="14"/>
  <c r="AK152" i="14"/>
  <c r="AJ152" i="14"/>
  <c r="AF152" i="14"/>
  <c r="AE152" i="14"/>
  <c r="W152" i="14"/>
  <c r="AK151" i="14"/>
  <c r="AJ151" i="14"/>
  <c r="AF151" i="14"/>
  <c r="AE151" i="14"/>
  <c r="W151" i="14"/>
  <c r="AK150" i="14"/>
  <c r="AJ150" i="14"/>
  <c r="AF150" i="14"/>
  <c r="AE150" i="14"/>
  <c r="W150" i="14"/>
  <c r="AK149" i="14"/>
  <c r="AJ149" i="14"/>
  <c r="AF149" i="14"/>
  <c r="AE149" i="14"/>
  <c r="W149" i="14"/>
  <c r="AK148" i="14"/>
  <c r="AJ148" i="14"/>
  <c r="AF148" i="14"/>
  <c r="AE148" i="14"/>
  <c r="W148" i="14"/>
  <c r="AK147" i="14"/>
  <c r="AJ147" i="14"/>
  <c r="AF147" i="14"/>
  <c r="AE147" i="14"/>
  <c r="W147" i="14"/>
  <c r="AK146" i="14"/>
  <c r="AJ146" i="14"/>
  <c r="AF146" i="14"/>
  <c r="AE146" i="14"/>
  <c r="W146" i="14"/>
  <c r="AK145" i="14"/>
  <c r="AJ145" i="14"/>
  <c r="AF145" i="14"/>
  <c r="AE145" i="14"/>
  <c r="W145" i="14"/>
  <c r="AK144" i="14"/>
  <c r="AJ144" i="14"/>
  <c r="AF144" i="14"/>
  <c r="AE144" i="14"/>
  <c r="W144" i="14"/>
  <c r="AK143" i="14"/>
  <c r="AJ143" i="14"/>
  <c r="AF143" i="14"/>
  <c r="AE143" i="14"/>
  <c r="W143" i="14"/>
  <c r="AK142" i="14"/>
  <c r="AJ142" i="14"/>
  <c r="AF142" i="14"/>
  <c r="AE142" i="14"/>
  <c r="W142" i="14"/>
  <c r="AK141" i="14"/>
  <c r="AJ141" i="14"/>
  <c r="AF141" i="14"/>
  <c r="AE141" i="14"/>
  <c r="W141" i="14"/>
  <c r="AK140" i="14"/>
  <c r="AJ140" i="14"/>
  <c r="AF140" i="14"/>
  <c r="AE140" i="14"/>
  <c r="W140" i="14"/>
  <c r="AK139" i="14"/>
  <c r="AJ139" i="14"/>
  <c r="AF139" i="14"/>
  <c r="AE139" i="14"/>
  <c r="W139" i="14"/>
  <c r="AK138" i="14"/>
  <c r="AJ138" i="14"/>
  <c r="AF138" i="14"/>
  <c r="AE138" i="14"/>
  <c r="W138" i="14"/>
  <c r="AK137" i="14"/>
  <c r="AJ137" i="14"/>
  <c r="AF137" i="14"/>
  <c r="AE137" i="14"/>
  <c r="W137" i="14"/>
  <c r="AK136" i="14"/>
  <c r="AJ136" i="14"/>
  <c r="AF136" i="14"/>
  <c r="AE136" i="14"/>
  <c r="W136" i="14"/>
  <c r="AK135" i="14"/>
  <c r="AJ135" i="14"/>
  <c r="AF135" i="14"/>
  <c r="AE135" i="14"/>
  <c r="W135" i="14"/>
  <c r="AK134" i="14"/>
  <c r="AJ134" i="14"/>
  <c r="AF134" i="14"/>
  <c r="AE134" i="14"/>
  <c r="W134" i="14"/>
  <c r="AK133" i="14"/>
  <c r="AJ133" i="14"/>
  <c r="AF133" i="14"/>
  <c r="AE133" i="14"/>
  <c r="W133" i="14"/>
  <c r="AK132" i="14"/>
  <c r="AJ132" i="14"/>
  <c r="AF132" i="14"/>
  <c r="AE132" i="14"/>
  <c r="W132" i="14"/>
  <c r="AK131" i="14"/>
  <c r="AJ131" i="14"/>
  <c r="AF131" i="14"/>
  <c r="AE131" i="14"/>
  <c r="W131" i="14"/>
  <c r="AK130" i="14"/>
  <c r="AJ130" i="14"/>
  <c r="AF130" i="14"/>
  <c r="AE130" i="14"/>
  <c r="W130" i="14"/>
  <c r="AK129" i="14"/>
  <c r="AJ129" i="14"/>
  <c r="AF129" i="14"/>
  <c r="AE129" i="14"/>
  <c r="W129" i="14"/>
  <c r="AK128" i="14"/>
  <c r="AJ128" i="14"/>
  <c r="AF128" i="14"/>
  <c r="AE128" i="14"/>
  <c r="W128" i="14"/>
  <c r="AK127" i="14"/>
  <c r="AJ127" i="14"/>
  <c r="AF127" i="14"/>
  <c r="AE127" i="14"/>
  <c r="W127" i="14"/>
  <c r="AK126" i="14"/>
  <c r="AJ126" i="14"/>
  <c r="AF126" i="14"/>
  <c r="AE126" i="14"/>
  <c r="W126" i="14"/>
  <c r="AK125" i="14"/>
  <c r="AJ125" i="14"/>
  <c r="AF125" i="14"/>
  <c r="AE125" i="14"/>
  <c r="W125" i="14"/>
  <c r="AK124" i="14"/>
  <c r="AJ124" i="14"/>
  <c r="AF124" i="14"/>
  <c r="AE124" i="14"/>
  <c r="W124" i="14"/>
  <c r="AK123" i="14"/>
  <c r="AJ123" i="14"/>
  <c r="AF123" i="14"/>
  <c r="AE123" i="14"/>
  <c r="W123" i="14"/>
  <c r="AK122" i="14"/>
  <c r="AJ122" i="14"/>
  <c r="AF122" i="14"/>
  <c r="AE122" i="14"/>
  <c r="W122" i="14"/>
  <c r="AK121" i="14"/>
  <c r="AJ121" i="14"/>
  <c r="AF121" i="14"/>
  <c r="AE121" i="14"/>
  <c r="W121" i="14"/>
  <c r="AK120" i="14"/>
  <c r="AJ120" i="14"/>
  <c r="AF120" i="14"/>
  <c r="AE120" i="14"/>
  <c r="W120" i="14"/>
  <c r="AK119" i="14"/>
  <c r="AJ119" i="14"/>
  <c r="AF119" i="14"/>
  <c r="AE119" i="14"/>
  <c r="W119" i="14"/>
  <c r="AK118" i="14"/>
  <c r="AJ118" i="14"/>
  <c r="AF118" i="14"/>
  <c r="AE118" i="14"/>
  <c r="W118" i="14"/>
  <c r="AK117" i="14"/>
  <c r="AJ117" i="14"/>
  <c r="AF117" i="14"/>
  <c r="AE117" i="14"/>
  <c r="W117" i="14"/>
  <c r="AK116" i="14"/>
  <c r="AJ116" i="14"/>
  <c r="AF116" i="14"/>
  <c r="AE116" i="14"/>
  <c r="W116" i="14"/>
  <c r="AK115" i="14"/>
  <c r="AJ115" i="14"/>
  <c r="AF115" i="14"/>
  <c r="AE115" i="14"/>
  <c r="W115" i="14"/>
  <c r="AK114" i="14"/>
  <c r="AJ114" i="14"/>
  <c r="AF114" i="14"/>
  <c r="AE114" i="14"/>
  <c r="W114" i="14"/>
  <c r="AK113" i="14"/>
  <c r="AJ113" i="14"/>
  <c r="AF113" i="14"/>
  <c r="AE113" i="14"/>
  <c r="W113" i="14"/>
  <c r="AK112" i="14"/>
  <c r="AJ112" i="14"/>
  <c r="AF112" i="14"/>
  <c r="AE112" i="14"/>
  <c r="W112" i="14"/>
  <c r="AK111" i="14"/>
  <c r="AJ111" i="14"/>
  <c r="AF111" i="14"/>
  <c r="AE111" i="14"/>
  <c r="W111" i="14"/>
  <c r="AK110" i="14"/>
  <c r="AJ110" i="14"/>
  <c r="AF110" i="14"/>
  <c r="AE110" i="14"/>
  <c r="W110" i="14"/>
  <c r="AK109" i="14"/>
  <c r="AJ109" i="14"/>
  <c r="AF109" i="14"/>
  <c r="AE109" i="14"/>
  <c r="W109" i="14"/>
  <c r="AK108" i="14"/>
  <c r="AJ108" i="14"/>
  <c r="AF108" i="14"/>
  <c r="AE108" i="14"/>
  <c r="W108" i="14"/>
  <c r="AK107" i="14"/>
  <c r="AJ107" i="14"/>
  <c r="AF107" i="14"/>
  <c r="AE107" i="14"/>
  <c r="W107" i="14"/>
  <c r="AK106" i="14"/>
  <c r="AJ106" i="14"/>
  <c r="AF106" i="14"/>
  <c r="AE106" i="14"/>
  <c r="W106" i="14"/>
  <c r="AK105" i="14"/>
  <c r="AJ105" i="14"/>
  <c r="AF105" i="14"/>
  <c r="AE105" i="14"/>
  <c r="W105" i="14"/>
  <c r="AK104" i="14"/>
  <c r="AJ104" i="14"/>
  <c r="AF104" i="14"/>
  <c r="AE104" i="14"/>
  <c r="W104" i="14"/>
  <c r="AK103" i="14"/>
  <c r="AJ103" i="14"/>
  <c r="AF103" i="14"/>
  <c r="AE103" i="14"/>
  <c r="W103" i="14"/>
  <c r="AK102" i="14"/>
  <c r="AJ102" i="14"/>
  <c r="AF102" i="14"/>
  <c r="AE102" i="14"/>
  <c r="W102" i="14"/>
  <c r="AK101" i="14"/>
  <c r="AJ101" i="14"/>
  <c r="AF101" i="14"/>
  <c r="AE101" i="14"/>
  <c r="W101" i="14"/>
  <c r="AK100" i="14"/>
  <c r="AJ100" i="14"/>
  <c r="AF100" i="14"/>
  <c r="AE100" i="14"/>
  <c r="W100" i="14"/>
  <c r="AK99" i="14"/>
  <c r="AJ99" i="14"/>
  <c r="AF99" i="14"/>
  <c r="AE99" i="14"/>
  <c r="W99" i="14"/>
  <c r="AK98" i="14"/>
  <c r="AJ98" i="14"/>
  <c r="AF98" i="14"/>
  <c r="AE98" i="14"/>
  <c r="W98" i="14"/>
  <c r="AK97" i="14"/>
  <c r="AJ97" i="14"/>
  <c r="AF97" i="14"/>
  <c r="AE97" i="14"/>
  <c r="W97" i="14"/>
  <c r="AK96" i="14"/>
  <c r="AJ96" i="14"/>
  <c r="AF96" i="14"/>
  <c r="AE96" i="14"/>
  <c r="W96" i="14"/>
  <c r="AK95" i="14"/>
  <c r="AJ95" i="14"/>
  <c r="AF95" i="14"/>
  <c r="AE95" i="14"/>
  <c r="W95" i="14"/>
  <c r="AK94" i="14"/>
  <c r="AJ94" i="14"/>
  <c r="AF94" i="14"/>
  <c r="AE94" i="14"/>
  <c r="W94" i="14"/>
  <c r="AK93" i="14"/>
  <c r="AJ93" i="14"/>
  <c r="AF93" i="14"/>
  <c r="AE93" i="14"/>
  <c r="W93" i="14"/>
  <c r="AK92" i="14"/>
  <c r="AJ92" i="14"/>
  <c r="AF92" i="14"/>
  <c r="AE92" i="14"/>
  <c r="W92" i="14"/>
  <c r="AK91" i="14"/>
  <c r="AJ91" i="14"/>
  <c r="AF91" i="14"/>
  <c r="AE91" i="14"/>
  <c r="W91" i="14"/>
  <c r="AK90" i="14"/>
  <c r="AJ90" i="14"/>
  <c r="AF90" i="14"/>
  <c r="AE90" i="14"/>
  <c r="W90" i="14"/>
  <c r="AK89" i="14"/>
  <c r="AJ89" i="14"/>
  <c r="AF89" i="14"/>
  <c r="AE89" i="14"/>
  <c r="W89" i="14"/>
  <c r="AK88" i="14"/>
  <c r="AJ88" i="14"/>
  <c r="AF88" i="14"/>
  <c r="AE88" i="14"/>
  <c r="W88" i="14"/>
  <c r="AK87" i="14"/>
  <c r="AJ87" i="14"/>
  <c r="AF87" i="14"/>
  <c r="AE87" i="14"/>
  <c r="W87" i="14"/>
  <c r="AK86" i="14"/>
  <c r="AJ86" i="14"/>
  <c r="AF86" i="14"/>
  <c r="AE86" i="14"/>
  <c r="W86" i="14"/>
  <c r="AK85" i="14"/>
  <c r="AJ85" i="14"/>
  <c r="AF85" i="14"/>
  <c r="AE85" i="14"/>
  <c r="W85" i="14"/>
  <c r="AK84" i="14"/>
  <c r="AJ84" i="14"/>
  <c r="AF84" i="14"/>
  <c r="AE84" i="14"/>
  <c r="W84" i="14"/>
  <c r="AK83" i="14"/>
  <c r="AJ83" i="14"/>
  <c r="AF83" i="14"/>
  <c r="AE83" i="14"/>
  <c r="W83" i="14"/>
  <c r="AK82" i="14"/>
  <c r="AJ82" i="14"/>
  <c r="AF82" i="14"/>
  <c r="AE82" i="14"/>
  <c r="W82" i="14"/>
  <c r="AK81" i="14"/>
  <c r="AJ81" i="14"/>
  <c r="AF81" i="14"/>
  <c r="AE81" i="14"/>
  <c r="W81" i="14"/>
  <c r="AK80" i="14"/>
  <c r="AJ80" i="14"/>
  <c r="AF80" i="14"/>
  <c r="AE80" i="14"/>
  <c r="W80" i="14"/>
  <c r="AK79" i="14"/>
  <c r="AJ79" i="14"/>
  <c r="AF79" i="14"/>
  <c r="AE79" i="14"/>
  <c r="W79" i="14"/>
  <c r="AK78" i="14"/>
  <c r="AJ78" i="14"/>
  <c r="AF78" i="14"/>
  <c r="AE78" i="14"/>
  <c r="W78" i="14"/>
  <c r="AK77" i="14"/>
  <c r="AJ77" i="14"/>
  <c r="AF77" i="14"/>
  <c r="AE77" i="14"/>
  <c r="W77" i="14"/>
  <c r="AK76" i="14"/>
  <c r="AJ76" i="14"/>
  <c r="AF76" i="14"/>
  <c r="AE76" i="14"/>
  <c r="W76" i="14"/>
  <c r="AK75" i="14"/>
  <c r="AJ75" i="14"/>
  <c r="AF75" i="14"/>
  <c r="AE75" i="14"/>
  <c r="W75" i="14"/>
  <c r="AK74" i="14"/>
  <c r="AJ74" i="14"/>
  <c r="AF74" i="14"/>
  <c r="AE74" i="14"/>
  <c r="W74" i="14"/>
  <c r="AK73" i="14"/>
  <c r="AJ73" i="14"/>
  <c r="AF73" i="14"/>
  <c r="AE73" i="14"/>
  <c r="W73" i="14"/>
  <c r="AK72" i="14"/>
  <c r="AJ72" i="14"/>
  <c r="AF72" i="14"/>
  <c r="AE72" i="14"/>
  <c r="W72" i="14"/>
  <c r="AK71" i="14"/>
  <c r="AJ71" i="14"/>
  <c r="AF71" i="14"/>
  <c r="AE71" i="14"/>
  <c r="W71" i="14"/>
  <c r="AK70" i="14"/>
  <c r="AJ70" i="14"/>
  <c r="AF70" i="14"/>
  <c r="AE70" i="14"/>
  <c r="W70" i="14"/>
  <c r="AK69" i="14"/>
  <c r="AJ69" i="14"/>
  <c r="AF69" i="14"/>
  <c r="AE69" i="14"/>
  <c r="W69" i="14"/>
  <c r="AK68" i="14"/>
  <c r="AJ68" i="14"/>
  <c r="AF68" i="14"/>
  <c r="AE68" i="14"/>
  <c r="W68" i="14"/>
  <c r="AK67" i="14"/>
  <c r="AJ67" i="14"/>
  <c r="AF67" i="14"/>
  <c r="AE67" i="14"/>
  <c r="W67" i="14"/>
  <c r="AK66" i="14"/>
  <c r="AJ66" i="14"/>
  <c r="AF66" i="14"/>
  <c r="AE66" i="14"/>
  <c r="W66" i="14"/>
  <c r="AK65" i="14"/>
  <c r="AJ65" i="14"/>
  <c r="AF65" i="14"/>
  <c r="AE65" i="14"/>
  <c r="W65" i="14"/>
  <c r="AK64" i="14"/>
  <c r="AJ64" i="14"/>
  <c r="AF64" i="14"/>
  <c r="AE64" i="14"/>
  <c r="W64" i="14"/>
  <c r="AK63" i="14"/>
  <c r="AJ63" i="14"/>
  <c r="AF63" i="14"/>
  <c r="AE63" i="14"/>
  <c r="W63" i="14"/>
  <c r="AK62" i="14"/>
  <c r="AJ62" i="14"/>
  <c r="AF62" i="14"/>
  <c r="AE62" i="14"/>
  <c r="W62" i="14"/>
  <c r="AK61" i="14"/>
  <c r="AJ61" i="14"/>
  <c r="AF61" i="14"/>
  <c r="AE61" i="14"/>
  <c r="W61" i="14"/>
  <c r="AK60" i="14"/>
  <c r="AJ60" i="14"/>
  <c r="AF60" i="14"/>
  <c r="AE60" i="14"/>
  <c r="W60" i="14"/>
  <c r="AK59" i="14"/>
  <c r="AJ59" i="14"/>
  <c r="AF59" i="14"/>
  <c r="AE59" i="14"/>
  <c r="W59" i="14"/>
  <c r="AK58" i="14"/>
  <c r="AJ58" i="14"/>
  <c r="AF58" i="14"/>
  <c r="AE58" i="14"/>
  <c r="W58" i="14"/>
  <c r="AK57" i="14"/>
  <c r="AJ57" i="14"/>
  <c r="AF57" i="14"/>
  <c r="AE57" i="14"/>
  <c r="W57" i="14"/>
  <c r="AK56" i="14"/>
  <c r="AJ56" i="14"/>
  <c r="AF56" i="14"/>
  <c r="AE56" i="14"/>
  <c r="W56" i="14"/>
  <c r="AK55" i="14"/>
  <c r="AJ55" i="14"/>
  <c r="AF55" i="14"/>
  <c r="AE55" i="14"/>
  <c r="W55" i="14"/>
  <c r="AK54" i="14"/>
  <c r="AJ54" i="14"/>
  <c r="AF54" i="14"/>
  <c r="AE54" i="14"/>
  <c r="W54" i="14"/>
  <c r="AK53" i="14"/>
  <c r="AJ53" i="14"/>
  <c r="AF53" i="14"/>
  <c r="AE53" i="14"/>
  <c r="W53" i="14"/>
  <c r="AK52" i="14"/>
  <c r="AJ52" i="14"/>
  <c r="AF52" i="14"/>
  <c r="AE52" i="14"/>
  <c r="W52" i="14"/>
  <c r="AK51" i="14"/>
  <c r="AJ51" i="14"/>
  <c r="AF51" i="14"/>
  <c r="AE51" i="14"/>
  <c r="W51" i="14"/>
  <c r="AK50" i="14"/>
  <c r="AJ50" i="14"/>
  <c r="AF50" i="14"/>
  <c r="AE50" i="14"/>
  <c r="W50" i="14"/>
  <c r="AK49" i="14"/>
  <c r="AJ49" i="14"/>
  <c r="AF49" i="14"/>
  <c r="AE49" i="14"/>
  <c r="W49" i="14"/>
  <c r="AK48" i="14"/>
  <c r="AJ48" i="14"/>
  <c r="AF48" i="14"/>
  <c r="AE48" i="14"/>
  <c r="W48" i="14"/>
  <c r="AK47" i="14"/>
  <c r="AJ47" i="14"/>
  <c r="AF47" i="14"/>
  <c r="AE47" i="14"/>
  <c r="W47" i="14"/>
  <c r="AK46" i="14"/>
  <c r="AJ46" i="14"/>
  <c r="AF46" i="14"/>
  <c r="AE46" i="14"/>
  <c r="W46" i="14"/>
  <c r="AK45" i="14"/>
  <c r="AJ45" i="14"/>
  <c r="AF45" i="14"/>
  <c r="AE45" i="14"/>
  <c r="W45" i="14"/>
  <c r="AK44" i="14"/>
  <c r="AJ44" i="14"/>
  <c r="AF44" i="14"/>
  <c r="AE44" i="14"/>
  <c r="W44" i="14"/>
  <c r="AK43" i="14"/>
  <c r="AJ43" i="14"/>
  <c r="AF43" i="14"/>
  <c r="AE43" i="14"/>
  <c r="W43" i="14"/>
  <c r="AK42" i="14"/>
  <c r="AJ42" i="14"/>
  <c r="AF42" i="14"/>
  <c r="AE42" i="14"/>
  <c r="W42" i="14"/>
  <c r="AK41" i="14"/>
  <c r="AJ41" i="14"/>
  <c r="AF41" i="14"/>
  <c r="AE41" i="14"/>
  <c r="W41" i="14"/>
  <c r="AK40" i="14"/>
  <c r="AJ40" i="14"/>
  <c r="AF40" i="14"/>
  <c r="AE40" i="14"/>
  <c r="W40" i="14"/>
  <c r="AK39" i="14"/>
  <c r="AJ39" i="14"/>
  <c r="AF39" i="14"/>
  <c r="AE39" i="14"/>
  <c r="W39" i="14"/>
  <c r="AK38" i="14"/>
  <c r="AJ38" i="14"/>
  <c r="AF38" i="14"/>
  <c r="AE38" i="14"/>
  <c r="W38" i="14"/>
  <c r="AK37" i="14"/>
  <c r="AJ37" i="14"/>
  <c r="AF37" i="14"/>
  <c r="AE37" i="14"/>
  <c r="W37" i="14"/>
  <c r="AK36" i="14"/>
  <c r="AJ36" i="14"/>
  <c r="AF36" i="14"/>
  <c r="AE36" i="14"/>
  <c r="W36" i="14"/>
  <c r="AK35" i="14"/>
  <c r="AJ35" i="14"/>
  <c r="AF35" i="14"/>
  <c r="AE35" i="14"/>
  <c r="W35" i="14"/>
  <c r="AK34" i="14"/>
  <c r="AJ34" i="14"/>
  <c r="AF34" i="14"/>
  <c r="AE34" i="14"/>
  <c r="W34" i="14"/>
  <c r="AK33" i="14"/>
  <c r="AJ33" i="14"/>
  <c r="AF33" i="14"/>
  <c r="AE33" i="14"/>
  <c r="W33" i="14"/>
  <c r="AK32" i="14"/>
  <c r="AJ32" i="14"/>
  <c r="AF32" i="14"/>
  <c r="AE32" i="14"/>
  <c r="W32" i="14"/>
  <c r="AK31" i="14"/>
  <c r="AJ31" i="14"/>
  <c r="AF31" i="14"/>
  <c r="AE31" i="14"/>
  <c r="W31" i="14"/>
  <c r="AK30" i="14"/>
  <c r="AJ30" i="14"/>
  <c r="AF30" i="14"/>
  <c r="AE30" i="14"/>
  <c r="W30" i="14"/>
  <c r="AK29" i="14"/>
  <c r="AJ29" i="14"/>
  <c r="AF29" i="14"/>
  <c r="AE29" i="14"/>
  <c r="W29" i="14"/>
  <c r="AK28" i="14"/>
  <c r="AJ28" i="14"/>
  <c r="AF28" i="14"/>
  <c r="AE28" i="14"/>
  <c r="W28" i="14"/>
  <c r="AK27" i="14"/>
  <c r="AJ27" i="14"/>
  <c r="AF27" i="14"/>
  <c r="AE27" i="14"/>
  <c r="W27" i="14"/>
  <c r="AK26" i="14"/>
  <c r="AJ26" i="14"/>
  <c r="AF26" i="14"/>
  <c r="AE26" i="14"/>
  <c r="W26" i="14"/>
  <c r="AK25" i="14"/>
  <c r="AJ25" i="14"/>
  <c r="AF25" i="14"/>
  <c r="AE25" i="14"/>
  <c r="W25" i="14"/>
  <c r="AK24" i="14"/>
  <c r="AJ24" i="14"/>
  <c r="AF24" i="14"/>
  <c r="AE24" i="14"/>
  <c r="W24" i="14"/>
  <c r="AK23" i="14"/>
  <c r="AJ23" i="14"/>
  <c r="AF23" i="14"/>
  <c r="AE23" i="14"/>
  <c r="W23" i="14"/>
  <c r="AK22" i="14"/>
  <c r="AJ22" i="14"/>
  <c r="AF22" i="14"/>
  <c r="AE22" i="14"/>
  <c r="W22" i="14"/>
  <c r="AK21" i="14"/>
  <c r="AJ21" i="14"/>
  <c r="AF21" i="14"/>
  <c r="AE21" i="14"/>
  <c r="W21" i="14"/>
  <c r="AK20" i="14"/>
  <c r="AJ20" i="14"/>
  <c r="AF20" i="14"/>
  <c r="AE20" i="14"/>
  <c r="W20" i="14"/>
  <c r="AK19" i="14"/>
  <c r="AJ19" i="14"/>
  <c r="AF19" i="14"/>
  <c r="AE19" i="14"/>
  <c r="W19" i="14"/>
  <c r="AK18" i="14"/>
  <c r="AJ18" i="14"/>
  <c r="AF18" i="14"/>
  <c r="AE18" i="14"/>
  <c r="W18" i="14"/>
  <c r="AK17" i="14"/>
  <c r="AJ17" i="14"/>
  <c r="AF17" i="14"/>
  <c r="AE17" i="14"/>
  <c r="W17" i="14"/>
  <c r="AK16" i="14"/>
  <c r="AJ16" i="14"/>
  <c r="AF16" i="14"/>
  <c r="AE16" i="14"/>
  <c r="W16" i="14"/>
  <c r="AK15" i="14"/>
  <c r="AJ15" i="14"/>
  <c r="AF15" i="14"/>
  <c r="AE15" i="14"/>
  <c r="W15" i="14"/>
  <c r="AK14" i="14"/>
  <c r="AJ14" i="14"/>
  <c r="AF14" i="14"/>
  <c r="AE14" i="14"/>
  <c r="W14" i="14"/>
  <c r="AK13" i="14"/>
  <c r="AJ13" i="14"/>
  <c r="AF13" i="14"/>
  <c r="AE13" i="14"/>
  <c r="W13" i="14"/>
  <c r="AK12" i="14"/>
  <c r="AJ12" i="14"/>
  <c r="AF12" i="14"/>
  <c r="AE12" i="14"/>
  <c r="W12" i="14"/>
  <c r="AK11" i="14"/>
  <c r="AJ11" i="14"/>
  <c r="AF11" i="14"/>
  <c r="AE11" i="14"/>
  <c r="W11" i="14"/>
  <c r="AK10" i="14"/>
  <c r="AJ10" i="14"/>
  <c r="AF10" i="14"/>
  <c r="AE10" i="14"/>
  <c r="W10" i="14"/>
  <c r="AK9" i="14"/>
  <c r="AJ9" i="14"/>
  <c r="AF9" i="14"/>
  <c r="AE9" i="14"/>
  <c r="W9" i="14"/>
  <c r="AK8" i="14"/>
  <c r="AJ8" i="14"/>
  <c r="AF8" i="14"/>
  <c r="AE8" i="14"/>
  <c r="W8" i="14"/>
  <c r="AK7" i="14"/>
  <c r="AJ7" i="14"/>
  <c r="AF7" i="14"/>
  <c r="AE7" i="14"/>
  <c r="W7" i="14"/>
  <c r="AK6" i="14"/>
  <c r="AJ6" i="14"/>
  <c r="AF6" i="14"/>
  <c r="AE6" i="14"/>
  <c r="W6" i="14"/>
  <c r="AK5" i="14"/>
  <c r="AJ5" i="14"/>
  <c r="AF5" i="14"/>
  <c r="AE5" i="14"/>
  <c r="W5" i="14"/>
  <c r="AK4" i="14"/>
  <c r="AJ4" i="14"/>
  <c r="AF4" i="14"/>
  <c r="AE4" i="14"/>
  <c r="W4" i="14"/>
  <c r="AK3" i="14"/>
  <c r="AJ3" i="14"/>
  <c r="AF3" i="14"/>
  <c r="AE3" i="14"/>
  <c r="W3" i="14"/>
  <c r="D33" i="5"/>
  <c r="D42" i="5" s="1"/>
  <c r="D50" i="5" l="1"/>
  <c r="D73" i="5" l="1"/>
  <c r="D74" i="5" l="1"/>
</calcChain>
</file>

<file path=xl/sharedStrings.xml><?xml version="1.0" encoding="utf-8"?>
<sst xmlns="http://schemas.openxmlformats.org/spreadsheetml/2006/main" count="37600" uniqueCount="5034">
  <si>
    <t>Indicador de la Deuda Pública y Otras Obligaciones del Sector Público No Financiero y Seguridad Social
(Cifras en USD dólares)</t>
  </si>
  <si>
    <t>Cifras en miles de dólares USD.</t>
  </si>
  <si>
    <t>Deuda Pública Externa</t>
  </si>
  <si>
    <t>Préstamos Externos y Títulos de Deuda emitidos en Mercados Internacionales</t>
  </si>
  <si>
    <t>Convenios Originales (Bancos)</t>
  </si>
  <si>
    <t>Convenios Originales (Gobiernos)</t>
  </si>
  <si>
    <t>Organismos Internacionales (Multilaterales)</t>
  </si>
  <si>
    <t>Proveedores</t>
  </si>
  <si>
    <t xml:space="preserve">Subtotal Préstamos Deuda Externa </t>
  </si>
  <si>
    <t>Títulos de Deuda emitidos en Mercados Internacionales</t>
  </si>
  <si>
    <t xml:space="preserve">Subtotal Títulos de Deuda en Mercados Internacionales </t>
  </si>
  <si>
    <t>Institución Financiera Internacional</t>
  </si>
  <si>
    <t>Subtotal Institución Financiera Internacional</t>
  </si>
  <si>
    <t xml:space="preserve">Subtotal Préstamos Externos y Títulos de Deuda en Mercados Internacionales </t>
  </si>
  <si>
    <t>Otras obligaciones</t>
  </si>
  <si>
    <t xml:space="preserve">Anticipos Pactados en los Contratos Comerciales de Venta de Productos </t>
  </si>
  <si>
    <t xml:space="preserve">Subtotal Anticipos Pactados en los Contratos Comerciales de Venta de Productos </t>
  </si>
  <si>
    <t>Derechos Contractuales Originados o Vinculados a Operaciones Ordinarias (Schlumberger)</t>
  </si>
  <si>
    <t>Subtotal Derechos Contractuales Originados o Vinculados a Operaciones Ordinarias</t>
  </si>
  <si>
    <t xml:space="preserve">Subtotal Otras Obligaciones </t>
  </si>
  <si>
    <t xml:space="preserve">Total Deuda Externa </t>
  </si>
  <si>
    <t>Deuda Pública Interna</t>
  </si>
  <si>
    <t>Título de Deuda Interna (fuera del SPNF)</t>
  </si>
  <si>
    <t>Títulos de Deuda Interna Sector Privado*</t>
  </si>
  <si>
    <t xml:space="preserve">Subtotal Títulos de Deuda Pública </t>
  </si>
  <si>
    <t>Préstamo Banco Central del Ecuador BCE</t>
  </si>
  <si>
    <t>Préstamo Banco de Desarrollo del Ecuador BDE**</t>
  </si>
  <si>
    <t>Préstamos Banco de Desarrollo del Ecuador BDE***</t>
  </si>
  <si>
    <t xml:space="preserve">Subtotal Préstamos de Deuda Pública </t>
  </si>
  <si>
    <t>Convenio BCE</t>
  </si>
  <si>
    <t>Convenio CFN</t>
  </si>
  <si>
    <t xml:space="preserve">Subtotal Convenios de Deuda Pública </t>
  </si>
  <si>
    <t>Obligaciones No Pagadas y Registradas en los Presupuestos Clausurados</t>
  </si>
  <si>
    <t>Subtotal Obligaciones No Pagadas y Registradas en los Presupuestos Clausurados</t>
  </si>
  <si>
    <t>Gobiernos Autónomos Descentralizados</t>
  </si>
  <si>
    <t>Sector Público Financiero</t>
  </si>
  <si>
    <t xml:space="preserve">Sector Privado Financiero </t>
  </si>
  <si>
    <t>Sector Privado No Financiero</t>
  </si>
  <si>
    <t>Subtotal Gobiernos Autónomos Descentralizados</t>
  </si>
  <si>
    <t>Empresas Públicas Eps</t>
  </si>
  <si>
    <t xml:space="preserve">Subtotal Empresas Públicas </t>
  </si>
  <si>
    <t xml:space="preserve">Subtotal de Instituciones Públicas </t>
  </si>
  <si>
    <t>Subtotal Deuda Pública Interna</t>
  </si>
  <si>
    <t>Otras Obligaciones</t>
  </si>
  <si>
    <t>Certificados de Tesoreria CETES</t>
  </si>
  <si>
    <t>Notas del Tesoro NOTAS</t>
  </si>
  <si>
    <t>Pasivos Derivados de Convenios de Liquidez</t>
  </si>
  <si>
    <t>Seguridad Social</t>
  </si>
  <si>
    <t>Obligaciones Pendientes de Pago del Ejercicio Fiscal en Curso</t>
  </si>
  <si>
    <t>Subtotal Deuda Interna</t>
  </si>
  <si>
    <t>Cartas de Crédito</t>
  </si>
  <si>
    <t xml:space="preserve">Secretaría de Hidrocarburos </t>
  </si>
  <si>
    <t>Subtotal Otras Obligaciones</t>
  </si>
  <si>
    <t>Total Deuda Interna</t>
  </si>
  <si>
    <t xml:space="preserve">DEUDA PÚBLICA TOTAL </t>
  </si>
  <si>
    <t>PIB NOMINAL</t>
  </si>
  <si>
    <t>Indicador Deuda / PIB</t>
  </si>
  <si>
    <t>Información provisional</t>
  </si>
  <si>
    <t>**La deuda del Gobierno con el  Banco de Desarrollo del Ecuador (Casa para Todos, Deudor Gobierno Central).</t>
  </si>
  <si>
    <t>***La deuda de otras instituciones públicas con el Banco de Desarrollo del Ecuador.</t>
  </si>
  <si>
    <t>Nota 1 : Seguridad Social es Información disponible provisional, obligaciones IESS con SPT, SPF, SPNF.</t>
  </si>
  <si>
    <t xml:space="preserve">Nota 3: Obligaciones Pendientes de Pago del Ejercicio Fiscal en Curso, mejora metodológica a partir de datos detallados excluyendo partidas recíprocas del Sector Público No Financiero </t>
  </si>
  <si>
    <t xml:space="preserve">Nota 4: Obligaciones No Pagadas y Registradas en los Presupuestos Clausurados mejora metodológica a partir de datos detallados excluyendo partidas recíprocas del Sector Público No Financiero </t>
  </si>
  <si>
    <t>DEUDA PÚBLICA AGREGADA DEL SECTOR PÚBLICO TOTAL</t>
  </si>
  <si>
    <t>Deuda Externa</t>
  </si>
  <si>
    <t xml:space="preserve">Desembolsos </t>
  </si>
  <si>
    <t xml:space="preserve">Amortizaciones </t>
  </si>
  <si>
    <t>Intereses</t>
  </si>
  <si>
    <t xml:space="preserve">Comisiones </t>
  </si>
  <si>
    <t>Otros flujos económicos</t>
  </si>
  <si>
    <t>Atrasos</t>
  </si>
  <si>
    <t>Intereses Condonados</t>
  </si>
  <si>
    <t xml:space="preserve">Convenios Originales (Gobiernos) </t>
  </si>
  <si>
    <t xml:space="preserve">Otras Obligaciones </t>
  </si>
  <si>
    <t>Financiamiento atado a Petróleo</t>
  </si>
  <si>
    <t xml:space="preserve">Deuda Interna </t>
  </si>
  <si>
    <t>Títulos de Deuda Interna del Sector Público</t>
  </si>
  <si>
    <t>Títulos de Deuda Interna del Sector Privado</t>
  </si>
  <si>
    <t>Préstamo Banco de Desarrollo del Ecuador BDE*</t>
  </si>
  <si>
    <t>Préstamos Banco de Desarrollo del Ecuador BDE**</t>
  </si>
  <si>
    <t>Convenio de Pago IESS</t>
  </si>
  <si>
    <t>Subtotal de Instituciones Públicas</t>
  </si>
  <si>
    <t>Notas del Tesoro</t>
  </si>
  <si>
    <t xml:space="preserve">Seguridad Social**** </t>
  </si>
  <si>
    <t>Obligaciones Pendientes de Pago del Ejercicio Fiscal en Curso*****</t>
  </si>
  <si>
    <t>Notas:</t>
  </si>
  <si>
    <t>*La deuda del Gobierno con el  Banco de Desarrollo del Ecuador (Casa para Todos, Deudor Gobierno Central).</t>
  </si>
  <si>
    <t xml:space="preserve">** La deuda de otras instituciones públicas con el Banco de Desarrollo del Ecuador.  </t>
  </si>
  <si>
    <t>*** La deuda de las instituciones públicas (GADs y Eps) son obligaciones con sector público financiero, sector privado financiero y sector privado no financiero, ultima información disponible sujeta a actualización. El saldo de abril 2025 se considera las reportadas a marzo, ya que los GADs y EPS no han reportado en su mayoría información.</t>
  </si>
  <si>
    <t>**** Seguridad Social es información disponible provisional, obligaciones IESS con sector público financiero, sector privado financiero y sector privado no financiero.</t>
  </si>
  <si>
    <t>*****Obligaciones Pendientes de Pago del Ejercicio Fiscal en Curso, mejora metodológica a partir de datos detallados de la cuenta 21300</t>
  </si>
  <si>
    <t xml:space="preserve">******Obligaciones No Pagadas y Registradas en los Presupuestos Clausurados mejora metodológica a partir de datos detallados </t>
  </si>
  <si>
    <t>*******Las obligaciones de la Secretaría de Hidrocarburos el saldo inicial y final corresponde al valor actualizado en el mes de abril en la elaboración del presente Boletín (febrero 2025)</t>
  </si>
  <si>
    <t>Otros Pasivos</t>
  </si>
  <si>
    <t>Derechos Especiales de Giro DEGs (1)</t>
  </si>
  <si>
    <t xml:space="preserve">Financiamiento IFR al Banco Central del Ecuador </t>
  </si>
  <si>
    <t xml:space="preserve">Asignación DEG a Banco Central del Ecuador </t>
  </si>
  <si>
    <t>Asignación DEG a Ministerio de Economía y Finanzas</t>
  </si>
  <si>
    <t>Subtotal Derechos Especiales de Giro DEGs</t>
  </si>
  <si>
    <t>Cartas de crédito</t>
  </si>
  <si>
    <t>Convenio de Pago (Compra de Acciones) (1)</t>
  </si>
  <si>
    <t>Total Otros Pasivos</t>
  </si>
  <si>
    <t>Resumen</t>
  </si>
  <si>
    <t>Total Deuda Pública Externa más otras obligaciones</t>
  </si>
  <si>
    <t xml:space="preserve">Total Deuda Pública Interna más otras obligaciones </t>
  </si>
  <si>
    <t>Total Deuda Pública Agregada más otras obligaciones</t>
  </si>
  <si>
    <t xml:space="preserve">Otros Pasivos </t>
  </si>
  <si>
    <t>Nota (1):  No forman parte de la Deuda Pública ni tampoco del indicador Deuda y otras obligaciones sobre el PIB</t>
  </si>
  <si>
    <t>DEUDA PÚBLICA  AGREGADA DEL SECTOR PÚBLICO NO FINANCIERO</t>
  </si>
  <si>
    <t>Deuda Interna</t>
  </si>
  <si>
    <t>Subtotal Títulos de Deuda Pública Interna</t>
  </si>
  <si>
    <t>Subtotal Préstamos y Convenio de Deuda Pública Interna</t>
  </si>
  <si>
    <t xml:space="preserve">DEUDA PÚBLICA AGREGADA DEL PRESUPUESTO GENERAL DEL ESTADO </t>
  </si>
  <si>
    <t>DEUDA PÚBLICA CONSOLIDADA DEL SECTOR PÚBLICO TOTAL</t>
  </si>
  <si>
    <t>Préstamo Banco de Desarrollo del Ecuador BDE</t>
  </si>
  <si>
    <t xml:space="preserve">Seguridad Social*** </t>
  </si>
  <si>
    <t>Obligaciones Pendientes de Pago del Ejercicio Fiscal en Curso****</t>
  </si>
  <si>
    <t>DEUDA PÚBLICA CONSOLIDADO DEL SECTOR PÚBLICO NO FINANCIERO</t>
  </si>
  <si>
    <t>DEUDA PÚBLICA CONSOLIDADA DEL PRESUPUESTO GENERAL DEL ESTADO</t>
  </si>
  <si>
    <t>Seguridad Social *****</t>
  </si>
  <si>
    <t>Obligaciones Pendientes de Pago del Ejercicio Fiscal en Curso******</t>
  </si>
  <si>
    <t>DEUDA EXTERNA ECUATORIANA</t>
  </si>
  <si>
    <t>SECTOR PÚBLICO TOTAL AGREGADA</t>
  </si>
  <si>
    <t>cifras en miles de USD.</t>
  </si>
  <si>
    <t>CONCEPTO</t>
  </si>
  <si>
    <t>I. DEUDA EXTERNA</t>
  </si>
  <si>
    <t>SUBTOTAL ORGANISMOS INTERNACIONALES (MULTILATERALES)</t>
  </si>
  <si>
    <t>AIF</t>
  </si>
  <si>
    <t>BID</t>
  </si>
  <si>
    <t>BIRF</t>
  </si>
  <si>
    <t>CAF</t>
  </si>
  <si>
    <t>FIDA</t>
  </si>
  <si>
    <t>FLAR</t>
  </si>
  <si>
    <t>FMI</t>
  </si>
  <si>
    <t>AIIB</t>
  </si>
  <si>
    <t>SUBTOTAL CONVENIOS ORIGINALES (GOBIERNOS)</t>
  </si>
  <si>
    <t>AFD</t>
  </si>
  <si>
    <t>BANCO DESA CHINA</t>
  </si>
  <si>
    <t>BNDES BRASIL</t>
  </si>
  <si>
    <t>CCC</t>
  </si>
  <si>
    <t>CREDIT NATIONALE</t>
  </si>
  <si>
    <t>EXIMBANK CHINA</t>
  </si>
  <si>
    <t>EXIMBANK DE RUSIA</t>
  </si>
  <si>
    <t>EXIMBANK KOREA</t>
  </si>
  <si>
    <t>GOB. BELGICA</t>
  </si>
  <si>
    <t>GOBIERNO DE ITALIA</t>
  </si>
  <si>
    <t>ICO - ESPAÑA</t>
  </si>
  <si>
    <t>INST.CENTR.CRED.MED.</t>
  </si>
  <si>
    <t>JBIC</t>
  </si>
  <si>
    <t>JICA</t>
  </si>
  <si>
    <t>KFW</t>
  </si>
  <si>
    <t>NATEXIS BANQUE</t>
  </si>
  <si>
    <t>OECF</t>
  </si>
  <si>
    <t>USAID</t>
  </si>
  <si>
    <t xml:space="preserve">CLUB PARIS </t>
  </si>
  <si>
    <t>GOB. CANADA</t>
  </si>
  <si>
    <t>SUBTOTAL CONVENIOS ORIGINALES (BANCOS)</t>
  </si>
  <si>
    <t>BANCO OF CHINA</t>
  </si>
  <si>
    <t>BEI</t>
  </si>
  <si>
    <t>CITIBANK JAPAN</t>
  </si>
  <si>
    <t>CREDIT SUISSE</t>
  </si>
  <si>
    <t>DEUTSCHE BANK ESPAÑA</t>
  </si>
  <si>
    <t>UNICREDIT</t>
  </si>
  <si>
    <t>BONYM - GOLDMANSACH-SANTANDER</t>
  </si>
  <si>
    <t xml:space="preserve">SUBTOTAL TITULOS DE DEUDA EMITIDOS EN MERCADOS INTERNACIONALES </t>
  </si>
  <si>
    <t>BONOS BRADY</t>
  </si>
  <si>
    <t>BRADY-DSCTO.</t>
  </si>
  <si>
    <t>BRADY-PAR</t>
  </si>
  <si>
    <t>PDI</t>
  </si>
  <si>
    <t>BONOS GLOBALES</t>
  </si>
  <si>
    <t>B.GLOBALES 2012</t>
  </si>
  <si>
    <t>B.GLOBALES 2030</t>
  </si>
  <si>
    <t>BONO 2022 NO INT.</t>
  </si>
  <si>
    <t>BONO 2023 NO INT.</t>
  </si>
  <si>
    <t>BONO 2024 NO INT.</t>
  </si>
  <si>
    <t>BONO 2025 NO INT.</t>
  </si>
  <si>
    <t>BONO 2026 NO INT.</t>
  </si>
  <si>
    <t>BONO 2027 NO INT 1</t>
  </si>
  <si>
    <t>BONO 2027 NO INT 2</t>
  </si>
  <si>
    <t>BONO 2028 NO INT.</t>
  </si>
  <si>
    <t>BONO 2029 NO INT.</t>
  </si>
  <si>
    <t>BONO 2030 NO INT.</t>
  </si>
  <si>
    <t>BONOS PDI 2030</t>
  </si>
  <si>
    <t>BONOS SOBERANOS 2035</t>
  </si>
  <si>
    <t>NUEVO BONO S. 2040 1</t>
  </si>
  <si>
    <t>NUEVO BONO SOB 2030</t>
  </si>
  <si>
    <t>NUEVO BONO SOB 2035</t>
  </si>
  <si>
    <t xml:space="preserve">BONO 2034 </t>
  </si>
  <si>
    <t>BONO 2039</t>
  </si>
  <si>
    <t>PROVEEDORES</t>
  </si>
  <si>
    <t>INSTITUCIÓN FINANCIERA INTERNACIONAL</t>
  </si>
  <si>
    <t>AMAZON DAC</t>
  </si>
  <si>
    <t>GPS BLUE</t>
  </si>
  <si>
    <t>SECTOR PÚBLICO NO FINANCIERO AGREGADA</t>
  </si>
  <si>
    <t>SUBTOTAL ORGANISMOS INTERNACIONALES</t>
  </si>
  <si>
    <t>BONO 2034</t>
  </si>
  <si>
    <t>PRESUPUESTO GENERAL DEL ESTADO AGREGADA</t>
  </si>
  <si>
    <t>cifras de miles de USD.</t>
  </si>
  <si>
    <t>SUBTOTAL TITULOS DE DEUDA EMITIDOS EN MERCADOS INTERNACIONALES</t>
  </si>
  <si>
    <t>Gobierno Central</t>
  </si>
  <si>
    <t>PGE</t>
  </si>
  <si>
    <t>Bonos en Mercado Internacional</t>
  </si>
  <si>
    <t>Préstamos</t>
  </si>
  <si>
    <t>IESS</t>
  </si>
  <si>
    <t>Gobiernos Autonomos Descentralizados GADS</t>
  </si>
  <si>
    <t>Concejo Municipal</t>
  </si>
  <si>
    <t>Concejo Provincial</t>
  </si>
  <si>
    <t>Empresas Públicas No Financieras EPNF</t>
  </si>
  <si>
    <t>Sector Público Financiero SPF</t>
  </si>
  <si>
    <t>Banco de Desarrollo del Ecuador</t>
  </si>
  <si>
    <t>Sector Público No Financiero</t>
  </si>
  <si>
    <t>Gobierno General</t>
  </si>
  <si>
    <t>Deudor</t>
  </si>
  <si>
    <t>INVERSIONISTAS PRIVADOS</t>
  </si>
  <si>
    <t>Tenedores de Bonos y Pagares Privados</t>
  </si>
  <si>
    <t>INVERSIONISTAS PRIVADOS JUBILADOS</t>
  </si>
  <si>
    <t>INVERSIONISTAS PRIVADOS UNIVERSIDADES</t>
  </si>
  <si>
    <t>Presupuesto General del Estado</t>
  </si>
  <si>
    <t>Tenedores de Bonos y Pagares Públicos</t>
  </si>
  <si>
    <t>CNT-EP</t>
  </si>
  <si>
    <t>GOBIERNOS AUTÓNOMOS DESCENTRALIZADOS</t>
  </si>
  <si>
    <t>ISSFA</t>
  </si>
  <si>
    <t>ISSPOL</t>
  </si>
  <si>
    <t>SCPN</t>
  </si>
  <si>
    <t>Préstamo</t>
  </si>
  <si>
    <t>BANCO DE DESARROLLO DEL ECUADOR (BDE)</t>
  </si>
  <si>
    <t>BANECUADOR B.P.</t>
  </si>
  <si>
    <t>CFN</t>
  </si>
  <si>
    <t>COSEDE</t>
  </si>
  <si>
    <t>CONAFIPS</t>
  </si>
  <si>
    <t>Saldo al 30-06-2026</t>
  </si>
  <si>
    <t>No Prestamo</t>
  </si>
  <si>
    <t>SPT</t>
  </si>
  <si>
    <t>SPNF</t>
  </si>
  <si>
    <t>MONEDA</t>
  </si>
  <si>
    <t>SPNF / SPF</t>
  </si>
  <si>
    <t>SECTOR GENERAL</t>
  </si>
  <si>
    <t>SUBSECTOR</t>
  </si>
  <si>
    <t>DEUDOR</t>
  </si>
  <si>
    <t>TIPO DE ACREEDOR</t>
  </si>
  <si>
    <t>GRAFICA DX</t>
  </si>
  <si>
    <t>REFERENCIA DEL ACREEDOR</t>
  </si>
  <si>
    <t>REFERENCIA PARA BONOS</t>
  </si>
  <si>
    <t>REFERENCIA CLUB PARIS</t>
  </si>
  <si>
    <t>COMISIONES</t>
  </si>
  <si>
    <t>ATRASOS</t>
  </si>
  <si>
    <t>INTERESES CONDONADOS</t>
  </si>
  <si>
    <t>FECHA DE VENCIMIENTO DEL PRÉSTAMO</t>
  </si>
  <si>
    <t>MONTO CONTRATADO</t>
  </si>
  <si>
    <t>MONTO NETO</t>
  </si>
  <si>
    <t>PLAZO POR VENCER</t>
  </si>
  <si>
    <t>PLAZO CONTRACTUAL</t>
  </si>
  <si>
    <t>MARGEN</t>
  </si>
  <si>
    <t>ACREEDOR</t>
  </si>
  <si>
    <t>P.F.  ACREEDOR</t>
  </si>
  <si>
    <t>USD</t>
  </si>
  <si>
    <t>Sector Público No Financiero SPNF</t>
  </si>
  <si>
    <t>GOBIERNO CENTRAL</t>
  </si>
  <si>
    <t>ORGANISMOS INTERNACIONALES</t>
  </si>
  <si>
    <t>INTERNATIONAL ORGANIZATIONS</t>
  </si>
  <si>
    <t>808-SF-EC</t>
  </si>
  <si>
    <t>FIJA</t>
  </si>
  <si>
    <t>851-SF-EC DIF.CAMB</t>
  </si>
  <si>
    <t>873-SF-EC</t>
  </si>
  <si>
    <t>SUC</t>
  </si>
  <si>
    <t>1002-SF-EC</t>
  </si>
  <si>
    <t>998-SF-EC</t>
  </si>
  <si>
    <t>L0435A</t>
  </si>
  <si>
    <t>SOFR 6 MESES</t>
  </si>
  <si>
    <t>1282-OC-EC</t>
  </si>
  <si>
    <t>1376-OC-EC</t>
  </si>
  <si>
    <t>1376/OC-EC</t>
  </si>
  <si>
    <t>1373-OC-EC</t>
  </si>
  <si>
    <t>1373/OC-EC</t>
  </si>
  <si>
    <t>1416-OC-EC</t>
  </si>
  <si>
    <t>1420-OC-EC</t>
  </si>
  <si>
    <t>1358-OC-EC</t>
  </si>
  <si>
    <t>1466-OC-EC</t>
  </si>
  <si>
    <t>1531-OC-EC</t>
  </si>
  <si>
    <t>ETAPA  EP CUENCA</t>
  </si>
  <si>
    <t>1753-OC-EC</t>
  </si>
  <si>
    <t>SOFR + MARGEN</t>
  </si>
  <si>
    <t>MUN. CUENCA</t>
  </si>
  <si>
    <t>1761-OC-EC</t>
  </si>
  <si>
    <t>LIBOR (3 meses) ajustada</t>
  </si>
  <si>
    <t>DMQ</t>
  </si>
  <si>
    <t>1740-OC-EC</t>
  </si>
  <si>
    <t>1791-OC-EC</t>
  </si>
  <si>
    <t>TAME</t>
  </si>
  <si>
    <t>1925-OC-EC</t>
  </si>
  <si>
    <t>1754-OC-EC</t>
  </si>
  <si>
    <t>1923-BL-OC/EC</t>
  </si>
  <si>
    <t>EMAAP-Q</t>
  </si>
  <si>
    <t>1802-OC-EC</t>
  </si>
  <si>
    <t>1924-OC-EC</t>
  </si>
  <si>
    <t>2114/BL-EC-OC</t>
  </si>
  <si>
    <t>2113/OC-EC</t>
  </si>
  <si>
    <t>2114/BL-EC-SF</t>
  </si>
  <si>
    <t>2201/OC-EC</t>
  </si>
  <si>
    <t>2279-OC-EC</t>
  </si>
  <si>
    <t>2340-OC-EC</t>
  </si>
  <si>
    <t>2377-OC-EC</t>
  </si>
  <si>
    <t>2457/OC-EC</t>
  </si>
  <si>
    <t>2461/OC-EC</t>
  </si>
  <si>
    <t>2472/OC-EC</t>
  </si>
  <si>
    <t>2487/OC-EC</t>
  </si>
  <si>
    <t>2431/OC-EC</t>
  </si>
  <si>
    <t>2585/OC-EC</t>
  </si>
  <si>
    <t>2653/OC-EC</t>
  </si>
  <si>
    <t>2608/OC-EC</t>
  </si>
  <si>
    <t>2584/OC-EC</t>
  </si>
  <si>
    <t>2678/OC-EC</t>
  </si>
  <si>
    <t>2761/OC-EC</t>
  </si>
  <si>
    <t>2651/OC-EC</t>
  </si>
  <si>
    <t>2797/OC-EC</t>
  </si>
  <si>
    <t>2787/OC-EC</t>
  </si>
  <si>
    <t>2839/OC-EC</t>
  </si>
  <si>
    <t>CON. PROV. CHIMBORAZ</t>
  </si>
  <si>
    <t>2950/OC-EC</t>
  </si>
  <si>
    <t>3073/OC-EC</t>
  </si>
  <si>
    <t>3087/OC-EC</t>
  </si>
  <si>
    <t>3135/OC-EC</t>
  </si>
  <si>
    <t>3120/OC-EC</t>
  </si>
  <si>
    <t>3187/OC-EC</t>
  </si>
  <si>
    <t>3188/CH-EC</t>
  </si>
  <si>
    <t>3167/OC-EC</t>
  </si>
  <si>
    <t>3232/OC-EC</t>
  </si>
  <si>
    <t>3233/CH-EC</t>
  </si>
  <si>
    <t>3420/OC-EC</t>
  </si>
  <si>
    <t>3341/OC-EC</t>
  </si>
  <si>
    <t>3325/OC-EC</t>
  </si>
  <si>
    <t>2882-2882.1/OC-EC</t>
  </si>
  <si>
    <t>3670-OC-EC/X1014</t>
  </si>
  <si>
    <t>3494/OC-EC</t>
  </si>
  <si>
    <t>3494/CH-EC</t>
  </si>
  <si>
    <t>3710/OC-EC</t>
  </si>
  <si>
    <t>3711/KI-EC</t>
  </si>
  <si>
    <t>3726/OC-EC</t>
  </si>
  <si>
    <t>3751/OC-EC</t>
  </si>
  <si>
    <t>3906/OC-EC</t>
  </si>
  <si>
    <t>3913/OC-EC</t>
  </si>
  <si>
    <t>4364/OC-EC</t>
  </si>
  <si>
    <t>2882/OC-EC-2</t>
  </si>
  <si>
    <t>4614/OC-EC</t>
  </si>
  <si>
    <t>4607/OC-EC</t>
  </si>
  <si>
    <t>4670/OC-EC</t>
  </si>
  <si>
    <t>4788/OC-EC</t>
  </si>
  <si>
    <t>4343/OC-EC</t>
  </si>
  <si>
    <t>4759/OC-EC</t>
  </si>
  <si>
    <t>4825/OC-EC</t>
  </si>
  <si>
    <t>4754/OC-EC</t>
  </si>
  <si>
    <t>4600/OC-EC</t>
  </si>
  <si>
    <t>4634/OC-EC</t>
  </si>
  <si>
    <t>4812/OC-EC</t>
  </si>
  <si>
    <t>4845/OC-EC</t>
  </si>
  <si>
    <t>MUN. PORTOVIEJO</t>
  </si>
  <si>
    <t>4921/OC-EC</t>
  </si>
  <si>
    <t>5136/OC-EC</t>
  </si>
  <si>
    <t>5031/OC-EC</t>
  </si>
  <si>
    <t>5044/OC-EC</t>
  </si>
  <si>
    <t>5024/OC-EC</t>
  </si>
  <si>
    <t>4923/OC-EC</t>
  </si>
  <si>
    <t>4989/OC-EC</t>
  </si>
  <si>
    <t>5230/OC-EC</t>
  </si>
  <si>
    <t>5312/0C-EC</t>
  </si>
  <si>
    <t>5403/OC-EC</t>
  </si>
  <si>
    <t>BID 5520/OC-EC</t>
  </si>
  <si>
    <t>5520/OC-EC</t>
  </si>
  <si>
    <t>5687/OC-EC</t>
  </si>
  <si>
    <t>5598/OC-EC</t>
  </si>
  <si>
    <t>SOFR + MARGEN VARIABLE</t>
  </si>
  <si>
    <t>5599/KI-EC</t>
  </si>
  <si>
    <t>5676/OC-EC</t>
  </si>
  <si>
    <t>5214/OC-EC</t>
  </si>
  <si>
    <t>4928/OC-EC</t>
  </si>
  <si>
    <t>5770/OC-EC</t>
  </si>
  <si>
    <t>5771/KI-EC</t>
  </si>
  <si>
    <t>ESPOL</t>
  </si>
  <si>
    <t>5748/OC-EC</t>
  </si>
  <si>
    <t>5910/OC-EC</t>
  </si>
  <si>
    <t>5932/OC-EC</t>
  </si>
  <si>
    <t>5932 OC-EC</t>
  </si>
  <si>
    <t>5774/OC-EC</t>
  </si>
  <si>
    <t>CELEC EP</t>
  </si>
  <si>
    <t>5653/OC-GR</t>
  </si>
  <si>
    <t>5787/OC-EC</t>
  </si>
  <si>
    <t>BANCO DEL ESTADO</t>
  </si>
  <si>
    <t>5800/OC-EC</t>
  </si>
  <si>
    <t>5811/OC-EC</t>
  </si>
  <si>
    <t>5903/OC-EC</t>
  </si>
  <si>
    <t>5904/KI-EC</t>
  </si>
  <si>
    <t>5857/OC-EC</t>
  </si>
  <si>
    <t>5858/OC-EC</t>
  </si>
  <si>
    <t>5909/OC-EC</t>
  </si>
  <si>
    <t>5987/OC-EC</t>
  </si>
  <si>
    <t>6014/OC-EC</t>
  </si>
  <si>
    <t>6096/OC-EC</t>
  </si>
  <si>
    <t>5183/OC-EC</t>
  </si>
  <si>
    <t>5184/TC-EC</t>
  </si>
  <si>
    <t>5920/OC-EC</t>
  </si>
  <si>
    <t>5921/TC-EC</t>
  </si>
  <si>
    <t>7496-0 EC</t>
  </si>
  <si>
    <t>8285-0 EC</t>
  </si>
  <si>
    <t>MUN. MANTA</t>
  </si>
  <si>
    <t>8289-0 EC</t>
  </si>
  <si>
    <t>EMAPA-G</t>
  </si>
  <si>
    <t>8505-0 EC</t>
  </si>
  <si>
    <t>8515-0 EC</t>
  </si>
  <si>
    <t>8542-0 EC</t>
  </si>
  <si>
    <t>8591-0 EC</t>
  </si>
  <si>
    <t>MUN. IBARRA</t>
  </si>
  <si>
    <t>8579-0 EC</t>
  </si>
  <si>
    <t>8667-0 EC</t>
  </si>
  <si>
    <t>8889-0 EC</t>
  </si>
  <si>
    <t>8888-0 EC</t>
  </si>
  <si>
    <t>8946-0 EC</t>
  </si>
  <si>
    <t>8978-0 EC</t>
  </si>
  <si>
    <t>9087-0 EC</t>
  </si>
  <si>
    <t>9114-0 EC</t>
  </si>
  <si>
    <t>9131-0 EC</t>
  </si>
  <si>
    <t>9180-EC</t>
  </si>
  <si>
    <t>BIRF 9163</t>
  </si>
  <si>
    <t>9228-0 EC</t>
  </si>
  <si>
    <t>BIRF 9333</t>
  </si>
  <si>
    <t>9421-0 EC</t>
  </si>
  <si>
    <t>9453-0 EC</t>
  </si>
  <si>
    <t>9433-0 EC</t>
  </si>
  <si>
    <t>BIRF 9388-EC</t>
  </si>
  <si>
    <t>9585-0 EC</t>
  </si>
  <si>
    <t>9526-0 EC</t>
  </si>
  <si>
    <t>9555-0 EC</t>
  </si>
  <si>
    <t>9598-0</t>
  </si>
  <si>
    <t>FLAR USD 500 M</t>
  </si>
  <si>
    <t>SOFR 3 MESES</t>
  </si>
  <si>
    <t>SDR</t>
  </si>
  <si>
    <t>650-EC</t>
  </si>
  <si>
    <t>T. FIDA</t>
  </si>
  <si>
    <t>789-EC</t>
  </si>
  <si>
    <t>T.FIDA</t>
  </si>
  <si>
    <t>804-EC</t>
  </si>
  <si>
    <t>849-EC</t>
  </si>
  <si>
    <t>EUR</t>
  </si>
  <si>
    <t>F.FIDUCIARIO E-5-EC</t>
  </si>
  <si>
    <t>785-EC</t>
  </si>
  <si>
    <t>2000002638</t>
  </si>
  <si>
    <t>2000003658</t>
  </si>
  <si>
    <t>2000004486</t>
  </si>
  <si>
    <t>9715-0</t>
  </si>
  <si>
    <t>GAD PROVINCIAL DE GUAYAS</t>
  </si>
  <si>
    <t>BIRF 9722-0</t>
  </si>
  <si>
    <t>9595-0 EC</t>
  </si>
  <si>
    <t>9776-EC</t>
  </si>
  <si>
    <t>VARIABLE</t>
  </si>
  <si>
    <t>9890-0</t>
  </si>
  <si>
    <t>CAF 6182</t>
  </si>
  <si>
    <t>CAF 6903</t>
  </si>
  <si>
    <t>CAF 7413</t>
  </si>
  <si>
    <t>CAF 7809</t>
  </si>
  <si>
    <t>CAF 7836</t>
  </si>
  <si>
    <t>CAF 8396 BEDE</t>
  </si>
  <si>
    <t>CAF 8396 MINFIN</t>
  </si>
  <si>
    <t>CON. PROV. PICHINCHA</t>
  </si>
  <si>
    <t>CAF 8491</t>
  </si>
  <si>
    <t>CAF 8734/CFN</t>
  </si>
  <si>
    <t>CAF 8741</t>
  </si>
  <si>
    <t>CAF 8759</t>
  </si>
  <si>
    <t>MUN. LOJA</t>
  </si>
  <si>
    <t>CAF 8702 - 8703</t>
  </si>
  <si>
    <t>CAF 8949</t>
  </si>
  <si>
    <t>CAF 9229</t>
  </si>
  <si>
    <t>CFA 12456</t>
  </si>
  <si>
    <t>CAF 8959</t>
  </si>
  <si>
    <t>CAF 9117</t>
  </si>
  <si>
    <t>CAF 9543</t>
  </si>
  <si>
    <t>CAF 10451</t>
  </si>
  <si>
    <t>MUN. GUAYAQUIL</t>
  </si>
  <si>
    <t>CAF 10482</t>
  </si>
  <si>
    <t>CAF 10579</t>
  </si>
  <si>
    <t>CAF 010602</t>
  </si>
  <si>
    <t>CAF 10588</t>
  </si>
  <si>
    <t>CAF 10730</t>
  </si>
  <si>
    <t>CAF 10787</t>
  </si>
  <si>
    <t>CAF 10801</t>
  </si>
  <si>
    <t>CAF 11048</t>
  </si>
  <si>
    <t>CAF 10873</t>
  </si>
  <si>
    <t>CAF 10989</t>
  </si>
  <si>
    <t>CAF 11027</t>
  </si>
  <si>
    <t>CAF 11057</t>
  </si>
  <si>
    <t>CAF 11196</t>
  </si>
  <si>
    <t>CAF 11208</t>
  </si>
  <si>
    <t>CAF 11260</t>
  </si>
  <si>
    <t>CAF 11375</t>
  </si>
  <si>
    <t>CAF 11371/CAF 11373</t>
  </si>
  <si>
    <t>CAF 11497</t>
  </si>
  <si>
    <t>CAF 11549</t>
  </si>
  <si>
    <t>CAF 11634</t>
  </si>
  <si>
    <t>CAF 11636</t>
  </si>
  <si>
    <t>CFA 11968</t>
  </si>
  <si>
    <t>CAF11632</t>
  </si>
  <si>
    <t>CAF011688</t>
  </si>
  <si>
    <t>CFA011682</t>
  </si>
  <si>
    <t>CFA011684</t>
  </si>
  <si>
    <t>CAF 11740</t>
  </si>
  <si>
    <t>CAF 11832</t>
  </si>
  <si>
    <t>CAF 11899</t>
  </si>
  <si>
    <t>MUN. LA LIBERTAD</t>
  </si>
  <si>
    <t>CAF 11904</t>
  </si>
  <si>
    <t>CAF 12016</t>
  </si>
  <si>
    <t>GAD DE SAMBORONDON</t>
  </si>
  <si>
    <t>CAF 012048</t>
  </si>
  <si>
    <t>CAF 012064</t>
  </si>
  <si>
    <t>CAF 012067</t>
  </si>
  <si>
    <t>CFA 12076</t>
  </si>
  <si>
    <t>CFA 12119</t>
  </si>
  <si>
    <t>GAD DE CHONE</t>
  </si>
  <si>
    <t>CFA 12135</t>
  </si>
  <si>
    <t>CFA 12184</t>
  </si>
  <si>
    <t>CFA 012226</t>
  </si>
  <si>
    <t>CFA 12265</t>
  </si>
  <si>
    <t>CFA 12323</t>
  </si>
  <si>
    <t>CFA 12325</t>
  </si>
  <si>
    <t>CFA 12327</t>
  </si>
  <si>
    <t>CFA 12330</t>
  </si>
  <si>
    <t>GAD PROVINCIAL DE PICHINCHA</t>
  </si>
  <si>
    <t>CFA 12332</t>
  </si>
  <si>
    <t>CFA 12334</t>
  </si>
  <si>
    <t>MUN. MANABÍ</t>
  </si>
  <si>
    <t>CFA 12339</t>
  </si>
  <si>
    <t>GAD MUN. DAULE</t>
  </si>
  <si>
    <t>CFA 12375</t>
  </si>
  <si>
    <t>CFA 12677</t>
  </si>
  <si>
    <t>GAD PROVINCIAL DE LOS RIOS</t>
  </si>
  <si>
    <t>CFA 12796</t>
  </si>
  <si>
    <t>CFA 12943</t>
  </si>
  <si>
    <t>IMF</t>
  </si>
  <si>
    <t>FMI 3.035.000.000</t>
  </si>
  <si>
    <t>T.VAR.FMI</t>
  </si>
  <si>
    <t>DEG 4.615 MILLONES</t>
  </si>
  <si>
    <t>FMI 3.000 MILLONES</t>
  </si>
  <si>
    <t>CONVENIOS ORIGINALES (GOBIERNOS)</t>
  </si>
  <si>
    <t>BILATERALS</t>
  </si>
  <si>
    <t>G.BELGICA V</t>
  </si>
  <si>
    <t>SIN TASA</t>
  </si>
  <si>
    <t>G. BELGICA VI APLICA</t>
  </si>
  <si>
    <t>518-T-058-A</t>
  </si>
  <si>
    <t>AID 518-T-058-B</t>
  </si>
  <si>
    <t>AID 518-T-058-C</t>
  </si>
  <si>
    <t>8766461</t>
  </si>
  <si>
    <t>ICO 013026.0</t>
  </si>
  <si>
    <t>JPY</t>
  </si>
  <si>
    <t>OECF EC- P6</t>
  </si>
  <si>
    <t>KFW No. 9466657</t>
  </si>
  <si>
    <t>1030027</t>
  </si>
  <si>
    <t>PL-480 TITULO I</t>
  </si>
  <si>
    <t>1030029</t>
  </si>
  <si>
    <t>PL-480 TITULO 1</t>
  </si>
  <si>
    <t>ARMADA NAC.</t>
  </si>
  <si>
    <t>GOB BELGICA EURO 942</t>
  </si>
  <si>
    <t>1030030</t>
  </si>
  <si>
    <t>1030031</t>
  </si>
  <si>
    <t>BELG EUROS 982.</t>
  </si>
  <si>
    <t>CON. PROV. TUNGURAHU</t>
  </si>
  <si>
    <t>KFW. 200266015</t>
  </si>
  <si>
    <t>CHINA</t>
  </si>
  <si>
    <t>EXPORT IMPORT CHINA</t>
  </si>
  <si>
    <t>KRW</t>
  </si>
  <si>
    <t>MUN. SANTO DOMINGO</t>
  </si>
  <si>
    <t>HIDROTOAPI E.P.</t>
  </si>
  <si>
    <t>G.RUSIA USD 123.2</t>
  </si>
  <si>
    <t>EXIMBANK CHINA 571</t>
  </si>
  <si>
    <t>GOB.FRANCIA EUR 90.0</t>
  </si>
  <si>
    <t>GOB. FRANCIA EUR 6.5</t>
  </si>
  <si>
    <t>CNY</t>
  </si>
  <si>
    <t>EXIMBANK CHINA USD80</t>
  </si>
  <si>
    <t>EXIMB. CHINA USD312</t>
  </si>
  <si>
    <t>KFW EUR 10.0</t>
  </si>
  <si>
    <t>EXIMBANK COREA WONS</t>
  </si>
  <si>
    <t>EXIMBANK RUSIA</t>
  </si>
  <si>
    <t>ICO EUR23.5</t>
  </si>
  <si>
    <t>JBIC - CITI JAPAN</t>
  </si>
  <si>
    <t>EXIMBANK OF CHINA</t>
  </si>
  <si>
    <t>AFD CEC 1005 01 V</t>
  </si>
  <si>
    <t>Libid 6 Meses</t>
  </si>
  <si>
    <t>AFD CEC 1006 02 X</t>
  </si>
  <si>
    <t>SOFR 6M (última tasa reportada)</t>
  </si>
  <si>
    <t>EXIMBANK CHINA 198.2</t>
  </si>
  <si>
    <t>CDB LINEA 4 TRAMO A</t>
  </si>
  <si>
    <t>CDB LINEA 4 TRAMO B</t>
  </si>
  <si>
    <t>ICO USD20.0 M.</t>
  </si>
  <si>
    <t>ICO USD.183.592.999</t>
  </si>
  <si>
    <t>EXIMBANK CHINA 102.5</t>
  </si>
  <si>
    <t>JBIC USD.50.0</t>
  </si>
  <si>
    <t>AFD CEC 1008</t>
  </si>
  <si>
    <t>LIBID 6 MESES</t>
  </si>
  <si>
    <t>EMAP-Q</t>
  </si>
  <si>
    <t>AFD CEC 1010 01R</t>
  </si>
  <si>
    <t>AFD. USD.114.3</t>
  </si>
  <si>
    <t>AFD CEC 1012 01</t>
  </si>
  <si>
    <t>AFD CEC 1012 02U</t>
  </si>
  <si>
    <t>EXIMBANK RMB485.6 M.</t>
  </si>
  <si>
    <t>CDB  LINA 5 TRAMO A</t>
  </si>
  <si>
    <t>PLAN INVERSIONES</t>
  </si>
  <si>
    <t>AFD CEC1019 01A</t>
  </si>
  <si>
    <t>AFD CEC 1031 01U</t>
  </si>
  <si>
    <t>EXIMBANK  CH RMB733</t>
  </si>
  <si>
    <t>EXIMBANK RMB 390.1</t>
  </si>
  <si>
    <t>AFD CEC 1034 01X</t>
  </si>
  <si>
    <t>KFW. 201465020</t>
  </si>
  <si>
    <t>JICA EC-F-P1</t>
  </si>
  <si>
    <t>KFW ALEMANIA</t>
  </si>
  <si>
    <t>AFD CEC 1041 01 V</t>
  </si>
  <si>
    <t>AFD CEC 1059 01 E</t>
  </si>
  <si>
    <t>EC-C1</t>
  </si>
  <si>
    <t>AFD CEC 1039 01 C</t>
  </si>
  <si>
    <t>EPMAPS</t>
  </si>
  <si>
    <t>ICO 40M EPMAPS</t>
  </si>
  <si>
    <t>CAD</t>
  </si>
  <si>
    <t>120MM CAD</t>
  </si>
  <si>
    <t>CEC 1067</t>
  </si>
  <si>
    <t>ECR-4</t>
  </si>
  <si>
    <t>AFD CEC 1068 01 E</t>
  </si>
  <si>
    <t>AFD CEC 1064 01 A</t>
  </si>
  <si>
    <t>EP MUN. ASEO CUENCA</t>
  </si>
  <si>
    <t>AFD CEC 1072 01 Z</t>
  </si>
  <si>
    <t>ICO 17M PORTOVIEJO</t>
  </si>
  <si>
    <t>CITIBANK-USA</t>
  </si>
  <si>
    <t>BONOS EMITIDOS EN MERCADOS INTERNACIONALES</t>
  </si>
  <si>
    <t>BONDS</t>
  </si>
  <si>
    <t>Bonos 2030</t>
  </si>
  <si>
    <t>Bonos Globales 2030</t>
  </si>
  <si>
    <t>Bonos 2012</t>
  </si>
  <si>
    <t>Bonos Globales 2012</t>
  </si>
  <si>
    <t>GOLDMAN SACHS</t>
  </si>
  <si>
    <t>Bonos Soberanos 2019-2035</t>
  </si>
  <si>
    <t>THE BANK OF NEW YORK</t>
  </si>
  <si>
    <t>Nuevo Bono SOB 2030</t>
  </si>
  <si>
    <t>Nuevo Bono SOB 2035</t>
  </si>
  <si>
    <t>Nuevo Bono S. 2040 1</t>
  </si>
  <si>
    <t>Bonos 2022</t>
  </si>
  <si>
    <t>BONO 2022</t>
  </si>
  <si>
    <t>Bonos 2023</t>
  </si>
  <si>
    <t>BONO 2023</t>
  </si>
  <si>
    <t>Bonos 2024</t>
  </si>
  <si>
    <t>BONO 2024</t>
  </si>
  <si>
    <t>Bonos 2025</t>
  </si>
  <si>
    <t>BONO 2025</t>
  </si>
  <si>
    <t>Bonos 2026</t>
  </si>
  <si>
    <t>BONO 2026</t>
  </si>
  <si>
    <t>Bonos 2027 1</t>
  </si>
  <si>
    <t>BONO 2027 1</t>
  </si>
  <si>
    <t>Bonos 2027 2</t>
  </si>
  <si>
    <t>BONO 2027 2</t>
  </si>
  <si>
    <t>Bonos 2028</t>
  </si>
  <si>
    <t>BONO 2028</t>
  </si>
  <si>
    <t>Bonos 2029</t>
  </si>
  <si>
    <t>BONO 2029</t>
  </si>
  <si>
    <t>Bonos PDI 2030</t>
  </si>
  <si>
    <t>Bonos-2030</t>
  </si>
  <si>
    <t>BONO 2030</t>
  </si>
  <si>
    <t>Bono 2034</t>
  </si>
  <si>
    <t>Bono 2039</t>
  </si>
  <si>
    <t>CONVENIOS ORIGINALES (BANCOS)</t>
  </si>
  <si>
    <t>BANKS</t>
  </si>
  <si>
    <t>BEI. EUR 240.0M</t>
  </si>
  <si>
    <t>BEI METRO QUITO B</t>
  </si>
  <si>
    <t>BANCO OF CHINA CAÑAR</t>
  </si>
  <si>
    <t>UNICREDIT EUR.12.9</t>
  </si>
  <si>
    <t>BANK OF CHINA 10CARR</t>
  </si>
  <si>
    <t>UNICREDIT BANK 6.0 M</t>
  </si>
  <si>
    <t>BANCO OF CHINA 3 CAR</t>
  </si>
  <si>
    <t>BEI USD.175.0 M.</t>
  </si>
  <si>
    <t>BEI USD 72.9 M</t>
  </si>
  <si>
    <t>BEI ETAPA CUENCA</t>
  </si>
  <si>
    <t>BEI MUN PORTOVIEJO</t>
  </si>
  <si>
    <t>BEI USD.100.M</t>
  </si>
  <si>
    <t>BNYM 500 M</t>
  </si>
  <si>
    <t>GOLDAMSN SATANDER</t>
  </si>
  <si>
    <t>BONYM</t>
  </si>
  <si>
    <t>792-SF-EC   USD</t>
  </si>
  <si>
    <t>805-SF-EC   USD</t>
  </si>
  <si>
    <t>824-SF-EC   USD</t>
  </si>
  <si>
    <t>834-SF-EC   USD</t>
  </si>
  <si>
    <t>842-SF-EC ETAPA  USD</t>
  </si>
  <si>
    <t>842-SF-EC D.CAM. USD</t>
  </si>
  <si>
    <t>843-SF-EC BEDE USD</t>
  </si>
  <si>
    <t>843-SF-EC  USD GOB.</t>
  </si>
  <si>
    <t>843-SF-EC D.CAMB.USD</t>
  </si>
  <si>
    <t>900-SF-EC    USD</t>
  </si>
  <si>
    <t>904-SF-EC   USD</t>
  </si>
  <si>
    <t>913-SF-EC   USD</t>
  </si>
  <si>
    <t>928-SF-EC     USD</t>
  </si>
  <si>
    <t>919-SF-EC   USD</t>
  </si>
  <si>
    <t>FINANCIAL INTERNATIONAL ORGANIZATIONS</t>
  </si>
  <si>
    <t>AMAZON CONSERVATION DAC</t>
  </si>
  <si>
    <t>1707-OC-EC</t>
  </si>
  <si>
    <t>1707/OC-EC</t>
  </si>
  <si>
    <t>FI 93397</t>
  </si>
  <si>
    <t>5927/OC-EC</t>
  </si>
  <si>
    <t>EMAPAG</t>
  </si>
  <si>
    <t>AFD CEC 1046 01A</t>
  </si>
  <si>
    <t>BDE KFW 6510.0</t>
  </si>
  <si>
    <t>EC-P8</t>
  </si>
  <si>
    <t>GAD MONTECRISTI</t>
  </si>
  <si>
    <t>CFA 12794</t>
  </si>
  <si>
    <t>BMZ-NO.202165231</t>
  </si>
  <si>
    <t>BEI-98090</t>
  </si>
  <si>
    <t>6056/OC-EC</t>
  </si>
  <si>
    <t>6051/OC-EC</t>
  </si>
  <si>
    <t>IBRD 9885</t>
  </si>
  <si>
    <t>6063/OC-EC</t>
  </si>
  <si>
    <t>6112/OC-EC</t>
  </si>
  <si>
    <t>6113/GN-EC</t>
  </si>
  <si>
    <t>CFA 12907</t>
  </si>
  <si>
    <t>BMZ-No. 2021.6517.3</t>
  </si>
  <si>
    <t>DI00004011</t>
  </si>
  <si>
    <t>DI000040</t>
  </si>
  <si>
    <t>ACTIVO</t>
  </si>
  <si>
    <t>Presupuesto General del Estado PGE</t>
  </si>
  <si>
    <t>BONOS EMITIDOS EN MERCADO NACIONAL CON TENEDORES PÚBLICOS</t>
  </si>
  <si>
    <t>República del Ecuador</t>
  </si>
  <si>
    <t>TENEDORES DE BONOS Y PAGARÉS</t>
  </si>
  <si>
    <t>TITULOS DEL ESTADO</t>
  </si>
  <si>
    <t>BONOS DOLARES MED-LARGO PLAZO</t>
  </si>
  <si>
    <t>DI00004012</t>
  </si>
  <si>
    <t>Inversionistas Privados</t>
  </si>
  <si>
    <t>BONOS EMITIDOS EN MERCADO NACIONAL CON TENEDORES PRIVADOS</t>
  </si>
  <si>
    <t>A.PRIV.INVERSIONISTA</t>
  </si>
  <si>
    <t>DI00004013</t>
  </si>
  <si>
    <t>DI00004017</t>
  </si>
  <si>
    <t>DI00004022</t>
  </si>
  <si>
    <t>DI00004025</t>
  </si>
  <si>
    <t>DI00004026</t>
  </si>
  <si>
    <t>INMOBILIAR</t>
  </si>
  <si>
    <t>DI00004033</t>
  </si>
  <si>
    <t>DI00004041</t>
  </si>
  <si>
    <t>DI00004610</t>
  </si>
  <si>
    <t>DI000046</t>
  </si>
  <si>
    <t>DI00004611</t>
  </si>
  <si>
    <t>DI0000462</t>
  </si>
  <si>
    <t>DI0000464</t>
  </si>
  <si>
    <t>DI0000465</t>
  </si>
  <si>
    <t>DI0000467</t>
  </si>
  <si>
    <t>DI0000468</t>
  </si>
  <si>
    <t>DI0000469</t>
  </si>
  <si>
    <t>DI0000501</t>
  </si>
  <si>
    <t>DI000050</t>
  </si>
  <si>
    <t>DI00005417</t>
  </si>
  <si>
    <t>DI000054</t>
  </si>
  <si>
    <t>DI00005422</t>
  </si>
  <si>
    <t>DI00005428</t>
  </si>
  <si>
    <t>DI00005436</t>
  </si>
  <si>
    <t>IESS 40%</t>
  </si>
  <si>
    <t>DI00005440</t>
  </si>
  <si>
    <t>DI00005441</t>
  </si>
  <si>
    <t>DI00005446</t>
  </si>
  <si>
    <t>BIESS</t>
  </si>
  <si>
    <t>DI00005447</t>
  </si>
  <si>
    <t>DI00005448</t>
  </si>
  <si>
    <t>DI00005450</t>
  </si>
  <si>
    <t>DI00005456</t>
  </si>
  <si>
    <t>DI00005457</t>
  </si>
  <si>
    <t>DI0000546</t>
  </si>
  <si>
    <t>DI00005464</t>
  </si>
  <si>
    <t>DI00005465</t>
  </si>
  <si>
    <t>DI00005466</t>
  </si>
  <si>
    <t>DI00005470</t>
  </si>
  <si>
    <t>DI00005613</t>
  </si>
  <si>
    <t>DI000056</t>
  </si>
  <si>
    <t>DI00005614</t>
  </si>
  <si>
    <t>DI00005617</t>
  </si>
  <si>
    <t>DI00005618</t>
  </si>
  <si>
    <t>DI00005628</t>
  </si>
  <si>
    <t>DI00005631</t>
  </si>
  <si>
    <t>DI00005632</t>
  </si>
  <si>
    <t>DI00005633</t>
  </si>
  <si>
    <t>DI00005634</t>
  </si>
  <si>
    <t>DI00005635</t>
  </si>
  <si>
    <t>DI0000564</t>
  </si>
  <si>
    <t>DI00005647</t>
  </si>
  <si>
    <t>DI0000565</t>
  </si>
  <si>
    <t>DI00005650</t>
  </si>
  <si>
    <t>DI0000567</t>
  </si>
  <si>
    <t>DI0000568</t>
  </si>
  <si>
    <t>DI0000569</t>
  </si>
  <si>
    <t>DI00005716</t>
  </si>
  <si>
    <t>DI000057</t>
  </si>
  <si>
    <t>DI00005717</t>
  </si>
  <si>
    <t>DI00005718</t>
  </si>
  <si>
    <t>DI0000574</t>
  </si>
  <si>
    <t>DI0000577</t>
  </si>
  <si>
    <t>DI0000578</t>
  </si>
  <si>
    <t>DI00006015</t>
  </si>
  <si>
    <t>DI000060</t>
  </si>
  <si>
    <t>DI00006016</t>
  </si>
  <si>
    <t>DI00006019</t>
  </si>
  <si>
    <t>DI00006030</t>
  </si>
  <si>
    <t>DI00006032</t>
  </si>
  <si>
    <t>DI0000607</t>
  </si>
  <si>
    <t>DI0000608</t>
  </si>
  <si>
    <t>DI0000609</t>
  </si>
  <si>
    <t>DI00006313</t>
  </si>
  <si>
    <t>DI000063</t>
  </si>
  <si>
    <t>DI00006322</t>
  </si>
  <si>
    <t>DI00006332</t>
  </si>
  <si>
    <t>DI00006438</t>
  </si>
  <si>
    <t>DI000064</t>
  </si>
  <si>
    <t>DI00006439</t>
  </si>
  <si>
    <t>DI00006459</t>
  </si>
  <si>
    <t>DI00006460</t>
  </si>
  <si>
    <t>DI00007213</t>
  </si>
  <si>
    <t>DI000072</t>
  </si>
  <si>
    <t>DI00007223</t>
  </si>
  <si>
    <t>DI0000891</t>
  </si>
  <si>
    <t>DI000089</t>
  </si>
  <si>
    <t>DI0000901</t>
  </si>
  <si>
    <t>DI000090</t>
  </si>
  <si>
    <t>DI0000961</t>
  </si>
  <si>
    <t>DI000096</t>
  </si>
  <si>
    <t>DI0000971</t>
  </si>
  <si>
    <t>DI000097</t>
  </si>
  <si>
    <t>DI0001031</t>
  </si>
  <si>
    <t>DI000103</t>
  </si>
  <si>
    <t>DI0001041</t>
  </si>
  <si>
    <t>DI000104</t>
  </si>
  <si>
    <t>DI0001091</t>
  </si>
  <si>
    <t>DI000109</t>
  </si>
  <si>
    <t>DI0001101</t>
  </si>
  <si>
    <t>DI000110</t>
  </si>
  <si>
    <t>DI0001121</t>
  </si>
  <si>
    <t>DI000112</t>
  </si>
  <si>
    <t>DI0001137</t>
  </si>
  <si>
    <t>DI000113</t>
  </si>
  <si>
    <t>Inversionistas Privados Jubilados</t>
  </si>
  <si>
    <t>ACR.PRIV.JUBILADOS</t>
  </si>
  <si>
    <t>DI0001138</t>
  </si>
  <si>
    <t>DI0001139</t>
  </si>
  <si>
    <t>DI0001146</t>
  </si>
  <si>
    <t>DI000114</t>
  </si>
  <si>
    <t>DI0001147</t>
  </si>
  <si>
    <t>DI0001148</t>
  </si>
  <si>
    <t>DI0001157</t>
  </si>
  <si>
    <t>DI000115</t>
  </si>
  <si>
    <t>DI0001158</t>
  </si>
  <si>
    <t>DI0001166</t>
  </si>
  <si>
    <t>DI000116</t>
  </si>
  <si>
    <t>DI0001167</t>
  </si>
  <si>
    <t>DI0001176</t>
  </si>
  <si>
    <t>DI000117</t>
  </si>
  <si>
    <t>DI0001177</t>
  </si>
  <si>
    <t>DI0001187</t>
  </si>
  <si>
    <t>DI000118</t>
  </si>
  <si>
    <t>DI0001188</t>
  </si>
  <si>
    <t>DI0001189</t>
  </si>
  <si>
    <t>DI0001196</t>
  </si>
  <si>
    <t>DI000119</t>
  </si>
  <si>
    <t>DI0001197</t>
  </si>
  <si>
    <t>DI0001207</t>
  </si>
  <si>
    <t>DI000120</t>
  </si>
  <si>
    <t>DI0001208</t>
  </si>
  <si>
    <t>DI0001209</t>
  </si>
  <si>
    <t>DI0001214</t>
  </si>
  <si>
    <t>DI000121</t>
  </si>
  <si>
    <t>DI0001215</t>
  </si>
  <si>
    <t>DI0001227</t>
  </si>
  <si>
    <t>DI000122</t>
  </si>
  <si>
    <t>DI0001228</t>
  </si>
  <si>
    <t>DI0001235</t>
  </si>
  <si>
    <t>DI000123</t>
  </si>
  <si>
    <t>DI0001236</t>
  </si>
  <si>
    <t>DI0001237</t>
  </si>
  <si>
    <t>DI0001246</t>
  </si>
  <si>
    <t>DI000124</t>
  </si>
  <si>
    <t>DI0001247</t>
  </si>
  <si>
    <t>DI0001248</t>
  </si>
  <si>
    <t>DI0001256</t>
  </si>
  <si>
    <t>DI000125</t>
  </si>
  <si>
    <t>DI0001257</t>
  </si>
  <si>
    <t>DI0001258</t>
  </si>
  <si>
    <t>DI0001265</t>
  </si>
  <si>
    <t>DI000126</t>
  </si>
  <si>
    <t>DI0001266</t>
  </si>
  <si>
    <t>DI0001277</t>
  </si>
  <si>
    <t>DI000127</t>
  </si>
  <si>
    <t>DI0001278</t>
  </si>
  <si>
    <t>DI0001287</t>
  </si>
  <si>
    <t>DI000128</t>
  </si>
  <si>
    <t>DI0001288</t>
  </si>
  <si>
    <t>DI0001289</t>
  </si>
  <si>
    <t>DI0001296</t>
  </si>
  <si>
    <t>DI000129</t>
  </si>
  <si>
    <t>DI0001297</t>
  </si>
  <si>
    <t>DI0001298</t>
  </si>
  <si>
    <t>DI0001299</t>
  </si>
  <si>
    <t>DI0001307</t>
  </si>
  <si>
    <t>DI000130</t>
  </si>
  <si>
    <t>DI0001308</t>
  </si>
  <si>
    <t>DI0001309</t>
  </si>
  <si>
    <t>DI0001315</t>
  </si>
  <si>
    <t>DI000131</t>
  </si>
  <si>
    <t>DI0001316</t>
  </si>
  <si>
    <t>DI0001326</t>
  </si>
  <si>
    <t>DI000132</t>
  </si>
  <si>
    <t>DI0001327</t>
  </si>
  <si>
    <t>DI0001337</t>
  </si>
  <si>
    <t>DI000133</t>
  </si>
  <si>
    <t>DI0001338</t>
  </si>
  <si>
    <t>DI0001347</t>
  </si>
  <si>
    <t>DI000134</t>
  </si>
  <si>
    <t>DI0001348</t>
  </si>
  <si>
    <t>DI0001349</t>
  </si>
  <si>
    <t>DI0001357</t>
  </si>
  <si>
    <t>DI000135</t>
  </si>
  <si>
    <t>DI0001358</t>
  </si>
  <si>
    <t>DI0001359</t>
  </si>
  <si>
    <t>DI0001365</t>
  </si>
  <si>
    <t>DI000136</t>
  </si>
  <si>
    <t>DI0001366</t>
  </si>
  <si>
    <t>DI0001367</t>
  </si>
  <si>
    <t>DI0001387</t>
  </si>
  <si>
    <t>DI000138</t>
  </si>
  <si>
    <t>DI0001388</t>
  </si>
  <si>
    <t>DI0001389</t>
  </si>
  <si>
    <t>DI0001393</t>
  </si>
  <si>
    <t>DI000139</t>
  </si>
  <si>
    <t>DI00014010</t>
  </si>
  <si>
    <t>DI000140</t>
  </si>
  <si>
    <t>DI0001407</t>
  </si>
  <si>
    <t>DI0001408</t>
  </si>
  <si>
    <t>DI0001409</t>
  </si>
  <si>
    <t>DI0001417</t>
  </si>
  <si>
    <t>DI000141</t>
  </si>
  <si>
    <t>DI0001418</t>
  </si>
  <si>
    <t>DI0001419</t>
  </si>
  <si>
    <t>DI00014210</t>
  </si>
  <si>
    <t>DI000142</t>
  </si>
  <si>
    <t>DI0001427</t>
  </si>
  <si>
    <t>DI0001428</t>
  </si>
  <si>
    <t>DI0001429</t>
  </si>
  <si>
    <t>DI0001432</t>
  </si>
  <si>
    <t>DI000143</t>
  </si>
  <si>
    <t>DI0001433</t>
  </si>
  <si>
    <t>DI0001441</t>
  </si>
  <si>
    <t>DI000144</t>
  </si>
  <si>
    <t>DI0001457</t>
  </si>
  <si>
    <t>DI000145</t>
  </si>
  <si>
    <t>DI0001458</t>
  </si>
  <si>
    <t>DI0001459</t>
  </si>
  <si>
    <t>DI0001467</t>
  </si>
  <si>
    <t>DI000146</t>
  </si>
  <si>
    <t>DI0001468</t>
  </si>
  <si>
    <t>DI0001469</t>
  </si>
  <si>
    <t>DI0001477</t>
  </si>
  <si>
    <t>DI000147</t>
  </si>
  <si>
    <t>DI0001478</t>
  </si>
  <si>
    <t>DI0001479</t>
  </si>
  <si>
    <t>DI0001486</t>
  </si>
  <si>
    <t>DI000148</t>
  </si>
  <si>
    <t>DI0001487</t>
  </si>
  <si>
    <t>DI0001488</t>
  </si>
  <si>
    <t>DI0001494</t>
  </si>
  <si>
    <t>DI000149</t>
  </si>
  <si>
    <t>DI0001495</t>
  </si>
  <si>
    <t>DI0001507</t>
  </si>
  <si>
    <t>DI000150</t>
  </si>
  <si>
    <t>DI0001508</t>
  </si>
  <si>
    <t>DI0001509</t>
  </si>
  <si>
    <t>DI0001513</t>
  </si>
  <si>
    <t>DI000151</t>
  </si>
  <si>
    <t>DI0001526</t>
  </si>
  <si>
    <t>DI000152</t>
  </si>
  <si>
    <t>DI0001527</t>
  </si>
  <si>
    <t>DI0001528</t>
  </si>
  <si>
    <t>DI0001535</t>
  </si>
  <si>
    <t>DI000153</t>
  </si>
  <si>
    <t>DI0001536</t>
  </si>
  <si>
    <t>DI0001537</t>
  </si>
  <si>
    <t>DI0001538</t>
  </si>
  <si>
    <t>DI0001546</t>
  </si>
  <si>
    <t>DI000154</t>
  </si>
  <si>
    <t>DI0001547</t>
  </si>
  <si>
    <t>DI0001548</t>
  </si>
  <si>
    <t>DI0001549</t>
  </si>
  <si>
    <t>DI0001553</t>
  </si>
  <si>
    <t>DI000155</t>
  </si>
  <si>
    <t>DI0001554</t>
  </si>
  <si>
    <t>DI0001555</t>
  </si>
  <si>
    <t>DI0001556</t>
  </si>
  <si>
    <t>DI0001592</t>
  </si>
  <si>
    <t>DI000159</t>
  </si>
  <si>
    <t>DI0001593</t>
  </si>
  <si>
    <t>DI0001604</t>
  </si>
  <si>
    <t>DI000160</t>
  </si>
  <si>
    <t>DI0001605</t>
  </si>
  <si>
    <t>DI0001612</t>
  </si>
  <si>
    <t>DI000161</t>
  </si>
  <si>
    <t>DI0001613</t>
  </si>
  <si>
    <t>DI0001636</t>
  </si>
  <si>
    <t>DI000163</t>
  </si>
  <si>
    <t>DI0001637</t>
  </si>
  <si>
    <t>DI0001638</t>
  </si>
  <si>
    <t>DI0001643</t>
  </si>
  <si>
    <t>DI000164</t>
  </si>
  <si>
    <t>DI0001644</t>
  </si>
  <si>
    <t>DI0001645</t>
  </si>
  <si>
    <t>DI0001646</t>
  </si>
  <si>
    <t>DI0001651</t>
  </si>
  <si>
    <t>DI000165</t>
  </si>
  <si>
    <t>DI0001652</t>
  </si>
  <si>
    <t>DI0001662</t>
  </si>
  <si>
    <t>DI000166</t>
  </si>
  <si>
    <t>DI0001663</t>
  </si>
  <si>
    <t>DI0001676</t>
  </si>
  <si>
    <t>DI000167</t>
  </si>
  <si>
    <t>DI0001677</t>
  </si>
  <si>
    <t>DI0001678</t>
  </si>
  <si>
    <t>DI0001679</t>
  </si>
  <si>
    <t>DI0001686</t>
  </si>
  <si>
    <t>DI000168</t>
  </si>
  <si>
    <t>DI0001687</t>
  </si>
  <si>
    <t>DI0001688</t>
  </si>
  <si>
    <t>DI0001689</t>
  </si>
  <si>
    <t>DI0001702</t>
  </si>
  <si>
    <t>DI000170</t>
  </si>
  <si>
    <t>DI0001703</t>
  </si>
  <si>
    <t>DI0001704</t>
  </si>
  <si>
    <t>DI0001713</t>
  </si>
  <si>
    <t>DI000171</t>
  </si>
  <si>
    <t>DI0001722</t>
  </si>
  <si>
    <t>DI000172</t>
  </si>
  <si>
    <t>DI0001723</t>
  </si>
  <si>
    <t>DI0001724</t>
  </si>
  <si>
    <t>DI0001736</t>
  </si>
  <si>
    <t>DI000173</t>
  </si>
  <si>
    <t>DI0001737</t>
  </si>
  <si>
    <t>DI0001738</t>
  </si>
  <si>
    <t>DI0001739</t>
  </si>
  <si>
    <t>DI0001745</t>
  </si>
  <si>
    <t>DI000174</t>
  </si>
  <si>
    <t>DI0001746</t>
  </si>
  <si>
    <t>DI0001747</t>
  </si>
  <si>
    <t>DI0001748</t>
  </si>
  <si>
    <t>DI0001751</t>
  </si>
  <si>
    <t>DI000175</t>
  </si>
  <si>
    <t>DI0001752</t>
  </si>
  <si>
    <t>DI0001753</t>
  </si>
  <si>
    <t>DI0001754</t>
  </si>
  <si>
    <t>DI0001761</t>
  </si>
  <si>
    <t>DI000176</t>
  </si>
  <si>
    <t>DI0001784</t>
  </si>
  <si>
    <t>DI000178</t>
  </si>
  <si>
    <t>DI0001785</t>
  </si>
  <si>
    <t>DI0001801</t>
  </si>
  <si>
    <t>DI000180</t>
  </si>
  <si>
    <t>DI0001802</t>
  </si>
  <si>
    <t>DI0001815</t>
  </si>
  <si>
    <t>DI000181</t>
  </si>
  <si>
    <t>DI0001816</t>
  </si>
  <si>
    <t>DI0001817</t>
  </si>
  <si>
    <t>DI0001818</t>
  </si>
  <si>
    <t>DI0001825</t>
  </si>
  <si>
    <t>DI000182</t>
  </si>
  <si>
    <t>DI0001826</t>
  </si>
  <si>
    <t>DI0001827</t>
  </si>
  <si>
    <t>DI0001828</t>
  </si>
  <si>
    <t>DI0001833</t>
  </si>
  <si>
    <t>DI000183</t>
  </si>
  <si>
    <t>DI0001834</t>
  </si>
  <si>
    <t>DI0001835</t>
  </si>
  <si>
    <t>DI0001845</t>
  </si>
  <si>
    <t>DI000184</t>
  </si>
  <si>
    <t>DI0001846</t>
  </si>
  <si>
    <t>DI0001863</t>
  </si>
  <si>
    <t>DI000186</t>
  </si>
  <si>
    <t>DI0001876</t>
  </si>
  <si>
    <t>DI000187</t>
  </si>
  <si>
    <t>DI0001877</t>
  </si>
  <si>
    <t>DI0001878</t>
  </si>
  <si>
    <t>DI0001881</t>
  </si>
  <si>
    <t>DI000188</t>
  </si>
  <si>
    <t>DI0001894</t>
  </si>
  <si>
    <t>DI000189</t>
  </si>
  <si>
    <t>DI0001895</t>
  </si>
  <si>
    <t>DI0001896</t>
  </si>
  <si>
    <t>DI0001904</t>
  </si>
  <si>
    <t>DI000190</t>
  </si>
  <si>
    <t>DI0001905</t>
  </si>
  <si>
    <t>DI0001906</t>
  </si>
  <si>
    <t>DI0001907</t>
  </si>
  <si>
    <t>DI0001912</t>
  </si>
  <si>
    <t>DI000191</t>
  </si>
  <si>
    <t>DI0001913</t>
  </si>
  <si>
    <t>DI0001922</t>
  </si>
  <si>
    <t>DI000192</t>
  </si>
  <si>
    <t>DI00019510</t>
  </si>
  <si>
    <t>DI000195</t>
  </si>
  <si>
    <t>DI0001957</t>
  </si>
  <si>
    <t>DI0001958</t>
  </si>
  <si>
    <t>DI0001959</t>
  </si>
  <si>
    <t>DI0001983</t>
  </si>
  <si>
    <t>DI000198</t>
  </si>
  <si>
    <t>DI0001992</t>
  </si>
  <si>
    <t>DI000199</t>
  </si>
  <si>
    <t>DI0001993</t>
  </si>
  <si>
    <t>DI0002003</t>
  </si>
  <si>
    <t>DI000200</t>
  </si>
  <si>
    <t>DI0002004</t>
  </si>
  <si>
    <t>DI0002022</t>
  </si>
  <si>
    <t>DI000202</t>
  </si>
  <si>
    <t>DI0002023</t>
  </si>
  <si>
    <t>DI0002042</t>
  </si>
  <si>
    <t>DI000204</t>
  </si>
  <si>
    <t>DI0002043</t>
  </si>
  <si>
    <t>DI0002053</t>
  </si>
  <si>
    <t>DI000205</t>
  </si>
  <si>
    <t>DI0002054</t>
  </si>
  <si>
    <t>DI0002061</t>
  </si>
  <si>
    <t>DI000206</t>
  </si>
  <si>
    <t>DI0002087</t>
  </si>
  <si>
    <t>DI000208</t>
  </si>
  <si>
    <t>DI0002088</t>
  </si>
  <si>
    <t>DI0002089</t>
  </si>
  <si>
    <t>DI0002091</t>
  </si>
  <si>
    <t>DI000209</t>
  </si>
  <si>
    <t>DI0002102</t>
  </si>
  <si>
    <t>DI000210</t>
  </si>
  <si>
    <t>DI0002103</t>
  </si>
  <si>
    <t>DI0002104</t>
  </si>
  <si>
    <t>DI0002111</t>
  </si>
  <si>
    <t>DI000211</t>
  </si>
  <si>
    <t>DI0002121</t>
  </si>
  <si>
    <t>DI000212</t>
  </si>
  <si>
    <t>DI0002131</t>
  </si>
  <si>
    <t>DI000213</t>
  </si>
  <si>
    <t>DI0002141</t>
  </si>
  <si>
    <t>DI000214</t>
  </si>
  <si>
    <t>DI0002157</t>
  </si>
  <si>
    <t>DI000215</t>
  </si>
  <si>
    <t>DI0002158</t>
  </si>
  <si>
    <t>DI0002159</t>
  </si>
  <si>
    <t>DI0002161</t>
  </si>
  <si>
    <t>DI000216</t>
  </si>
  <si>
    <t>DI0002171</t>
  </si>
  <si>
    <t>DI000217</t>
  </si>
  <si>
    <t>DI0002181</t>
  </si>
  <si>
    <t>DI000218</t>
  </si>
  <si>
    <t>DI0002191</t>
  </si>
  <si>
    <t>DI000219</t>
  </si>
  <si>
    <t>DI0002201</t>
  </si>
  <si>
    <t>DI000220</t>
  </si>
  <si>
    <t>DI0002211</t>
  </si>
  <si>
    <t>DI000221</t>
  </si>
  <si>
    <t>DI0002221</t>
  </si>
  <si>
    <t>DI000222</t>
  </si>
  <si>
    <t>DI0002231</t>
  </si>
  <si>
    <t>DI000223</t>
  </si>
  <si>
    <t>DI0002267</t>
  </si>
  <si>
    <t>DI000226</t>
  </si>
  <si>
    <t>DI0002268</t>
  </si>
  <si>
    <t>DI0002269</t>
  </si>
  <si>
    <t>DI0002271</t>
  </si>
  <si>
    <t>DI000227</t>
  </si>
  <si>
    <t>DI00022910</t>
  </si>
  <si>
    <t>DI000229</t>
  </si>
  <si>
    <t>DI0002297</t>
  </si>
  <si>
    <t>DI0002298</t>
  </si>
  <si>
    <t>DI0002299</t>
  </si>
  <si>
    <t>DI0002321</t>
  </si>
  <si>
    <t>DI000232</t>
  </si>
  <si>
    <t>DI0002331</t>
  </si>
  <si>
    <t>DI000233</t>
  </si>
  <si>
    <t>DI0002367</t>
  </si>
  <si>
    <t>DI000236</t>
  </si>
  <si>
    <t>DI0002368</t>
  </si>
  <si>
    <t>DI0002369</t>
  </si>
  <si>
    <t>DI0002371</t>
  </si>
  <si>
    <t>DI000237</t>
  </si>
  <si>
    <t>DI0002397</t>
  </si>
  <si>
    <t>DI000239</t>
  </si>
  <si>
    <t>DI0002398</t>
  </si>
  <si>
    <t>DI0002417</t>
  </si>
  <si>
    <t>DI000241</t>
  </si>
  <si>
    <t>DI0002418</t>
  </si>
  <si>
    <t>DI0002467</t>
  </si>
  <si>
    <t>DI000246</t>
  </si>
  <si>
    <t>DI0002468</t>
  </si>
  <si>
    <t>DI0002471</t>
  </si>
  <si>
    <t>DI000247</t>
  </si>
  <si>
    <t>DI0002501</t>
  </si>
  <si>
    <t>DI000250</t>
  </si>
  <si>
    <t>DI0002581</t>
  </si>
  <si>
    <t>DI000258</t>
  </si>
  <si>
    <t>DI0002611</t>
  </si>
  <si>
    <t>DI000261</t>
  </si>
  <si>
    <t>DI0002636</t>
  </si>
  <si>
    <t>DI000263</t>
  </si>
  <si>
    <t>DI0002637</t>
  </si>
  <si>
    <t>DI0002671</t>
  </si>
  <si>
    <t>DI000267</t>
  </si>
  <si>
    <t>DI0002701</t>
  </si>
  <si>
    <t>DI000270</t>
  </si>
  <si>
    <t>DI0002725</t>
  </si>
  <si>
    <t>DI000272</t>
  </si>
  <si>
    <t>DI0002801</t>
  </si>
  <si>
    <t>DI000280</t>
  </si>
  <si>
    <t>DI0002841</t>
  </si>
  <si>
    <t>DI000284</t>
  </si>
  <si>
    <t>DI0002881</t>
  </si>
  <si>
    <t>DI000288</t>
  </si>
  <si>
    <t>DI0002921</t>
  </si>
  <si>
    <t>DI000292</t>
  </si>
  <si>
    <t>DI0002965</t>
  </si>
  <si>
    <t>DI000296</t>
  </si>
  <si>
    <t>DI0002966</t>
  </si>
  <si>
    <t>DI0002967</t>
  </si>
  <si>
    <t>DI0002968</t>
  </si>
  <si>
    <t>DI0003011</t>
  </si>
  <si>
    <t>DI000301</t>
  </si>
  <si>
    <t>DI0003025</t>
  </si>
  <si>
    <t>DI000302</t>
  </si>
  <si>
    <t>DI0003026</t>
  </si>
  <si>
    <t>DI0003027</t>
  </si>
  <si>
    <t>DI0003028</t>
  </si>
  <si>
    <t>DI0003051</t>
  </si>
  <si>
    <t>DI000305</t>
  </si>
  <si>
    <t>CON-LOS RIOS</t>
  </si>
  <si>
    <t>DI0003101</t>
  </si>
  <si>
    <t>DI000310</t>
  </si>
  <si>
    <t>DI0003161</t>
  </si>
  <si>
    <t>DI000316</t>
  </si>
  <si>
    <t>DI0003176</t>
  </si>
  <si>
    <t>DI000317</t>
  </si>
  <si>
    <t>DI0003177</t>
  </si>
  <si>
    <t>DI0003178</t>
  </si>
  <si>
    <t>DI0003179</t>
  </si>
  <si>
    <t>DI0003211</t>
  </si>
  <si>
    <t>DI000321</t>
  </si>
  <si>
    <t>DI0003301</t>
  </si>
  <si>
    <t>DI000330</t>
  </si>
  <si>
    <t>DI0003316</t>
  </si>
  <si>
    <t>DI000331</t>
  </si>
  <si>
    <t>DI0003317</t>
  </si>
  <si>
    <t>DI0003318</t>
  </si>
  <si>
    <t>DI0003351</t>
  </si>
  <si>
    <t>DI000335</t>
  </si>
  <si>
    <t>DI0003371</t>
  </si>
  <si>
    <t>DI000337</t>
  </si>
  <si>
    <t>DI0003381</t>
  </si>
  <si>
    <t>DI000338</t>
  </si>
  <si>
    <t>DI0003391</t>
  </si>
  <si>
    <t>DI000339</t>
  </si>
  <si>
    <t>DI0003451</t>
  </si>
  <si>
    <t>DI000345</t>
  </si>
  <si>
    <t>DI0003461</t>
  </si>
  <si>
    <t>DI000346</t>
  </si>
  <si>
    <t>DI0003491</t>
  </si>
  <si>
    <t>DI000349</t>
  </si>
  <si>
    <t>DI0003581</t>
  </si>
  <si>
    <t>DI000358</t>
  </si>
  <si>
    <t>DI0003611</t>
  </si>
  <si>
    <t>DI000361</t>
  </si>
  <si>
    <t>DI0003641</t>
  </si>
  <si>
    <t>DI000364</t>
  </si>
  <si>
    <t>DI0003654</t>
  </si>
  <si>
    <t>DI000365</t>
  </si>
  <si>
    <t>DI0003655</t>
  </si>
  <si>
    <t>DI0003656</t>
  </si>
  <si>
    <t>DI0003701</t>
  </si>
  <si>
    <t>DI000370</t>
  </si>
  <si>
    <t>DI0003745</t>
  </si>
  <si>
    <t>DI000374</t>
  </si>
  <si>
    <t>DI0003746</t>
  </si>
  <si>
    <t>DI0003747</t>
  </si>
  <si>
    <t>DI0003771</t>
  </si>
  <si>
    <t>DI000377</t>
  </si>
  <si>
    <t>DI0003772</t>
  </si>
  <si>
    <t>DI0003773</t>
  </si>
  <si>
    <t>DI0003801</t>
  </si>
  <si>
    <t>DI000380</t>
  </si>
  <si>
    <t>DI0003811</t>
  </si>
  <si>
    <t>DI000381</t>
  </si>
  <si>
    <t>DI0003812</t>
  </si>
  <si>
    <t>DI0003813</t>
  </si>
  <si>
    <t>DI0003841</t>
  </si>
  <si>
    <t>DI000384</t>
  </si>
  <si>
    <t>DI0003855</t>
  </si>
  <si>
    <t>DI000385</t>
  </si>
  <si>
    <t>DI0003856</t>
  </si>
  <si>
    <t>DI0003857</t>
  </si>
  <si>
    <t>DI0003858</t>
  </si>
  <si>
    <t>DI0003881</t>
  </si>
  <si>
    <t>DI000388</t>
  </si>
  <si>
    <t>DI0003911</t>
  </si>
  <si>
    <t>DI000391</t>
  </si>
  <si>
    <t>DI0003925</t>
  </si>
  <si>
    <t>DI000392</t>
  </si>
  <si>
    <t>DI0003926</t>
  </si>
  <si>
    <t>DI0003927</t>
  </si>
  <si>
    <t>DI0003991</t>
  </si>
  <si>
    <t>DI000399</t>
  </si>
  <si>
    <t>DI0004021</t>
  </si>
  <si>
    <t>DI000402</t>
  </si>
  <si>
    <t>DI0004061</t>
  </si>
  <si>
    <t>DI000406</t>
  </si>
  <si>
    <t>DI00040710</t>
  </si>
  <si>
    <t>DI000407</t>
  </si>
  <si>
    <t>DI0004076</t>
  </si>
  <si>
    <t>DI0004077</t>
  </si>
  <si>
    <t>DI0004078</t>
  </si>
  <si>
    <t>DI0004079</t>
  </si>
  <si>
    <t>DI0004101</t>
  </si>
  <si>
    <t>DI000410</t>
  </si>
  <si>
    <t>DI0004131</t>
  </si>
  <si>
    <t>DI000413</t>
  </si>
  <si>
    <t>DI0004161</t>
  </si>
  <si>
    <t>DI000416</t>
  </si>
  <si>
    <t>DI0004191</t>
  </si>
  <si>
    <t>DI000419</t>
  </si>
  <si>
    <t>DI0004221</t>
  </si>
  <si>
    <t>DI000422</t>
  </si>
  <si>
    <t>DI00042310</t>
  </si>
  <si>
    <t>DI000423</t>
  </si>
  <si>
    <t>DI0004236</t>
  </si>
  <si>
    <t>DI0004237</t>
  </si>
  <si>
    <t>DI0004238</t>
  </si>
  <si>
    <t>DI0004239</t>
  </si>
  <si>
    <t>DI0004261</t>
  </si>
  <si>
    <t>DI000426</t>
  </si>
  <si>
    <t>GAD AMBATO</t>
  </si>
  <si>
    <t>DI0004291</t>
  </si>
  <si>
    <t>DI000429</t>
  </si>
  <si>
    <t>DI0004311</t>
  </si>
  <si>
    <t>DI000431</t>
  </si>
  <si>
    <t>DI0004341</t>
  </si>
  <si>
    <t>DI000434</t>
  </si>
  <si>
    <t>DI0004561</t>
  </si>
  <si>
    <t>DI000456</t>
  </si>
  <si>
    <t>DI0004591</t>
  </si>
  <si>
    <t>DI000459</t>
  </si>
  <si>
    <t>DI0004601</t>
  </si>
  <si>
    <t>DI000460</t>
  </si>
  <si>
    <t>DI0004681</t>
  </si>
  <si>
    <t>DI000468</t>
  </si>
  <si>
    <t>DI0004691</t>
  </si>
  <si>
    <t>DI000469</t>
  </si>
  <si>
    <t>DI0004701</t>
  </si>
  <si>
    <t>DI000470</t>
  </si>
  <si>
    <t>DI0004781</t>
  </si>
  <si>
    <t>DI000478</t>
  </si>
  <si>
    <t>DI0004811</t>
  </si>
  <si>
    <t>DI000481</t>
  </si>
  <si>
    <t>DI0004821</t>
  </si>
  <si>
    <t>DI000482</t>
  </si>
  <si>
    <t>DI0004846</t>
  </si>
  <si>
    <t>DI000484</t>
  </si>
  <si>
    <t>DI0004847</t>
  </si>
  <si>
    <t>DI0004848</t>
  </si>
  <si>
    <t>DI0004871</t>
  </si>
  <si>
    <t>DI000487</t>
  </si>
  <si>
    <t>DI0004896</t>
  </si>
  <si>
    <t>DI000489</t>
  </si>
  <si>
    <t>DI0004897</t>
  </si>
  <si>
    <t>DI0004898</t>
  </si>
  <si>
    <t>DI0004925</t>
  </si>
  <si>
    <t>DI000492</t>
  </si>
  <si>
    <t>DI0004926</t>
  </si>
  <si>
    <t>DI0004927</t>
  </si>
  <si>
    <t>DI0004928</t>
  </si>
  <si>
    <t>DI0004929</t>
  </si>
  <si>
    <t>DI0005061</t>
  </si>
  <si>
    <t>DI000506</t>
  </si>
  <si>
    <t>DI0005141</t>
  </si>
  <si>
    <t>DI000514</t>
  </si>
  <si>
    <t>DI0005191</t>
  </si>
  <si>
    <t>DI000519</t>
  </si>
  <si>
    <t>DI0005261</t>
  </si>
  <si>
    <t>DI000526</t>
  </si>
  <si>
    <t>DI0005351</t>
  </si>
  <si>
    <t>DI000535</t>
  </si>
  <si>
    <t>DI0005466</t>
  </si>
  <si>
    <t>DI000546</t>
  </si>
  <si>
    <t>DI0005467</t>
  </si>
  <si>
    <t>DI0005468</t>
  </si>
  <si>
    <t>DI0005469</t>
  </si>
  <si>
    <t>DI0005511</t>
  </si>
  <si>
    <t>DI000551</t>
  </si>
  <si>
    <t>DI0006186</t>
  </si>
  <si>
    <t>DI000618</t>
  </si>
  <si>
    <t>DI0006187</t>
  </si>
  <si>
    <t>DI0006188</t>
  </si>
  <si>
    <t>DI0006521</t>
  </si>
  <si>
    <t>DI000652</t>
  </si>
  <si>
    <t>DI0006631</t>
  </si>
  <si>
    <t>DI000663</t>
  </si>
  <si>
    <t>DI0006836</t>
  </si>
  <si>
    <t>DI000683</t>
  </si>
  <si>
    <t>DI0006837</t>
  </si>
  <si>
    <t>DI0006838</t>
  </si>
  <si>
    <t>DI0006839</t>
  </si>
  <si>
    <t>DI0007025</t>
  </si>
  <si>
    <t>DI000702</t>
  </si>
  <si>
    <t>DI0007026</t>
  </si>
  <si>
    <t>DI00070310</t>
  </si>
  <si>
    <t>DI000703</t>
  </si>
  <si>
    <t>DI0007036</t>
  </si>
  <si>
    <t>DI0007037</t>
  </si>
  <si>
    <t>DI0007038</t>
  </si>
  <si>
    <t>DI0007039</t>
  </si>
  <si>
    <t>DI0007156</t>
  </si>
  <si>
    <t>DI000715</t>
  </si>
  <si>
    <t>DI0007157</t>
  </si>
  <si>
    <t>DI0007158</t>
  </si>
  <si>
    <t>DI0007159</t>
  </si>
  <si>
    <t>DI00071910</t>
  </si>
  <si>
    <t>DI000719</t>
  </si>
  <si>
    <t>DI0007196</t>
  </si>
  <si>
    <t>DI0007197</t>
  </si>
  <si>
    <t>DI0007198</t>
  </si>
  <si>
    <t>DI0007199</t>
  </si>
  <si>
    <t>DI000801</t>
  </si>
  <si>
    <t>DI0008016</t>
  </si>
  <si>
    <t>DI0008017</t>
  </si>
  <si>
    <t>DI0008018</t>
  </si>
  <si>
    <t>DI0008019</t>
  </si>
  <si>
    <t>DI0008661</t>
  </si>
  <si>
    <t>DI000866</t>
  </si>
  <si>
    <t>DI0008702</t>
  </si>
  <si>
    <t>DI000870</t>
  </si>
  <si>
    <t>DI0008703</t>
  </si>
  <si>
    <t>DI0008704</t>
  </si>
  <si>
    <t>DI0008705</t>
  </si>
  <si>
    <t>DI0008706</t>
  </si>
  <si>
    <t>DI0009044</t>
  </si>
  <si>
    <t>DI000904</t>
  </si>
  <si>
    <t>DI0009045</t>
  </si>
  <si>
    <t>DI0009046</t>
  </si>
  <si>
    <t>DI0009047</t>
  </si>
  <si>
    <t>DI0009048</t>
  </si>
  <si>
    <t>DI0009049</t>
  </si>
  <si>
    <t>DI0009064</t>
  </si>
  <si>
    <t>DI000906</t>
  </si>
  <si>
    <t>DI0009065</t>
  </si>
  <si>
    <t>DI0009066</t>
  </si>
  <si>
    <t>DI0009067</t>
  </si>
  <si>
    <t>DI0009068</t>
  </si>
  <si>
    <t>DI0009069</t>
  </si>
  <si>
    <t>DI0009141</t>
  </si>
  <si>
    <t>DI000914</t>
  </si>
  <si>
    <t>DI00095710</t>
  </si>
  <si>
    <t>DI000957</t>
  </si>
  <si>
    <t>DI0009575</t>
  </si>
  <si>
    <t>DI0009576</t>
  </si>
  <si>
    <t>DI0009577</t>
  </si>
  <si>
    <t>DI0009578</t>
  </si>
  <si>
    <t>DI0009579</t>
  </si>
  <si>
    <t>DI0010065</t>
  </si>
  <si>
    <t>DI001006</t>
  </si>
  <si>
    <t>DI0010066</t>
  </si>
  <si>
    <t>DI0010067</t>
  </si>
  <si>
    <t>DI0010068</t>
  </si>
  <si>
    <t>DI0010134</t>
  </si>
  <si>
    <t>DI001013</t>
  </si>
  <si>
    <t>DI0010135</t>
  </si>
  <si>
    <t>DI0010136</t>
  </si>
  <si>
    <t>DI0010137</t>
  </si>
  <si>
    <t>DI0010138</t>
  </si>
  <si>
    <t>DI0010681</t>
  </si>
  <si>
    <t>DI001068</t>
  </si>
  <si>
    <t>DI0010695</t>
  </si>
  <si>
    <t>DI001069</t>
  </si>
  <si>
    <t>DI0010696</t>
  </si>
  <si>
    <t>DI0010697</t>
  </si>
  <si>
    <t>DI0010698</t>
  </si>
  <si>
    <t>DI0010699</t>
  </si>
  <si>
    <t>DI0010731</t>
  </si>
  <si>
    <t>DI001073</t>
  </si>
  <si>
    <t>DI0010751</t>
  </si>
  <si>
    <t>DI001075</t>
  </si>
  <si>
    <t>DI0010791</t>
  </si>
  <si>
    <t>DI001079</t>
  </si>
  <si>
    <t>DI0010801</t>
  </si>
  <si>
    <t>DI001080</t>
  </si>
  <si>
    <t>DI0010821</t>
  </si>
  <si>
    <t>DI001082</t>
  </si>
  <si>
    <t>DI0010841</t>
  </si>
  <si>
    <t>DI001084</t>
  </si>
  <si>
    <t>DI0010871</t>
  </si>
  <si>
    <t>DI001087</t>
  </si>
  <si>
    <t>DI0010891</t>
  </si>
  <si>
    <t>DI001089</t>
  </si>
  <si>
    <t>DI0010911</t>
  </si>
  <si>
    <t>DI001091</t>
  </si>
  <si>
    <t>DI0010935</t>
  </si>
  <si>
    <t>DI001093</t>
  </si>
  <si>
    <t>DI0010936</t>
  </si>
  <si>
    <t>DI0010937</t>
  </si>
  <si>
    <t>DI0010938</t>
  </si>
  <si>
    <t>DI0010939</t>
  </si>
  <si>
    <t>DI0010951</t>
  </si>
  <si>
    <t>DI001095</t>
  </si>
  <si>
    <t>DI0010961</t>
  </si>
  <si>
    <t>DI001096</t>
  </si>
  <si>
    <t>DI0010971</t>
  </si>
  <si>
    <t>DI001097</t>
  </si>
  <si>
    <t>DI001102</t>
  </si>
  <si>
    <t>DI0011025</t>
  </si>
  <si>
    <t>DI0011026</t>
  </si>
  <si>
    <t>DI0011027</t>
  </si>
  <si>
    <t>DI001103</t>
  </si>
  <si>
    <t>DI0011035</t>
  </si>
  <si>
    <t>DI0011036</t>
  </si>
  <si>
    <t>DI0011037</t>
  </si>
  <si>
    <t>DI0011038</t>
  </si>
  <si>
    <t>DI0011039</t>
  </si>
  <si>
    <t>DI0011041</t>
  </si>
  <si>
    <t>DI001104</t>
  </si>
  <si>
    <t>DI0011061</t>
  </si>
  <si>
    <t>DI001106</t>
  </si>
  <si>
    <t>DI0011091</t>
  </si>
  <si>
    <t>DI001109</t>
  </si>
  <si>
    <t>DI0011111</t>
  </si>
  <si>
    <t>DI001111</t>
  </si>
  <si>
    <t>DI0011131</t>
  </si>
  <si>
    <t>DI001113</t>
  </si>
  <si>
    <t>DI0011171</t>
  </si>
  <si>
    <t>DI001117</t>
  </si>
  <si>
    <t>DI0011191</t>
  </si>
  <si>
    <t>DI001119</t>
  </si>
  <si>
    <t>DI0011204</t>
  </si>
  <si>
    <t>DI001120</t>
  </si>
  <si>
    <t>DI0011205</t>
  </si>
  <si>
    <t>DI0011206</t>
  </si>
  <si>
    <t>DI0011207</t>
  </si>
  <si>
    <t>DI0011208</t>
  </si>
  <si>
    <t>DI0011221</t>
  </si>
  <si>
    <t>DI001122</t>
  </si>
  <si>
    <t>DI0011241</t>
  </si>
  <si>
    <t>DI001124</t>
  </si>
  <si>
    <t>DI0011261</t>
  </si>
  <si>
    <t>DI001126</t>
  </si>
  <si>
    <t>DI0011281</t>
  </si>
  <si>
    <t>DI001128</t>
  </si>
  <si>
    <t>DI0011311</t>
  </si>
  <si>
    <t>DI001131</t>
  </si>
  <si>
    <t>DI0011331</t>
  </si>
  <si>
    <t>DI001133</t>
  </si>
  <si>
    <t>DI0011351</t>
  </si>
  <si>
    <t>DI001135</t>
  </si>
  <si>
    <t>DI0011371</t>
  </si>
  <si>
    <t>DI001137</t>
  </si>
  <si>
    <t>DI00113810</t>
  </si>
  <si>
    <t>DI001138</t>
  </si>
  <si>
    <t>DI0011384</t>
  </si>
  <si>
    <t>DI0011385</t>
  </si>
  <si>
    <t>DI0011386</t>
  </si>
  <si>
    <t>DI0011387</t>
  </si>
  <si>
    <t>DI0011388</t>
  </si>
  <si>
    <t>DI0011389</t>
  </si>
  <si>
    <t>DI00113910</t>
  </si>
  <si>
    <t>DI001139</t>
  </si>
  <si>
    <t>DI0011394</t>
  </si>
  <si>
    <t>DI0011395</t>
  </si>
  <si>
    <t>DI0011396</t>
  </si>
  <si>
    <t>DI0011397</t>
  </si>
  <si>
    <t>DI0011398</t>
  </si>
  <si>
    <t>DI0011399</t>
  </si>
  <si>
    <t>DI0011403</t>
  </si>
  <si>
    <t>DI001140</t>
  </si>
  <si>
    <t>DI0011404</t>
  </si>
  <si>
    <t>DI0011405</t>
  </si>
  <si>
    <t>DI0011406</t>
  </si>
  <si>
    <t>DI0011407</t>
  </si>
  <si>
    <t>DI0011421</t>
  </si>
  <si>
    <t>DI001142</t>
  </si>
  <si>
    <t>MUN-SANTA ELENA</t>
  </si>
  <si>
    <t>DI0011441</t>
  </si>
  <si>
    <t>DI001144</t>
  </si>
  <si>
    <t>DI0011451</t>
  </si>
  <si>
    <t>DI001145</t>
  </si>
  <si>
    <t>DI0011471</t>
  </si>
  <si>
    <t>DI001147</t>
  </si>
  <si>
    <t>DI0011481</t>
  </si>
  <si>
    <t>DI001148</t>
  </si>
  <si>
    <t>DI0011491</t>
  </si>
  <si>
    <t>DI001149</t>
  </si>
  <si>
    <t>DI0011503</t>
  </si>
  <si>
    <t>DI001150</t>
  </si>
  <si>
    <t>DI0011504</t>
  </si>
  <si>
    <t>DI0011505</t>
  </si>
  <si>
    <t>DI0011506</t>
  </si>
  <si>
    <t>DI0011507</t>
  </si>
  <si>
    <t>DI0011508</t>
  </si>
  <si>
    <t>DI0011509</t>
  </si>
  <si>
    <t>DI0011514</t>
  </si>
  <si>
    <t>DI001151</t>
  </si>
  <si>
    <t>DI0011515</t>
  </si>
  <si>
    <t>DI0011516</t>
  </si>
  <si>
    <t>DI0011517</t>
  </si>
  <si>
    <t>DI0011524</t>
  </si>
  <si>
    <t>DI001152</t>
  </si>
  <si>
    <t>DI0011525</t>
  </si>
  <si>
    <t>DI0011526</t>
  </si>
  <si>
    <t>DI0011527</t>
  </si>
  <si>
    <t>DI0011528</t>
  </si>
  <si>
    <t>DI0011531</t>
  </si>
  <si>
    <t>DI001153</t>
  </si>
  <si>
    <t>DI0011544</t>
  </si>
  <si>
    <t>DI001154</t>
  </si>
  <si>
    <t>DI0011545</t>
  </si>
  <si>
    <t>DI0011546</t>
  </si>
  <si>
    <t>DI0011547</t>
  </si>
  <si>
    <t>DI0011548</t>
  </si>
  <si>
    <t>DI0011549</t>
  </si>
  <si>
    <t>DI0011551</t>
  </si>
  <si>
    <t>DI001155</t>
  </si>
  <si>
    <t>DI0011561</t>
  </si>
  <si>
    <t>DI001156</t>
  </si>
  <si>
    <t>DI0011571</t>
  </si>
  <si>
    <t>DI001157</t>
  </si>
  <si>
    <t>DI0011581</t>
  </si>
  <si>
    <t>DI001158</t>
  </si>
  <si>
    <t>DI0011591</t>
  </si>
  <si>
    <t>DI001159</t>
  </si>
  <si>
    <t>DI0011601</t>
  </si>
  <si>
    <t>DI001160</t>
  </si>
  <si>
    <t>DI0011611</t>
  </si>
  <si>
    <t>DI001161</t>
  </si>
  <si>
    <t>DI0011621</t>
  </si>
  <si>
    <t>DI001162</t>
  </si>
  <si>
    <t>DI0011634</t>
  </si>
  <si>
    <t>DI001163</t>
  </si>
  <si>
    <t>DI0011635</t>
  </si>
  <si>
    <t>DI0011636</t>
  </si>
  <si>
    <t>DI0011637</t>
  </si>
  <si>
    <t>DI0011638</t>
  </si>
  <si>
    <t>DI0011639</t>
  </si>
  <si>
    <t>DI0011643</t>
  </si>
  <si>
    <t>DI001164</t>
  </si>
  <si>
    <t>DI0011644</t>
  </si>
  <si>
    <t>DI0011645</t>
  </si>
  <si>
    <t>DI0011646</t>
  </si>
  <si>
    <t>DI0011647</t>
  </si>
  <si>
    <t>DI0011648</t>
  </si>
  <si>
    <t>DI0011653</t>
  </si>
  <si>
    <t>DI001165</t>
  </si>
  <si>
    <t>DI0011654</t>
  </si>
  <si>
    <t>DI0011655</t>
  </si>
  <si>
    <t>DI0011656</t>
  </si>
  <si>
    <t>DI0011657</t>
  </si>
  <si>
    <t>DI0011658</t>
  </si>
  <si>
    <t>DI0011664</t>
  </si>
  <si>
    <t>DI001166</t>
  </si>
  <si>
    <t>DI0011665</t>
  </si>
  <si>
    <t>DI0011666</t>
  </si>
  <si>
    <t>DI0011667</t>
  </si>
  <si>
    <t>DI0011668</t>
  </si>
  <si>
    <t>DI0011669</t>
  </si>
  <si>
    <t>DI0011671</t>
  </si>
  <si>
    <t>DI001167</t>
  </si>
  <si>
    <t>DI0011681</t>
  </si>
  <si>
    <t>DI001168</t>
  </si>
  <si>
    <t>DI0011711</t>
  </si>
  <si>
    <t>DI001171</t>
  </si>
  <si>
    <t>DI0011731</t>
  </si>
  <si>
    <t>DI001173</t>
  </si>
  <si>
    <t>DI0011771</t>
  </si>
  <si>
    <t>DI001177</t>
  </si>
  <si>
    <t>DI0011781</t>
  </si>
  <si>
    <t>DI001178</t>
  </si>
  <si>
    <t>DI0011801</t>
  </si>
  <si>
    <t>DI001180</t>
  </si>
  <si>
    <t>DI0011821</t>
  </si>
  <si>
    <t>DI001182</t>
  </si>
  <si>
    <t>DI0011841</t>
  </si>
  <si>
    <t>DI001184</t>
  </si>
  <si>
    <t>DI0011861</t>
  </si>
  <si>
    <t>DI001186</t>
  </si>
  <si>
    <t>DI0011881</t>
  </si>
  <si>
    <t>DI001188</t>
  </si>
  <si>
    <t>DI0011882</t>
  </si>
  <si>
    <t>DI0011883</t>
  </si>
  <si>
    <t>DI0011891</t>
  </si>
  <si>
    <t>DI001189</t>
  </si>
  <si>
    <t>DI0011901</t>
  </si>
  <si>
    <t>DI001190</t>
  </si>
  <si>
    <t>GAD LOS RIOS</t>
  </si>
  <si>
    <t>DI0011914</t>
  </si>
  <si>
    <t>DI001191</t>
  </si>
  <si>
    <t>DI0011915</t>
  </si>
  <si>
    <t>DI0011916</t>
  </si>
  <si>
    <t>DI0011917</t>
  </si>
  <si>
    <t>DI0011918</t>
  </si>
  <si>
    <t>DI00119210</t>
  </si>
  <si>
    <t>DI001192</t>
  </si>
  <si>
    <t>DI0011924</t>
  </si>
  <si>
    <t>DI0011925</t>
  </si>
  <si>
    <t>DI0011926</t>
  </si>
  <si>
    <t>DI0011927</t>
  </si>
  <si>
    <t>DI0011928</t>
  </si>
  <si>
    <t>DI0011929</t>
  </si>
  <si>
    <t>DI00119310</t>
  </si>
  <si>
    <t>DI001193</t>
  </si>
  <si>
    <t>DI0011934</t>
  </si>
  <si>
    <t>DI0011935</t>
  </si>
  <si>
    <t>DI0011936</t>
  </si>
  <si>
    <t>DI0011937</t>
  </si>
  <si>
    <t>DI0011938</t>
  </si>
  <si>
    <t>DI0011939</t>
  </si>
  <si>
    <t>DI0011941</t>
  </si>
  <si>
    <t>DI001194</t>
  </si>
  <si>
    <t>DI0011951</t>
  </si>
  <si>
    <t>DI001195</t>
  </si>
  <si>
    <t>DI0011961</t>
  </si>
  <si>
    <t>DI001196</t>
  </si>
  <si>
    <t>DI0011973</t>
  </si>
  <si>
    <t>DI001197</t>
  </si>
  <si>
    <t>DI0011974</t>
  </si>
  <si>
    <t>DI0011975</t>
  </si>
  <si>
    <t>DI0011976</t>
  </si>
  <si>
    <t>DI0011981</t>
  </si>
  <si>
    <t>DI001198</t>
  </si>
  <si>
    <t>DI0011991</t>
  </si>
  <si>
    <t>DI001199</t>
  </si>
  <si>
    <t>DI0012001</t>
  </si>
  <si>
    <t>DI001200</t>
  </si>
  <si>
    <t>DI0012011</t>
  </si>
  <si>
    <t>DI001201</t>
  </si>
  <si>
    <t>DI00120210</t>
  </si>
  <si>
    <t>DI001202</t>
  </si>
  <si>
    <t>DI0012023</t>
  </si>
  <si>
    <t>DI0012024</t>
  </si>
  <si>
    <t>DI0012025</t>
  </si>
  <si>
    <t>DI0012026</t>
  </si>
  <si>
    <t>DI0012027</t>
  </si>
  <si>
    <t>DI0012028</t>
  </si>
  <si>
    <t>DI0012029</t>
  </si>
  <si>
    <t>DI0012031</t>
  </si>
  <si>
    <t>DI001203</t>
  </si>
  <si>
    <t>DI0012041</t>
  </si>
  <si>
    <t>DI001204</t>
  </si>
  <si>
    <t>DI0012051</t>
  </si>
  <si>
    <t>DI001205</t>
  </si>
  <si>
    <t>DI0012061</t>
  </si>
  <si>
    <t>DI001206</t>
  </si>
  <si>
    <t>DI0012081</t>
  </si>
  <si>
    <t>DI001208</t>
  </si>
  <si>
    <t>DI0012101</t>
  </si>
  <si>
    <t>DI001210</t>
  </si>
  <si>
    <t>DI0012111</t>
  </si>
  <si>
    <t>DI001211</t>
  </si>
  <si>
    <t>DI0012121</t>
  </si>
  <si>
    <t>DI001212</t>
  </si>
  <si>
    <t>DI0012131</t>
  </si>
  <si>
    <t>DI001213</t>
  </si>
  <si>
    <t>DI0012141</t>
  </si>
  <si>
    <t>DI001214</t>
  </si>
  <si>
    <t>DI0012151</t>
  </si>
  <si>
    <t>DI001215</t>
  </si>
  <si>
    <t>DI0012161</t>
  </si>
  <si>
    <t>DI001216</t>
  </si>
  <si>
    <t>DI0012171</t>
  </si>
  <si>
    <t>DI001217</t>
  </si>
  <si>
    <t>DI0012181</t>
  </si>
  <si>
    <t>DI001218</t>
  </si>
  <si>
    <t>DI0012191</t>
  </si>
  <si>
    <t>DI001219</t>
  </si>
  <si>
    <t>DI0012201</t>
  </si>
  <si>
    <t>DI001220</t>
  </si>
  <si>
    <t>DI0012211</t>
  </si>
  <si>
    <t>DI001221</t>
  </si>
  <si>
    <t>DI0012221</t>
  </si>
  <si>
    <t>DI001222</t>
  </si>
  <si>
    <t>DI0012231</t>
  </si>
  <si>
    <t>DI001223</t>
  </si>
  <si>
    <t>DI0012253</t>
  </si>
  <si>
    <t>DI001225</t>
  </si>
  <si>
    <t>DI0012254</t>
  </si>
  <si>
    <t>DI0012255</t>
  </si>
  <si>
    <t>DI0012256</t>
  </si>
  <si>
    <t>DI0012257</t>
  </si>
  <si>
    <t>DI0012258</t>
  </si>
  <si>
    <t>DI0012271</t>
  </si>
  <si>
    <t>DI001227</t>
  </si>
  <si>
    <t>DI0012281</t>
  </si>
  <si>
    <t>DI001228</t>
  </si>
  <si>
    <t>DI0012291</t>
  </si>
  <si>
    <t>DI001229</t>
  </si>
  <si>
    <t>DI0012301</t>
  </si>
  <si>
    <t>DI001230</t>
  </si>
  <si>
    <t>DI0012311</t>
  </si>
  <si>
    <t>DI001231</t>
  </si>
  <si>
    <t>DI0012321</t>
  </si>
  <si>
    <t>DI001232</t>
  </si>
  <si>
    <t>DI0012331</t>
  </si>
  <si>
    <t>DI001233</t>
  </si>
  <si>
    <t>DI0012341</t>
  </si>
  <si>
    <t>DI001234</t>
  </si>
  <si>
    <t>DI0012351</t>
  </si>
  <si>
    <t>DI001235</t>
  </si>
  <si>
    <t>DI0012361</t>
  </si>
  <si>
    <t>DI001236</t>
  </si>
  <si>
    <t>DI0012371</t>
  </si>
  <si>
    <t>DI001237</t>
  </si>
  <si>
    <t>DI0012381</t>
  </si>
  <si>
    <t>DI001238</t>
  </si>
  <si>
    <t>DI0012391</t>
  </si>
  <si>
    <t>DI001239</t>
  </si>
  <si>
    <t>DI0012401</t>
  </si>
  <si>
    <t>DI001240</t>
  </si>
  <si>
    <t>DI0012411</t>
  </si>
  <si>
    <t>DI001241</t>
  </si>
  <si>
    <t>DI0012421</t>
  </si>
  <si>
    <t>DI001242</t>
  </si>
  <si>
    <t>DI0012431</t>
  </si>
  <si>
    <t>DI001243</t>
  </si>
  <si>
    <t>DI0012441</t>
  </si>
  <si>
    <t>DI001244</t>
  </si>
  <si>
    <t>DI0012461</t>
  </si>
  <si>
    <t>DI001246</t>
  </si>
  <si>
    <t>DI0012491</t>
  </si>
  <si>
    <t>DI001249</t>
  </si>
  <si>
    <t>DI0012501</t>
  </si>
  <si>
    <t>DI001250</t>
  </si>
  <si>
    <t>DI00125210</t>
  </si>
  <si>
    <t>DI001252</t>
  </si>
  <si>
    <t>DI0012523</t>
  </si>
  <si>
    <t>DI0012524</t>
  </si>
  <si>
    <t>DI0012525</t>
  </si>
  <si>
    <t>DI0012526</t>
  </si>
  <si>
    <t>DI0012527</t>
  </si>
  <si>
    <t>DI0012528</t>
  </si>
  <si>
    <t>DI0012529</t>
  </si>
  <si>
    <t>DI0012541</t>
  </si>
  <si>
    <t>DI001254</t>
  </si>
  <si>
    <t>DI0012551</t>
  </si>
  <si>
    <t>DI001255</t>
  </si>
  <si>
    <t>DI0012561</t>
  </si>
  <si>
    <t>DI001256</t>
  </si>
  <si>
    <t>DI0012581</t>
  </si>
  <si>
    <t>DI001258</t>
  </si>
  <si>
    <t>DI0012601</t>
  </si>
  <si>
    <t>DI001260</t>
  </si>
  <si>
    <t>DI0012611</t>
  </si>
  <si>
    <t>DI001261</t>
  </si>
  <si>
    <t>DI0012631</t>
  </si>
  <si>
    <t>DI001263</t>
  </si>
  <si>
    <t>DI0012641</t>
  </si>
  <si>
    <t>DI001264</t>
  </si>
  <si>
    <t>DI0012651</t>
  </si>
  <si>
    <t>DI001265</t>
  </si>
  <si>
    <t>DI0012681</t>
  </si>
  <si>
    <t>DI001268</t>
  </si>
  <si>
    <t>DI0012701</t>
  </si>
  <si>
    <t>DI001270</t>
  </si>
  <si>
    <t>DI0012751</t>
  </si>
  <si>
    <t>DI001275</t>
  </si>
  <si>
    <t>DI0012761</t>
  </si>
  <si>
    <t>DI001276</t>
  </si>
  <si>
    <t>DI0012771</t>
  </si>
  <si>
    <t>DI001277</t>
  </si>
  <si>
    <t>DI0012781</t>
  </si>
  <si>
    <t>DI001278</t>
  </si>
  <si>
    <t>DI0012792</t>
  </si>
  <si>
    <t>DI001279</t>
  </si>
  <si>
    <t>Inversionistas Privados Universidades</t>
  </si>
  <si>
    <t>U. ANDINA S. BOLIVAR</t>
  </si>
  <si>
    <t>DI0012793</t>
  </si>
  <si>
    <t>DI0012802</t>
  </si>
  <si>
    <t>DI001280</t>
  </si>
  <si>
    <t>DI0012931</t>
  </si>
  <si>
    <t>DI001293</t>
  </si>
  <si>
    <t>DI0012941</t>
  </si>
  <si>
    <t>DI001294</t>
  </si>
  <si>
    <t>MUN-ESMERALDAS</t>
  </si>
  <si>
    <t>DI0012951</t>
  </si>
  <si>
    <t>DI001295</t>
  </si>
  <si>
    <t>GAD ZAMORA</t>
  </si>
  <si>
    <t>DI0012961</t>
  </si>
  <si>
    <t>DI001296</t>
  </si>
  <si>
    <t>GAD CAÑAR</t>
  </si>
  <si>
    <t>DI0012991</t>
  </si>
  <si>
    <t>DI001299</t>
  </si>
  <si>
    <t>GAD MANABI</t>
  </si>
  <si>
    <t>DI0013001</t>
  </si>
  <si>
    <t>DI001300</t>
  </si>
  <si>
    <t>GAD BOLIVAR</t>
  </si>
  <si>
    <t>DI0013011</t>
  </si>
  <si>
    <t>DI001301</t>
  </si>
  <si>
    <t>GAD MORONA</t>
  </si>
  <si>
    <t>DI0013031</t>
  </si>
  <si>
    <t>DI001303</t>
  </si>
  <si>
    <t>DI0013061</t>
  </si>
  <si>
    <t>DI001306</t>
  </si>
  <si>
    <t>GAD IMBABURA</t>
  </si>
  <si>
    <t>DI0013081</t>
  </si>
  <si>
    <t>DI001308</t>
  </si>
  <si>
    <t>MUN-ORELLANA</t>
  </si>
  <si>
    <t>DI0013091</t>
  </si>
  <si>
    <t>DI001309</t>
  </si>
  <si>
    <t>CON. PROV. GUAYAS</t>
  </si>
  <si>
    <t>DI0013111</t>
  </si>
  <si>
    <t>DI001311</t>
  </si>
  <si>
    <t>DI0013131</t>
  </si>
  <si>
    <t>DI001313</t>
  </si>
  <si>
    <t>DI0013141</t>
  </si>
  <si>
    <t>DI001314</t>
  </si>
  <si>
    <t>GAD. CARCHI</t>
  </si>
  <si>
    <t>DI0013151</t>
  </si>
  <si>
    <t>DI001315</t>
  </si>
  <si>
    <t>MUN-SUCUMBIOS</t>
  </si>
  <si>
    <t>DI0013161</t>
  </si>
  <si>
    <t>DI001316</t>
  </si>
  <si>
    <t>DI0013481</t>
  </si>
  <si>
    <t>DI001348</t>
  </si>
  <si>
    <t>GAD PROVINCIAL AZUAY</t>
  </si>
  <si>
    <t>DI0013571</t>
  </si>
  <si>
    <t>DI001357</t>
  </si>
  <si>
    <t>DI0013591</t>
  </si>
  <si>
    <t>DI001359</t>
  </si>
  <si>
    <t>DI0013601</t>
  </si>
  <si>
    <t>DI001360</t>
  </si>
  <si>
    <t>GAD MUNICIPAL GUAYAQUIL</t>
  </si>
  <si>
    <t>DI0013621</t>
  </si>
  <si>
    <t>DI001362</t>
  </si>
  <si>
    <t>DI0013631</t>
  </si>
  <si>
    <t>DI001363</t>
  </si>
  <si>
    <t>GAD CHIMBORAZO</t>
  </si>
  <si>
    <t>DI0013641</t>
  </si>
  <si>
    <t>DI001364</t>
  </si>
  <si>
    <t>GAD ORELLANA</t>
  </si>
  <si>
    <t>DI0013651</t>
  </si>
  <si>
    <t>DI001365</t>
  </si>
  <si>
    <t>DI0013661</t>
  </si>
  <si>
    <t>DI001366</t>
  </si>
  <si>
    <t>DI0013671</t>
  </si>
  <si>
    <t>DI001367</t>
  </si>
  <si>
    <t>GAD LOJA</t>
  </si>
  <si>
    <t>DI0013681</t>
  </si>
  <si>
    <t>DI001368</t>
  </si>
  <si>
    <t>GAD EL ORO</t>
  </si>
  <si>
    <t>DI0013691</t>
  </si>
  <si>
    <t>DI001369</t>
  </si>
  <si>
    <t>DI0013701</t>
  </si>
  <si>
    <t>DI001370</t>
  </si>
  <si>
    <t>DI0013711</t>
  </si>
  <si>
    <t>DI001371</t>
  </si>
  <si>
    <t>DI0013721</t>
  </si>
  <si>
    <t>DI001372</t>
  </si>
  <si>
    <t>DI0013731</t>
  </si>
  <si>
    <t>DI001373</t>
  </si>
  <si>
    <t>DI0013751</t>
  </si>
  <si>
    <t>DI001375</t>
  </si>
  <si>
    <t>DI0013761</t>
  </si>
  <si>
    <t>DI001376</t>
  </si>
  <si>
    <t>DI0013771</t>
  </si>
  <si>
    <t>DI001377</t>
  </si>
  <si>
    <t>DI0013781</t>
  </si>
  <si>
    <t>DI001378</t>
  </si>
  <si>
    <t>DI0013791</t>
  </si>
  <si>
    <t>DI001379</t>
  </si>
  <si>
    <t>DI0013801</t>
  </si>
  <si>
    <t>DI001380</t>
  </si>
  <si>
    <t>DI0013811</t>
  </si>
  <si>
    <t>DI001381</t>
  </si>
  <si>
    <t>DI0013821</t>
  </si>
  <si>
    <t>DI001382</t>
  </si>
  <si>
    <t>DI0013871</t>
  </si>
  <si>
    <t>DI001387</t>
  </si>
  <si>
    <t>GAD NAPO</t>
  </si>
  <si>
    <t>DI0013881</t>
  </si>
  <si>
    <t>DI001388</t>
  </si>
  <si>
    <t>GAD TUNGURAHUA</t>
  </si>
  <si>
    <t>DI0013891</t>
  </si>
  <si>
    <t>DI001389</t>
  </si>
  <si>
    <t>DI0013901</t>
  </si>
  <si>
    <t>DI001390</t>
  </si>
  <si>
    <t>DI0013971</t>
  </si>
  <si>
    <t>DI001397</t>
  </si>
  <si>
    <t>DI0013991</t>
  </si>
  <si>
    <t>DI001399</t>
  </si>
  <si>
    <t>DI0014011</t>
  </si>
  <si>
    <t>DI001401</t>
  </si>
  <si>
    <t>DI0014031</t>
  </si>
  <si>
    <t>DI001403</t>
  </si>
  <si>
    <t>GAD MUNICIPAL CUENCA</t>
  </si>
  <si>
    <t>DI0014041</t>
  </si>
  <si>
    <t>DI001404</t>
  </si>
  <si>
    <t>GAD MUNICIPAL SUCRE</t>
  </si>
  <si>
    <t>DI0014051</t>
  </si>
  <si>
    <t>DI001405</t>
  </si>
  <si>
    <t>GAD MUNICIPAL JOYA DE LOS SACHAS</t>
  </si>
  <si>
    <t>DI0014061</t>
  </si>
  <si>
    <t>DI001406</t>
  </si>
  <si>
    <t>GAD MUNICIPAL SIG SIG</t>
  </si>
  <si>
    <t>DI0014071</t>
  </si>
  <si>
    <t>DI001407</t>
  </si>
  <si>
    <t>GAD MUNICIPAL ATACAMES</t>
  </si>
  <si>
    <t>DI0014081</t>
  </si>
  <si>
    <t>DI001408</t>
  </si>
  <si>
    <t>GAD MUNICIPAL SHUSHUFINDI</t>
  </si>
  <si>
    <t>DI0014091</t>
  </si>
  <si>
    <t>DI001409</t>
  </si>
  <si>
    <t>GAD MUNICIPAL LA LIBERTAD</t>
  </si>
  <si>
    <t>DI0014101</t>
  </si>
  <si>
    <t>DI001410</t>
  </si>
  <si>
    <t>GAD MUNICIPAL PUJILI</t>
  </si>
  <si>
    <t>DI0014111</t>
  </si>
  <si>
    <t>DI001411</t>
  </si>
  <si>
    <t>GAD MUNICIPAL SANTA ELENA</t>
  </si>
  <si>
    <t>DI0014121</t>
  </si>
  <si>
    <t>DI001412</t>
  </si>
  <si>
    <t>GAD MUNICIPAL CHORDELEG</t>
  </si>
  <si>
    <t>DI0014131</t>
  </si>
  <si>
    <t>DI001413</t>
  </si>
  <si>
    <t>GAD MUNICIPAL NARANJAL</t>
  </si>
  <si>
    <t>DI0014141</t>
  </si>
  <si>
    <t>DI001414</t>
  </si>
  <si>
    <t>DI001415</t>
  </si>
  <si>
    <t>DI0014152</t>
  </si>
  <si>
    <t>DI0014153</t>
  </si>
  <si>
    <t>DI0014154</t>
  </si>
  <si>
    <t>DI0014155</t>
  </si>
  <si>
    <t>DI0014156</t>
  </si>
  <si>
    <t>DI0014161</t>
  </si>
  <si>
    <t>DI001416</t>
  </si>
  <si>
    <t>DI0014181</t>
  </si>
  <si>
    <t>DI001418</t>
  </si>
  <si>
    <t>DI001419</t>
  </si>
  <si>
    <t>DI0014193</t>
  </si>
  <si>
    <t>DI0014194</t>
  </si>
  <si>
    <t>DI0014195</t>
  </si>
  <si>
    <t>DI0014196</t>
  </si>
  <si>
    <t>DI0014197</t>
  </si>
  <si>
    <t>DI0014198</t>
  </si>
  <si>
    <t>DI0014199</t>
  </si>
  <si>
    <t>DI0014201</t>
  </si>
  <si>
    <t>DI001420</t>
  </si>
  <si>
    <t>DI0014211</t>
  </si>
  <si>
    <t>DI001421</t>
  </si>
  <si>
    <t>DI0014221</t>
  </si>
  <si>
    <t>DI001422</t>
  </si>
  <si>
    <t>GAD MUNICIPAL SANTA CRUZ</t>
  </si>
  <si>
    <t>DI0014231</t>
  </si>
  <si>
    <t>DI001423</t>
  </si>
  <si>
    <t>GAD MUNICIPAL DAULE</t>
  </si>
  <si>
    <t>DI0014241</t>
  </si>
  <si>
    <t>DI001424</t>
  </si>
  <si>
    <t>GAD MUNICIPAL CATAMAYO</t>
  </si>
  <si>
    <t>DI0014251</t>
  </si>
  <si>
    <t>DI001425</t>
  </si>
  <si>
    <t>GAD MUNICIPAL CONCORDIA</t>
  </si>
  <si>
    <t>DI0014261</t>
  </si>
  <si>
    <t>DI001426</t>
  </si>
  <si>
    <t>GAD PROVINCIAL COTOPAXI</t>
  </si>
  <si>
    <t>DI0014271</t>
  </si>
  <si>
    <t>DI001427</t>
  </si>
  <si>
    <t>GAD PROVINCIAL MANABI</t>
  </si>
  <si>
    <t>DI0014281</t>
  </si>
  <si>
    <t>DI001428</t>
  </si>
  <si>
    <t>GAD PROVINCIAL PICHINCHA</t>
  </si>
  <si>
    <t>DI0014291</t>
  </si>
  <si>
    <t>DI001429</t>
  </si>
  <si>
    <t>GAD MUNICIPAL MEJIA</t>
  </si>
  <si>
    <t>DI0014311</t>
  </si>
  <si>
    <t>DI001431</t>
  </si>
  <si>
    <t>GAD MUNICIPAL LATACUNGA</t>
  </si>
  <si>
    <t>DI0014321</t>
  </si>
  <si>
    <t>DI001432</t>
  </si>
  <si>
    <t>GAD MUNICIPAL SIMON BOLIVAR</t>
  </si>
  <si>
    <t>DI0014331</t>
  </si>
  <si>
    <t>DI001433</t>
  </si>
  <si>
    <t>GAD MUNICIPAL PORTOVIEJO</t>
  </si>
  <si>
    <t>DI0014341</t>
  </si>
  <si>
    <t>DI001434</t>
  </si>
  <si>
    <t>GAD MUNICIPAL SANTA ROSA</t>
  </si>
  <si>
    <t>DI0014351</t>
  </si>
  <si>
    <t>DI001435</t>
  </si>
  <si>
    <t>GAD MUNICIPAL MOCACHE</t>
  </si>
  <si>
    <t>DI0014371</t>
  </si>
  <si>
    <t>DI001437</t>
  </si>
  <si>
    <t>GAD MUNICIPAL YAGUACHI</t>
  </si>
  <si>
    <t>DI0014391</t>
  </si>
  <si>
    <t>DI001439</t>
  </si>
  <si>
    <t>DI0014401</t>
  </si>
  <si>
    <t>DI001440</t>
  </si>
  <si>
    <t>DI0014411</t>
  </si>
  <si>
    <t>DI001441</t>
  </si>
  <si>
    <t>DI0014431</t>
  </si>
  <si>
    <t>DI001443</t>
  </si>
  <si>
    <t>DI0014441</t>
  </si>
  <si>
    <t>DI001444</t>
  </si>
  <si>
    <t>DI0014452</t>
  </si>
  <si>
    <t>DI001445</t>
  </si>
  <si>
    <t>DI0014453</t>
  </si>
  <si>
    <t>DI0014454</t>
  </si>
  <si>
    <t>DI0014455</t>
  </si>
  <si>
    <t>DI0014456</t>
  </si>
  <si>
    <t>DI0014457</t>
  </si>
  <si>
    <t>DI0014458</t>
  </si>
  <si>
    <t>DI0014461</t>
  </si>
  <si>
    <t>DI001446</t>
  </si>
  <si>
    <t>DI0014471</t>
  </si>
  <si>
    <t>DI001447</t>
  </si>
  <si>
    <t>DI0014481</t>
  </si>
  <si>
    <t>DI001448</t>
  </si>
  <si>
    <t>DI0014491</t>
  </si>
  <si>
    <t>DI001449</t>
  </si>
  <si>
    <t>DI0014501</t>
  </si>
  <si>
    <t>DI001450</t>
  </si>
  <si>
    <t>DI0014512</t>
  </si>
  <si>
    <t>DI001451</t>
  </si>
  <si>
    <t>DI0014513</t>
  </si>
  <si>
    <t>DI0014514</t>
  </si>
  <si>
    <t>DI0014515</t>
  </si>
  <si>
    <t>DI0014516</t>
  </si>
  <si>
    <t>DI0014517</t>
  </si>
  <si>
    <t>DI0014518</t>
  </si>
  <si>
    <t>DI0014521</t>
  </si>
  <si>
    <t>DI001452</t>
  </si>
  <si>
    <t>DI0014541</t>
  </si>
  <si>
    <t>DI001454</t>
  </si>
  <si>
    <t>DI0014551</t>
  </si>
  <si>
    <t>DI001455</t>
  </si>
  <si>
    <t>DI0014571</t>
  </si>
  <si>
    <t>DI001457</t>
  </si>
  <si>
    <t>GAD MUNICIPAL DE GUAYAQUIL</t>
  </si>
  <si>
    <t>DI0014591</t>
  </si>
  <si>
    <t>DI001459</t>
  </si>
  <si>
    <t>DI0014601</t>
  </si>
  <si>
    <t>DI001460</t>
  </si>
  <si>
    <t>DI0014611</t>
  </si>
  <si>
    <t>DI001461</t>
  </si>
  <si>
    <t>DI0014621</t>
  </si>
  <si>
    <t>DI001462</t>
  </si>
  <si>
    <t>DI0014631</t>
  </si>
  <si>
    <t>DI001463</t>
  </si>
  <si>
    <t>DI0014641</t>
  </si>
  <si>
    <t>DI001464</t>
  </si>
  <si>
    <t>DI0014652</t>
  </si>
  <si>
    <t>DI001465</t>
  </si>
  <si>
    <t>DI0014653</t>
  </si>
  <si>
    <t>DI0014654</t>
  </si>
  <si>
    <t>DI0014655</t>
  </si>
  <si>
    <t>DI0014656</t>
  </si>
  <si>
    <t>DI0014657</t>
  </si>
  <si>
    <t>DI0014658</t>
  </si>
  <si>
    <t>DI0014661</t>
  </si>
  <si>
    <t>DI001466</t>
  </si>
  <si>
    <t>DI0014671</t>
  </si>
  <si>
    <t>DI001467</t>
  </si>
  <si>
    <t>DI0014681</t>
  </si>
  <si>
    <t>DI001468</t>
  </si>
  <si>
    <t>DI0014691</t>
  </si>
  <si>
    <t>DI001469</t>
  </si>
  <si>
    <t>DI0014701</t>
  </si>
  <si>
    <t>DI001470</t>
  </si>
  <si>
    <t>DI0014711</t>
  </si>
  <si>
    <t>DI001471</t>
  </si>
  <si>
    <t>DI0014721</t>
  </si>
  <si>
    <t>DI001472</t>
  </si>
  <si>
    <t>DI0014741</t>
  </si>
  <si>
    <t>DI001474</t>
  </si>
  <si>
    <t>DI0014751</t>
  </si>
  <si>
    <t>DI001475</t>
  </si>
  <si>
    <t>DI0014761</t>
  </si>
  <si>
    <t>DI001476</t>
  </si>
  <si>
    <t>DI0014771</t>
  </si>
  <si>
    <t>DI001477</t>
  </si>
  <si>
    <t>DI0014811</t>
  </si>
  <si>
    <t>DI001481</t>
  </si>
  <si>
    <t>DI0014821</t>
  </si>
  <si>
    <t>DI001482</t>
  </si>
  <si>
    <t>DI0014831</t>
  </si>
  <si>
    <t>DI001483</t>
  </si>
  <si>
    <t>DI0014841</t>
  </si>
  <si>
    <t>DI001484</t>
  </si>
  <si>
    <t>DI0014851</t>
  </si>
  <si>
    <t>DI001485</t>
  </si>
  <si>
    <t>DI0014881</t>
  </si>
  <si>
    <t>DI001488</t>
  </si>
  <si>
    <t>DI0014891</t>
  </si>
  <si>
    <t>DI001489</t>
  </si>
  <si>
    <t>DI0014911</t>
  </si>
  <si>
    <t>DI001491</t>
  </si>
  <si>
    <t>DI0014932</t>
  </si>
  <si>
    <t>DI001493</t>
  </si>
  <si>
    <t>DI0014933</t>
  </si>
  <si>
    <t>DI0014934</t>
  </si>
  <si>
    <t>DI0014935</t>
  </si>
  <si>
    <t>DI0014941</t>
  </si>
  <si>
    <t>DI001494</t>
  </si>
  <si>
    <t>DI0014951</t>
  </si>
  <si>
    <t>DI001495</t>
  </si>
  <si>
    <t>DI0014981</t>
  </si>
  <si>
    <t>DI001498</t>
  </si>
  <si>
    <t>DI0015022</t>
  </si>
  <si>
    <t>DI001502</t>
  </si>
  <si>
    <t>DI0015023</t>
  </si>
  <si>
    <t>DI0015024</t>
  </si>
  <si>
    <t>DI0015025</t>
  </si>
  <si>
    <t>DI0015026</t>
  </si>
  <si>
    <t>DI0015027</t>
  </si>
  <si>
    <t>DI0015028</t>
  </si>
  <si>
    <t>DI0015029</t>
  </si>
  <si>
    <t>DI0015031</t>
  </si>
  <si>
    <t>DI001503</t>
  </si>
  <si>
    <t>DI0015041</t>
  </si>
  <si>
    <t>DI001504</t>
  </si>
  <si>
    <t>DI0015051</t>
  </si>
  <si>
    <t>DI001505</t>
  </si>
  <si>
    <t>DI0015082</t>
  </si>
  <si>
    <t>DI001508</t>
  </si>
  <si>
    <t>DI0015083</t>
  </si>
  <si>
    <t>DI0015084</t>
  </si>
  <si>
    <t>DI0015085</t>
  </si>
  <si>
    <t>DI0015086</t>
  </si>
  <si>
    <t>DI0015087</t>
  </si>
  <si>
    <t>DI0015088</t>
  </si>
  <si>
    <t>DI0015102</t>
  </si>
  <si>
    <t>DI001510</t>
  </si>
  <si>
    <t>DI0015103</t>
  </si>
  <si>
    <t>DI0015104</t>
  </si>
  <si>
    <t>DI0015105</t>
  </si>
  <si>
    <t>DI0015106</t>
  </si>
  <si>
    <t>DI0015107</t>
  </si>
  <si>
    <t>DI0015108</t>
  </si>
  <si>
    <t>DI0015109</t>
  </si>
  <si>
    <t>DI0015111</t>
  </si>
  <si>
    <t>DI001511</t>
  </si>
  <si>
    <t>DI0015141</t>
  </si>
  <si>
    <t>DI001514</t>
  </si>
  <si>
    <t>DI0015151</t>
  </si>
  <si>
    <t>DI001515</t>
  </si>
  <si>
    <t>DI0015161</t>
  </si>
  <si>
    <t>DI001516</t>
  </si>
  <si>
    <t>DI0015171</t>
  </si>
  <si>
    <t>DI001517</t>
  </si>
  <si>
    <t>DI0015181</t>
  </si>
  <si>
    <t>DI001518</t>
  </si>
  <si>
    <t>DI0015192</t>
  </si>
  <si>
    <t>DI001519</t>
  </si>
  <si>
    <t>DI0015193</t>
  </si>
  <si>
    <t>DI0015194</t>
  </si>
  <si>
    <t>DI0015195</t>
  </si>
  <si>
    <t>DI0015196</t>
  </si>
  <si>
    <t>DI0015197</t>
  </si>
  <si>
    <t>DI0015198</t>
  </si>
  <si>
    <t>DI0015211</t>
  </si>
  <si>
    <t>DI001521</t>
  </si>
  <si>
    <t>DI0015221</t>
  </si>
  <si>
    <t>DI001522</t>
  </si>
  <si>
    <t>DI00152810</t>
  </si>
  <si>
    <t>DI001528</t>
  </si>
  <si>
    <t>DI0015282</t>
  </si>
  <si>
    <t>DI0015283</t>
  </si>
  <si>
    <t>DI0015284</t>
  </si>
  <si>
    <t>DI0015285</t>
  </si>
  <si>
    <t>DI0015286</t>
  </si>
  <si>
    <t>DI0015287</t>
  </si>
  <si>
    <t>DI0015288</t>
  </si>
  <si>
    <t>DI0015289</t>
  </si>
  <si>
    <t>DI0015291</t>
  </si>
  <si>
    <t>DI001529</t>
  </si>
  <si>
    <t>DI0015292</t>
  </si>
  <si>
    <t>DI0015311</t>
  </si>
  <si>
    <t>DI001531</t>
  </si>
  <si>
    <t>DI0015431</t>
  </si>
  <si>
    <t>DI001543</t>
  </si>
  <si>
    <t>GAD MACHALA</t>
  </si>
  <si>
    <t>DI0015441</t>
  </si>
  <si>
    <t>DI001544</t>
  </si>
  <si>
    <t>DI0015451</t>
  </si>
  <si>
    <t>DI001545</t>
  </si>
  <si>
    <t>DI0015461</t>
  </si>
  <si>
    <t>DI001546</t>
  </si>
  <si>
    <t>GAD OTAVALO.</t>
  </si>
  <si>
    <t>DI0015471</t>
  </si>
  <si>
    <t>DI001547</t>
  </si>
  <si>
    <t>GAD PASTAZA</t>
  </si>
  <si>
    <t>DI0015481</t>
  </si>
  <si>
    <t>DI001548</t>
  </si>
  <si>
    <t>GAD PICHINCHA</t>
  </si>
  <si>
    <t>DI0015491</t>
  </si>
  <si>
    <t>DI001549</t>
  </si>
  <si>
    <t>GAD PUYANGO</t>
  </si>
  <si>
    <t>DI0015501</t>
  </si>
  <si>
    <t>DI001550</t>
  </si>
  <si>
    <t>GAD QUEVEDO</t>
  </si>
  <si>
    <t>DI0015511</t>
  </si>
  <si>
    <t>DI001551</t>
  </si>
  <si>
    <t>GAD QUININDE</t>
  </si>
  <si>
    <t>DI0015521</t>
  </si>
  <si>
    <t>DI001552</t>
  </si>
  <si>
    <t>GAD RIO VERDE</t>
  </si>
  <si>
    <t>DI0015531</t>
  </si>
  <si>
    <t>DI001553</t>
  </si>
  <si>
    <t>GAD SALCEDO</t>
  </si>
  <si>
    <t>DI0015541</t>
  </si>
  <si>
    <t>DI001554</t>
  </si>
  <si>
    <t>GAD COTACACHI</t>
  </si>
  <si>
    <t>DI0015551</t>
  </si>
  <si>
    <t>DI001555</t>
  </si>
  <si>
    <t>GAD TULCAN</t>
  </si>
  <si>
    <t>DI0015561</t>
  </si>
  <si>
    <t>DI001556</t>
  </si>
  <si>
    <t>GAD VALENCIA</t>
  </si>
  <si>
    <t>DI0015571</t>
  </si>
  <si>
    <t>DI001557</t>
  </si>
  <si>
    <t>GAD VINCES</t>
  </si>
  <si>
    <t>DI0015581</t>
  </si>
  <si>
    <t>DI001558</t>
  </si>
  <si>
    <t>GAD IMBABURA.</t>
  </si>
  <si>
    <t>DI0015591</t>
  </si>
  <si>
    <t>DI001559</t>
  </si>
  <si>
    <t>GAD SUCUMBIOS.</t>
  </si>
  <si>
    <t>DI0015601</t>
  </si>
  <si>
    <t>DI001560</t>
  </si>
  <si>
    <t>GAD BABAHOYO.</t>
  </si>
  <si>
    <t>DI0015611</t>
  </si>
  <si>
    <t>DI001561</t>
  </si>
  <si>
    <t>GAD BALZAR</t>
  </si>
  <si>
    <t>DI0015621</t>
  </si>
  <si>
    <t>DI001562</t>
  </si>
  <si>
    <t>GAD BOLIVAR.</t>
  </si>
  <si>
    <t>DI0015631</t>
  </si>
  <si>
    <t>DI001563</t>
  </si>
  <si>
    <t>GAD CELICA</t>
  </si>
  <si>
    <t>DI0015641</t>
  </si>
  <si>
    <t>DI001564</t>
  </si>
  <si>
    <t>GAD ESMERALDAS.</t>
  </si>
  <si>
    <t>DI0015651</t>
  </si>
  <si>
    <t>DI001565</t>
  </si>
  <si>
    <t>GAD FLAVIO ALFARO</t>
  </si>
  <si>
    <t>DI0015661</t>
  </si>
  <si>
    <t>DI001566</t>
  </si>
  <si>
    <t>DI0015671</t>
  </si>
  <si>
    <t>DI001567</t>
  </si>
  <si>
    <t>DI0015681</t>
  </si>
  <si>
    <t>DI001568</t>
  </si>
  <si>
    <t>DI0015691</t>
  </si>
  <si>
    <t>DI001569</t>
  </si>
  <si>
    <t>DI0015701</t>
  </si>
  <si>
    <t>DI001570</t>
  </si>
  <si>
    <t>DI0015721</t>
  </si>
  <si>
    <t>DI001572</t>
  </si>
  <si>
    <t>DI0015731</t>
  </si>
  <si>
    <t>DI001573</t>
  </si>
  <si>
    <t>DI0015781</t>
  </si>
  <si>
    <t>DI001578</t>
  </si>
  <si>
    <t>DI0015791</t>
  </si>
  <si>
    <t>DI001579</t>
  </si>
  <si>
    <t>DI0015801</t>
  </si>
  <si>
    <t>DI001580</t>
  </si>
  <si>
    <t>DI0015811</t>
  </si>
  <si>
    <t>DI001581</t>
  </si>
  <si>
    <t>DI0015821</t>
  </si>
  <si>
    <t>DI001582</t>
  </si>
  <si>
    <t>DI0015831</t>
  </si>
  <si>
    <t>DI001583</t>
  </si>
  <si>
    <t>DI0015851</t>
  </si>
  <si>
    <t>DI001585</t>
  </si>
  <si>
    <t>DI0015861</t>
  </si>
  <si>
    <t>DI001586</t>
  </si>
  <si>
    <t>DI0015891</t>
  </si>
  <si>
    <t>DI001589</t>
  </si>
  <si>
    <t>DI0015901</t>
  </si>
  <si>
    <t>DI001590</t>
  </si>
  <si>
    <t>DI0015911</t>
  </si>
  <si>
    <t>DI001591</t>
  </si>
  <si>
    <t>DI0015921</t>
  </si>
  <si>
    <t>DI001592</t>
  </si>
  <si>
    <t>DI0015931</t>
  </si>
  <si>
    <t>DI001593</t>
  </si>
  <si>
    <t>DI0015941</t>
  </si>
  <si>
    <t>DI001594</t>
  </si>
  <si>
    <t>DI0015961</t>
  </si>
  <si>
    <t>DI001596</t>
  </si>
  <si>
    <t>DI0016111</t>
  </si>
  <si>
    <t>DI001611</t>
  </si>
  <si>
    <t>DI0016121</t>
  </si>
  <si>
    <t>DI001612</t>
  </si>
  <si>
    <t>DI0016141</t>
  </si>
  <si>
    <t>DI001614</t>
  </si>
  <si>
    <t>DI0016151</t>
  </si>
  <si>
    <t>DI001615</t>
  </si>
  <si>
    <t>DI0016201</t>
  </si>
  <si>
    <t>DI001620</t>
  </si>
  <si>
    <t>DI0016221</t>
  </si>
  <si>
    <t>DI001622</t>
  </si>
  <si>
    <t>DI0016251</t>
  </si>
  <si>
    <t>DI001625</t>
  </si>
  <si>
    <t>GAD SANTO DOMINGO</t>
  </si>
  <si>
    <t>DI0016261</t>
  </si>
  <si>
    <t>DI001626</t>
  </si>
  <si>
    <t>DI0016281</t>
  </si>
  <si>
    <t>DI001628</t>
  </si>
  <si>
    <t>MUN-LAGO AGRIO</t>
  </si>
  <si>
    <t>DI0016291</t>
  </si>
  <si>
    <t>DI001629</t>
  </si>
  <si>
    <t>DI0016311</t>
  </si>
  <si>
    <t>DI001631</t>
  </si>
  <si>
    <t>MUN-EL CARMEN</t>
  </si>
  <si>
    <t>DI0016321</t>
  </si>
  <si>
    <t>DI001632</t>
  </si>
  <si>
    <t>DI0016341</t>
  </si>
  <si>
    <t>DI001634</t>
  </si>
  <si>
    <t>GAD CONCORDIA</t>
  </si>
  <si>
    <t>DI0016351</t>
  </si>
  <si>
    <t>DI001635</t>
  </si>
  <si>
    <t>DI0016371</t>
  </si>
  <si>
    <t>DI001637</t>
  </si>
  <si>
    <t>GAD MUNICIPAL STA RO</t>
  </si>
  <si>
    <t>DI0016381</t>
  </si>
  <si>
    <t>DI001638</t>
  </si>
  <si>
    <t>DI0016401</t>
  </si>
  <si>
    <t>DI001640</t>
  </si>
  <si>
    <t>MUN-HUAQUILLAS</t>
  </si>
  <si>
    <t>DI0016411</t>
  </si>
  <si>
    <t>DI001641</t>
  </si>
  <si>
    <t>DI0016431</t>
  </si>
  <si>
    <t>DI001643</t>
  </si>
  <si>
    <t>MUN-LOS BANCOS</t>
  </si>
  <si>
    <t>DI0016441</t>
  </si>
  <si>
    <t>DI001644</t>
  </si>
  <si>
    <t>DI0016461</t>
  </si>
  <si>
    <t>DI001646</t>
  </si>
  <si>
    <t>MUN-ESPINDOLA</t>
  </si>
  <si>
    <t>DI0016471</t>
  </si>
  <si>
    <t>DI001647</t>
  </si>
  <si>
    <t>DI0016491</t>
  </si>
  <si>
    <t>DI001649</t>
  </si>
  <si>
    <t>MUN-SAN MIGUEL</t>
  </si>
  <si>
    <t>DI0016501</t>
  </si>
  <si>
    <t>DI001650</t>
  </si>
  <si>
    <t>DI0016521</t>
  </si>
  <si>
    <t>DI001652</t>
  </si>
  <si>
    <t>MUN-QUERO</t>
  </si>
  <si>
    <t>DI0016531</t>
  </si>
  <si>
    <t>DI001653</t>
  </si>
  <si>
    <t>DI0016551</t>
  </si>
  <si>
    <t>DI001655</t>
  </si>
  <si>
    <t>MUN-DURAN</t>
  </si>
  <si>
    <t>DI0016561</t>
  </si>
  <si>
    <t>DI001656</t>
  </si>
  <si>
    <t>DI0016581</t>
  </si>
  <si>
    <t>DI001658</t>
  </si>
  <si>
    <t>MUN-SANTA LUCIA</t>
  </si>
  <si>
    <t>DI0016591</t>
  </si>
  <si>
    <t>DI001659</t>
  </si>
  <si>
    <t>DI0016611</t>
  </si>
  <si>
    <t>DI001661</t>
  </si>
  <si>
    <t>DI0016621</t>
  </si>
  <si>
    <t>DI001662</t>
  </si>
  <si>
    <t>DI0016641</t>
  </si>
  <si>
    <t>DI001664</t>
  </si>
  <si>
    <t>MUN-DAULE</t>
  </si>
  <si>
    <t>DI0016651</t>
  </si>
  <si>
    <t>DI001665</t>
  </si>
  <si>
    <t>DI0016671</t>
  </si>
  <si>
    <t>DI001667</t>
  </si>
  <si>
    <t>MUN-LORETO</t>
  </si>
  <si>
    <t>DI0016681</t>
  </si>
  <si>
    <t>DI001668</t>
  </si>
  <si>
    <t>DI0016701</t>
  </si>
  <si>
    <t>DI001670</t>
  </si>
  <si>
    <t>MUN-GUARANDA</t>
  </si>
  <si>
    <t>DI0016711</t>
  </si>
  <si>
    <t>DI001671</t>
  </si>
  <si>
    <t>DI0016731</t>
  </si>
  <si>
    <t>DI001673</t>
  </si>
  <si>
    <t>MUN-JOYA SACHAS</t>
  </si>
  <si>
    <t>DI0016741</t>
  </si>
  <si>
    <t>DI001674</t>
  </si>
  <si>
    <t>DI0016761</t>
  </si>
  <si>
    <t>DI001676</t>
  </si>
  <si>
    <t>MUN-SAMBORONDON</t>
  </si>
  <si>
    <t>DI0016771</t>
  </si>
  <si>
    <t>DI001677</t>
  </si>
  <si>
    <t>DI0016801</t>
  </si>
  <si>
    <t>DI001680</t>
  </si>
  <si>
    <t>DI0016811</t>
  </si>
  <si>
    <t>DI001681</t>
  </si>
  <si>
    <t>DI0016831</t>
  </si>
  <si>
    <t>DI001683</t>
  </si>
  <si>
    <t>MUN-PELILEO</t>
  </si>
  <si>
    <t>DI0016841</t>
  </si>
  <si>
    <t>DI001684</t>
  </si>
  <si>
    <t>DI0016861</t>
  </si>
  <si>
    <t>DI001686</t>
  </si>
  <si>
    <t>GAD GUAYAQUIL</t>
  </si>
  <si>
    <t>DI0016871</t>
  </si>
  <si>
    <t>DI001687</t>
  </si>
  <si>
    <t>DI0016891</t>
  </si>
  <si>
    <t>DI001689</t>
  </si>
  <si>
    <t>GADM PEDRO VIC. MAL</t>
  </si>
  <si>
    <t>DI0016901</t>
  </si>
  <si>
    <t>DI001690</t>
  </si>
  <si>
    <t>DI0016921</t>
  </si>
  <si>
    <t>DI001692</t>
  </si>
  <si>
    <t>GADM CAM PONC. ENR</t>
  </si>
  <si>
    <t>DI0016931</t>
  </si>
  <si>
    <t>DI001693</t>
  </si>
  <si>
    <t>DI0016951</t>
  </si>
  <si>
    <t>DI001695</t>
  </si>
  <si>
    <t>MUN-VENTANAS</t>
  </si>
  <si>
    <t>DI0016961</t>
  </si>
  <si>
    <t>DI001696</t>
  </si>
  <si>
    <t>DI0016981</t>
  </si>
  <si>
    <t>DI001698</t>
  </si>
  <si>
    <t>GAD MUNICIPAL LA LIB</t>
  </si>
  <si>
    <t>DI0016991</t>
  </si>
  <si>
    <t>DI001699</t>
  </si>
  <si>
    <t>DI0017011</t>
  </si>
  <si>
    <t>DI001701</t>
  </si>
  <si>
    <t>MUN-ARCHIDONA</t>
  </si>
  <si>
    <t>DI0017021</t>
  </si>
  <si>
    <t>DI001702</t>
  </si>
  <si>
    <t>DI0017051</t>
  </si>
  <si>
    <t>DI001705</t>
  </si>
  <si>
    <t>MUN-SUCRE</t>
  </si>
  <si>
    <t>DI0017061</t>
  </si>
  <si>
    <t>DI001706</t>
  </si>
  <si>
    <t>DI0017071</t>
  </si>
  <si>
    <t>DI001707</t>
  </si>
  <si>
    <t>GADM SALITRE</t>
  </si>
  <si>
    <t>DI0017081</t>
  </si>
  <si>
    <t>DI001708</t>
  </si>
  <si>
    <t>DI0017101</t>
  </si>
  <si>
    <t>DI001710</t>
  </si>
  <si>
    <t>DI0017111</t>
  </si>
  <si>
    <t>DI001711</t>
  </si>
  <si>
    <t>DI0017131</t>
  </si>
  <si>
    <t>DI001713</t>
  </si>
  <si>
    <t>DI0017141</t>
  </si>
  <si>
    <t>DI001714</t>
  </si>
  <si>
    <t>DI0017161</t>
  </si>
  <si>
    <t>DI001716</t>
  </si>
  <si>
    <t>MUN-SANTA ISABEL</t>
  </si>
  <si>
    <t>DI0017171</t>
  </si>
  <si>
    <t>DI001717</t>
  </si>
  <si>
    <t>DI0017191</t>
  </si>
  <si>
    <t>DI001719</t>
  </si>
  <si>
    <t>MUN-LATACUNGA</t>
  </si>
  <si>
    <t>DI0017201</t>
  </si>
  <si>
    <t>DI001720</t>
  </si>
  <si>
    <t>DI0017221</t>
  </si>
  <si>
    <t>DI001722</t>
  </si>
  <si>
    <t>MUN-DE LA TRONCAL</t>
  </si>
  <si>
    <t>DI0017231</t>
  </si>
  <si>
    <t>DI001723</t>
  </si>
  <si>
    <t>DI0017251</t>
  </si>
  <si>
    <t>DI001725</t>
  </si>
  <si>
    <t>MUN-GUALAQUIZA</t>
  </si>
  <si>
    <t>DI0017261</t>
  </si>
  <si>
    <t>DI001726</t>
  </si>
  <si>
    <t>DI0017281</t>
  </si>
  <si>
    <t>DI001728</t>
  </si>
  <si>
    <t>DI0017291</t>
  </si>
  <si>
    <t>DI001729</t>
  </si>
  <si>
    <t>DI0017311</t>
  </si>
  <si>
    <t>DI001731</t>
  </si>
  <si>
    <t>DI0017321</t>
  </si>
  <si>
    <t>DI001732</t>
  </si>
  <si>
    <t>DI0017341</t>
  </si>
  <si>
    <t>DI001734</t>
  </si>
  <si>
    <t>DI0017351</t>
  </si>
  <si>
    <t>DI001735</t>
  </si>
  <si>
    <t>DI0017371</t>
  </si>
  <si>
    <t>DI001737</t>
  </si>
  <si>
    <t>MUN-PASAJE</t>
  </si>
  <si>
    <t>DI0017381</t>
  </si>
  <si>
    <t>DI001738</t>
  </si>
  <si>
    <t>DI0017401</t>
  </si>
  <si>
    <t>DI001740</t>
  </si>
  <si>
    <t>MUN-LA MANA</t>
  </si>
  <si>
    <t>DI0017411</t>
  </si>
  <si>
    <t>DI001741</t>
  </si>
  <si>
    <t>DI0017431</t>
  </si>
  <si>
    <t>DI001743</t>
  </si>
  <si>
    <t>MUN. AMBATO</t>
  </si>
  <si>
    <t>DI0017441</t>
  </si>
  <si>
    <t>DI001744</t>
  </si>
  <si>
    <t>DI0017461</t>
  </si>
  <si>
    <t>DI001746</t>
  </si>
  <si>
    <t>MUN-CHONE</t>
  </si>
  <si>
    <t>DI0017471</t>
  </si>
  <si>
    <t>DI001747</t>
  </si>
  <si>
    <t>DI0017491</t>
  </si>
  <si>
    <t>DI001749</t>
  </si>
  <si>
    <t>DI0017501</t>
  </si>
  <si>
    <t>DI001750</t>
  </si>
  <si>
    <t>DI0017521</t>
  </si>
  <si>
    <t>DI001752</t>
  </si>
  <si>
    <t>MUN-SAQUISILI</t>
  </si>
  <si>
    <t>DI0017531</t>
  </si>
  <si>
    <t>DI001753</t>
  </si>
  <si>
    <t>DI0017551</t>
  </si>
  <si>
    <t>DI001755</t>
  </si>
  <si>
    <t>MUN-CATAMAYO</t>
  </si>
  <si>
    <t>DI0017561</t>
  </si>
  <si>
    <t>DI001756</t>
  </si>
  <si>
    <t>DI0017581</t>
  </si>
  <si>
    <t>DI001758</t>
  </si>
  <si>
    <t>GAD ESMERALDAS</t>
  </si>
  <si>
    <t>DI0017591</t>
  </si>
  <si>
    <t>DI001759</t>
  </si>
  <si>
    <t>DI0017621</t>
  </si>
  <si>
    <t>DI001762</t>
  </si>
  <si>
    <t>MUN-YAGUACHI</t>
  </si>
  <si>
    <t>DI0017631</t>
  </si>
  <si>
    <t>DI001763</t>
  </si>
  <si>
    <t>GADM PUERTO QUITO</t>
  </si>
  <si>
    <t>DI0017661</t>
  </si>
  <si>
    <t>DI001766</t>
  </si>
  <si>
    <t>DI0017701</t>
  </si>
  <si>
    <t>DI001770</t>
  </si>
  <si>
    <t>DI0017711</t>
  </si>
  <si>
    <t>DI001771</t>
  </si>
  <si>
    <t>DI0017731</t>
  </si>
  <si>
    <t>DI001773</t>
  </si>
  <si>
    <t>MUN-SANTIAGO</t>
  </si>
  <si>
    <t>DI0017741</t>
  </si>
  <si>
    <t>DI001774</t>
  </si>
  <si>
    <t>DI0017771</t>
  </si>
  <si>
    <t>DI001777</t>
  </si>
  <si>
    <t>DI0017791</t>
  </si>
  <si>
    <t>DI001779</t>
  </si>
  <si>
    <t>DI0017811</t>
  </si>
  <si>
    <t>DI001781</t>
  </si>
  <si>
    <t>DI0017821</t>
  </si>
  <si>
    <t>DI001782</t>
  </si>
  <si>
    <t>DI0017831</t>
  </si>
  <si>
    <t>DI001783</t>
  </si>
  <si>
    <t>DI0017841</t>
  </si>
  <si>
    <t>DI001784</t>
  </si>
  <si>
    <t>DI0017851</t>
  </si>
  <si>
    <t>DI001785</t>
  </si>
  <si>
    <t>DI0017881</t>
  </si>
  <si>
    <t>DI001788</t>
  </si>
  <si>
    <t>DI0017901</t>
  </si>
  <si>
    <t>DI001790</t>
  </si>
  <si>
    <t>DI0017911</t>
  </si>
  <si>
    <t>DI001791</t>
  </si>
  <si>
    <t>DI0017981</t>
  </si>
  <si>
    <t>DI001798</t>
  </si>
  <si>
    <t>DI0017991</t>
  </si>
  <si>
    <t>DI001799</t>
  </si>
  <si>
    <t>DI0018091</t>
  </si>
  <si>
    <t>DI001809</t>
  </si>
  <si>
    <t>DI0018101</t>
  </si>
  <si>
    <t>DI001810</t>
  </si>
  <si>
    <t>DI0018151</t>
  </si>
  <si>
    <t>DI001815</t>
  </si>
  <si>
    <t>DI0018221</t>
  </si>
  <si>
    <t>DI001822</t>
  </si>
  <si>
    <t>DI0018261</t>
  </si>
  <si>
    <t>DI001826</t>
  </si>
  <si>
    <t>DI0018272</t>
  </si>
  <si>
    <t>DI001827</t>
  </si>
  <si>
    <t>DI0018273</t>
  </si>
  <si>
    <t>DI0018274</t>
  </si>
  <si>
    <t>DI0018275</t>
  </si>
  <si>
    <t>DI0018276</t>
  </si>
  <si>
    <t>DI0018277</t>
  </si>
  <si>
    <t>DI0018278</t>
  </si>
  <si>
    <t>DI0018281</t>
  </si>
  <si>
    <t>DI001828</t>
  </si>
  <si>
    <t>DI0018291</t>
  </si>
  <si>
    <t>DI001829</t>
  </si>
  <si>
    <t>DI0018301</t>
  </si>
  <si>
    <t>DI001830</t>
  </si>
  <si>
    <t>DI0018331</t>
  </si>
  <si>
    <t>DI001833</t>
  </si>
  <si>
    <t>DI0018341</t>
  </si>
  <si>
    <t>DI001834</t>
  </si>
  <si>
    <t>DI0018351</t>
  </si>
  <si>
    <t>DI001835</t>
  </si>
  <si>
    <t>DI0018361</t>
  </si>
  <si>
    <t>DI001836</t>
  </si>
  <si>
    <t>DI0018371</t>
  </si>
  <si>
    <t>DI001837</t>
  </si>
  <si>
    <t>DI0018381</t>
  </si>
  <si>
    <t>DI001838</t>
  </si>
  <si>
    <t>DI0018382</t>
  </si>
  <si>
    <t>DI0018383</t>
  </si>
  <si>
    <t>DI0018384</t>
  </si>
  <si>
    <t>DI0018385</t>
  </si>
  <si>
    <t>DI0018386</t>
  </si>
  <si>
    <t>DI0018387</t>
  </si>
  <si>
    <t>DI0018388</t>
  </si>
  <si>
    <t>DI0018391</t>
  </si>
  <si>
    <t>DI001839</t>
  </si>
  <si>
    <t>DI0018401</t>
  </si>
  <si>
    <t>DI001840</t>
  </si>
  <si>
    <t>DI0018411</t>
  </si>
  <si>
    <t>DI001841</t>
  </si>
  <si>
    <t>DI0018421</t>
  </si>
  <si>
    <t>DI001842</t>
  </si>
  <si>
    <t>DI0018431</t>
  </si>
  <si>
    <t>DI001843</t>
  </si>
  <si>
    <t>DI0018441</t>
  </si>
  <si>
    <t>DI001844</t>
  </si>
  <si>
    <t>DI0018461</t>
  </si>
  <si>
    <t>DI001846</t>
  </si>
  <si>
    <t>DI0018471</t>
  </si>
  <si>
    <t>DI001847</t>
  </si>
  <si>
    <t>DI0018481</t>
  </si>
  <si>
    <t>DI001848</t>
  </si>
  <si>
    <t>DI0018491</t>
  </si>
  <si>
    <t>DI001849</t>
  </si>
  <si>
    <t>DI0018501</t>
  </si>
  <si>
    <t>DI001850</t>
  </si>
  <si>
    <t>DI0018511</t>
  </si>
  <si>
    <t>DI001851</t>
  </si>
  <si>
    <t>DI0018521</t>
  </si>
  <si>
    <t>DI001852</t>
  </si>
  <si>
    <t>DI0018531</t>
  </si>
  <si>
    <t>DI001853</t>
  </si>
  <si>
    <t>DI0018541</t>
  </si>
  <si>
    <t>DI001854</t>
  </si>
  <si>
    <t>DI0018551</t>
  </si>
  <si>
    <t>DI001855</t>
  </si>
  <si>
    <t>DI0018561</t>
  </si>
  <si>
    <t>DI001856</t>
  </si>
  <si>
    <t>DI0018571</t>
  </si>
  <si>
    <t>DI001857</t>
  </si>
  <si>
    <t>DI0018581</t>
  </si>
  <si>
    <t>DI001858</t>
  </si>
  <si>
    <t>DI0018591</t>
  </si>
  <si>
    <t>DI001859</t>
  </si>
  <si>
    <t>DI0018601</t>
  </si>
  <si>
    <t>DI001860</t>
  </si>
  <si>
    <t>DI0018611</t>
  </si>
  <si>
    <t>DI001861</t>
  </si>
  <si>
    <t>DI0018621</t>
  </si>
  <si>
    <t>DI001862</t>
  </si>
  <si>
    <t>DI0018631</t>
  </si>
  <si>
    <t>DI001863</t>
  </si>
  <si>
    <t>DI0018641</t>
  </si>
  <si>
    <t>DI001864</t>
  </si>
  <si>
    <t>DI0018651</t>
  </si>
  <si>
    <t>DI001865</t>
  </si>
  <si>
    <t>DI0018661</t>
  </si>
  <si>
    <t>DI001866</t>
  </si>
  <si>
    <t>DI0018671</t>
  </si>
  <si>
    <t>DI001867</t>
  </si>
  <si>
    <t>DI0018681</t>
  </si>
  <si>
    <t>DI001868</t>
  </si>
  <si>
    <t>DI0018691</t>
  </si>
  <si>
    <t>DI001869</t>
  </si>
  <si>
    <t>DI0018701</t>
  </si>
  <si>
    <t>DI001870</t>
  </si>
  <si>
    <t>DI0018711</t>
  </si>
  <si>
    <t>DI001871</t>
  </si>
  <si>
    <t>DI0018721</t>
  </si>
  <si>
    <t>DI001872</t>
  </si>
  <si>
    <t>DI0018731</t>
  </si>
  <si>
    <t>DI001873</t>
  </si>
  <si>
    <t>DI0018741</t>
  </si>
  <si>
    <t>DI001874</t>
  </si>
  <si>
    <t>DI0018751</t>
  </si>
  <si>
    <t>DI001875</t>
  </si>
  <si>
    <t>DI0018761</t>
  </si>
  <si>
    <t>DI001876</t>
  </si>
  <si>
    <t>DI0018771</t>
  </si>
  <si>
    <t>DI001877</t>
  </si>
  <si>
    <t>DI0018781</t>
  </si>
  <si>
    <t>DI001878</t>
  </si>
  <si>
    <t>DI0018791</t>
  </si>
  <si>
    <t>DI001879</t>
  </si>
  <si>
    <t>DI0018801</t>
  </si>
  <si>
    <t>DI001880</t>
  </si>
  <si>
    <t>DI0018811</t>
  </si>
  <si>
    <t>DI001881</t>
  </si>
  <si>
    <t>DI0018821</t>
  </si>
  <si>
    <t>DI001882</t>
  </si>
  <si>
    <t>DI0018841</t>
  </si>
  <si>
    <t>DI001884</t>
  </si>
  <si>
    <t>DI0018851</t>
  </si>
  <si>
    <t>DI001885</t>
  </si>
  <si>
    <t>DI0018871</t>
  </si>
  <si>
    <t>DI001887</t>
  </si>
  <si>
    <t>MUN-ELOY ALFARO</t>
  </si>
  <si>
    <t>DI0018881</t>
  </si>
  <si>
    <t>DI001888</t>
  </si>
  <si>
    <t>DI0018901</t>
  </si>
  <si>
    <t>DI001890</t>
  </si>
  <si>
    <t>MUN-GUALACEO</t>
  </si>
  <si>
    <t>DI0018911</t>
  </si>
  <si>
    <t>DI001891</t>
  </si>
  <si>
    <t>DI0018931</t>
  </si>
  <si>
    <t>DI001893</t>
  </si>
  <si>
    <t>MUN-JIPIJAPA</t>
  </si>
  <si>
    <t>DI0018941</t>
  </si>
  <si>
    <t>DI001894</t>
  </si>
  <si>
    <t>DI0018961</t>
  </si>
  <si>
    <t>DI001896</t>
  </si>
  <si>
    <t>DI0018971</t>
  </si>
  <si>
    <t>DI001897</t>
  </si>
  <si>
    <t>DI0018991</t>
  </si>
  <si>
    <t>DI001899</t>
  </si>
  <si>
    <t>MUN-MILAGRO</t>
  </si>
  <si>
    <t>DI0019001</t>
  </si>
  <si>
    <t>DI001900</t>
  </si>
  <si>
    <t>DI0019021</t>
  </si>
  <si>
    <t>DI001902</t>
  </si>
  <si>
    <t>GADM DE PEDERNALES</t>
  </si>
  <si>
    <t>DI0019031</t>
  </si>
  <si>
    <t>DI001903</t>
  </si>
  <si>
    <t>DI0019051</t>
  </si>
  <si>
    <t>DI001905</t>
  </si>
  <si>
    <t>MUN-PEDRO MONCAYO</t>
  </si>
  <si>
    <t>DI0019061</t>
  </si>
  <si>
    <t>DI001906</t>
  </si>
  <si>
    <t>DI0019081</t>
  </si>
  <si>
    <t>DI001908</t>
  </si>
  <si>
    <t>MUN-TENA</t>
  </si>
  <si>
    <t>DI0019091</t>
  </si>
  <si>
    <t>DI001909</t>
  </si>
  <si>
    <t>DI0019111</t>
  </si>
  <si>
    <t>DI001911</t>
  </si>
  <si>
    <t>MUN-SAN LORENZO</t>
  </si>
  <si>
    <t>DI0019121</t>
  </si>
  <si>
    <t>DI001912</t>
  </si>
  <si>
    <t>DI0019141</t>
  </si>
  <si>
    <t>DI001914</t>
  </si>
  <si>
    <t>GAD MUNICIPAL NARANJ</t>
  </si>
  <si>
    <t>DI0019161</t>
  </si>
  <si>
    <t>DI001916</t>
  </si>
  <si>
    <t>MUN-CAÑAR</t>
  </si>
  <si>
    <t>DI0019171</t>
  </si>
  <si>
    <t>DI001917</t>
  </si>
  <si>
    <t>DI0019191</t>
  </si>
  <si>
    <t>DI001919</t>
  </si>
  <si>
    <t>DI0019201</t>
  </si>
  <si>
    <t>DI001920</t>
  </si>
  <si>
    <t>DI0019221</t>
  </si>
  <si>
    <t>DI001922</t>
  </si>
  <si>
    <t>GADP DE TUNGURAHUA</t>
  </si>
  <si>
    <t>DI0019231</t>
  </si>
  <si>
    <t>DI001923</t>
  </si>
  <si>
    <t>DI0019241</t>
  </si>
  <si>
    <t>DI001924</t>
  </si>
  <si>
    <t>DI0019251</t>
  </si>
  <si>
    <t>DI001925</t>
  </si>
  <si>
    <t>DI0019271</t>
  </si>
  <si>
    <t>DI001927</t>
  </si>
  <si>
    <t>DI0019281</t>
  </si>
  <si>
    <t>DI001928</t>
  </si>
  <si>
    <t>DI0019301</t>
  </si>
  <si>
    <t>DI001930</t>
  </si>
  <si>
    <t>DI0019311</t>
  </si>
  <si>
    <t>DI001931</t>
  </si>
  <si>
    <t>DI0019321</t>
  </si>
  <si>
    <t>DI001932</t>
  </si>
  <si>
    <t>DI0019331</t>
  </si>
  <si>
    <t>DI001933</t>
  </si>
  <si>
    <t>DI0019341</t>
  </si>
  <si>
    <t>DI001934</t>
  </si>
  <si>
    <t>DI0019351</t>
  </si>
  <si>
    <t>DI001935</t>
  </si>
  <si>
    <t>DI0019361</t>
  </si>
  <si>
    <t>DI001936</t>
  </si>
  <si>
    <t>DI0019371</t>
  </si>
  <si>
    <t>DI001937</t>
  </si>
  <si>
    <t>DI0019381</t>
  </si>
  <si>
    <t>DI001938</t>
  </si>
  <si>
    <t>DI0019391</t>
  </si>
  <si>
    <t>DI001939</t>
  </si>
  <si>
    <t>DI0019401</t>
  </si>
  <si>
    <t>DI001940</t>
  </si>
  <si>
    <t>DI0019411</t>
  </si>
  <si>
    <t>DI001941</t>
  </si>
  <si>
    <t>DI0019431</t>
  </si>
  <si>
    <t>DI001943</t>
  </si>
  <si>
    <t>DI0019441</t>
  </si>
  <si>
    <t>DI001944</t>
  </si>
  <si>
    <t>DI0019451</t>
  </si>
  <si>
    <t>DI001945</t>
  </si>
  <si>
    <t>DI0019461</t>
  </si>
  <si>
    <t>DI001946</t>
  </si>
  <si>
    <t>DI0019471</t>
  </si>
  <si>
    <t>DI001947</t>
  </si>
  <si>
    <t>DI0019481</t>
  </si>
  <si>
    <t>DI001948</t>
  </si>
  <si>
    <t>DI0019491</t>
  </si>
  <si>
    <t>DI001949</t>
  </si>
  <si>
    <t>DI0019501</t>
  </si>
  <si>
    <t>DI001950</t>
  </si>
  <si>
    <t>DI0019511</t>
  </si>
  <si>
    <t>DI001951</t>
  </si>
  <si>
    <t>DI0019521</t>
  </si>
  <si>
    <t>DI001952</t>
  </si>
  <si>
    <t>DI0019531</t>
  </si>
  <si>
    <t>DI001953</t>
  </si>
  <si>
    <t>DI0019541</t>
  </si>
  <si>
    <t>DI001954</t>
  </si>
  <si>
    <t>DI00195410</t>
  </si>
  <si>
    <t>DI0019542</t>
  </si>
  <si>
    <t>DI0019543</t>
  </si>
  <si>
    <t>DI0019544</t>
  </si>
  <si>
    <t>DI0019545</t>
  </si>
  <si>
    <t>DI0019546</t>
  </si>
  <si>
    <t>DI0019547</t>
  </si>
  <si>
    <t>DI0019548</t>
  </si>
  <si>
    <t>DI0019549</t>
  </si>
  <si>
    <t>DI0019551</t>
  </si>
  <si>
    <t>DI001955</t>
  </si>
  <si>
    <t>DI0019571</t>
  </si>
  <si>
    <t>DI001957</t>
  </si>
  <si>
    <t>DI0019581</t>
  </si>
  <si>
    <t>DI001958</t>
  </si>
  <si>
    <t>DI0019591</t>
  </si>
  <si>
    <t>DI001959</t>
  </si>
  <si>
    <t>DI0019601</t>
  </si>
  <si>
    <t>DI001960</t>
  </si>
  <si>
    <t>DI0019611</t>
  </si>
  <si>
    <t>DI001961</t>
  </si>
  <si>
    <t>DI0019621</t>
  </si>
  <si>
    <t>DI001962</t>
  </si>
  <si>
    <t>DI0019631</t>
  </si>
  <si>
    <t>DI001963</t>
  </si>
  <si>
    <t>DI0019641</t>
  </si>
  <si>
    <t>DI001964</t>
  </si>
  <si>
    <t>DI0019651</t>
  </si>
  <si>
    <t>DI001965</t>
  </si>
  <si>
    <t>DI0019661</t>
  </si>
  <si>
    <t>DI001966</t>
  </si>
  <si>
    <t>DI0019671</t>
  </si>
  <si>
    <t>DI001967</t>
  </si>
  <si>
    <t>DI0019681</t>
  </si>
  <si>
    <t>DI001968</t>
  </si>
  <si>
    <t>DI0019691</t>
  </si>
  <si>
    <t>DI001969</t>
  </si>
  <si>
    <t>DI0019701</t>
  </si>
  <si>
    <t>DI001970</t>
  </si>
  <si>
    <t>DI0019711</t>
  </si>
  <si>
    <t>DI001971</t>
  </si>
  <si>
    <t>DI0019721</t>
  </si>
  <si>
    <t>DI001972</t>
  </si>
  <si>
    <t>DI0019731</t>
  </si>
  <si>
    <t>DI001973</t>
  </si>
  <si>
    <t>DI0019741</t>
  </si>
  <si>
    <t>DI001974</t>
  </si>
  <si>
    <t>DI0019751</t>
  </si>
  <si>
    <t>DI001975</t>
  </si>
  <si>
    <t>DI0019761</t>
  </si>
  <si>
    <t>DI001976</t>
  </si>
  <si>
    <t>DI0019771</t>
  </si>
  <si>
    <t>DI001977</t>
  </si>
  <si>
    <t>DI0019781</t>
  </si>
  <si>
    <t>DI001978</t>
  </si>
  <si>
    <t>DI0019791</t>
  </si>
  <si>
    <t>DI001979</t>
  </si>
  <si>
    <t>DI0019801</t>
  </si>
  <si>
    <t>DI001980</t>
  </si>
  <si>
    <t>DI0019811</t>
  </si>
  <si>
    <t>DI001981</t>
  </si>
  <si>
    <t>DI0019821</t>
  </si>
  <si>
    <t>DI001982</t>
  </si>
  <si>
    <t>DI0019831</t>
  </si>
  <si>
    <t>DI001983</t>
  </si>
  <si>
    <t>DI0019841</t>
  </si>
  <si>
    <t>DI001984</t>
  </si>
  <si>
    <t>DI0019851</t>
  </si>
  <si>
    <t>DI001985</t>
  </si>
  <si>
    <t>DI0019861</t>
  </si>
  <si>
    <t>DI001986</t>
  </si>
  <si>
    <t>DI0019871</t>
  </si>
  <si>
    <t>DI001987</t>
  </si>
  <si>
    <t>DI00198710</t>
  </si>
  <si>
    <t>DI0019872</t>
  </si>
  <si>
    <t>DI0019873</t>
  </si>
  <si>
    <t>DI0019874</t>
  </si>
  <si>
    <t>DI0019875</t>
  </si>
  <si>
    <t>DI0019876</t>
  </si>
  <si>
    <t>DI0019877</t>
  </si>
  <si>
    <t>DI0019878</t>
  </si>
  <si>
    <t>DI0019879</t>
  </si>
  <si>
    <t>DI0019881</t>
  </si>
  <si>
    <t>DI001988</t>
  </si>
  <si>
    <t>DI0019891</t>
  </si>
  <si>
    <t>DI001989</t>
  </si>
  <si>
    <t>DI00198910</t>
  </si>
  <si>
    <t>DI0019892</t>
  </si>
  <si>
    <t>DI0019893</t>
  </si>
  <si>
    <t>DI0019894</t>
  </si>
  <si>
    <t>DI0019895</t>
  </si>
  <si>
    <t>DI0019896</t>
  </si>
  <si>
    <t>DI0019897</t>
  </si>
  <si>
    <t>DI0019898</t>
  </si>
  <si>
    <t>DI0019899</t>
  </si>
  <si>
    <t>DI0019901</t>
  </si>
  <si>
    <t>DI001990</t>
  </si>
  <si>
    <t>MUN-GUANO</t>
  </si>
  <si>
    <t>DI0019911</t>
  </si>
  <si>
    <t>DI001991</t>
  </si>
  <si>
    <t>DI0019921</t>
  </si>
  <si>
    <t>DI001992</t>
  </si>
  <si>
    <t>MUN-MONTUFAR</t>
  </si>
  <si>
    <t>DI0019931</t>
  </si>
  <si>
    <t>DI001993</t>
  </si>
  <si>
    <t>MUN-PAUTE</t>
  </si>
  <si>
    <t>DI0019941</t>
  </si>
  <si>
    <t>DI001994</t>
  </si>
  <si>
    <t>MUN-RIOBAMBA</t>
  </si>
  <si>
    <t>DI0019951</t>
  </si>
  <si>
    <t>DI001995</t>
  </si>
  <si>
    <t>MUN-AZOGUES</t>
  </si>
  <si>
    <t>DI0019961</t>
  </si>
  <si>
    <t>DI001996</t>
  </si>
  <si>
    <t>DI0019971</t>
  </si>
  <si>
    <t>DI001997</t>
  </si>
  <si>
    <t>DI0019981</t>
  </si>
  <si>
    <t>DI001998</t>
  </si>
  <si>
    <t>DI0019991</t>
  </si>
  <si>
    <t>DI001999</t>
  </si>
  <si>
    <t>MUN-EMPALME</t>
  </si>
  <si>
    <t>DI0020001</t>
  </si>
  <si>
    <t>DI002000</t>
  </si>
  <si>
    <t>DI0020011</t>
  </si>
  <si>
    <t>DI002001</t>
  </si>
  <si>
    <t>MUN-DEL TRIUNFO</t>
  </si>
  <si>
    <t>DI0020031</t>
  </si>
  <si>
    <t>DI002003</t>
  </si>
  <si>
    <t>DI0020041</t>
  </si>
  <si>
    <t>DI002004</t>
  </si>
  <si>
    <t>DI0020051</t>
  </si>
  <si>
    <t>DI002005</t>
  </si>
  <si>
    <t>MUN-GIRON</t>
  </si>
  <si>
    <t>DI0020061</t>
  </si>
  <si>
    <t>DI002006</t>
  </si>
  <si>
    <t>DI0020071</t>
  </si>
  <si>
    <t>DI002007</t>
  </si>
  <si>
    <t>DI0020081</t>
  </si>
  <si>
    <t>DI002008</t>
  </si>
  <si>
    <t>MUN-COLTA</t>
  </si>
  <si>
    <t>DI0020091</t>
  </si>
  <si>
    <t>DI002009</t>
  </si>
  <si>
    <t>DI0020101</t>
  </si>
  <si>
    <t>DI002010</t>
  </si>
  <si>
    <t>DI0020111</t>
  </si>
  <si>
    <t>DI002011</t>
  </si>
  <si>
    <t>MUN-SARAGURO</t>
  </si>
  <si>
    <t>DI0020121</t>
  </si>
  <si>
    <t>DI002012</t>
  </si>
  <si>
    <t>DI0020131</t>
  </si>
  <si>
    <t>DI002013</t>
  </si>
  <si>
    <t>DI0020141</t>
  </si>
  <si>
    <t>DI002014</t>
  </si>
  <si>
    <t>DI0020151</t>
  </si>
  <si>
    <t>DI002015</t>
  </si>
  <si>
    <t>DI0020161</t>
  </si>
  <si>
    <t>DI002016</t>
  </si>
  <si>
    <t>DI0020171</t>
  </si>
  <si>
    <t>DI002017</t>
  </si>
  <si>
    <t>DI0020181</t>
  </si>
  <si>
    <t>DI002018</t>
  </si>
  <si>
    <t>DI0020191</t>
  </si>
  <si>
    <t>DI002019</t>
  </si>
  <si>
    <t>MUN-MOCHA</t>
  </si>
  <si>
    <t>DI0020201</t>
  </si>
  <si>
    <t>DI002020</t>
  </si>
  <si>
    <t>DI0020211</t>
  </si>
  <si>
    <t>DI002021</t>
  </si>
  <si>
    <t>DI0020221</t>
  </si>
  <si>
    <t>DI002022</t>
  </si>
  <si>
    <t>DI0020231</t>
  </si>
  <si>
    <t>DI002023</t>
  </si>
  <si>
    <t>MUN-NARANJITO</t>
  </si>
  <si>
    <t>DI0020241</t>
  </si>
  <si>
    <t>DI002024</t>
  </si>
  <si>
    <t>DI0020251</t>
  </si>
  <si>
    <t>DI002025</t>
  </si>
  <si>
    <t>DI0020261</t>
  </si>
  <si>
    <t>DI002026</t>
  </si>
  <si>
    <t>DI0020271</t>
  </si>
  <si>
    <t>DI002027</t>
  </si>
  <si>
    <t>MUN-PAJAN</t>
  </si>
  <si>
    <t>DI0020281</t>
  </si>
  <si>
    <t>DI002028</t>
  </si>
  <si>
    <t>DI0020291</t>
  </si>
  <si>
    <t>DI002029</t>
  </si>
  <si>
    <t>MUN-PALTAS</t>
  </si>
  <si>
    <t>DI0020301</t>
  </si>
  <si>
    <t>DI002030</t>
  </si>
  <si>
    <t>DI0020311</t>
  </si>
  <si>
    <t>DI002031</t>
  </si>
  <si>
    <t>MUN-PANGUA</t>
  </si>
  <si>
    <t>DI0020321</t>
  </si>
  <si>
    <t>DI002032</t>
  </si>
  <si>
    <t>DI0020331</t>
  </si>
  <si>
    <t>DI002033</t>
  </si>
  <si>
    <t>MUN-PATATE</t>
  </si>
  <si>
    <t>DI0020341</t>
  </si>
  <si>
    <t>DI002034</t>
  </si>
  <si>
    <t>DI0020351</t>
  </si>
  <si>
    <t>DI002035</t>
  </si>
  <si>
    <t>GAD MUNICIPAL PORTOV</t>
  </si>
  <si>
    <t>DI0020361</t>
  </si>
  <si>
    <t>DI002036</t>
  </si>
  <si>
    <t>DI0020371</t>
  </si>
  <si>
    <t>DI002037</t>
  </si>
  <si>
    <t>DI0020381</t>
  </si>
  <si>
    <t>DI002038</t>
  </si>
  <si>
    <t>DI0020391</t>
  </si>
  <si>
    <t>DI002039</t>
  </si>
  <si>
    <t>MUN-ROCAFUERTE</t>
  </si>
  <si>
    <t>DI0020401</t>
  </si>
  <si>
    <t>DI002040</t>
  </si>
  <si>
    <t>DI0020411</t>
  </si>
  <si>
    <t>DI002041</t>
  </si>
  <si>
    <t>MUN-SALINAS</t>
  </si>
  <si>
    <t>DI0020421</t>
  </si>
  <si>
    <t>DI002042</t>
  </si>
  <si>
    <t>DI0020431</t>
  </si>
  <si>
    <t>DI002043</t>
  </si>
  <si>
    <t>MUN-TOSAGUA</t>
  </si>
  <si>
    <t>DI0020441</t>
  </si>
  <si>
    <t>DI002044</t>
  </si>
  <si>
    <t>DI0020451</t>
  </si>
  <si>
    <t>DI002045</t>
  </si>
  <si>
    <t>DI0020461</t>
  </si>
  <si>
    <t>DI002046</t>
  </si>
  <si>
    <t>DI0020471</t>
  </si>
  <si>
    <t>DI002047</t>
  </si>
  <si>
    <t>DI0020481</t>
  </si>
  <si>
    <t>DI002048</t>
  </si>
  <si>
    <t>DI0020491</t>
  </si>
  <si>
    <t>DI002049</t>
  </si>
  <si>
    <t>GAD AZUAY</t>
  </si>
  <si>
    <t>DI0020501</t>
  </si>
  <si>
    <t>DI002050</t>
  </si>
  <si>
    <t>DI0020511</t>
  </si>
  <si>
    <t>DI002051</t>
  </si>
  <si>
    <t>DI0020521</t>
  </si>
  <si>
    <t>DI002052</t>
  </si>
  <si>
    <t>DI0020531</t>
  </si>
  <si>
    <t>DI002053</t>
  </si>
  <si>
    <t>GAD CARCHI</t>
  </si>
  <si>
    <t>DI0020541</t>
  </si>
  <si>
    <t>DI002054</t>
  </si>
  <si>
    <t>DI0020551</t>
  </si>
  <si>
    <t>DI002055</t>
  </si>
  <si>
    <t>DI0020561</t>
  </si>
  <si>
    <t>DI002056</t>
  </si>
  <si>
    <t>DI0020571</t>
  </si>
  <si>
    <t>DI002057</t>
  </si>
  <si>
    <t>GAD COTOPAXI</t>
  </si>
  <si>
    <t>DI0020581</t>
  </si>
  <si>
    <t>DI002058</t>
  </si>
  <si>
    <t>DI0020591</t>
  </si>
  <si>
    <t>DI002059</t>
  </si>
  <si>
    <t>CON-EL ORO</t>
  </si>
  <si>
    <t>DI0020601</t>
  </si>
  <si>
    <t>DI002060</t>
  </si>
  <si>
    <t>DI0020611</t>
  </si>
  <si>
    <t>DI002061</t>
  </si>
  <si>
    <t>DI0020621</t>
  </si>
  <si>
    <t>DI002062</t>
  </si>
  <si>
    <t>DI0020631</t>
  </si>
  <si>
    <t>DI002063</t>
  </si>
  <si>
    <t>DI0020641</t>
  </si>
  <si>
    <t>DI002064</t>
  </si>
  <si>
    <t>DI0020651</t>
  </si>
  <si>
    <t>DI002065</t>
  </si>
  <si>
    <t>CON-NAPO</t>
  </si>
  <si>
    <t>DI0020661</t>
  </si>
  <si>
    <t>DI002066</t>
  </si>
  <si>
    <t>DI0020671</t>
  </si>
  <si>
    <t>DI002067</t>
  </si>
  <si>
    <t>CON-PASTAZA</t>
  </si>
  <si>
    <t>DI0020681</t>
  </si>
  <si>
    <t>DI002068</t>
  </si>
  <si>
    <t>DI0020691</t>
  </si>
  <si>
    <t>DI002069</t>
  </si>
  <si>
    <t>DI0020701</t>
  </si>
  <si>
    <t>DI002070</t>
  </si>
  <si>
    <t>DI0020711</t>
  </si>
  <si>
    <t>DI002071</t>
  </si>
  <si>
    <t>CON-SUCUMBIOS</t>
  </si>
  <si>
    <t>DI0020721</t>
  </si>
  <si>
    <t>DI002072</t>
  </si>
  <si>
    <t>DI0020731</t>
  </si>
  <si>
    <t>DI002073</t>
  </si>
  <si>
    <t>DI0020741</t>
  </si>
  <si>
    <t>DI002074</t>
  </si>
  <si>
    <t>DI0020751</t>
  </si>
  <si>
    <t>DI002075</t>
  </si>
  <si>
    <t>CON-ZAMORA</t>
  </si>
  <si>
    <t>DI0020761</t>
  </si>
  <si>
    <t>DI002076</t>
  </si>
  <si>
    <t>DI0020771</t>
  </si>
  <si>
    <t>DI002077</t>
  </si>
  <si>
    <t>DI0020781</t>
  </si>
  <si>
    <t>DI002078</t>
  </si>
  <si>
    <t>DI0020791</t>
  </si>
  <si>
    <t>DI002079</t>
  </si>
  <si>
    <t>DI0020801</t>
  </si>
  <si>
    <t>DI002080</t>
  </si>
  <si>
    <t>DI0020811</t>
  </si>
  <si>
    <t>DI002081</t>
  </si>
  <si>
    <t>DI0020821</t>
  </si>
  <si>
    <t>DI002082</t>
  </si>
  <si>
    <t>DI0020831</t>
  </si>
  <si>
    <t>DI002083</t>
  </si>
  <si>
    <t>DI0020841</t>
  </si>
  <si>
    <t>DI002084</t>
  </si>
  <si>
    <t>DI0020851</t>
  </si>
  <si>
    <t>DI002085</t>
  </si>
  <si>
    <t>DI0020861</t>
  </si>
  <si>
    <t>DI002086</t>
  </si>
  <si>
    <t>DI0020871</t>
  </si>
  <si>
    <t>DI002087</t>
  </si>
  <si>
    <t>DI0020881</t>
  </si>
  <si>
    <t>DI002088</t>
  </si>
  <si>
    <t>DI0020891</t>
  </si>
  <si>
    <t>DI002089</t>
  </si>
  <si>
    <t>DI0020901</t>
  </si>
  <si>
    <t>DI002090</t>
  </si>
  <si>
    <t>DI0020911</t>
  </si>
  <si>
    <t>DI002091</t>
  </si>
  <si>
    <t>DI0020921</t>
  </si>
  <si>
    <t>DI002092</t>
  </si>
  <si>
    <t>DI0020931</t>
  </si>
  <si>
    <t>DI002093</t>
  </si>
  <si>
    <t>DI0020941</t>
  </si>
  <si>
    <t>DI002094</t>
  </si>
  <si>
    <t>DI0020951</t>
  </si>
  <si>
    <t>DI002095</t>
  </si>
  <si>
    <t>DI0020961</t>
  </si>
  <si>
    <t>DI002096</t>
  </si>
  <si>
    <t>DI0020971</t>
  </si>
  <si>
    <t>DI002097</t>
  </si>
  <si>
    <t>DI0020981</t>
  </si>
  <si>
    <t>DI002098</t>
  </si>
  <si>
    <t>DI0020991</t>
  </si>
  <si>
    <t>DI002099</t>
  </si>
  <si>
    <t>DI0021001</t>
  </si>
  <si>
    <t>DI002100</t>
  </si>
  <si>
    <t>DI0021011</t>
  </si>
  <si>
    <t>DI002101</t>
  </si>
  <si>
    <t>DI0021021</t>
  </si>
  <si>
    <t>DI002102</t>
  </si>
  <si>
    <t>DI0021031</t>
  </si>
  <si>
    <t>DI002103</t>
  </si>
  <si>
    <t>DI0021041</t>
  </si>
  <si>
    <t>DI002104</t>
  </si>
  <si>
    <t>DI0021051</t>
  </si>
  <si>
    <t>DI002105</t>
  </si>
  <si>
    <t>DI0021061</t>
  </si>
  <si>
    <t>DI002106</t>
  </si>
  <si>
    <t>DI0021071</t>
  </si>
  <si>
    <t>DI002107</t>
  </si>
  <si>
    <t>DI0021081</t>
  </si>
  <si>
    <t>DI002108</t>
  </si>
  <si>
    <t>DI0021091</t>
  </si>
  <si>
    <t>DI002109</t>
  </si>
  <si>
    <t>DI0021101</t>
  </si>
  <si>
    <t>DI002110</t>
  </si>
  <si>
    <t>DI0021111</t>
  </si>
  <si>
    <t>DI002111</t>
  </si>
  <si>
    <t>DI0021121</t>
  </si>
  <si>
    <t>DI002112</t>
  </si>
  <si>
    <t>DI0021131</t>
  </si>
  <si>
    <t>DI002113</t>
  </si>
  <si>
    <t>DI0021141</t>
  </si>
  <si>
    <t>DI002114</t>
  </si>
  <si>
    <t>BANECUADOR</t>
  </si>
  <si>
    <t>DI0021151</t>
  </si>
  <si>
    <t>DI002115</t>
  </si>
  <si>
    <t>DI0021161</t>
  </si>
  <si>
    <t>DI002116</t>
  </si>
  <si>
    <t>DI0021171</t>
  </si>
  <si>
    <t>DI002117</t>
  </si>
  <si>
    <t>DI0021181</t>
  </si>
  <si>
    <t>DI002118</t>
  </si>
  <si>
    <t>DI0021191</t>
  </si>
  <si>
    <t>DI002119</t>
  </si>
  <si>
    <t>DI0021201</t>
  </si>
  <si>
    <t>DI002120</t>
  </si>
  <si>
    <t>DI0021211</t>
  </si>
  <si>
    <t>DI002121</t>
  </si>
  <si>
    <t>DI0021221</t>
  </si>
  <si>
    <t>DI002122</t>
  </si>
  <si>
    <t>DI0021231</t>
  </si>
  <si>
    <t>DI002123</t>
  </si>
  <si>
    <t>DI0021241</t>
  </si>
  <si>
    <t>DI002124</t>
  </si>
  <si>
    <t>DI0021251</t>
  </si>
  <si>
    <t>DI002125</t>
  </si>
  <si>
    <t>DI0021261</t>
  </si>
  <si>
    <t>DI002126</t>
  </si>
  <si>
    <t>DI0021271</t>
  </si>
  <si>
    <t>DI002127</t>
  </si>
  <si>
    <t>DI0021281</t>
  </si>
  <si>
    <t>DI002128</t>
  </si>
  <si>
    <t>DI0021291</t>
  </si>
  <si>
    <t>DI002129</t>
  </si>
  <si>
    <t>DI0021301</t>
  </si>
  <si>
    <t>DI002130</t>
  </si>
  <si>
    <t>GAD CPE</t>
  </si>
  <si>
    <t>DI0021311</t>
  </si>
  <si>
    <t>DI002131</t>
  </si>
  <si>
    <t>DI0021321</t>
  </si>
  <si>
    <t>DI002132</t>
  </si>
  <si>
    <t>GAD MUNICIPAL CHORDE</t>
  </si>
  <si>
    <t>DI0021331</t>
  </si>
  <si>
    <t>DI002133</t>
  </si>
  <si>
    <t>DI0021341</t>
  </si>
  <si>
    <t>DI002134</t>
  </si>
  <si>
    <t>DI0021351</t>
  </si>
  <si>
    <t>DI002135</t>
  </si>
  <si>
    <t>DI0021361</t>
  </si>
  <si>
    <t>DI002136</t>
  </si>
  <si>
    <t>MUN-MUISNE</t>
  </si>
  <si>
    <t>DI0021371</t>
  </si>
  <si>
    <t>DI002137</t>
  </si>
  <si>
    <t>DI0021381</t>
  </si>
  <si>
    <t>DI002138</t>
  </si>
  <si>
    <t>DI0021391</t>
  </si>
  <si>
    <t>DI002139</t>
  </si>
  <si>
    <t>DI0021401</t>
  </si>
  <si>
    <t>DI002140</t>
  </si>
  <si>
    <t>DI0021411</t>
  </si>
  <si>
    <t>DI002141</t>
  </si>
  <si>
    <t>MUN. SIMON BOLIVAR</t>
  </si>
  <si>
    <t>DI0021421</t>
  </si>
  <si>
    <t>DI002142</t>
  </si>
  <si>
    <t>DI0021431</t>
  </si>
  <si>
    <t>DI002143</t>
  </si>
  <si>
    <t>DI0021441</t>
  </si>
  <si>
    <t>DI002144</t>
  </si>
  <si>
    <t>DI0021451</t>
  </si>
  <si>
    <t>DI002145</t>
  </si>
  <si>
    <t>DI0021471</t>
  </si>
  <si>
    <t>DI002147</t>
  </si>
  <si>
    <t>MUN-ANTONIO ANTE</t>
  </si>
  <si>
    <t>DI0021481</t>
  </si>
  <si>
    <t>DI002148</t>
  </si>
  <si>
    <t>MUN-ATAHUALPA</t>
  </si>
  <si>
    <t>DI0021491</t>
  </si>
  <si>
    <t>DI002149</t>
  </si>
  <si>
    <t>MUN-BABA</t>
  </si>
  <si>
    <t>DI0021501</t>
  </si>
  <si>
    <t>DI002150</t>
  </si>
  <si>
    <t>DI0021511</t>
  </si>
  <si>
    <t>DI002151</t>
  </si>
  <si>
    <t>MUN-BALSAS</t>
  </si>
  <si>
    <t>DI0021521</t>
  </si>
  <si>
    <t>DI002152</t>
  </si>
  <si>
    <t>GAD BUENA FE</t>
  </si>
  <si>
    <t>DI0021531</t>
  </si>
  <si>
    <t>DI002153</t>
  </si>
  <si>
    <t>MUN-COLIMES</t>
  </si>
  <si>
    <t>DI0021541</t>
  </si>
  <si>
    <t>DI002154</t>
  </si>
  <si>
    <t>DI0021551</t>
  </si>
  <si>
    <t>DI002155</t>
  </si>
  <si>
    <t>DI0021561</t>
  </si>
  <si>
    <t>DI002156</t>
  </si>
  <si>
    <t>DI0021571</t>
  </si>
  <si>
    <t>DI002157</t>
  </si>
  <si>
    <t>DI0021581</t>
  </si>
  <si>
    <t>DI002158</t>
  </si>
  <si>
    <t>MUN-ESPEJO</t>
  </si>
  <si>
    <t>DI0021591</t>
  </si>
  <si>
    <t>DI002159</t>
  </si>
  <si>
    <t>DI0021601</t>
  </si>
  <si>
    <t>DI002160</t>
  </si>
  <si>
    <t>MUN-GUABO</t>
  </si>
  <si>
    <t>DI0021611</t>
  </si>
  <si>
    <t>DI002161</t>
  </si>
  <si>
    <t>DI0021621</t>
  </si>
  <si>
    <t>DI002162</t>
  </si>
  <si>
    <t>GAD JAMA</t>
  </si>
  <si>
    <t>DI0021631</t>
  </si>
  <si>
    <t>DI002163</t>
  </si>
  <si>
    <t>MUN-JUNIN</t>
  </si>
  <si>
    <t>DI0021641</t>
  </si>
  <si>
    <t>DI002164</t>
  </si>
  <si>
    <t>MUN-LA LIBERTAD</t>
  </si>
  <si>
    <t>DI0021651</t>
  </si>
  <si>
    <t>DI002165</t>
  </si>
  <si>
    <t>DI0021661</t>
  </si>
  <si>
    <t>DI002166</t>
  </si>
  <si>
    <t>DI0021671</t>
  </si>
  <si>
    <t>DI002167</t>
  </si>
  <si>
    <t>DI0021681</t>
  </si>
  <si>
    <t>DI002168</t>
  </si>
  <si>
    <t>GAD LAJAS</t>
  </si>
  <si>
    <t>DI0021691</t>
  </si>
  <si>
    <t>DI002169</t>
  </si>
  <si>
    <t>GAD NAVES</t>
  </si>
  <si>
    <t>DI0021701</t>
  </si>
  <si>
    <t>DI002170</t>
  </si>
  <si>
    <t>DI0021711</t>
  </si>
  <si>
    <t>DI002171</t>
  </si>
  <si>
    <t>DI0021721</t>
  </si>
  <si>
    <t>DI002172</t>
  </si>
  <si>
    <t>MUN-OLMEDO</t>
  </si>
  <si>
    <t>DI0021731</t>
  </si>
  <si>
    <t>DI002173</t>
  </si>
  <si>
    <t>MUN-OÑA</t>
  </si>
  <si>
    <t>DI0021741</t>
  </si>
  <si>
    <t>DI002174</t>
  </si>
  <si>
    <t>DI0021751</t>
  </si>
  <si>
    <t>DI002175</t>
  </si>
  <si>
    <t>MUN-PALENQUE</t>
  </si>
  <si>
    <t>DI0021761</t>
  </si>
  <si>
    <t>DI002176</t>
  </si>
  <si>
    <t>MUN-PALLATANGA</t>
  </si>
  <si>
    <t>DI0021771</t>
  </si>
  <si>
    <t>DI002177</t>
  </si>
  <si>
    <t>DI0021781</t>
  </si>
  <si>
    <t>DI002178</t>
  </si>
  <si>
    <t>DI0021791</t>
  </si>
  <si>
    <t>DI002179</t>
  </si>
  <si>
    <t>DI0021801</t>
  </si>
  <si>
    <t>DI002180</t>
  </si>
  <si>
    <t>DI0021811</t>
  </si>
  <si>
    <t>DI002181</t>
  </si>
  <si>
    <t>MUN-PIMAMPIRO</t>
  </si>
  <si>
    <t>DI0021821</t>
  </si>
  <si>
    <t>DI002182</t>
  </si>
  <si>
    <t>MUN-PUEBLOVIEJO</t>
  </si>
  <si>
    <t>DI0021831</t>
  </si>
  <si>
    <t>DI002183</t>
  </si>
  <si>
    <t>GAD CPQ</t>
  </si>
  <si>
    <t>DI0021841</t>
  </si>
  <si>
    <t>DI002184</t>
  </si>
  <si>
    <t>DI0021851</t>
  </si>
  <si>
    <t>DI002185</t>
  </si>
  <si>
    <t>DI0021861</t>
  </si>
  <si>
    <t>DI002186</t>
  </si>
  <si>
    <t>DI0021871</t>
  </si>
  <si>
    <t>DI002187</t>
  </si>
  <si>
    <t>GAD QUISALOMA</t>
  </si>
  <si>
    <t>DI0021881</t>
  </si>
  <si>
    <t>DI002188</t>
  </si>
  <si>
    <t>GAD SJ BOSCO</t>
  </si>
  <si>
    <t>DI0021891</t>
  </si>
  <si>
    <t>DI002189</t>
  </si>
  <si>
    <t>GAD SANTA ELENA</t>
  </si>
  <si>
    <t>DI0021901</t>
  </si>
  <si>
    <t>DI002190</t>
  </si>
  <si>
    <t>DI0021911</t>
  </si>
  <si>
    <t>DI002191</t>
  </si>
  <si>
    <t>DI0021921</t>
  </si>
  <si>
    <t>DI002192</t>
  </si>
  <si>
    <t>GAD S. ORO</t>
  </si>
  <si>
    <t>DI0021931</t>
  </si>
  <si>
    <t>DI002193</t>
  </si>
  <si>
    <t>GAD MUNICIPAL SHUSHU</t>
  </si>
  <si>
    <t>DI0021941</t>
  </si>
  <si>
    <t>DI002194</t>
  </si>
  <si>
    <t>MUN-SOZORANGA</t>
  </si>
  <si>
    <t>DI0021951</t>
  </si>
  <si>
    <t>DI002195</t>
  </si>
  <si>
    <t>MUN-SUCUA</t>
  </si>
  <si>
    <t>DI0021961</t>
  </si>
  <si>
    <t>DI002196</t>
  </si>
  <si>
    <t>DI0021971</t>
  </si>
  <si>
    <t>DI002197</t>
  </si>
  <si>
    <t>DI0021981</t>
  </si>
  <si>
    <t>DI002198</t>
  </si>
  <si>
    <t>DI0021991</t>
  </si>
  <si>
    <t>DI002199</t>
  </si>
  <si>
    <t>DI0022001</t>
  </si>
  <si>
    <t>DI002200</t>
  </si>
  <si>
    <t>MUN-ZAPOTILLO</t>
  </si>
  <si>
    <t>DI0022011</t>
  </si>
  <si>
    <t>DI002201</t>
  </si>
  <si>
    <t>MUN-ZARUMA</t>
  </si>
  <si>
    <t>DI0022021</t>
  </si>
  <si>
    <t>DI002202</t>
  </si>
  <si>
    <t>DI0022031</t>
  </si>
  <si>
    <t>DI002203</t>
  </si>
  <si>
    <t>DI0022041</t>
  </si>
  <si>
    <t>DI002204</t>
  </si>
  <si>
    <t>DI0022051</t>
  </si>
  <si>
    <t>DI002205</t>
  </si>
  <si>
    <t>DI0022061</t>
  </si>
  <si>
    <t>DI002206</t>
  </si>
  <si>
    <t>DI0022071</t>
  </si>
  <si>
    <t>DI002207</t>
  </si>
  <si>
    <t>DI0022081</t>
  </si>
  <si>
    <t>DI002208</t>
  </si>
  <si>
    <t>DI0022091</t>
  </si>
  <si>
    <t>DI002209</t>
  </si>
  <si>
    <t>DI0022101</t>
  </si>
  <si>
    <t>DI002210</t>
  </si>
  <si>
    <t>DI0022111</t>
  </si>
  <si>
    <t>DI002211</t>
  </si>
  <si>
    <t>DI0022121</t>
  </si>
  <si>
    <t>DI002212</t>
  </si>
  <si>
    <t>DI0022131</t>
  </si>
  <si>
    <t>DI002213</t>
  </si>
  <si>
    <t>DI0022141</t>
  </si>
  <si>
    <t>DI002214</t>
  </si>
  <si>
    <t>DI0022151</t>
  </si>
  <si>
    <t>DI002215</t>
  </si>
  <si>
    <t>DI0022161</t>
  </si>
  <si>
    <t>DI002216</t>
  </si>
  <si>
    <t>DI00221610</t>
  </si>
  <si>
    <t>DI0022162</t>
  </si>
  <si>
    <t>DI0022163</t>
  </si>
  <si>
    <t>DI0022164</t>
  </si>
  <si>
    <t>DI0022165</t>
  </si>
  <si>
    <t>DI0022166</t>
  </si>
  <si>
    <t>DI0022167</t>
  </si>
  <si>
    <t>DI0022168</t>
  </si>
  <si>
    <t>DI0022169</t>
  </si>
  <si>
    <t>DI0022171</t>
  </si>
  <si>
    <t>DI002217</t>
  </si>
  <si>
    <t>DI0022181</t>
  </si>
  <si>
    <t>DI002218</t>
  </si>
  <si>
    <t>DI0022191</t>
  </si>
  <si>
    <t>DI002219</t>
  </si>
  <si>
    <t>DI0022201</t>
  </si>
  <si>
    <t>DI002220</t>
  </si>
  <si>
    <t>DI0022211</t>
  </si>
  <si>
    <t>DI002221</t>
  </si>
  <si>
    <t>DI0022221</t>
  </si>
  <si>
    <t>DI002222</t>
  </si>
  <si>
    <t>DI0022231</t>
  </si>
  <si>
    <t>DI002223</t>
  </si>
  <si>
    <t>DI0022241</t>
  </si>
  <si>
    <t>DI002224</t>
  </si>
  <si>
    <t>DI0022251</t>
  </si>
  <si>
    <t>DI002225</t>
  </si>
  <si>
    <t>DI0022261</t>
  </si>
  <si>
    <t>DI002226</t>
  </si>
  <si>
    <t>DI0022271</t>
  </si>
  <si>
    <t>DI002227</t>
  </si>
  <si>
    <t>DI0022281</t>
  </si>
  <si>
    <t>DI002228</t>
  </si>
  <si>
    <t>DI0022311</t>
  </si>
  <si>
    <t>DI002231</t>
  </si>
  <si>
    <t>DI0022321</t>
  </si>
  <si>
    <t>DI002232</t>
  </si>
  <si>
    <t>DI0022331</t>
  </si>
  <si>
    <t>DI002233</t>
  </si>
  <si>
    <t>DI0022341</t>
  </si>
  <si>
    <t>DI002234</t>
  </si>
  <si>
    <t>DI0022351</t>
  </si>
  <si>
    <t>DI002235</t>
  </si>
  <si>
    <t>DI0022361</t>
  </si>
  <si>
    <t>DI002236</t>
  </si>
  <si>
    <t>DI0022371</t>
  </si>
  <si>
    <t>DI002237</t>
  </si>
  <si>
    <t>DI0022381</t>
  </si>
  <si>
    <t>DI002238</t>
  </si>
  <si>
    <t>DI0022391</t>
  </si>
  <si>
    <t>DI002239</t>
  </si>
  <si>
    <t>DI0022401</t>
  </si>
  <si>
    <t>DI002240</t>
  </si>
  <si>
    <t>DI0022411</t>
  </si>
  <si>
    <t>DI002241</t>
  </si>
  <si>
    <t>DI0022421</t>
  </si>
  <si>
    <t>DI002242</t>
  </si>
  <si>
    <t>DI0022431</t>
  </si>
  <si>
    <t>DI002243</t>
  </si>
  <si>
    <t>DI0022441</t>
  </si>
  <si>
    <t>DI002244</t>
  </si>
  <si>
    <t>DI0022451</t>
  </si>
  <si>
    <t>DI002245</t>
  </si>
  <si>
    <t>DI0022461</t>
  </si>
  <si>
    <t>DI002246</t>
  </si>
  <si>
    <t>MUN-CUMANDA</t>
  </si>
  <si>
    <t>DI0022471</t>
  </si>
  <si>
    <t>DI002247</t>
  </si>
  <si>
    <t>DI0022481</t>
  </si>
  <si>
    <t>DI002248</t>
  </si>
  <si>
    <t>DI0022491</t>
  </si>
  <si>
    <t>DI002249</t>
  </si>
  <si>
    <t>GAD M EL PAN</t>
  </si>
  <si>
    <t>DI0022501</t>
  </si>
  <si>
    <t>DI002250</t>
  </si>
  <si>
    <t>DI0022511</t>
  </si>
  <si>
    <t>DI002251</t>
  </si>
  <si>
    <t>MUN-FLAVIO ALFARO</t>
  </si>
  <si>
    <t>DI0022521</t>
  </si>
  <si>
    <t>DI002252</t>
  </si>
  <si>
    <t>MUN-GONZANAMA</t>
  </si>
  <si>
    <t>DI0022531</t>
  </si>
  <si>
    <t>DI002253</t>
  </si>
  <si>
    <t>GAD GUACHAPALA</t>
  </si>
  <si>
    <t>DI0022541</t>
  </si>
  <si>
    <t>DI002254</t>
  </si>
  <si>
    <t>DI0022551</t>
  </si>
  <si>
    <t>DI002255</t>
  </si>
  <si>
    <t>DI0022561</t>
  </si>
  <si>
    <t>DI002256</t>
  </si>
  <si>
    <t>DI0022571</t>
  </si>
  <si>
    <t>DI002257</t>
  </si>
  <si>
    <t>DI0022581</t>
  </si>
  <si>
    <t>DI002258</t>
  </si>
  <si>
    <t>DI0022591</t>
  </si>
  <si>
    <t>DI002259</t>
  </si>
  <si>
    <t>DI0022601</t>
  </si>
  <si>
    <t>DI002260</t>
  </si>
  <si>
    <t>GAD LOGROÑO</t>
  </si>
  <si>
    <t>DI0022611</t>
  </si>
  <si>
    <t>DI002261</t>
  </si>
  <si>
    <t>DI0022621</t>
  </si>
  <si>
    <t>DI002262</t>
  </si>
  <si>
    <t>MUN-LOMA SARGENTILLO</t>
  </si>
  <si>
    <t>DI0022631</t>
  </si>
  <si>
    <t>DI002263</t>
  </si>
  <si>
    <t>MUN-MACARA</t>
  </si>
  <si>
    <t>DI0022641</t>
  </si>
  <si>
    <t>DI002264</t>
  </si>
  <si>
    <t>DI0022651</t>
  </si>
  <si>
    <t>DI002265</t>
  </si>
  <si>
    <t>MUN-MARCABELI</t>
  </si>
  <si>
    <t>DI0022661</t>
  </si>
  <si>
    <t>DI002266</t>
  </si>
  <si>
    <t>DI0022671</t>
  </si>
  <si>
    <t>DI002267</t>
  </si>
  <si>
    <t>GAD MUNICIPAL MOCACH</t>
  </si>
  <si>
    <t>DI0022681</t>
  </si>
  <si>
    <t>DI002268</t>
  </si>
  <si>
    <t>DI0022691</t>
  </si>
  <si>
    <t>DI002269</t>
  </si>
  <si>
    <t>DI0022701</t>
  </si>
  <si>
    <t>DI002270</t>
  </si>
  <si>
    <t>MUN-PALESTINA</t>
  </si>
  <si>
    <t>DI0022711</t>
  </si>
  <si>
    <t>DI002271</t>
  </si>
  <si>
    <t>DI0022721</t>
  </si>
  <si>
    <t>DI002272</t>
  </si>
  <si>
    <t>GAD PAQUISHA</t>
  </si>
  <si>
    <t>DI0022731</t>
  </si>
  <si>
    <t>DI002273</t>
  </si>
  <si>
    <t>DI0022741</t>
  </si>
  <si>
    <t>DI002274</t>
  </si>
  <si>
    <t>GAD PVM</t>
  </si>
  <si>
    <t>DI0022751</t>
  </si>
  <si>
    <t>DI002275</t>
  </si>
  <si>
    <t>MUN-PORTOVELO</t>
  </si>
  <si>
    <t>DI0022761</t>
  </si>
  <si>
    <t>DI002276</t>
  </si>
  <si>
    <t>MUN-PUCARA</t>
  </si>
  <si>
    <t>DI0022771</t>
  </si>
  <si>
    <t>DI002277</t>
  </si>
  <si>
    <t>MUN-PUERTO LOPEZ</t>
  </si>
  <si>
    <t>DI0022781</t>
  </si>
  <si>
    <t>DI002278</t>
  </si>
  <si>
    <t>DI0022791</t>
  </si>
  <si>
    <t>DI002279</t>
  </si>
  <si>
    <t>MUN-PUTUMAYO</t>
  </si>
  <si>
    <t>DI0022801</t>
  </si>
  <si>
    <t>DI002280</t>
  </si>
  <si>
    <t>MUN-PUYANGO</t>
  </si>
  <si>
    <t>DI0022811</t>
  </si>
  <si>
    <t>DI002281</t>
  </si>
  <si>
    <t>MUN-QUEVEDO</t>
  </si>
  <si>
    <t>DI0022821</t>
  </si>
  <si>
    <t>DI002282</t>
  </si>
  <si>
    <t>MUN. QUILANGA</t>
  </si>
  <si>
    <t>DI0022831</t>
  </si>
  <si>
    <t>DI002283</t>
  </si>
  <si>
    <t>MUN RIO VERDE</t>
  </si>
  <si>
    <t>DI0022841</t>
  </si>
  <si>
    <t>DI002284</t>
  </si>
  <si>
    <t>DI0022851</t>
  </si>
  <si>
    <t>DI002285</t>
  </si>
  <si>
    <t>DI0022861</t>
  </si>
  <si>
    <t>DI002286</t>
  </si>
  <si>
    <t>MUN-SALCEDO</t>
  </si>
  <si>
    <t>DI0022871</t>
  </si>
  <si>
    <t>DI002287</t>
  </si>
  <si>
    <t>DI0022881</t>
  </si>
  <si>
    <t>DI002288</t>
  </si>
  <si>
    <t>MUN-URCUQUI</t>
  </si>
  <si>
    <t>DI0022891</t>
  </si>
  <si>
    <t>DI002289</t>
  </si>
  <si>
    <t>GAD HUACA</t>
  </si>
  <si>
    <t>DI0022901</t>
  </si>
  <si>
    <t>DI002290</t>
  </si>
  <si>
    <t>DI0022911</t>
  </si>
  <si>
    <t>DI002291</t>
  </si>
  <si>
    <t>MUN-SANTA ANA</t>
  </si>
  <si>
    <t>DI0022921</t>
  </si>
  <si>
    <t>DI002292</t>
  </si>
  <si>
    <t>MUN-SANTA CLARA</t>
  </si>
  <si>
    <t>DI0022931</t>
  </si>
  <si>
    <t>DI002293</t>
  </si>
  <si>
    <t>DI0022941</t>
  </si>
  <si>
    <t>DI002294</t>
  </si>
  <si>
    <t>DI0022951</t>
  </si>
  <si>
    <t>DI002295</t>
  </si>
  <si>
    <t>DI0022961</t>
  </si>
  <si>
    <t>DI002296</t>
  </si>
  <si>
    <t>MUN-TULCAN</t>
  </si>
  <si>
    <t>DI0022971</t>
  </si>
  <si>
    <t>DI002297</t>
  </si>
  <si>
    <t>MUN-URDANETA</t>
  </si>
  <si>
    <t>DI0022981</t>
  </si>
  <si>
    <t>DI002298</t>
  </si>
  <si>
    <t>DI0022991</t>
  </si>
  <si>
    <t>DI002299</t>
  </si>
  <si>
    <t>MUN-YANTZAZA</t>
  </si>
  <si>
    <t>DI0023001</t>
  </si>
  <si>
    <t>DI002300</t>
  </si>
  <si>
    <t>DI0023011</t>
  </si>
  <si>
    <t>DI002301</t>
  </si>
  <si>
    <t>DI0023021</t>
  </si>
  <si>
    <t>DI002302</t>
  </si>
  <si>
    <t>GOB LOS RIOS</t>
  </si>
  <si>
    <t>DI0023031</t>
  </si>
  <si>
    <t>DI002303</t>
  </si>
  <si>
    <t>DI0023041</t>
  </si>
  <si>
    <t>DI002304</t>
  </si>
  <si>
    <t>DI0023051</t>
  </si>
  <si>
    <t>DI002305</t>
  </si>
  <si>
    <t>DI0023061</t>
  </si>
  <si>
    <t>DI002306</t>
  </si>
  <si>
    <t>DI0023071</t>
  </si>
  <si>
    <t>DI002307</t>
  </si>
  <si>
    <t>DI0023081</t>
  </si>
  <si>
    <t>DI002308</t>
  </si>
  <si>
    <t>DI0023091</t>
  </si>
  <si>
    <t>DI002309</t>
  </si>
  <si>
    <t>DI0023092</t>
  </si>
  <si>
    <t>DI0023093</t>
  </si>
  <si>
    <t>DI0023094</t>
  </si>
  <si>
    <t>DI0023095</t>
  </si>
  <si>
    <t>DI0023096</t>
  </si>
  <si>
    <t>DI0023097</t>
  </si>
  <si>
    <t>DI0023098</t>
  </si>
  <si>
    <t>DI0023101</t>
  </si>
  <si>
    <t>DI002310</t>
  </si>
  <si>
    <t>DI0023111</t>
  </si>
  <si>
    <t>DI002311</t>
  </si>
  <si>
    <t>DI0023121</t>
  </si>
  <si>
    <t>DI002312</t>
  </si>
  <si>
    <t>DI0023131</t>
  </si>
  <si>
    <t>DI002313</t>
  </si>
  <si>
    <t>DI0023141</t>
  </si>
  <si>
    <t>DI002314</t>
  </si>
  <si>
    <t>DI0023151</t>
  </si>
  <si>
    <t>DI002315</t>
  </si>
  <si>
    <t>DI0023181</t>
  </si>
  <si>
    <t>DI002318</t>
  </si>
  <si>
    <t>DI0023191</t>
  </si>
  <si>
    <t>DI002319</t>
  </si>
  <si>
    <t>DI0023201</t>
  </si>
  <si>
    <t>DI002320</t>
  </si>
  <si>
    <t>DI0023221</t>
  </si>
  <si>
    <t>DI002322</t>
  </si>
  <si>
    <t>DI0023231</t>
  </si>
  <si>
    <t>DI002323</t>
  </si>
  <si>
    <t>DI0023241</t>
  </si>
  <si>
    <t>DI002324</t>
  </si>
  <si>
    <t>DI0023251</t>
  </si>
  <si>
    <t>DI002325</t>
  </si>
  <si>
    <t>DI0023261</t>
  </si>
  <si>
    <t>DI002326</t>
  </si>
  <si>
    <t>DI0023271</t>
  </si>
  <si>
    <t>DI002327</t>
  </si>
  <si>
    <t>DI0023281</t>
  </si>
  <si>
    <t>DI002328</t>
  </si>
  <si>
    <t>DI0023291</t>
  </si>
  <si>
    <t>DI002329</t>
  </si>
  <si>
    <t>DI0023311</t>
  </si>
  <si>
    <t>DI002331</t>
  </si>
  <si>
    <t>DI0023321</t>
  </si>
  <si>
    <t>DI002332</t>
  </si>
  <si>
    <t>DI0023331</t>
  </si>
  <si>
    <t>DI002333</t>
  </si>
  <si>
    <t>DI0023341</t>
  </si>
  <si>
    <t>DI002334</t>
  </si>
  <si>
    <t>DI0023351</t>
  </si>
  <si>
    <t>DI002335</t>
  </si>
  <si>
    <t>DI0023361</t>
  </si>
  <si>
    <t>DI002336</t>
  </si>
  <si>
    <t>DI0023371</t>
  </si>
  <si>
    <t>DI002337</t>
  </si>
  <si>
    <t>DI0023381</t>
  </si>
  <si>
    <t>DI002338</t>
  </si>
  <si>
    <t>DI0023391</t>
  </si>
  <si>
    <t>DI002339</t>
  </si>
  <si>
    <t>DI0023401</t>
  </si>
  <si>
    <t>DI002340</t>
  </si>
  <si>
    <t>DI0023411</t>
  </si>
  <si>
    <t>DI002341</t>
  </si>
  <si>
    <t>DI0023421</t>
  </si>
  <si>
    <t>DI002342</t>
  </si>
  <si>
    <t>DI0023431</t>
  </si>
  <si>
    <t>DI002343</t>
  </si>
  <si>
    <t>DI0023441</t>
  </si>
  <si>
    <t>DI002344</t>
  </si>
  <si>
    <t>DI0023451</t>
  </si>
  <si>
    <t>DI002345</t>
  </si>
  <si>
    <t>DI0023461</t>
  </si>
  <si>
    <t>DI002346</t>
  </si>
  <si>
    <t>DI0023471</t>
  </si>
  <si>
    <t>DI002347</t>
  </si>
  <si>
    <t>DI0023481</t>
  </si>
  <si>
    <t>DI002348</t>
  </si>
  <si>
    <t>DI0023491</t>
  </si>
  <si>
    <t>DI002349</t>
  </si>
  <si>
    <t>DI0023501</t>
  </si>
  <si>
    <t>DI002350</t>
  </si>
  <si>
    <t>DI0023511</t>
  </si>
  <si>
    <t>DI002351</t>
  </si>
  <si>
    <t>DI0023521</t>
  </si>
  <si>
    <t>DI002352</t>
  </si>
  <si>
    <t>DI0023531</t>
  </si>
  <si>
    <t>DI002353</t>
  </si>
  <si>
    <t>DI0023541</t>
  </si>
  <si>
    <t>DI002354</t>
  </si>
  <si>
    <t>DI0023551</t>
  </si>
  <si>
    <t>DI002355</t>
  </si>
  <si>
    <t>DI0023561</t>
  </si>
  <si>
    <t>DI002356</t>
  </si>
  <si>
    <t>DI0023571</t>
  </si>
  <si>
    <t>DI002357</t>
  </si>
  <si>
    <t>DI0023581</t>
  </si>
  <si>
    <t>DI002358</t>
  </si>
  <si>
    <t>DI0023591</t>
  </si>
  <si>
    <t>DI002359</t>
  </si>
  <si>
    <t>DI0023601</t>
  </si>
  <si>
    <t>DI002360</t>
  </si>
  <si>
    <t>DI0023611</t>
  </si>
  <si>
    <t>DI002361</t>
  </si>
  <si>
    <t>DI0023621</t>
  </si>
  <si>
    <t>DI002362</t>
  </si>
  <si>
    <t>DI0023631</t>
  </si>
  <si>
    <t>DI002363</t>
  </si>
  <si>
    <t>DI0023641</t>
  </si>
  <si>
    <t>DI002364</t>
  </si>
  <si>
    <t>DI0023651</t>
  </si>
  <si>
    <t>DI002365</t>
  </si>
  <si>
    <t>DI0023661</t>
  </si>
  <si>
    <t>DI002366</t>
  </si>
  <si>
    <t>DI0023671</t>
  </si>
  <si>
    <t>DI002367</t>
  </si>
  <si>
    <t>DI0023681</t>
  </si>
  <si>
    <t>DI002368</t>
  </si>
  <si>
    <t>DI0023691</t>
  </si>
  <si>
    <t>DI002369</t>
  </si>
  <si>
    <t>DI0023701</t>
  </si>
  <si>
    <t>DI002370</t>
  </si>
  <si>
    <t>DI0023711</t>
  </si>
  <si>
    <t>DI002371</t>
  </si>
  <si>
    <t>DI0023721</t>
  </si>
  <si>
    <t>DI002372</t>
  </si>
  <si>
    <t>DI0023731</t>
  </si>
  <si>
    <t>DI002373</t>
  </si>
  <si>
    <t>DI0023741</t>
  </si>
  <si>
    <t>DI002374</t>
  </si>
  <si>
    <t>DI0023751</t>
  </si>
  <si>
    <t>DI002375</t>
  </si>
  <si>
    <t>DI0023761</t>
  </si>
  <si>
    <t>DI002376</t>
  </si>
  <si>
    <t>DI0023771</t>
  </si>
  <si>
    <t>DI002377</t>
  </si>
  <si>
    <t>DI0023781</t>
  </si>
  <si>
    <t>DI002378</t>
  </si>
  <si>
    <t>DI0023791</t>
  </si>
  <si>
    <t>DI002379</t>
  </si>
  <si>
    <t>DI0023801</t>
  </si>
  <si>
    <t>DI002380</t>
  </si>
  <si>
    <t>DI0023811</t>
  </si>
  <si>
    <t>DI002381</t>
  </si>
  <si>
    <t>DI0023821</t>
  </si>
  <si>
    <t>DI002382</t>
  </si>
  <si>
    <t>DI0023831</t>
  </si>
  <si>
    <t>DI002383</t>
  </si>
  <si>
    <t>DI0023841</t>
  </si>
  <si>
    <t>DI002384</t>
  </si>
  <si>
    <t>DI0023851</t>
  </si>
  <si>
    <t>DI002385</t>
  </si>
  <si>
    <t>DI0023861</t>
  </si>
  <si>
    <t>DI002386</t>
  </si>
  <si>
    <t>DI0023871</t>
  </si>
  <si>
    <t>DI002387</t>
  </si>
  <si>
    <t>DI0023881</t>
  </si>
  <si>
    <t>DI002388</t>
  </si>
  <si>
    <t>DI0023891</t>
  </si>
  <si>
    <t>DI002389</t>
  </si>
  <si>
    <t>DI0023901</t>
  </si>
  <si>
    <t>DI002390</t>
  </si>
  <si>
    <t>DI0023911</t>
  </si>
  <si>
    <t>DI002391</t>
  </si>
  <si>
    <t>DI0023921</t>
  </si>
  <si>
    <t>DI002392</t>
  </si>
  <si>
    <t>DI0023931</t>
  </si>
  <si>
    <t>DI002393</t>
  </si>
  <si>
    <t>DI0023941</t>
  </si>
  <si>
    <t>DI002394</t>
  </si>
  <si>
    <t>DI0023951</t>
  </si>
  <si>
    <t>DI002395</t>
  </si>
  <si>
    <t>DI0023961</t>
  </si>
  <si>
    <t>DI002396</t>
  </si>
  <si>
    <t>DI0023971</t>
  </si>
  <si>
    <t>DI002397</t>
  </si>
  <si>
    <t>DI0023981</t>
  </si>
  <si>
    <t>DI002398</t>
  </si>
  <si>
    <t>DI0023991</t>
  </si>
  <si>
    <t>DI002399</t>
  </si>
  <si>
    <t>DI0024001</t>
  </si>
  <si>
    <t>DI002400</t>
  </si>
  <si>
    <t>DI0024011</t>
  </si>
  <si>
    <t>DI002401</t>
  </si>
  <si>
    <t>DI0024021</t>
  </si>
  <si>
    <t>DI002402</t>
  </si>
  <si>
    <t>DI0024031</t>
  </si>
  <si>
    <t>DI002403</t>
  </si>
  <si>
    <t>DI0024041</t>
  </si>
  <si>
    <t>DI002404</t>
  </si>
  <si>
    <t>DI0024051</t>
  </si>
  <si>
    <t>DI002405</t>
  </si>
  <si>
    <t>DI0024061</t>
  </si>
  <si>
    <t>DI002406</t>
  </si>
  <si>
    <t>DI0024071</t>
  </si>
  <si>
    <t>DI002407</t>
  </si>
  <si>
    <t>DI0024081</t>
  </si>
  <si>
    <t>DI002408</t>
  </si>
  <si>
    <t>DI0024091</t>
  </si>
  <si>
    <t>DI002409</t>
  </si>
  <si>
    <t>DI0024101</t>
  </si>
  <si>
    <t>DI002410</t>
  </si>
  <si>
    <t>DI0024111</t>
  </si>
  <si>
    <t>DI002411</t>
  </si>
  <si>
    <t>DI0024121</t>
  </si>
  <si>
    <t>DI002412</t>
  </si>
  <si>
    <t>DI0024131</t>
  </si>
  <si>
    <t>DI002413</t>
  </si>
  <si>
    <t>DI0024141</t>
  </si>
  <si>
    <t>DI002414</t>
  </si>
  <si>
    <t>DI0024151</t>
  </si>
  <si>
    <t>DI002415</t>
  </si>
  <si>
    <t>DI0024161</t>
  </si>
  <si>
    <t>DI002416</t>
  </si>
  <si>
    <t>DI0024171</t>
  </si>
  <si>
    <t>DI002417</t>
  </si>
  <si>
    <t>DI0024181</t>
  </si>
  <si>
    <t>DI002418</t>
  </si>
  <si>
    <t>DI0024191</t>
  </si>
  <si>
    <t>DI002419</t>
  </si>
  <si>
    <t>DI0024201</t>
  </si>
  <si>
    <t>DI002420</t>
  </si>
  <si>
    <t>DI0024211</t>
  </si>
  <si>
    <t>DI002421</t>
  </si>
  <si>
    <t>DI0024221</t>
  </si>
  <si>
    <t>DI002422</t>
  </si>
  <si>
    <t>DI0024231</t>
  </si>
  <si>
    <t>DI002423</t>
  </si>
  <si>
    <t>DI0024241</t>
  </si>
  <si>
    <t>DI002424</t>
  </si>
  <si>
    <t>DI0024251</t>
  </si>
  <si>
    <t>DI002425</t>
  </si>
  <si>
    <t>DI0024261</t>
  </si>
  <si>
    <t>DI002426</t>
  </si>
  <si>
    <t>DI0024271</t>
  </si>
  <si>
    <t>DI002427</t>
  </si>
  <si>
    <t>DI0024281</t>
  </si>
  <si>
    <t>DI002428</t>
  </si>
  <si>
    <t>DI0024291</t>
  </si>
  <si>
    <t>DI002429</t>
  </si>
  <si>
    <t>DI0024301</t>
  </si>
  <si>
    <t>DI002430</t>
  </si>
  <si>
    <t>DI0024311</t>
  </si>
  <si>
    <t>DI002431</t>
  </si>
  <si>
    <t>DI0024321</t>
  </si>
  <si>
    <t>DI002432</t>
  </si>
  <si>
    <t>DI0024331</t>
  </si>
  <si>
    <t>DI002433</t>
  </si>
  <si>
    <t>DI0024341</t>
  </si>
  <si>
    <t>DI002434</t>
  </si>
  <si>
    <t>DI0024351</t>
  </si>
  <si>
    <t>DI002435</t>
  </si>
  <si>
    <t>DI0024361</t>
  </si>
  <si>
    <t>DI002436</t>
  </si>
  <si>
    <t>DI0024371</t>
  </si>
  <si>
    <t>DI002437</t>
  </si>
  <si>
    <t>DI0024381</t>
  </si>
  <si>
    <t>DI002438</t>
  </si>
  <si>
    <t>DI0024391</t>
  </si>
  <si>
    <t>DI002439</t>
  </si>
  <si>
    <t>DI0024401</t>
  </si>
  <si>
    <t>DI002440</t>
  </si>
  <si>
    <t>DI0024411</t>
  </si>
  <si>
    <t>DI002441</t>
  </si>
  <si>
    <t>DI0024421</t>
  </si>
  <si>
    <t>DI002442</t>
  </si>
  <si>
    <t>DI0024431</t>
  </si>
  <si>
    <t>DI002443</t>
  </si>
  <si>
    <t>DI0024441</t>
  </si>
  <si>
    <t>DI002444</t>
  </si>
  <si>
    <t>DI0024451</t>
  </si>
  <si>
    <t>DI002445</t>
  </si>
  <si>
    <t>DI0024461</t>
  </si>
  <si>
    <t>DI002446</t>
  </si>
  <si>
    <t>DI0024471</t>
  </si>
  <si>
    <t>DI002447</t>
  </si>
  <si>
    <t>DI0024481</t>
  </si>
  <si>
    <t>DI002448</t>
  </si>
  <si>
    <t>DI0024491</t>
  </si>
  <si>
    <t>DI002449</t>
  </si>
  <si>
    <t>DI0024501</t>
  </si>
  <si>
    <t>DI002450</t>
  </si>
  <si>
    <t>DI0024511</t>
  </si>
  <si>
    <t>DI002451</t>
  </si>
  <si>
    <t>DI0024521</t>
  </si>
  <si>
    <t>DI002452</t>
  </si>
  <si>
    <t>DI0024531</t>
  </si>
  <si>
    <t>DI002453</t>
  </si>
  <si>
    <t>DI0024541</t>
  </si>
  <si>
    <t>DI002454</t>
  </si>
  <si>
    <t>DI0024551</t>
  </si>
  <si>
    <t>DI002455</t>
  </si>
  <si>
    <t>DI0024561</t>
  </si>
  <si>
    <t>DI002456</t>
  </si>
  <si>
    <t>DI0024571</t>
  </si>
  <si>
    <t>DI002457</t>
  </si>
  <si>
    <t>DI0024581</t>
  </si>
  <si>
    <t>DI002458</t>
  </si>
  <si>
    <t>DI0024591</t>
  </si>
  <si>
    <t>DI002459</t>
  </si>
  <si>
    <t>DI0024601</t>
  </si>
  <si>
    <t>DI002460</t>
  </si>
  <si>
    <t>DI0024611</t>
  </si>
  <si>
    <t>DI002461</t>
  </si>
  <si>
    <t>DI0024621</t>
  </si>
  <si>
    <t>DI002462</t>
  </si>
  <si>
    <t>DI0024631</t>
  </si>
  <si>
    <t>DI002463</t>
  </si>
  <si>
    <t>DI0024641</t>
  </si>
  <si>
    <t>DI002464</t>
  </si>
  <si>
    <t>DI0024651</t>
  </si>
  <si>
    <t>DI002465</t>
  </si>
  <si>
    <t>DI0024661</t>
  </si>
  <si>
    <t>DI002466</t>
  </si>
  <si>
    <t>DI0024671</t>
  </si>
  <si>
    <t>DI002467</t>
  </si>
  <si>
    <t>DI0024681</t>
  </si>
  <si>
    <t>DI002468</t>
  </si>
  <si>
    <t>DI0024691</t>
  </si>
  <si>
    <t>DI002469</t>
  </si>
  <si>
    <t>DI0024701</t>
  </si>
  <si>
    <t>DI002470</t>
  </si>
  <si>
    <t>DI0024711</t>
  </si>
  <si>
    <t>DI002471</t>
  </si>
  <si>
    <t>DI0024721</t>
  </si>
  <si>
    <t>DI002472</t>
  </si>
  <si>
    <t>DI0024731</t>
  </si>
  <si>
    <t>DI002473</t>
  </si>
  <si>
    <t>DI0024741</t>
  </si>
  <si>
    <t>DI002474</t>
  </si>
  <si>
    <t>DI0024751</t>
  </si>
  <si>
    <t>DI002475</t>
  </si>
  <si>
    <t>DI0024761</t>
  </si>
  <si>
    <t>DI002476</t>
  </si>
  <si>
    <t>DI0024771</t>
  </si>
  <si>
    <t>DI002477</t>
  </si>
  <si>
    <t>DI0024781</t>
  </si>
  <si>
    <t>DI002478</t>
  </si>
  <si>
    <t>DI0024791</t>
  </si>
  <si>
    <t>DI002479</t>
  </si>
  <si>
    <t>DI0024801</t>
  </si>
  <si>
    <t>DI002480</t>
  </si>
  <si>
    <t>DI0024811</t>
  </si>
  <si>
    <t>DI002481</t>
  </si>
  <si>
    <t>DI0024821</t>
  </si>
  <si>
    <t>DI002482</t>
  </si>
  <si>
    <t>DI0024831</t>
  </si>
  <si>
    <t>DI002483</t>
  </si>
  <si>
    <t>DI0024841</t>
  </si>
  <si>
    <t>DI002484</t>
  </si>
  <si>
    <t>DI0024851</t>
  </si>
  <si>
    <t>DI002485</t>
  </si>
  <si>
    <t>DI0024861</t>
  </si>
  <si>
    <t>DI002486</t>
  </si>
  <si>
    <t>DI0024871</t>
  </si>
  <si>
    <t>DI002487</t>
  </si>
  <si>
    <t>DI0024881</t>
  </si>
  <si>
    <t>DI002488</t>
  </si>
  <si>
    <t>DI0024891</t>
  </si>
  <si>
    <t>DI002489</t>
  </si>
  <si>
    <t>DI0024901</t>
  </si>
  <si>
    <t>DI002490</t>
  </si>
  <si>
    <t>DI0024911</t>
  </si>
  <si>
    <t>DI002491</t>
  </si>
  <si>
    <t>DI0024921</t>
  </si>
  <si>
    <t>DI002492</t>
  </si>
  <si>
    <t>DI0024931</t>
  </si>
  <si>
    <t>DI002493</t>
  </si>
  <si>
    <t>DI0024941</t>
  </si>
  <si>
    <t>DI002494</t>
  </si>
  <si>
    <t>DI0024951</t>
  </si>
  <si>
    <t>DI002495</t>
  </si>
  <si>
    <t>DI0024961</t>
  </si>
  <si>
    <t>DI002496</t>
  </si>
  <si>
    <t>DI0024971</t>
  </si>
  <si>
    <t>DI002497</t>
  </si>
  <si>
    <t>DI0024981</t>
  </si>
  <si>
    <t>DI002498</t>
  </si>
  <si>
    <t>DI0024991</t>
  </si>
  <si>
    <t>DI002499</t>
  </si>
  <si>
    <t>DI0025001</t>
  </si>
  <si>
    <t>DI002500</t>
  </si>
  <si>
    <t>DI0025011</t>
  </si>
  <si>
    <t>DI002501</t>
  </si>
  <si>
    <t>DI0025021</t>
  </si>
  <si>
    <t>DI002502</t>
  </si>
  <si>
    <t>DI0025031</t>
  </si>
  <si>
    <t>DI002503</t>
  </si>
  <si>
    <t>DI0025041</t>
  </si>
  <si>
    <t>DI002504</t>
  </si>
  <si>
    <t>DI0025051</t>
  </si>
  <si>
    <t>DI002505</t>
  </si>
  <si>
    <t>DI0025061</t>
  </si>
  <si>
    <t>DI002506</t>
  </si>
  <si>
    <t>DI0025071</t>
  </si>
  <si>
    <t>DI002507</t>
  </si>
  <si>
    <t>DI0025081</t>
  </si>
  <si>
    <t>DI002508</t>
  </si>
  <si>
    <t>DI0025091</t>
  </si>
  <si>
    <t>DI002509</t>
  </si>
  <si>
    <t>DI0025101</t>
  </si>
  <si>
    <t>DI002510</t>
  </si>
  <si>
    <t>DI0025111</t>
  </si>
  <si>
    <t>DI002511</t>
  </si>
  <si>
    <t>DI0025121</t>
  </si>
  <si>
    <t>DI002512</t>
  </si>
  <si>
    <t>DI0025131</t>
  </si>
  <si>
    <t>DI002513</t>
  </si>
  <si>
    <t>DI0025141</t>
  </si>
  <si>
    <t>DI002514</t>
  </si>
  <si>
    <t>DI0025151</t>
  </si>
  <si>
    <t>DI002515</t>
  </si>
  <si>
    <t>DI0025161</t>
  </si>
  <si>
    <t>DI002516</t>
  </si>
  <si>
    <t>DI0025171</t>
  </si>
  <si>
    <t>DI002517</t>
  </si>
  <si>
    <t>DI0025181</t>
  </si>
  <si>
    <t>DI002518</t>
  </si>
  <si>
    <t>DI0025191</t>
  </si>
  <si>
    <t>DI002519</t>
  </si>
  <si>
    <t>DI0025201</t>
  </si>
  <si>
    <t>DI002520</t>
  </si>
  <si>
    <t>DI0025211</t>
  </si>
  <si>
    <t>DI002521</t>
  </si>
  <si>
    <t>DI0025221</t>
  </si>
  <si>
    <t>DI002522</t>
  </si>
  <si>
    <t>DI0025231</t>
  </si>
  <si>
    <t>DI002523</t>
  </si>
  <si>
    <t>DI0025241</t>
  </si>
  <si>
    <t>DI002524</t>
  </si>
  <si>
    <t>DI0025251</t>
  </si>
  <si>
    <t>DI002525</t>
  </si>
  <si>
    <t>DI0025261</t>
  </si>
  <si>
    <t>DI002526</t>
  </si>
  <si>
    <t>DI0025271</t>
  </si>
  <si>
    <t>DI002527</t>
  </si>
  <si>
    <t>DI0025281</t>
  </si>
  <si>
    <t>DI002528</t>
  </si>
  <si>
    <t>DI0025291</t>
  </si>
  <si>
    <t>DI002529</t>
  </si>
  <si>
    <t>DI0025301</t>
  </si>
  <si>
    <t>DI002530</t>
  </si>
  <si>
    <t>DI0025311</t>
  </si>
  <si>
    <t>DI002531</t>
  </si>
  <si>
    <t>DI0025321</t>
  </si>
  <si>
    <t>DI002532</t>
  </si>
  <si>
    <t>DI0025331</t>
  </si>
  <si>
    <t>DI002533</t>
  </si>
  <si>
    <t>DI0025341</t>
  </si>
  <si>
    <t>DI002534</t>
  </si>
  <si>
    <t>DI0025351</t>
  </si>
  <si>
    <t>DI002535</t>
  </si>
  <si>
    <t>DI0025361</t>
  </si>
  <si>
    <t>DI002536</t>
  </si>
  <si>
    <t>DI0025371</t>
  </si>
  <si>
    <t>DI002537</t>
  </si>
  <si>
    <t>DI0025381</t>
  </si>
  <si>
    <t>DI002538</t>
  </si>
  <si>
    <t>DI0025391</t>
  </si>
  <si>
    <t>DI002539</t>
  </si>
  <si>
    <t>DI0025401</t>
  </si>
  <si>
    <t>DI002540</t>
  </si>
  <si>
    <t>DI0025411</t>
  </si>
  <si>
    <t>DI002541</t>
  </si>
  <si>
    <t>DI0025421</t>
  </si>
  <si>
    <t>DI002542</t>
  </si>
  <si>
    <t>DI0025431</t>
  </si>
  <si>
    <t>DI002543</t>
  </si>
  <si>
    <t>DI0025441</t>
  </si>
  <si>
    <t>DI002544</t>
  </si>
  <si>
    <t>DI0025451</t>
  </si>
  <si>
    <t>DI002545</t>
  </si>
  <si>
    <t>DI0025461</t>
  </si>
  <si>
    <t>DI002546</t>
  </si>
  <si>
    <t>DI0025471</t>
  </si>
  <si>
    <t>DI002547</t>
  </si>
  <si>
    <t>DI0025481</t>
  </si>
  <si>
    <t>DI002548</t>
  </si>
  <si>
    <t>DI0025491</t>
  </si>
  <si>
    <t>DI002549</t>
  </si>
  <si>
    <t>DI0025501</t>
  </si>
  <si>
    <t>DI002550</t>
  </si>
  <si>
    <t>DI0025511</t>
  </si>
  <si>
    <t>DI002551</t>
  </si>
  <si>
    <t>DI0025521</t>
  </si>
  <si>
    <t>DI002552</t>
  </si>
  <si>
    <t>DI0025531</t>
  </si>
  <si>
    <t>DI002553</t>
  </si>
  <si>
    <t>DI0025541</t>
  </si>
  <si>
    <t>DI002554</t>
  </si>
  <si>
    <t>DI0025551</t>
  </si>
  <si>
    <t>DI002555</t>
  </si>
  <si>
    <t>DI0025561</t>
  </si>
  <si>
    <t>DI002556</t>
  </si>
  <si>
    <t>DI0025571</t>
  </si>
  <si>
    <t>DI002557</t>
  </si>
  <si>
    <t>DI0025581</t>
  </si>
  <si>
    <t>DI002558</t>
  </si>
  <si>
    <t>DI0025582</t>
  </si>
  <si>
    <t>DI0025583</t>
  </si>
  <si>
    <t>DI0025584</t>
  </si>
  <si>
    <t>DI0025585</t>
  </si>
  <si>
    <t>DI0025586</t>
  </si>
  <si>
    <t>DI0025587</t>
  </si>
  <si>
    <t>DI0025588</t>
  </si>
  <si>
    <t>DI0025589</t>
  </si>
  <si>
    <t>DI0025591</t>
  </si>
  <si>
    <t>DI002559</t>
  </si>
  <si>
    <t>DI0025601</t>
  </si>
  <si>
    <t>DI002560</t>
  </si>
  <si>
    <t>DI0025611</t>
  </si>
  <si>
    <t>DI002561</t>
  </si>
  <si>
    <t>DI0025621</t>
  </si>
  <si>
    <t>DI002562</t>
  </si>
  <si>
    <t>DI0025631</t>
  </si>
  <si>
    <t>DI002563</t>
  </si>
  <si>
    <t>DI0025641</t>
  </si>
  <si>
    <t>DI002564</t>
  </si>
  <si>
    <t>DI0025651</t>
  </si>
  <si>
    <t>DI002565</t>
  </si>
  <si>
    <t>DI0025661</t>
  </si>
  <si>
    <t>DI002566</t>
  </si>
  <si>
    <t>DI0025671</t>
  </si>
  <si>
    <t>DI002567</t>
  </si>
  <si>
    <t>DI0025681</t>
  </si>
  <si>
    <t>DI002568</t>
  </si>
  <si>
    <t>DI0025691</t>
  </si>
  <si>
    <t>DI002569</t>
  </si>
  <si>
    <t>DI0025701</t>
  </si>
  <si>
    <t>DI002570</t>
  </si>
  <si>
    <t>DI0025711</t>
  </si>
  <si>
    <t>DI002571</t>
  </si>
  <si>
    <t>DI0025721</t>
  </si>
  <si>
    <t>DI002572</t>
  </si>
  <si>
    <t>DI0025731</t>
  </si>
  <si>
    <t>DI002573</t>
  </si>
  <si>
    <t>DI0025741</t>
  </si>
  <si>
    <t>DI002574</t>
  </si>
  <si>
    <t>DI0025751</t>
  </si>
  <si>
    <t>DI002575</t>
  </si>
  <si>
    <t>DI0025761</t>
  </si>
  <si>
    <t>DI002576</t>
  </si>
  <si>
    <t>DI0025771</t>
  </si>
  <si>
    <t>DI002577</t>
  </si>
  <si>
    <t>DI0025781</t>
  </si>
  <si>
    <t>DI002578</t>
  </si>
  <si>
    <t>DI0025791</t>
  </si>
  <si>
    <t>DI002579</t>
  </si>
  <si>
    <t>DI0025801</t>
  </si>
  <si>
    <t>DI002580</t>
  </si>
  <si>
    <t>DI0025811</t>
  </si>
  <si>
    <t>DI002581</t>
  </si>
  <si>
    <t>DI0025821</t>
  </si>
  <si>
    <t>DI002582</t>
  </si>
  <si>
    <t>DI0025831</t>
  </si>
  <si>
    <t>DI002583</t>
  </si>
  <si>
    <t>DI0025841</t>
  </si>
  <si>
    <t>DI002584</t>
  </si>
  <si>
    <t>DI0025851</t>
  </si>
  <si>
    <t>DI002585</t>
  </si>
  <si>
    <t>DI0025861</t>
  </si>
  <si>
    <t>DI002586</t>
  </si>
  <si>
    <t>DI0025871</t>
  </si>
  <si>
    <t>DI002587</t>
  </si>
  <si>
    <t>DI0025881</t>
  </si>
  <si>
    <t>DI002588</t>
  </si>
  <si>
    <t>DI0025891</t>
  </si>
  <si>
    <t>DI002589</t>
  </si>
  <si>
    <t>DI0025901</t>
  </si>
  <si>
    <t>DI002590</t>
  </si>
  <si>
    <t>DI0025911</t>
  </si>
  <si>
    <t>DI002591</t>
  </si>
  <si>
    <t>DI0025921</t>
  </si>
  <si>
    <t>DI002592</t>
  </si>
  <si>
    <t>DI0025931</t>
  </si>
  <si>
    <t>DI002593</t>
  </si>
  <si>
    <t>DI0025941</t>
  </si>
  <si>
    <t>DI002594</t>
  </si>
  <si>
    <t>DI0025951</t>
  </si>
  <si>
    <t>DI002595</t>
  </si>
  <si>
    <t>DI0025961</t>
  </si>
  <si>
    <t>DI002596</t>
  </si>
  <si>
    <t>DI0025971</t>
  </si>
  <si>
    <t>DI002597</t>
  </si>
  <si>
    <t>DI0025981</t>
  </si>
  <si>
    <t>DI002598</t>
  </si>
  <si>
    <t>DI0025991</t>
  </si>
  <si>
    <t>DI002599</t>
  </si>
  <si>
    <t>DI0026001</t>
  </si>
  <si>
    <t>DI002600</t>
  </si>
  <si>
    <t>DI0026011</t>
  </si>
  <si>
    <t>DI002601</t>
  </si>
  <si>
    <t>DI0026021</t>
  </si>
  <si>
    <t>DI002602</t>
  </si>
  <si>
    <t>DI0026031</t>
  </si>
  <si>
    <t>DI002603</t>
  </si>
  <si>
    <t>DI0026041</t>
  </si>
  <si>
    <t>DI002604</t>
  </si>
  <si>
    <t>DI0026051</t>
  </si>
  <si>
    <t>DI002605</t>
  </si>
  <si>
    <t>DI0026061</t>
  </si>
  <si>
    <t>DI002606</t>
  </si>
  <si>
    <t>DI0026071</t>
  </si>
  <si>
    <t>DI002607</t>
  </si>
  <si>
    <t>DI0026081</t>
  </si>
  <si>
    <t>DI002608</t>
  </si>
  <si>
    <t>DI0026091</t>
  </si>
  <si>
    <t>DI002609</t>
  </si>
  <si>
    <t>DI0026101</t>
  </si>
  <si>
    <t>DI002610</t>
  </si>
  <si>
    <t>DI0026111</t>
  </si>
  <si>
    <t>DI002611</t>
  </si>
  <si>
    <t>DI0026121</t>
  </si>
  <si>
    <t>DI002612</t>
  </si>
  <si>
    <t>DI0026131</t>
  </si>
  <si>
    <t>DI002613</t>
  </si>
  <si>
    <t>DI0026141</t>
  </si>
  <si>
    <t>DI002614</t>
  </si>
  <si>
    <t>DI0026151</t>
  </si>
  <si>
    <t>DI002615</t>
  </si>
  <si>
    <t>DI0026161</t>
  </si>
  <si>
    <t>DI002616</t>
  </si>
  <si>
    <t>DI0026171</t>
  </si>
  <si>
    <t>DI002617</t>
  </si>
  <si>
    <t>DI0026181</t>
  </si>
  <si>
    <t>DI002618</t>
  </si>
  <si>
    <t>DI0026191</t>
  </si>
  <si>
    <t>DI002619</t>
  </si>
  <si>
    <t>DI0026201</t>
  </si>
  <si>
    <t>DI002620</t>
  </si>
  <si>
    <t>DI0026211</t>
  </si>
  <si>
    <t>DI002621</t>
  </si>
  <si>
    <t>DI0026221</t>
  </si>
  <si>
    <t>DI002622</t>
  </si>
  <si>
    <t>DI0026231</t>
  </si>
  <si>
    <t>DI002623</t>
  </si>
  <si>
    <t>DI0026241</t>
  </si>
  <si>
    <t>DI002624</t>
  </si>
  <si>
    <t>DI0026251</t>
  </si>
  <si>
    <t>DI002625</t>
  </si>
  <si>
    <t>DI0026261</t>
  </si>
  <si>
    <t>DI002626</t>
  </si>
  <si>
    <t>DI0026271</t>
  </si>
  <si>
    <t>DI002627</t>
  </si>
  <si>
    <t>DI0026281</t>
  </si>
  <si>
    <t>DI002628</t>
  </si>
  <si>
    <t>DI0026291</t>
  </si>
  <si>
    <t>DI002629</t>
  </si>
  <si>
    <t>DI0026301</t>
  </si>
  <si>
    <t>DI002630</t>
  </si>
  <si>
    <t>DI0026311</t>
  </si>
  <si>
    <t>DI002631</t>
  </si>
  <si>
    <t>DI0026321</t>
  </si>
  <si>
    <t>DI002632</t>
  </si>
  <si>
    <t>DI0026331</t>
  </si>
  <si>
    <t>DI002633</t>
  </si>
  <si>
    <t>DI0026341</t>
  </si>
  <si>
    <t>DI002634</t>
  </si>
  <si>
    <t>DI0026351</t>
  </si>
  <si>
    <t>DI002635</t>
  </si>
  <si>
    <t>DI0026361</t>
  </si>
  <si>
    <t>DI002636</t>
  </si>
  <si>
    <t>DI0026371</t>
  </si>
  <si>
    <t>DI002637</t>
  </si>
  <si>
    <t>DI0026381</t>
  </si>
  <si>
    <t>DI002638</t>
  </si>
  <si>
    <t>DI0026391</t>
  </si>
  <si>
    <t>DI002639</t>
  </si>
  <si>
    <t>DI0026401</t>
  </si>
  <si>
    <t>DI002640</t>
  </si>
  <si>
    <t>DI0026411</t>
  </si>
  <si>
    <t>DI002641</t>
  </si>
  <si>
    <t>DI0026421</t>
  </si>
  <si>
    <t>DI002642</t>
  </si>
  <si>
    <t>DI0026431</t>
  </si>
  <si>
    <t>DI002643</t>
  </si>
  <si>
    <t>DI0026441</t>
  </si>
  <si>
    <t>DI002644</t>
  </si>
  <si>
    <t>DI0026451</t>
  </si>
  <si>
    <t>DI002645</t>
  </si>
  <si>
    <t>DI0026461</t>
  </si>
  <si>
    <t>DI002646</t>
  </si>
  <si>
    <t>DI0026471</t>
  </si>
  <si>
    <t>DI002647</t>
  </si>
  <si>
    <t>DI0026481</t>
  </si>
  <si>
    <t>DI002648</t>
  </si>
  <si>
    <t>DI0026491</t>
  </si>
  <si>
    <t>DI002649</t>
  </si>
  <si>
    <t>DI0026501</t>
  </si>
  <si>
    <t>DI002650</t>
  </si>
  <si>
    <t>DI0026511</t>
  </si>
  <si>
    <t>DI002651</t>
  </si>
  <si>
    <t>DI0026521</t>
  </si>
  <si>
    <t>DI002652</t>
  </si>
  <si>
    <t>DI0026531</t>
  </si>
  <si>
    <t>DI002653</t>
  </si>
  <si>
    <t>DI0026541</t>
  </si>
  <si>
    <t>DI002654</t>
  </si>
  <si>
    <t>DI0026551</t>
  </si>
  <si>
    <t>DI002655</t>
  </si>
  <si>
    <t>DI0026561</t>
  </si>
  <si>
    <t>DI002656</t>
  </si>
  <si>
    <t>DI0026571</t>
  </si>
  <si>
    <t>DI002657</t>
  </si>
  <si>
    <t>DI0026581</t>
  </si>
  <si>
    <t>DI002658</t>
  </si>
  <si>
    <t>DI0026591</t>
  </si>
  <si>
    <t>DI002659</t>
  </si>
  <si>
    <t>DI0026601</t>
  </si>
  <si>
    <t>DI002660</t>
  </si>
  <si>
    <t>DI0026611</t>
  </si>
  <si>
    <t>DI002661</t>
  </si>
  <si>
    <t>DI0026621</t>
  </si>
  <si>
    <t>DI002662</t>
  </si>
  <si>
    <t>DI0026631</t>
  </si>
  <si>
    <t>DI002663</t>
  </si>
  <si>
    <t>DI0026641</t>
  </si>
  <si>
    <t>DI002664</t>
  </si>
  <si>
    <t>DI0026651</t>
  </si>
  <si>
    <t>DI002665</t>
  </si>
  <si>
    <t>DI0026661</t>
  </si>
  <si>
    <t>DI002666</t>
  </si>
  <si>
    <t>DI0026671</t>
  </si>
  <si>
    <t>DI002667</t>
  </si>
  <si>
    <t>DI00266710</t>
  </si>
  <si>
    <t>DI0026672</t>
  </si>
  <si>
    <t>DI0026673</t>
  </si>
  <si>
    <t>DI0026674</t>
  </si>
  <si>
    <t>DI0026675</t>
  </si>
  <si>
    <t>DI0026676</t>
  </si>
  <si>
    <t>DI0026677</t>
  </si>
  <si>
    <t>DI0026678</t>
  </si>
  <si>
    <t>DI0026679</t>
  </si>
  <si>
    <t>DI0026681</t>
  </si>
  <si>
    <t>DI002668</t>
  </si>
  <si>
    <t>DI0026691</t>
  </si>
  <si>
    <t>DI002669</t>
  </si>
  <si>
    <t>DI0026701</t>
  </si>
  <si>
    <t>DI002670</t>
  </si>
  <si>
    <t>DI0026711</t>
  </si>
  <si>
    <t>DI002671</t>
  </si>
  <si>
    <t>DI0026721</t>
  </si>
  <si>
    <t>DI002672</t>
  </si>
  <si>
    <t>DI0026731</t>
  </si>
  <si>
    <t>DI002673</t>
  </si>
  <si>
    <t>DI0026741</t>
  </si>
  <si>
    <t>DI002674</t>
  </si>
  <si>
    <t>DI0026751</t>
  </si>
  <si>
    <t>DI002675</t>
  </si>
  <si>
    <t>DI0026761</t>
  </si>
  <si>
    <t>DI002676</t>
  </si>
  <si>
    <t>DI0026771</t>
  </si>
  <si>
    <t>DI002677</t>
  </si>
  <si>
    <t>DI0026781</t>
  </si>
  <si>
    <t>DI002678</t>
  </si>
  <si>
    <t>DI0026791</t>
  </si>
  <si>
    <t>DI002679</t>
  </si>
  <si>
    <t>DI0026801</t>
  </si>
  <si>
    <t>DI002680</t>
  </si>
  <si>
    <t>DI0026811</t>
  </si>
  <si>
    <t>DI002681</t>
  </si>
  <si>
    <t>700075221</t>
  </si>
  <si>
    <t>70007522</t>
  </si>
  <si>
    <t>BANCO DE DESARROLLO DEL ECUADOR</t>
  </si>
  <si>
    <t>PRÉSTAMO BDE</t>
  </si>
  <si>
    <t>INSTITUCIÓN FINANCIERA PÚBLICA</t>
  </si>
  <si>
    <t>ENTIDADES DEL ESTADO</t>
  </si>
  <si>
    <t>DI0012831</t>
  </si>
  <si>
    <t>DI001283</t>
  </si>
  <si>
    <t>BANCO CENTRAL DEL ECUADOR</t>
  </si>
  <si>
    <t>BANCO CENTRAL EC.</t>
  </si>
  <si>
    <t>AUTORIDAD MONETARIA</t>
  </si>
  <si>
    <t>DI0012841</t>
  </si>
  <si>
    <t>DI001284</t>
  </si>
  <si>
    <t>CORPORACIÓN FINANCIERA NACIONAL</t>
  </si>
  <si>
    <t>No 
Prestamo</t>
  </si>
  <si>
    <t xml:space="preserve">SECTOR   </t>
  </si>
  <si>
    <t>TIPO DE 
INSTRUMENTO</t>
  </si>
  <si>
    <t>NOMBRE DEL
 ACREEDOR</t>
  </si>
  <si>
    <t>Desembolsos</t>
  </si>
  <si>
    <t>Amortizaciones</t>
  </si>
  <si>
    <t>OTROS FLUJOS
 ECONÓMICOS</t>
  </si>
  <si>
    <t xml:space="preserve">FECHA DE
 FIRMA </t>
  </si>
  <si>
    <t>TASA INTERES DICIEMBRE</t>
  </si>
  <si>
    <t xml:space="preserve">TIPO INTERES </t>
  </si>
  <si>
    <t xml:space="preserve">PLAZO POR VENCER PROMEDIO PONDERADO </t>
  </si>
  <si>
    <t xml:space="preserve">PLAZO CONTRACTUAL PONDERADO </t>
  </si>
  <si>
    <t xml:space="preserve">TASA PROMEDIO PONDERADA </t>
  </si>
  <si>
    <t>Código Único</t>
  </si>
  <si>
    <t>Tramo</t>
  </si>
  <si>
    <t>Moneda del Tramo</t>
  </si>
  <si>
    <t xml:space="preserve">Situación </t>
  </si>
  <si>
    <t xml:space="preserve">Inversionista </t>
  </si>
  <si>
    <t>Tipo de Instrumento</t>
  </si>
  <si>
    <t>Sector para Sub. Politica Fiscal</t>
  </si>
  <si>
    <t>Clasificación</t>
  </si>
  <si>
    <t>Nombre del Acreedor</t>
  </si>
  <si>
    <t>Deudor2</t>
  </si>
  <si>
    <t>Tipo Acreedor</t>
  </si>
  <si>
    <t>SPT (para agregado)</t>
  </si>
  <si>
    <t>SPNF (para agregado)</t>
  </si>
  <si>
    <t>PGE (para agregado)</t>
  </si>
  <si>
    <t>SPT (para consolidado)</t>
  </si>
  <si>
    <t>SPNF (para consolidado)</t>
  </si>
  <si>
    <t>PGE  (para consolidado)</t>
  </si>
  <si>
    <t>Acreedor SPT</t>
  </si>
  <si>
    <t>Acreedor SPNF</t>
  </si>
  <si>
    <t>Acreedor PGE</t>
  </si>
  <si>
    <t>Comisiones</t>
  </si>
  <si>
    <t>Otros Flujos Económicos</t>
  </si>
  <si>
    <t>Fecha de Emisión</t>
  </si>
  <si>
    <t>Fecha de Vencimiento del Préstamo</t>
  </si>
  <si>
    <t>Monto
 Contratado</t>
  </si>
  <si>
    <t>Plazo
 por Vencer</t>
  </si>
  <si>
    <t>Plazo
 Contractual</t>
  </si>
  <si>
    <t>Tasa de
 Interes</t>
  </si>
  <si>
    <t>Plazo por Vencer Promedio Ponderado</t>
  </si>
  <si>
    <t>Plazo Contractual Ponderado</t>
  </si>
  <si>
    <t>Tasa Promedio Ponderada</t>
  </si>
  <si>
    <t>P.F.
TITULO/ENTIDAD</t>
  </si>
  <si>
    <t>P.F.
INSTRUMENTO</t>
  </si>
  <si>
    <t>SALDO AL
 30-06-2026</t>
  </si>
  <si>
    <t>JULIO</t>
  </si>
  <si>
    <t>SALDO AL
 31-07-2026</t>
  </si>
  <si>
    <t>9885-0</t>
  </si>
  <si>
    <t>Saldo al 31-07-2026</t>
  </si>
  <si>
    <t>DI0026821</t>
  </si>
  <si>
    <t>DI002682</t>
  </si>
  <si>
    <t>DI0026831</t>
  </si>
  <si>
    <t>DI002683</t>
  </si>
  <si>
    <t>DI0026841</t>
  </si>
  <si>
    <t>DI002684</t>
  </si>
  <si>
    <t>DI0026851</t>
  </si>
  <si>
    <t>DI002685</t>
  </si>
  <si>
    <t>DI0026861</t>
  </si>
  <si>
    <t>DI002686</t>
  </si>
  <si>
    <t>DI0026871</t>
  </si>
  <si>
    <t>DI002687</t>
  </si>
  <si>
    <t>DI0026881</t>
  </si>
  <si>
    <t>DI002688</t>
  </si>
  <si>
    <t>DI0026891</t>
  </si>
  <si>
    <t>DI002689</t>
  </si>
  <si>
    <t>DI0026901</t>
  </si>
  <si>
    <t>DI002690</t>
  </si>
  <si>
    <t>DI00269010</t>
  </si>
  <si>
    <t>DI0026902</t>
  </si>
  <si>
    <t>DI0026903</t>
  </si>
  <si>
    <t>DI0026904</t>
  </si>
  <si>
    <t>DI0026905</t>
  </si>
  <si>
    <t>DI0026906</t>
  </si>
  <si>
    <t>DI0026907</t>
  </si>
  <si>
    <t>DI0026908</t>
  </si>
  <si>
    <t>DI0026909</t>
  </si>
  <si>
    <t>DI0026911</t>
  </si>
  <si>
    <t>DI002691</t>
  </si>
  <si>
    <t>DI0026921</t>
  </si>
  <si>
    <t>DI002692</t>
  </si>
  <si>
    <t>DI0026931</t>
  </si>
  <si>
    <t>DI002693</t>
  </si>
  <si>
    <t>DI0026941</t>
  </si>
  <si>
    <t>DI002694</t>
  </si>
  <si>
    <t>DI0026951</t>
  </si>
  <si>
    <t>DI002695</t>
  </si>
  <si>
    <t>DI0026961</t>
  </si>
  <si>
    <t>DI002696</t>
  </si>
  <si>
    <t>DI0026971</t>
  </si>
  <si>
    <t>DI002697</t>
  </si>
  <si>
    <t>DI0026981</t>
  </si>
  <si>
    <t>DI002698</t>
  </si>
  <si>
    <t>DI0026991</t>
  </si>
  <si>
    <t>DI002699</t>
  </si>
  <si>
    <t>DI0027001</t>
  </si>
  <si>
    <t>DI002700</t>
  </si>
  <si>
    <t>DI0027011</t>
  </si>
  <si>
    <t>DI002701</t>
  </si>
  <si>
    <t>DI0027021</t>
  </si>
  <si>
    <t>DI002702</t>
  </si>
  <si>
    <t>DI0027031</t>
  </si>
  <si>
    <t>DI002703</t>
  </si>
  <si>
    <t>DI0027041</t>
  </si>
  <si>
    <t>DI002704</t>
  </si>
  <si>
    <t>DI0027051</t>
  </si>
  <si>
    <t>DI002705</t>
  </si>
  <si>
    <t>DI0027061</t>
  </si>
  <si>
    <t>DI002706</t>
  </si>
  <si>
    <t>DI0027071</t>
  </si>
  <si>
    <t>DI002707</t>
  </si>
  <si>
    <t>DI0027081</t>
  </si>
  <si>
    <t>DI002708</t>
  </si>
  <si>
    <t>DI0027091</t>
  </si>
  <si>
    <t>DI002709</t>
  </si>
  <si>
    <t>DI0027101</t>
  </si>
  <si>
    <t>DI002710</t>
  </si>
  <si>
    <t>DI0027111</t>
  </si>
  <si>
    <t>DI002711</t>
  </si>
  <si>
    <t>DI0027121</t>
  </si>
  <si>
    <t>DI002712</t>
  </si>
  <si>
    <t>DI0027131</t>
  </si>
  <si>
    <t>DI002713</t>
  </si>
  <si>
    <t>DI0027141</t>
  </si>
  <si>
    <t>DI002714</t>
  </si>
  <si>
    <t>DI0027151</t>
  </si>
  <si>
    <t>DI002715</t>
  </si>
  <si>
    <t>DI0027161</t>
  </si>
  <si>
    <t>DI002716</t>
  </si>
  <si>
    <t>DI0027162</t>
  </si>
  <si>
    <t>DI0027163</t>
  </si>
  <si>
    <t>DI0027164</t>
  </si>
  <si>
    <t>DI0027165</t>
  </si>
  <si>
    <t>DI0027166</t>
  </si>
  <si>
    <t>DI0027171</t>
  </si>
  <si>
    <t>DI002717</t>
  </si>
  <si>
    <t>DI0027181</t>
  </si>
  <si>
    <t>DI002718</t>
  </si>
  <si>
    <t>DI0027191</t>
  </si>
  <si>
    <t>DI002719</t>
  </si>
  <si>
    <t>DI0027201</t>
  </si>
  <si>
    <t>DI002720</t>
  </si>
  <si>
    <t>DI0027211</t>
  </si>
  <si>
    <t>DI002721</t>
  </si>
  <si>
    <t>DI0027221</t>
  </si>
  <si>
    <t>DI002722</t>
  </si>
  <si>
    <t>DI0027231</t>
  </si>
  <si>
    <t>DI002723</t>
  </si>
  <si>
    <t>DI0027241</t>
  </si>
  <si>
    <t>DI002724</t>
  </si>
  <si>
    <t>DI0027251</t>
  </si>
  <si>
    <t>DI002725</t>
  </si>
  <si>
    <t>DI0027261</t>
  </si>
  <si>
    <t>DI002726</t>
  </si>
  <si>
    <t>DI0027271</t>
  </si>
  <si>
    <t>DI002727</t>
  </si>
  <si>
    <t>DI0027281</t>
  </si>
  <si>
    <t>DI002728</t>
  </si>
  <si>
    <t>DI0027291</t>
  </si>
  <si>
    <t>DI002729</t>
  </si>
  <si>
    <t>DI0027301</t>
  </si>
  <si>
    <t>DI002730</t>
  </si>
  <si>
    <t>DI0027311</t>
  </si>
  <si>
    <t>DI002731</t>
  </si>
  <si>
    <t>DI0027321</t>
  </si>
  <si>
    <t>DI002732</t>
  </si>
  <si>
    <t>DI0027331</t>
  </si>
  <si>
    <t>DI002733</t>
  </si>
  <si>
    <t>DI0027341</t>
  </si>
  <si>
    <t>DI002734</t>
  </si>
  <si>
    <t>DI0027351</t>
  </si>
  <si>
    <t>DI002735</t>
  </si>
  <si>
    <t>SALDO AL 31 DE JULIO DE 2026</t>
  </si>
  <si>
    <t>AL 31 DE JULIO 2026</t>
  </si>
  <si>
    <t>AL 31 DE JULIO DE 2026</t>
  </si>
  <si>
    <t>(Todas)</t>
  </si>
  <si>
    <t>Etiquetas de fila</t>
  </si>
  <si>
    <t>Total general</t>
  </si>
  <si>
    <t>Suma de SALDO AL
 30-06-2026</t>
  </si>
  <si>
    <t>Suma de SALDO AL
 31-07-2026</t>
  </si>
  <si>
    <t>Suma de Desembolsos</t>
  </si>
  <si>
    <t>Suma de Amortizaciones</t>
  </si>
  <si>
    <t>Suma de Intereses</t>
  </si>
  <si>
    <t>Suma de COMISIONES</t>
  </si>
  <si>
    <t>Suma de OTROS FLUJOS
 ECONÓMICOS</t>
  </si>
  <si>
    <t>Suma de ATRASOS</t>
  </si>
  <si>
    <t>*Bonos Privados no consideran bonos recomprados por el IESS: Julio USD 236,611,640.54</t>
  </si>
  <si>
    <t>Nota 2: PIB 2026 última cifra previsional publicada (julio 2026) por el BCE https://contenido.bce.fin.ec/proyecciones-de-crecimiento-economico-y-pib-potencial/</t>
  </si>
  <si>
    <t>Nota 5: Para el Subtotal de Instituciones Públicas se considera la información con corte al mes de junio 2026.</t>
  </si>
  <si>
    <t>*******Las obligaciones de la Secretaría de Hidrocarburos el saldo inicial y final corresponde al valor actualizado en el mes de junio en la elaboración del presente Boletín (julio 2026)</t>
  </si>
  <si>
    <t>SALDO DE LA DEUDA PÚBLICA TOTAL</t>
  </si>
  <si>
    <t>POR PLAZOS POR VENCER PONDERADOS</t>
  </si>
  <si>
    <t>AÑOS 2005 - 2026 (julio)</t>
  </si>
  <si>
    <t xml:space="preserve">    -  años  -</t>
  </si>
  <si>
    <t>Menú Principal</t>
  </si>
  <si>
    <t>2021 JULIO</t>
  </si>
  <si>
    <t>2021 AGOSTO</t>
  </si>
  <si>
    <t>2021 SEPTIEMBRE</t>
  </si>
  <si>
    <t>2021 OCTUBRE</t>
  </si>
  <si>
    <t>2021 NOVIEMBRE</t>
  </si>
  <si>
    <t>2021 DICIEMBRE</t>
  </si>
  <si>
    <t>2022 ENERO</t>
  </si>
  <si>
    <t>2022 FEBRERO</t>
  </si>
  <si>
    <t>2022 MARZO</t>
  </si>
  <si>
    <t>2022 ABRIL</t>
  </si>
  <si>
    <t>2022 MAYO</t>
  </si>
  <si>
    <t>2022 JUNIO</t>
  </si>
  <si>
    <t>2022 JULIO</t>
  </si>
  <si>
    <t>2022 AGOSTO</t>
  </si>
  <si>
    <t>2022 SEPTIEMBRE</t>
  </si>
  <si>
    <t>2022 OCTUBRE</t>
  </si>
  <si>
    <t>2022 NOVIEMBRE (*)</t>
  </si>
  <si>
    <t>2022 DICIEMBRE (*)</t>
  </si>
  <si>
    <t>2023 ENERO</t>
  </si>
  <si>
    <t>2023 FEBRERO</t>
  </si>
  <si>
    <t>2023 MARZO</t>
  </si>
  <si>
    <t>2023 ABRIL</t>
  </si>
  <si>
    <t>2023 MAYO</t>
  </si>
  <si>
    <t>2023 JUNIO</t>
  </si>
  <si>
    <t>2023 JULIO</t>
  </si>
  <si>
    <t>2023 AGOSTO</t>
  </si>
  <si>
    <t>2023 SEPTIEMBRE</t>
  </si>
  <si>
    <t>2023 OCTUBRE</t>
  </si>
  <si>
    <t>2023 NOVIEMBRE</t>
  </si>
  <si>
    <t>2023 DICIEMBRE</t>
  </si>
  <si>
    <t>2024 ENERO</t>
  </si>
  <si>
    <t>2024 FEBRERO</t>
  </si>
  <si>
    <t>2024 MARZO</t>
  </si>
  <si>
    <t>2024 ABRIL</t>
  </si>
  <si>
    <t>2024 MAYO</t>
  </si>
  <si>
    <t>2024 JUNIO</t>
  </si>
  <si>
    <t>2024 JULIO</t>
  </si>
  <si>
    <t>2024 AGOSTO</t>
  </si>
  <si>
    <t>2024 SEPTIEMBRE</t>
  </si>
  <si>
    <t>2024 OCTUBRE</t>
  </si>
  <si>
    <t>2024 NOVIEMBRE</t>
  </si>
  <si>
    <t>2024 DICIEMBRE</t>
  </si>
  <si>
    <t>2025 ENERO</t>
  </si>
  <si>
    <t>2025 FEBRERO</t>
  </si>
  <si>
    <t>2025 MARZO</t>
  </si>
  <si>
    <t>2025 ABRIL</t>
  </si>
  <si>
    <t>2025 MAYO</t>
  </si>
  <si>
    <t>2025 JUNIO</t>
  </si>
  <si>
    <t>2025 JULIO</t>
  </si>
  <si>
    <t>2025 AGOSTO</t>
  </si>
  <si>
    <t>2025 SEPTIEMBRE</t>
  </si>
  <si>
    <t>2025 OCTUBRE</t>
  </si>
  <si>
    <t>2025 NOVIEMBRE</t>
  </si>
  <si>
    <t>2025 DICIEMBRE</t>
  </si>
  <si>
    <t>2026 ENERO</t>
  </si>
  <si>
    <t>2026 FEBRERO</t>
  </si>
  <si>
    <t>2026 MARZO</t>
  </si>
  <si>
    <t>2026 ABRIL</t>
  </si>
  <si>
    <t>2026 MAYO</t>
  </si>
  <si>
    <t>2026 JUNIO</t>
  </si>
  <si>
    <t>2026 JULIO</t>
  </si>
  <si>
    <t>Deuda externa</t>
  </si>
  <si>
    <t>Deuda interna</t>
  </si>
  <si>
    <t>SALDO DEL MES DE AGOSTO</t>
  </si>
  <si>
    <t>DEUDA PÚBLICA TOTAL</t>
  </si>
  <si>
    <t>DEUDA EXTERNA</t>
  </si>
  <si>
    <t xml:space="preserve">DEUDA EXTERNA </t>
  </si>
  <si>
    <t xml:space="preserve">   ORG.INTERNACIONALES</t>
  </si>
  <si>
    <t xml:space="preserve">   GOBIERNOS</t>
  </si>
  <si>
    <t xml:space="preserve">   BANCOS Y BONOS</t>
  </si>
  <si>
    <t xml:space="preserve">   PROVEEDORES</t>
  </si>
  <si>
    <t>DEUDA INTERNA</t>
  </si>
  <si>
    <t xml:space="preserve">   TÍTULOS DEL ESTADO</t>
  </si>
  <si>
    <t xml:space="preserve">   ENTIDADES DEL ESTADO</t>
  </si>
  <si>
    <t>Nota: Cifras provisionales para los años 2008-2021.</t>
  </si>
  <si>
    <r>
      <rPr>
        <b/>
        <sz val="8"/>
        <color indexed="8"/>
        <rFont val="Arial Narrow"/>
        <family val="2"/>
      </rPr>
      <t>Fuente:</t>
    </r>
    <r>
      <rPr>
        <sz val="8"/>
        <color indexed="8"/>
        <rFont val="Arial Narrow"/>
        <family val="2"/>
      </rPr>
      <t xml:space="preserve"> Sistema SIGADE</t>
    </r>
  </si>
  <si>
    <r>
      <rPr>
        <b/>
        <sz val="8"/>
        <color indexed="8"/>
        <rFont val="Arial Narrow"/>
        <family val="2"/>
      </rPr>
      <t xml:space="preserve">Elaboración: </t>
    </r>
    <r>
      <rPr>
        <sz val="8"/>
        <color indexed="8"/>
        <rFont val="Arial Narrow"/>
        <family val="2"/>
      </rPr>
      <t>Subsecretaría de Financiamiento Público / DNSEFP</t>
    </r>
  </si>
  <si>
    <t>Nota: (*) Contempla actualización de nuevos plazos, renegociación China (CDB-EXIMBANK)</t>
  </si>
  <si>
    <t>POR PLAZOS CONTRACTUALES PONDERADOS</t>
  </si>
  <si>
    <t>AÑOS</t>
  </si>
  <si>
    <t xml:space="preserve"> </t>
  </si>
  <si>
    <t xml:space="preserve">                               </t>
  </si>
  <si>
    <r>
      <rPr>
        <b/>
        <sz val="8"/>
        <rFont val="Arial Narrow"/>
        <family val="2"/>
      </rPr>
      <t xml:space="preserve">Nota: </t>
    </r>
    <r>
      <rPr>
        <sz val="8"/>
        <rFont val="Arial Narrow"/>
        <family val="2"/>
      </rPr>
      <t>Cifras provisionales para los años 2008-2021.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</si>
  <si>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Sistema SIGADE</t>
    </r>
  </si>
  <si>
    <r>
      <rPr>
        <b/>
        <sz val="8"/>
        <rFont val="Arial Narrow"/>
        <family val="2"/>
      </rPr>
      <t xml:space="preserve">Elaboración: </t>
    </r>
    <r>
      <rPr>
        <sz val="8"/>
        <rFont val="Arial Narrow"/>
        <family val="2"/>
      </rPr>
      <t>Subsecretaría de Financiamiento Público / DNSEFP</t>
    </r>
  </si>
  <si>
    <t>POR TASAS DE INTERÉS CONTRACTUALES PONDERADAS</t>
  </si>
  <si>
    <t xml:space="preserve">    - porcentajes -</t>
  </si>
  <si>
    <t>2022 DICIEMBRE(*)</t>
  </si>
  <si>
    <t xml:space="preserve">    ORG.INTERNACIONALES</t>
  </si>
  <si>
    <t xml:space="preserve">    GOBIERNOS</t>
  </si>
  <si>
    <t xml:space="preserve">    BANCOS Y BONOS</t>
  </si>
  <si>
    <t xml:space="preserve">    PROVEEDORES</t>
  </si>
  <si>
    <t xml:space="preserve">     TÍTULOS DEL ESTADO</t>
  </si>
  <si>
    <t xml:space="preserve">     ENTIDADES DEL ESTADO</t>
  </si>
  <si>
    <t>NOTA: Bonos Emitidos en Mercados Internacionales:Tasa Promedio (4,30%), ya que los siguientes Bonos 2022, 2023, 2024, 2025, 2026, 2027, 2028, 2029, 2030 y 2040, tienen las siguientes tasas (0,5%, 1,5%, 2,5%, 5%, 5,5%, 6%, 6,5% y 6,9%)</t>
  </si>
  <si>
    <t xml:space="preserve">            Bonos Emitidos en Mercados Internacionales: Nuevo Bono Soberano 2035 Tasa Promedio (3,32%), porque posee tasas: (0,5%, 1%, 2,5%, 3,5%, 5,5%, 6,90%)</t>
  </si>
  <si>
    <t xml:space="preserve">            Bonos Emitidos en Mercados Internacionales: Nuevo Bono Soberano 2030 Tasa Promedio (4,78%) porque posee tasas: (0,5%, 5%, 5,50%, 6%, 6,9%)</t>
  </si>
  <si>
    <t>Nota: (*) Contempla actualización de nuevas tasas, renegociación China (CDB-EXIMBANK)</t>
  </si>
  <si>
    <t>DEUDA EXTERNA DEL SECTOR PÚBLICO : PRÉSTAMOS CONTRATADOS</t>
  </si>
  <si>
    <t>PERIODO: 01-01-2026 / 31-12-2026</t>
  </si>
  <si>
    <t>Código secuencial</t>
  </si>
  <si>
    <t>Código SIGADE</t>
  </si>
  <si>
    <t>Código del Acreedor</t>
  </si>
  <si>
    <t>Acreedor</t>
  </si>
  <si>
    <t>Ejecutor</t>
  </si>
  <si>
    <t>Fecha de firma Contrato</t>
  </si>
  <si>
    <t>Resolución y/o Acta (fecha)</t>
  </si>
  <si>
    <t>ACREEDOR (miles de USD)</t>
  </si>
  <si>
    <t>Empresa Pública Municpal de Aseo de Cuenca</t>
  </si>
  <si>
    <t>11.03.2025</t>
  </si>
  <si>
    <t>RESOLUCIÓN No. 010</t>
  </si>
  <si>
    <t>MONTO</t>
  </si>
  <si>
    <t>%</t>
  </si>
  <si>
    <t>Ministerio de Transporte y Obras Públicas (MTOP)</t>
  </si>
  <si>
    <t>29.03.2025</t>
  </si>
  <si>
    <t>CDF-SE-2025-002</t>
  </si>
  <si>
    <t>TOTAL</t>
  </si>
  <si>
    <t>Ministerio de Educación (MINEDUC)</t>
  </si>
  <si>
    <t>03.04.2025</t>
  </si>
  <si>
    <t>CDF-SE-2025-003</t>
  </si>
  <si>
    <t>ORG.INTERNAC.</t>
  </si>
  <si>
    <t>Corporación Nacional de Finanzas Populares y Solidarias (CONAFIPS)</t>
  </si>
  <si>
    <t>21.05.2025</t>
  </si>
  <si>
    <t>CDF-RES-2025-005</t>
  </si>
  <si>
    <t>CFA 12609</t>
  </si>
  <si>
    <t>Ministerio de Economía y Finanzas</t>
  </si>
  <si>
    <t>29.05.2025</t>
  </si>
  <si>
    <t>CDF-SE-2025-005</t>
  </si>
  <si>
    <t>Ministerio de Interior</t>
  </si>
  <si>
    <t>16.06.2025</t>
  </si>
  <si>
    <t>CDF-SE-2025-004</t>
  </si>
  <si>
    <t>5933/OC-EC</t>
  </si>
  <si>
    <t>Ministerio del Interior</t>
  </si>
  <si>
    <t>26.06.2025</t>
  </si>
  <si>
    <t xml:space="preserve">CDF-SE-2025-007 </t>
  </si>
  <si>
    <t>9776/OC-EC</t>
  </si>
  <si>
    <t>Ministerio de Desarrollo Humano, Unidad de Registro Social, Ministerio de Salud Pública</t>
  </si>
  <si>
    <t>30.06,2025</t>
  </si>
  <si>
    <t>CDF-RES-2025-007</t>
  </si>
  <si>
    <t>GOBIERNOS</t>
  </si>
  <si>
    <t>07.08.2025</t>
  </si>
  <si>
    <t>CDF-SE-2025-009</t>
  </si>
  <si>
    <t>31.10.2025</t>
  </si>
  <si>
    <t>MEF-MEF-2025-0016-R</t>
  </si>
  <si>
    <t>MEF-MEF-2025-0017-R</t>
  </si>
  <si>
    <t>Corporación Financiera Nacional CFN</t>
  </si>
  <si>
    <t>MEF-MEF-2025-0018-R</t>
  </si>
  <si>
    <t>BANCOS</t>
  </si>
  <si>
    <t>MEF-MEF-2025-0019-R</t>
  </si>
  <si>
    <t>Gobierno Autónomo Descentralizado Provincial de Los Ríos</t>
  </si>
  <si>
    <t>10.11.2025</t>
  </si>
  <si>
    <t>MEF-MEF-2025-0012-R</t>
  </si>
  <si>
    <t>THE BANK OF NEW YORK MELLON</t>
  </si>
  <si>
    <t>9890-0-EC</t>
  </si>
  <si>
    <t>26.11.2025</t>
  </si>
  <si>
    <t>CDF-RES-2025-015</t>
  </si>
  <si>
    <t>Empresa Municipal de Agua Potable y Alcantarillado de Guayaquil EP EMAPAG EP</t>
  </si>
  <si>
    <t>27.11.2025</t>
  </si>
  <si>
    <t>MEF-MEF-2025-0022-R</t>
  </si>
  <si>
    <t>Gobierno Autónomo Descentralizado Municipal de Montecristi</t>
  </si>
  <si>
    <t>25.11.2025</t>
  </si>
  <si>
    <t>MEF-MEF-2025-0021-R</t>
  </si>
  <si>
    <t>BEI 98090</t>
  </si>
  <si>
    <t>Banco de Desarrollo del Ecuador B.P. (BDE)</t>
  </si>
  <si>
    <t>09.11.2025</t>
  </si>
  <si>
    <t>CDF-RES-2025-014</t>
  </si>
  <si>
    <t>18.12.2025</t>
  </si>
  <si>
    <t>CDF-SE-2025-015</t>
  </si>
  <si>
    <t>12.12.2025</t>
  </si>
  <si>
    <t xml:space="preserve">CDF-SE-2025-014 </t>
  </si>
  <si>
    <t>BMZ-NO.202165231 Y BMZ-NO. 202265122</t>
  </si>
  <si>
    <t>MEF-MEF-2025-0024-R</t>
  </si>
  <si>
    <t>26.12.2025</t>
  </si>
  <si>
    <t>CDF-RES-2025-0019</t>
  </si>
  <si>
    <t>Moneda original</t>
  </si>
  <si>
    <t>Monto moneda original (miles)</t>
  </si>
  <si>
    <t>Monto moneda USD (miles)</t>
  </si>
  <si>
    <t>Objeto</t>
  </si>
  <si>
    <t>DEUDOR (miles de USD)</t>
  </si>
  <si>
    <t>Gestión integral de Residuos Sólidos y Áreas Verdes en Cuenca</t>
  </si>
  <si>
    <t>Proyecto de Integración Frontetriza - Eje Vial No. 4 Carretera Bellavista-Zumba-La Balsa</t>
  </si>
  <si>
    <t xml:space="preserve"> Provincia Zamora Chinchipe</t>
  </si>
  <si>
    <t>Strengthening the Resilience of Ecuadorian Schools Project</t>
  </si>
  <si>
    <t>Financiamiento de Soluciones Habitacionales de la Población de la Economía Popular y Solidaria (EPS)</t>
  </si>
  <si>
    <t>Financiamiento Extraordinario de Liquidez a corto plazo</t>
  </si>
  <si>
    <t>Programa de prevención y respuesta a la violencia y la criminalidad en el Ecuador (PREVIC)</t>
  </si>
  <si>
    <t>EMAPAG EP</t>
  </si>
  <si>
    <t>Programa de prevención y respuesta a la violencia y la criminalidad en el Ecuador (FI-PREVIC)</t>
  </si>
  <si>
    <t>Empresa Pública Municipal de Aseo de Cuenca</t>
  </si>
  <si>
    <t>Second Additional Financing for the Social Safety Net Project</t>
  </si>
  <si>
    <t>Programa de Transición para la Transformación Productiva y Sostenible del Agro Ecuatoriano</t>
  </si>
  <si>
    <t>Primera Operación Individual para el Financiamiento del Transporte Eléctrico Sostenible en Ecuador bajo la Línea de Crédito Condicional para Proyectos de Inversión (CCLIP) para la Movilidad Eléctrica (EC-O0009)</t>
  </si>
  <si>
    <t>Programa Integral de Infraestructura Sostenible de Riego y Vialidad de la Provincia de Los Ríos</t>
  </si>
  <si>
    <t>First Job Creation and Fiscal Sustainability Development Policy Loan</t>
  </si>
  <si>
    <t>Programa de Agua Segura y Saneamiento (PASSA) para Guayaquil</t>
  </si>
  <si>
    <t>Proyecto construcción de acueducto para el incremento del caudal de agua cruda del sistema de agua potable del cantón Montecristi</t>
  </si>
  <si>
    <t>Programa para el Acceso Sostenible al Agua y Saneamiento</t>
  </si>
  <si>
    <t>Apoyo a la Balanza de Pagos Programa de Mejora Reservas Internacionales</t>
  </si>
  <si>
    <t>Programa para Mejorar la Estabilidad Macro Fiscal y Contribuir a Impulsar el Crecimiento en Ecuador</t>
  </si>
  <si>
    <t xml:space="preserve">Movilidad Urbana Sostenible II y Movilidad Urbana Sostenible III </t>
  </si>
  <si>
    <t>Financiamiento de Vivienda Social en Ecuador II</t>
  </si>
  <si>
    <t>Plazo incluido gracia (años)</t>
  </si>
  <si>
    <t>Gracia (años)</t>
  </si>
  <si>
    <t>Tasa de Interés (%)</t>
  </si>
  <si>
    <t>Gastos Legales y Otros</t>
  </si>
  <si>
    <t>EJECUTOR (miles de USD)</t>
  </si>
  <si>
    <t>SORF 6 Meses</t>
  </si>
  <si>
    <t>Comisión de compromiso 0.5%</t>
  </si>
  <si>
    <t>SOFR 6 Meses</t>
  </si>
  <si>
    <t>0,50% Comisión de crédito</t>
  </si>
  <si>
    <t xml:space="preserve">Comisión de compromiso </t>
  </si>
  <si>
    <t>Ministerio de Desarrollo Humano,  Unidad de Registro Social,  Ministerio de Salud Pública</t>
  </si>
  <si>
    <t>Comisión de liquidez y gastos de evaluación</t>
  </si>
  <si>
    <t xml:space="preserve">0.75% Comisión de administración y compromiso </t>
  </si>
  <si>
    <t>Comisión de financiamiento y gastos de evaluación</t>
  </si>
  <si>
    <t>Comisión de compromiso</t>
  </si>
  <si>
    <t>SOFR</t>
  </si>
  <si>
    <t>ACREEDOR (USD)</t>
  </si>
  <si>
    <t>Ministerio de Desarrollo Económico y Prodcutivo</t>
  </si>
  <si>
    <t>29.01.2026</t>
  </si>
  <si>
    <t>CDF-RES-2026-003</t>
  </si>
  <si>
    <t xml:space="preserve">BANCO INTERNACIONAL DE RECONSTRUCCIÓN Y FOMENTO </t>
  </si>
  <si>
    <t>12.03.2026</t>
  </si>
  <si>
    <t>CDF-RES-2026-006</t>
  </si>
  <si>
    <t>BANCO INTERAMERICANO DE DESARROLLO</t>
  </si>
  <si>
    <t>Contraloría General del Estado</t>
  </si>
  <si>
    <t>17.03.2026</t>
  </si>
  <si>
    <t>MEF-MEF-2026-0005-R</t>
  </si>
  <si>
    <t>INIAP Y AGROCALIDAD</t>
  </si>
  <si>
    <t>24.03.2026</t>
  </si>
  <si>
    <t>MEF-MEF-2026-0007-R</t>
  </si>
  <si>
    <t>Ministerio de Salud Pública (MSP)</t>
  </si>
  <si>
    <t>15.04.2026</t>
  </si>
  <si>
    <t>CDF-RES-2026-008</t>
  </si>
  <si>
    <t>CFA/12907</t>
  </si>
  <si>
    <t>CORPORACION ANDINA DE FOMENTO</t>
  </si>
  <si>
    <t>Ministerio de Ambiente y Energía (MAE)</t>
  </si>
  <si>
    <t>27.05.2026</t>
  </si>
  <si>
    <t>CDF-SO-2026-004/005</t>
  </si>
  <si>
    <t>BID/6112</t>
  </si>
  <si>
    <t xml:space="preserve">Corporación Financiera Nacional B.P. (CFN BP) </t>
  </si>
  <si>
    <t>15.05.2026</t>
  </si>
  <si>
    <t>MEF-MEF-2026-0011-R</t>
  </si>
  <si>
    <t>BID/6113</t>
  </si>
  <si>
    <t>MEF-MEF-2026-0012-R</t>
  </si>
  <si>
    <t>11.05.2026</t>
  </si>
  <si>
    <t>CDF-SE-2026-006</t>
  </si>
  <si>
    <t>26.05.2026</t>
  </si>
  <si>
    <t>MEF-MEF-2026-0016-R</t>
  </si>
  <si>
    <t>6086/OC-EC</t>
  </si>
  <si>
    <t>Servicio Nacional de Contratación Pública (SERCOP)</t>
  </si>
  <si>
    <t>18.06.2026</t>
  </si>
  <si>
    <t>MEF-MEF-2026-0017-R</t>
  </si>
  <si>
    <t>23.06.2026</t>
  </si>
  <si>
    <t xml:space="preserve"> CDF-RES-2026-013</t>
  </si>
  <si>
    <t>Monto moneda original</t>
  </si>
  <si>
    <t>Monto moneda USD</t>
  </si>
  <si>
    <t xml:space="preserve">Refinanciamiento de Deuda publica externa en condiciones mas benficiosas para el pais </t>
  </si>
  <si>
    <t>DEUDOR (USD)</t>
  </si>
  <si>
    <t>Ecuador Disaster Risk Management Development Policy Financing with a Catastrophe Deferred Drawdown Option CAT DDO</t>
  </si>
  <si>
    <t>Programa de Fortalecimiento de la Contraloría General del Estado para Mejorar las Capacidades para el Control</t>
  </si>
  <si>
    <t>Apoyo al Desarrollo de los Servicios Públicos Agropecuarios del Ecuador (DSPA)</t>
  </si>
  <si>
    <t>Mejora de la calidad de los servicios de prevención, diagnóstico y tratamiento de Enfermedades Crónicas No Transmisibles</t>
  </si>
  <si>
    <t>Programa de Fomento a la Gestión de Agua Potable  Saneamiento  Riego y Drenaje - FOGAPRYD</t>
  </si>
  <si>
    <t>Programa de Financiamiento de Inversión Productiva de la PYME</t>
  </si>
  <si>
    <t>Green Recovery Program en el Ecuador Fase II</t>
  </si>
  <si>
    <t>Fortalecimiento de las capacidades del Servicio Nacional de Contratación Pública (SERCOP)</t>
  </si>
  <si>
    <t>Programa de Apoyo a la Agenda de Seguridad Pública y Ciudadana del Ecuador</t>
  </si>
  <si>
    <t>EJECUTOR (USD)</t>
  </si>
  <si>
    <t>Tasa fija</t>
  </si>
  <si>
    <t>Comisión de Suscripción y comision de gastos legales</t>
  </si>
  <si>
    <t>10.5</t>
  </si>
  <si>
    <t>SOFR 6 MESES + MARGEN</t>
  </si>
  <si>
    <t>Comisión de Compromiso</t>
  </si>
  <si>
    <t>*** La deuda de las instituciones públicas (GADs y Eps) son obligaciones con sector público financiero, sector privado financiero y sector privado no financiero, ultima información disponible sujeta a actualización. El saldo de julio 2026 se considera las reportadas a junio 2026, ya que los GADs y EPS no han reportado en su mayoría información.</t>
  </si>
  <si>
    <t>* Al saldo del 31 de julio de 2026 de Tenedores de Bonos y Pagares Privados se debe restar USD 236,611,640.54 bonos que han sido recomprados por la Seguridad Social y cuyo efecto puede verificarse en el item "Títulos de Deuda Interna Sector Privado" en el Indicador.</t>
  </si>
  <si>
    <t>****** Operación en el marco del Programa de Financiamiento de Vivienda Social en Ecuador II</t>
  </si>
  <si>
    <t xml:space="preserve">*****Operación en el marco de Refinanciamiento de Deuda Pública Externa en
condiciones más beneficiosas para el país
</t>
  </si>
  <si>
    <t>****Operación en el marco de canje de deuda para financiar la conservación de la Reserva Marina Hermandad en las Islas Galápagos</t>
  </si>
  <si>
    <t>*** Operación suscrita el 30 de enero de 2020 como garantía de la emisión del bono social 2035</t>
  </si>
  <si>
    <t>** Se muestra unicamente con fines informativos la deuda que no es PGE y cuenta con garantia soberana. Dentro de este rubro se considera que la deuda subrogada por TAME es parte del PGE y que la deuda propia del ESPOL no es PGE.</t>
  </si>
  <si>
    <t xml:space="preserve">* Oficio Nº 13007 de 08 de septiembre de 2025 </t>
  </si>
  <si>
    <t>Nota: En el caso de todas las operaciones los montos revelados corresponden al monto inicial, a excepción de los pasivos contigentes por garantía soberana que constituyen saldos</t>
  </si>
  <si>
    <t>Total</t>
  </si>
  <si>
    <t>Garantía del BID para la operación Financimiento de Vivienda Social en Ecuador II******</t>
  </si>
  <si>
    <t>Garantía para el Programa de Desarrollo Sostenible y Biodiversidad en Ecuador II*****</t>
  </si>
  <si>
    <t>Crédito BID contigente emergencia EC-12</t>
  </si>
  <si>
    <t>Garantía del BID para la operación Bono Social 2035***</t>
  </si>
  <si>
    <t>Pasivos Contingentes por Garantía Soberana **</t>
  </si>
  <si>
    <t>Bonos Programa de Financiamiento Vivienda Social</t>
  </si>
  <si>
    <t>Programa para el desarrollo sostenible y la biodiversidad en Ecuador (EC-U005) ****</t>
  </si>
  <si>
    <t xml:space="preserve">Contingentes por laudos* </t>
  </si>
  <si>
    <t>Valor</t>
  </si>
  <si>
    <t>Detalle</t>
  </si>
  <si>
    <t>Cifras en miles de dólares</t>
  </si>
  <si>
    <t>PASIVOS CONTINGENTES</t>
  </si>
  <si>
    <t>Fuente: MEF (RF) - IESS</t>
  </si>
  <si>
    <t xml:space="preserve">1/ De este valor, USD 1.080 millones se considera en las estadísticas de las finanzas públicas por concepto del 50% de lo solicitado en proforma para el periodo 2017- 2022, teniendo como contraparte su respectiva cuenta por pagar. </t>
  </si>
  <si>
    <t>Contribución para prestaciones médicas /1</t>
  </si>
  <si>
    <t>millones USD</t>
  </si>
  <si>
    <t xml:space="preserve">Concepto </t>
  </si>
  <si>
    <r>
      <rPr>
        <sz val="9"/>
        <color theme="1"/>
        <rFont val="Calibri"/>
        <family val="2"/>
        <charset val="1"/>
      </rPr>
      <t xml:space="preserve">*De acuerdo al artículo 123 del Código Orgánico de Planificación y Finanzas Públicas: </t>
    </r>
    <r>
      <rPr>
        <i/>
        <sz val="9"/>
        <color rgb="FF000000"/>
        <rFont val="Calibri"/>
        <family val="2"/>
        <charset val="1"/>
      </rPr>
      <t>" [...] los pasivos contingentes, que deben revelarse como tal, tienen su origen en hechos específicos que pueden ocurrir o no. La obligación se hace efectiva con la ocurrencia de una o más condiciones previstas en el instrumento legal que lo generó. Un pasivo contingente solo se constituirá en deuda pública, en el monto correspondiente a la parte de la obligación que fuera exigible."</t>
    </r>
  </si>
  <si>
    <t>Pasivo Contingente del Gobierno Central  con la Seguridad Social</t>
  </si>
  <si>
    <t>* Las otras obligaciones incluye la contribución al Seguro Social Campesino, Magisterio Fiscal, IVA, entre otros.</t>
  </si>
  <si>
    <t xml:space="preserve"> 1/ Monto pendiente de devengar, relacionado con la contribución del 40% pensiones y otros. Los valores correspondientes a las cuentas por pagar de las obligaciones ya devengadas se hallan publicadas en el cuadro de Deuda Pública Agregada del Presupuesto General del Estado, de este boletín.  </t>
  </si>
  <si>
    <t>Fuente: MEF(RF) - IESS</t>
  </si>
  <si>
    <t>Contribución del 40% de pensiones jubilares y Otras Obligaciones /1</t>
  </si>
  <si>
    <t>(Cifras provisionales sujetas a revisión)</t>
  </si>
  <si>
    <t>El Ministerio de Economía y Finanzas y el Instituto de Seguridad Social se encuentran trabajando en la identificación y validación de los saldos pendientes adeudados por concepto de la contribución del 40% de pensiones jubilares y otras obligaciones*. En el siguiente cuadro se detalla las cifras provisionales.</t>
  </si>
  <si>
    <t>Otros Valores Pendientes con la Seguridad Social</t>
  </si>
  <si>
    <t>El Instituto Ecuatoriano de Seguridad Social presenta en los balances del Fondo de Salud al 31 de julio del 2026, el valor de USD 5,825.93 millones por concepto de prestaciones médicas a jubilados, enfermedades catastróficas, jefas de hogar y discapacitados. Sin embargo, la determinación final del monto a ser reconocido por dichas prestaciones de salud, que se encuentran sujetas a las auditorías contempladas en la Ley de Seguridad Social y en la normativa aplicable, dependerá de que se completen dichas auditorías y las verificaciones de información complementarias. Mientras no se cumpla con este requisito se revela como pasivo contingente*.
Una vez completadas dichas auditorias y las verificaciones complementarias, el Gobierno Central reconocerá estas obligaciones y realizará el registro contable correspondiente en los balances del Gobierno Central.</t>
  </si>
  <si>
    <t>CUADERNO ESTADISTICO</t>
  </si>
  <si>
    <t>I. INDICADOR DE DEUDA PÚBLICA Y OTRAS OBLIGACIONES DEL SECTOR PÚBLICO NO FINANCIERO</t>
  </si>
  <si>
    <t>Página</t>
  </si>
  <si>
    <t>Indicador Deuda Pública /  PIB</t>
  </si>
  <si>
    <t xml:space="preserve">II.DEUDA PÚBLICA AGREGADA </t>
  </si>
  <si>
    <t xml:space="preserve">Deuda Pública Agregada del Sector Público Total </t>
  </si>
  <si>
    <t>Deuda Pública Agregada del Sector Público No Financiero</t>
  </si>
  <si>
    <t xml:space="preserve">Deuda Pública Agregada del Presupuesto General del Estado </t>
  </si>
  <si>
    <t>III.DEUDA PÚBLICA CONSOLIDADA</t>
  </si>
  <si>
    <t>Deuda Pública Consolida del Sector Público Total</t>
  </si>
  <si>
    <t xml:space="preserve">Deuda Pública Consolida del Sector Público No Financiero </t>
  </si>
  <si>
    <t>Deuda Pública Consolida del Presupuesto General del Estado</t>
  </si>
  <si>
    <t>IV. DEUDA EXTERNA</t>
  </si>
  <si>
    <t>BD Deuda Externa</t>
  </si>
  <si>
    <t>Deuda Externa Agregada Sector Público Total</t>
  </si>
  <si>
    <t xml:space="preserve">Deuda Externa Agregada Sector Público No Financiero </t>
  </si>
  <si>
    <t xml:space="preserve">Deuda Externa Agregada Presupuesto General del Estado </t>
  </si>
  <si>
    <t>V. DEUDA INTERNA</t>
  </si>
  <si>
    <t>BD Deuda Interna</t>
  </si>
  <si>
    <t>VI. INDICADORES DE PLAZO Y COSTO PROMEDIO DE LA DEUDA</t>
  </si>
  <si>
    <t>Saldo de la Deuda Pública Total por Plazos por Vencer Ponderados</t>
  </si>
  <si>
    <t xml:space="preserve">Saldo de la Deuda Pública Total por Plazos por Contractuales Ponderados </t>
  </si>
  <si>
    <t>Saldo de la Deuda Pública Total por Tasas de Interés Contractuales Ponderadas</t>
  </si>
  <si>
    <t xml:space="preserve">VII. CONTRATACIONES </t>
  </si>
  <si>
    <t xml:space="preserve"> Préstamos Contratados 2025</t>
  </si>
  <si>
    <t xml:space="preserve"> Préstamos Contratados 2026</t>
  </si>
  <si>
    <t>VIII. PASIVOS CONTINGENTES</t>
  </si>
  <si>
    <t>Pasivos Contingentes</t>
  </si>
  <si>
    <t xml:space="preserve">Menú Principal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</si>
</sst>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 * #,##0_ ;_ * \-#,##0_ ;_ * &quot;-&quot;_ ;_ @_ "/>
    <numFmt numFmtId="165" formatCode="_ * #,##0.00_ ;_ * \-#,##0.00_ ;_ * &quot;-&quot;??_ ;_ @_ "/>
    <numFmt numFmtId="166" formatCode="_(* #,##0.00_);_(* \(#,##0.00\);_(* &quot;-&quot;??_);_(@_)"/>
    <numFmt numFmtId="167" formatCode="&quot;$&quot;#,##0.00_);[Red]\(&quot;$&quot;#,##0.00\)"/>
    <numFmt numFmtId="168" formatCode="#,##0.00;[Red]\-#,##0.00;\-"/>
    <numFmt numFmtId="169" formatCode="_-* #,##0.00\ _€_-;\-* #,##0.00\ _€_-;_-* &quot;-&quot;??\ _€_-;_-@_-"/>
    <numFmt numFmtId="170" formatCode="0.0%"/>
    <numFmt numFmtId="171" formatCode="0.000%"/>
    <numFmt numFmtId="172" formatCode="_ * #,##0.00_ ;_ * \-#,##0.00_ ;_ * \-??_ ;_ @_ "/>
    <numFmt numFmtId="173" formatCode="mm/yy"/>
  </numFmts>
  <fonts count="6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Calibri"/>
      <family val="2"/>
    </font>
    <font>
      <b/>
      <sz val="11"/>
      <color theme="0"/>
      <name val="Calibri"/>
      <family val="2"/>
    </font>
    <font>
      <sz val="10"/>
      <color theme="1"/>
      <name val="Calibri"/>
      <family val="2"/>
    </font>
    <font>
      <b/>
      <sz val="8"/>
      <color theme="0"/>
      <name val="Calibri"/>
      <family val="2"/>
    </font>
    <font>
      <b/>
      <sz val="10"/>
      <color theme="0"/>
      <name val="Calibri"/>
      <family val="2"/>
    </font>
    <font>
      <sz val="11"/>
      <color theme="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8"/>
      <color rgb="FF000000"/>
      <name val="Calibri Light"/>
      <family val="2"/>
    </font>
    <font>
      <i/>
      <sz val="10"/>
      <color theme="1"/>
      <name val="Calibri"/>
      <family val="2"/>
    </font>
    <font>
      <sz val="8"/>
      <color theme="1"/>
      <name val="Calibri"/>
      <family val="2"/>
    </font>
    <font>
      <sz val="10"/>
      <color rgb="FF000000"/>
      <name val="Calibri Light"/>
      <family val="2"/>
    </font>
    <font>
      <sz val="9"/>
      <color rgb="FF000000"/>
      <name val="Calibri Light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9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theme="1"/>
      <name val="Arial Narrow"/>
      <family val="2"/>
    </font>
    <font>
      <b/>
      <sz val="8"/>
      <color theme="0"/>
      <name val="Arial Narrow"/>
      <family val="2"/>
    </font>
    <font>
      <b/>
      <u/>
      <sz val="11"/>
      <color theme="10"/>
      <name val="Calibri"/>
      <family val="2"/>
      <scheme val="minor"/>
    </font>
    <font>
      <b/>
      <sz val="8"/>
      <name val="Arial Narrow"/>
      <family val="2"/>
    </font>
    <font>
      <sz val="8"/>
      <color theme="1"/>
      <name val="Arial Narrow"/>
      <family val="2"/>
    </font>
    <font>
      <sz val="8"/>
      <color theme="0"/>
      <name val="Calibri"/>
      <family val="2"/>
      <scheme val="minor"/>
    </font>
    <font>
      <sz val="8"/>
      <name val="Arial Narrow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sz val="8"/>
      <color theme="1"/>
      <name val="Calibri"/>
      <family val="2"/>
      <scheme val="minor"/>
    </font>
    <font>
      <b/>
      <sz val="8"/>
      <color rgb="FFFF0000"/>
      <name val="Arial Narrow"/>
      <family val="2"/>
    </font>
    <font>
      <sz val="11"/>
      <name val="Calibri"/>
      <family val="2"/>
      <scheme val="minor"/>
    </font>
    <font>
      <sz val="8"/>
      <color rgb="FFFF0000"/>
      <name val="Arial Narrow"/>
      <family val="2"/>
    </font>
    <font>
      <sz val="11"/>
      <color rgb="FFFF0000"/>
      <name val="Calibri"/>
      <family val="2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5"/>
      <name val="Calibri"/>
      <family val="2"/>
      <scheme val="minor"/>
    </font>
    <font>
      <sz val="11"/>
      <color theme="5"/>
      <name val="Calibri"/>
      <family val="2"/>
      <scheme val="minor"/>
    </font>
    <font>
      <sz val="8"/>
      <color theme="5"/>
      <name val="Arial Narrow"/>
      <family val="2"/>
    </font>
    <font>
      <b/>
      <sz val="10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charset val="1"/>
    </font>
    <font>
      <i/>
      <sz val="8"/>
      <color theme="1"/>
      <name val="Calibri"/>
      <family val="2"/>
      <charset val="1"/>
    </font>
    <font>
      <sz val="9"/>
      <color theme="1"/>
      <name val="Calibri"/>
      <family val="2"/>
      <charset val="1"/>
    </font>
    <font>
      <b/>
      <sz val="9"/>
      <color theme="1"/>
      <name val="Calibri"/>
      <family val="2"/>
      <charset val="1"/>
    </font>
    <font>
      <b/>
      <i/>
      <sz val="9"/>
      <color theme="1"/>
      <name val="Calibri"/>
      <family val="2"/>
      <charset val="1"/>
    </font>
    <font>
      <i/>
      <sz val="10"/>
      <color theme="1"/>
      <name val="Calibri"/>
      <family val="2"/>
      <charset val="1"/>
    </font>
    <font>
      <i/>
      <sz val="9"/>
      <color rgb="FF000000"/>
      <name val="Calibri"/>
      <family val="2"/>
      <charset val="1"/>
    </font>
    <font>
      <b/>
      <sz val="11"/>
      <color theme="1"/>
      <name val="Calibri"/>
      <family val="2"/>
      <charset val="1"/>
    </font>
    <font>
      <sz val="8"/>
      <color theme="1"/>
      <name val="Calibri"/>
      <family val="2"/>
      <charset val="1"/>
    </font>
    <font>
      <i/>
      <sz val="9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sz val="10"/>
      <color theme="1"/>
      <name val="Calibri"/>
      <family val="2"/>
      <charset val="1"/>
    </font>
    <font>
      <b/>
      <i/>
      <sz val="10"/>
      <color theme="1"/>
      <name val="Calibri"/>
      <family val="2"/>
      <charset val="1"/>
    </font>
    <font>
      <b/>
      <sz val="18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1"/>
        <bgColor theme="9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theme="9"/>
      </patternFill>
    </fill>
    <fill>
      <patternFill patternType="solid">
        <fgColor theme="4" tint="-0.4999542222357860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557481612597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79247413556324"/>
        <bgColor rgb="FF969696"/>
      </patternFill>
    </fill>
    <fill>
      <patternFill patternType="solid">
        <fgColor theme="4" tint="0.59999389629810485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theme="9" tint="0.39997558519241921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9" tint="0.39997558519241921"/>
      </top>
      <bottom style="thin">
        <color theme="0" tint="-0.24991607409894101"/>
      </bottom>
      <diagonal/>
    </border>
    <border>
      <left style="thin">
        <color theme="0"/>
      </left>
      <right style="thin">
        <color theme="0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</borders>
  <cellStyleXfs count="21">
    <xf numFmtId="0" fontId="0" fillId="0" borderId="0"/>
    <xf numFmtId="165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16" fillId="0" borderId="0"/>
    <xf numFmtId="0" fontId="16" fillId="0" borderId="0"/>
    <xf numFmtId="166" fontId="16" fillId="0" borderId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ill="0" applyBorder="0" applyAlignment="0" applyProtection="0"/>
    <xf numFmtId="165" fontId="16" fillId="0" borderId="0" applyFont="0" applyFill="0" applyBorder="0" applyAlignment="0" applyProtection="0"/>
    <xf numFmtId="9" fontId="16" fillId="0" borderId="0" applyFill="0" applyBorder="0" applyAlignment="0" applyProtection="0"/>
    <xf numFmtId="164" fontId="16" fillId="0" borderId="0" applyFill="0" applyBorder="0" applyAlignment="0" applyProtection="0"/>
    <xf numFmtId="9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52" fillId="0" borderId="0"/>
    <xf numFmtId="172" fontId="52" fillId="0" borderId="0" applyBorder="0" applyProtection="0"/>
    <xf numFmtId="172" fontId="52" fillId="0" borderId="0" applyBorder="0" applyProtection="0"/>
  </cellStyleXfs>
  <cellXfs count="582">
    <xf numFmtId="0" fontId="0" fillId="0" borderId="0" xfId="0"/>
    <xf numFmtId="43" fontId="1" fillId="0" borderId="0" xfId="0" applyNumberFormat="1" applyFont="1"/>
    <xf numFmtId="14" fontId="2" fillId="0" borderId="0" xfId="0" applyNumberFormat="1" applyFont="1"/>
    <xf numFmtId="165" fontId="2" fillId="0" borderId="0" xfId="0" applyNumberFormat="1" applyFont="1"/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2" fontId="1" fillId="0" borderId="0" xfId="0" applyNumberFormat="1" applyFont="1"/>
    <xf numFmtId="14" fontId="1" fillId="0" borderId="0" xfId="0" applyNumberFormat="1" applyFont="1"/>
    <xf numFmtId="0" fontId="2" fillId="0" borderId="0" xfId="0" applyFont="1"/>
    <xf numFmtId="10" fontId="1" fillId="0" borderId="0" xfId="0" applyNumberFormat="1" applyFont="1"/>
    <xf numFmtId="14" fontId="7" fillId="0" borderId="0" xfId="0" applyNumberFormat="1" applyFont="1"/>
    <xf numFmtId="43" fontId="2" fillId="0" borderId="0" xfId="0" applyNumberFormat="1" applyFont="1"/>
    <xf numFmtId="2" fontId="2" fillId="0" borderId="0" xfId="0" applyNumberFormat="1" applyFont="1"/>
    <xf numFmtId="10" fontId="2" fillId="0" borderId="0" xfId="0" applyNumberFormat="1" applyFont="1"/>
    <xf numFmtId="14" fontId="8" fillId="0" borderId="0" xfId="0" applyNumberFormat="1" applyFont="1"/>
    <xf numFmtId="0" fontId="5" fillId="6" borderId="6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1" fillId="8" borderId="0" xfId="0" applyFont="1" applyFill="1"/>
    <xf numFmtId="0" fontId="1" fillId="8" borderId="8" xfId="0" applyFont="1" applyFill="1" applyBorder="1"/>
    <xf numFmtId="166" fontId="1" fillId="8" borderId="9" xfId="0" applyNumberFormat="1" applyFont="1" applyFill="1" applyBorder="1"/>
    <xf numFmtId="166" fontId="1" fillId="0" borderId="0" xfId="0" applyNumberFormat="1" applyFont="1"/>
    <xf numFmtId="0" fontId="9" fillId="9" borderId="8" xfId="0" applyFont="1" applyFill="1" applyBorder="1"/>
    <xf numFmtId="4" fontId="1" fillId="0" borderId="0" xfId="0" applyNumberFormat="1" applyFont="1"/>
    <xf numFmtId="0" fontId="3" fillId="7" borderId="8" xfId="0" applyFont="1" applyFill="1" applyBorder="1"/>
    <xf numFmtId="166" fontId="3" fillId="7" borderId="9" xfId="0" applyNumberFormat="1" applyFont="1" applyFill="1" applyBorder="1" applyAlignment="1">
      <alignment horizontal="left" indent="2"/>
    </xf>
    <xf numFmtId="0" fontId="9" fillId="10" borderId="8" xfId="0" applyFont="1" applyFill="1" applyBorder="1"/>
    <xf numFmtId="166" fontId="9" fillId="10" borderId="9" xfId="0" applyNumberFormat="1" applyFont="1" applyFill="1" applyBorder="1" applyAlignment="1">
      <alignment horizontal="left" indent="1"/>
    </xf>
    <xf numFmtId="0" fontId="3" fillId="3" borderId="1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vertical="center" wrapText="1"/>
    </xf>
    <xf numFmtId="0" fontId="9" fillId="9" borderId="8" xfId="0" applyFont="1" applyFill="1" applyBorder="1" applyAlignment="1">
      <alignment vertical="center" wrapText="1"/>
    </xf>
    <xf numFmtId="166" fontId="9" fillId="9" borderId="9" xfId="0" applyNumberFormat="1" applyFont="1" applyFill="1" applyBorder="1" applyAlignment="1">
      <alignment horizontal="left" vertical="center"/>
    </xf>
    <xf numFmtId="0" fontId="1" fillId="8" borderId="0" xfId="0" applyFont="1" applyFill="1" applyAlignment="1">
      <alignment horizontal="left"/>
    </xf>
    <xf numFmtId="166" fontId="3" fillId="7" borderId="9" xfId="0" applyNumberFormat="1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center"/>
    </xf>
    <xf numFmtId="166" fontId="3" fillId="3" borderId="12" xfId="0" applyNumberFormat="1" applyFont="1" applyFill="1" applyBorder="1" applyAlignment="1">
      <alignment horizontal="left" vertical="center" indent="2"/>
    </xf>
    <xf numFmtId="0" fontId="3" fillId="0" borderId="0" xfId="0" applyFont="1" applyAlignment="1">
      <alignment horizontal="left" indent="2"/>
    </xf>
    <xf numFmtId="166" fontId="3" fillId="0" borderId="0" xfId="0" applyNumberFormat="1" applyFont="1" applyAlignment="1">
      <alignment horizontal="left" vertical="center" indent="2"/>
    </xf>
    <xf numFmtId="0" fontId="3" fillId="3" borderId="13" xfId="0" applyFont="1" applyFill="1" applyBorder="1" applyAlignment="1">
      <alignment horizontal="center" vertical="center" wrapText="1"/>
    </xf>
    <xf numFmtId="166" fontId="1" fillId="8" borderId="0" xfId="0" applyNumberFormat="1" applyFont="1" applyFill="1"/>
    <xf numFmtId="167" fontId="1" fillId="0" borderId="0" xfId="0" applyNumberFormat="1" applyFont="1"/>
    <xf numFmtId="0" fontId="9" fillId="9" borderId="8" xfId="0" applyFont="1" applyFill="1" applyBorder="1" applyAlignment="1">
      <alignment vertical="center"/>
    </xf>
    <xf numFmtId="0" fontId="9" fillId="11" borderId="8" xfId="0" applyFont="1" applyFill="1" applyBorder="1"/>
    <xf numFmtId="166" fontId="9" fillId="11" borderId="9" xfId="0" applyNumberFormat="1" applyFont="1" applyFill="1" applyBorder="1" applyAlignment="1">
      <alignment horizontal="left" vertical="center"/>
    </xf>
    <xf numFmtId="166" fontId="1" fillId="0" borderId="9" xfId="0" applyNumberFormat="1" applyFont="1" applyBorder="1"/>
    <xf numFmtId="0" fontId="9" fillId="11" borderId="9" xfId="0" applyFont="1" applyFill="1" applyBorder="1" applyAlignment="1">
      <alignment horizontal="left" vertical="center"/>
    </xf>
    <xf numFmtId="0" fontId="9" fillId="12" borderId="8" xfId="0" applyFont="1" applyFill="1" applyBorder="1" applyAlignment="1">
      <alignment vertical="center"/>
    </xf>
    <xf numFmtId="166" fontId="9" fillId="12" borderId="9" xfId="0" applyNumberFormat="1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left" indent="2"/>
    </xf>
    <xf numFmtId="0" fontId="9" fillId="10" borderId="9" xfId="0" applyFont="1" applyFill="1" applyBorder="1" applyAlignment="1">
      <alignment horizontal="left" vertical="center"/>
    </xf>
    <xf numFmtId="0" fontId="1" fillId="8" borderId="8" xfId="0" applyFont="1" applyFill="1" applyBorder="1" applyAlignment="1">
      <alignment wrapText="1"/>
    </xf>
    <xf numFmtId="166" fontId="3" fillId="3" borderId="12" xfId="0" applyNumberFormat="1" applyFont="1" applyFill="1" applyBorder="1" applyAlignment="1">
      <alignment horizontal="left" vertical="center"/>
    </xf>
    <xf numFmtId="0" fontId="3" fillId="8" borderId="0" xfId="0" applyFont="1" applyFill="1" applyAlignment="1">
      <alignment horizontal="left" indent="2"/>
    </xf>
    <xf numFmtId="166" fontId="3" fillId="8" borderId="0" xfId="0" applyNumberFormat="1" applyFont="1" applyFill="1" applyAlignment="1">
      <alignment horizontal="left" vertical="center"/>
    </xf>
    <xf numFmtId="0" fontId="1" fillId="8" borderId="14" xfId="0" applyFont="1" applyFill="1" applyBorder="1" applyAlignment="1">
      <alignment wrapText="1"/>
    </xf>
    <xf numFmtId="166" fontId="1" fillId="8" borderId="15" xfId="0" applyNumberFormat="1" applyFont="1" applyFill="1" applyBorder="1" applyAlignment="1">
      <alignment wrapText="1"/>
    </xf>
    <xf numFmtId="0" fontId="1" fillId="8" borderId="16" xfId="0" applyFont="1" applyFill="1" applyBorder="1" applyAlignment="1">
      <alignment wrapText="1"/>
    </xf>
    <xf numFmtId="17" fontId="3" fillId="3" borderId="9" xfId="0" applyNumberFormat="1" applyFont="1" applyFill="1" applyBorder="1" applyAlignment="1">
      <alignment horizontal="center" vertical="center" wrapText="1"/>
    </xf>
    <xf numFmtId="166" fontId="1" fillId="8" borderId="17" xfId="0" applyNumberFormat="1" applyFont="1" applyFill="1" applyBorder="1"/>
    <xf numFmtId="0" fontId="3" fillId="3" borderId="8" xfId="0" applyFont="1" applyFill="1" applyBorder="1" applyAlignment="1">
      <alignment horizontal="center"/>
    </xf>
    <xf numFmtId="166" fontId="3" fillId="3" borderId="9" xfId="0" applyNumberFormat="1" applyFont="1" applyFill="1" applyBorder="1" applyAlignment="1">
      <alignment horizontal="left" vertical="center"/>
    </xf>
    <xf numFmtId="166" fontId="3" fillId="3" borderId="9" xfId="0" applyNumberFormat="1" applyFont="1" applyFill="1" applyBorder="1" applyAlignment="1">
      <alignment vertical="center"/>
    </xf>
    <xf numFmtId="0" fontId="9" fillId="8" borderId="18" xfId="0" applyFont="1" applyFill="1" applyBorder="1" applyAlignment="1">
      <alignment horizontal="center"/>
    </xf>
    <xf numFmtId="166" fontId="9" fillId="8" borderId="19" xfId="0" applyNumberFormat="1" applyFont="1" applyFill="1" applyBorder="1"/>
    <xf numFmtId="0" fontId="1" fillId="0" borderId="8" xfId="0" applyFont="1" applyBorder="1"/>
    <xf numFmtId="0" fontId="1" fillId="8" borderId="9" xfId="0" applyFont="1" applyFill="1" applyBorder="1" applyAlignment="1">
      <alignment vertical="center"/>
    </xf>
    <xf numFmtId="0" fontId="3" fillId="3" borderId="18" xfId="0" applyFont="1" applyFill="1" applyBorder="1" applyAlignment="1">
      <alignment horizontal="center"/>
    </xf>
    <xf numFmtId="10" fontId="9" fillId="0" borderId="20" xfId="0" applyNumberFormat="1" applyFont="1" applyBorder="1" applyAlignment="1">
      <alignment vertical="center"/>
    </xf>
    <xf numFmtId="0" fontId="9" fillId="10" borderId="8" xfId="0" applyFont="1" applyFill="1" applyBorder="1" applyAlignment="1">
      <alignment horizontal="center"/>
    </xf>
    <xf numFmtId="10" fontId="9" fillId="8" borderId="0" xfId="0" applyNumberFormat="1" applyFont="1" applyFill="1" applyAlignment="1">
      <alignment vertical="center"/>
    </xf>
    <xf numFmtId="168" fontId="9" fillId="9" borderId="9" xfId="0" applyNumberFormat="1" applyFont="1" applyFill="1" applyBorder="1"/>
    <xf numFmtId="0" fontId="9" fillId="10" borderId="9" xfId="0" applyFont="1" applyFill="1" applyBorder="1" applyAlignment="1">
      <alignment horizontal="left"/>
    </xf>
    <xf numFmtId="0" fontId="9" fillId="10" borderId="8" xfId="0" applyFont="1" applyFill="1" applyBorder="1" applyAlignment="1">
      <alignment vertical="center" wrapText="1"/>
    </xf>
    <xf numFmtId="0" fontId="9" fillId="10" borderId="9" xfId="0" applyFont="1" applyFill="1" applyBorder="1" applyAlignment="1">
      <alignment horizontal="left" wrapText="1" indent="1"/>
    </xf>
    <xf numFmtId="166" fontId="10" fillId="13" borderId="0" xfId="0" applyNumberFormat="1" applyFont="1" applyFill="1" applyAlignment="1">
      <alignment horizontal="right" vertical="center" wrapText="1"/>
    </xf>
    <xf numFmtId="166" fontId="10" fillId="13" borderId="9" xfId="0" applyNumberFormat="1" applyFont="1" applyFill="1" applyBorder="1" applyAlignment="1">
      <alignment horizontal="right" vertical="center" wrapText="1"/>
    </xf>
    <xf numFmtId="0" fontId="4" fillId="8" borderId="8" xfId="0" applyFont="1" applyFill="1" applyBorder="1" applyAlignment="1">
      <alignment wrapText="1"/>
    </xf>
    <xf numFmtId="0" fontId="6" fillId="6" borderId="8" xfId="0" applyFont="1" applyFill="1" applyBorder="1"/>
    <xf numFmtId="166" fontId="6" fillId="6" borderId="0" xfId="0" applyNumberFormat="1" applyFont="1" applyFill="1" applyAlignment="1">
      <alignment horizontal="right" vertical="center" wrapText="1"/>
    </xf>
    <xf numFmtId="168" fontId="6" fillId="6" borderId="0" xfId="0" applyNumberFormat="1" applyFont="1" applyFill="1" applyAlignment="1">
      <alignment horizontal="right" vertical="center"/>
    </xf>
    <xf numFmtId="168" fontId="4" fillId="8" borderId="0" xfId="0" applyNumberFormat="1" applyFont="1" applyFill="1" applyAlignment="1">
      <alignment horizontal="right" vertical="center" wrapText="1"/>
    </xf>
    <xf numFmtId="168" fontId="4" fillId="8" borderId="9" xfId="0" applyNumberFormat="1" applyFont="1" applyFill="1" applyBorder="1" applyAlignment="1">
      <alignment horizontal="right" vertical="center" wrapText="1"/>
    </xf>
    <xf numFmtId="0" fontId="6" fillId="3" borderId="11" xfId="0" applyFont="1" applyFill="1" applyBorder="1"/>
    <xf numFmtId="166" fontId="6" fillId="3" borderId="21" xfId="0" applyNumberFormat="1" applyFont="1" applyFill="1" applyBorder="1" applyAlignment="1">
      <alignment horizontal="right" vertical="center" wrapText="1"/>
    </xf>
    <xf numFmtId="0" fontId="6" fillId="8" borderId="0" xfId="0" applyFont="1" applyFill="1" applyAlignment="1">
      <alignment horizontal="left" indent="2"/>
    </xf>
    <xf numFmtId="166" fontId="6" fillId="8" borderId="0" xfId="0" applyNumberFormat="1" applyFont="1" applyFill="1" applyAlignment="1">
      <alignment horizontal="center" vertical="center" wrapText="1"/>
    </xf>
    <xf numFmtId="166" fontId="6" fillId="8" borderId="9" xfId="0" applyNumberFormat="1" applyFont="1" applyFill="1" applyBorder="1" applyAlignment="1">
      <alignment horizontal="center" vertical="center" wrapText="1"/>
    </xf>
    <xf numFmtId="0" fontId="11" fillId="8" borderId="0" xfId="0" applyFont="1" applyFill="1" applyAlignment="1">
      <alignment horizontal="left" vertical="center"/>
    </xf>
    <xf numFmtId="168" fontId="4" fillId="0" borderId="0" xfId="0" applyNumberFormat="1" applyFont="1" applyAlignment="1">
      <alignment horizontal="right" vertical="center" wrapText="1"/>
    </xf>
    <xf numFmtId="168" fontId="4" fillId="0" borderId="9" xfId="0" applyNumberFormat="1" applyFont="1" applyBorder="1" applyAlignment="1">
      <alignment horizontal="right" vertical="center" wrapText="1"/>
    </xf>
    <xf numFmtId="0" fontId="11" fillId="0" borderId="0" xfId="0" applyFont="1" applyAlignment="1">
      <alignment horizontal="left" vertical="center"/>
    </xf>
    <xf numFmtId="166" fontId="4" fillId="0" borderId="9" xfId="0" applyNumberFormat="1" applyFont="1" applyBorder="1" applyAlignment="1">
      <alignment horizontal="right" vertical="center" wrapText="1"/>
    </xf>
    <xf numFmtId="0" fontId="4" fillId="8" borderId="0" xfId="0" applyFont="1" applyFill="1"/>
    <xf numFmtId="0" fontId="4" fillId="8" borderId="0" xfId="0" applyFont="1" applyFill="1" applyAlignment="1">
      <alignment horizontal="center" vertical="center" wrapText="1"/>
    </xf>
    <xf numFmtId="166" fontId="4" fillId="8" borderId="0" xfId="0" applyNumberFormat="1" applyFont="1" applyFill="1" applyAlignment="1">
      <alignment horizontal="center" vertical="center" wrapText="1"/>
    </xf>
    <xf numFmtId="0" fontId="10" fillId="8" borderId="8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left" vertical="center" indent="2"/>
    </xf>
    <xf numFmtId="166" fontId="6" fillId="3" borderId="21" xfId="0" applyNumberFormat="1" applyFont="1" applyFill="1" applyBorder="1" applyAlignment="1">
      <alignment horizontal="center" vertical="center" wrapText="1"/>
    </xf>
    <xf numFmtId="0" fontId="10" fillId="8" borderId="0" xfId="0" applyFont="1" applyFill="1" applyAlignment="1">
      <alignment horizontal="center"/>
    </xf>
    <xf numFmtId="0" fontId="10" fillId="8" borderId="11" xfId="0" applyFont="1" applyFill="1" applyBorder="1" applyAlignment="1">
      <alignment horizontal="center"/>
    </xf>
    <xf numFmtId="166" fontId="4" fillId="8" borderId="21" xfId="0" applyNumberFormat="1" applyFont="1" applyFill="1" applyBorder="1" applyAlignment="1">
      <alignment horizontal="right" vertical="center" wrapText="1"/>
    </xf>
    <xf numFmtId="0" fontId="12" fillId="0" borderId="0" xfId="0" applyFont="1"/>
    <xf numFmtId="0" fontId="6" fillId="3" borderId="10" xfId="0" applyFont="1" applyFill="1" applyBorder="1" applyAlignment="1">
      <alignment horizontal="center" vertical="center"/>
    </xf>
    <xf numFmtId="166" fontId="6" fillId="3" borderId="23" xfId="0" applyNumberFormat="1" applyFont="1" applyFill="1" applyBorder="1" applyAlignment="1">
      <alignment horizontal="center" vertical="center" wrapText="1"/>
    </xf>
    <xf numFmtId="0" fontId="10" fillId="14" borderId="8" xfId="0" applyFont="1" applyFill="1" applyBorder="1" applyAlignment="1">
      <alignment wrapText="1"/>
    </xf>
    <xf numFmtId="0" fontId="10" fillId="14" borderId="0" xfId="0" applyFont="1" applyFill="1" applyAlignment="1">
      <alignment horizontal="center" vertical="center" wrapText="1"/>
    </xf>
    <xf numFmtId="0" fontId="10" fillId="14" borderId="9" xfId="0" applyFont="1" applyFill="1" applyBorder="1" applyAlignment="1">
      <alignment horizontal="center" vertical="center" wrapText="1"/>
    </xf>
    <xf numFmtId="0" fontId="4" fillId="8" borderId="8" xfId="0" applyFont="1" applyFill="1" applyBorder="1"/>
    <xf numFmtId="166" fontId="4" fillId="8" borderId="9" xfId="0" applyNumberFormat="1" applyFont="1" applyFill="1" applyBorder="1" applyAlignment="1">
      <alignment horizontal="right" vertical="center" wrapText="1"/>
    </xf>
    <xf numFmtId="0" fontId="4" fillId="0" borderId="8" xfId="0" applyFont="1" applyBorder="1"/>
    <xf numFmtId="0" fontId="6" fillId="6" borderId="8" xfId="0" applyFont="1" applyFill="1" applyBorder="1" applyAlignment="1">
      <alignment wrapText="1"/>
    </xf>
    <xf numFmtId="0" fontId="10" fillId="14" borderId="8" xfId="0" applyFont="1" applyFill="1" applyBorder="1"/>
    <xf numFmtId="0" fontId="10" fillId="14" borderId="0" xfId="0" applyFont="1" applyFill="1" applyAlignment="1">
      <alignment horizontal="right" vertical="center" wrapText="1"/>
    </xf>
    <xf numFmtId="0" fontId="10" fillId="14" borderId="9" xfId="0" applyFont="1" applyFill="1" applyBorder="1" applyAlignment="1">
      <alignment horizontal="right" vertical="center" wrapText="1"/>
    </xf>
    <xf numFmtId="0" fontId="10" fillId="15" borderId="8" xfId="0" applyFont="1" applyFill="1" applyBorder="1"/>
    <xf numFmtId="0" fontId="10" fillId="15" borderId="0" xfId="0" applyFont="1" applyFill="1" applyAlignment="1">
      <alignment horizontal="right" vertical="center" wrapText="1"/>
    </xf>
    <xf numFmtId="0" fontId="10" fillId="15" borderId="9" xfId="0" applyFont="1" applyFill="1" applyBorder="1" applyAlignment="1">
      <alignment horizontal="right" vertical="center" wrapText="1"/>
    </xf>
    <xf numFmtId="0" fontId="4" fillId="8" borderId="8" xfId="0" applyFont="1" applyFill="1" applyBorder="1" applyAlignment="1">
      <alignment vertical="center" wrapText="1"/>
    </xf>
    <xf numFmtId="166" fontId="4" fillId="8" borderId="0" xfId="0" applyNumberFormat="1" applyFont="1" applyFill="1" applyAlignment="1">
      <alignment horizontal="right" vertical="center" wrapText="1"/>
    </xf>
    <xf numFmtId="0" fontId="10" fillId="13" borderId="8" xfId="0" applyFont="1" applyFill="1" applyBorder="1" applyAlignment="1">
      <alignment wrapText="1"/>
    </xf>
    <xf numFmtId="0" fontId="4" fillId="0" borderId="0" xfId="0" applyFont="1" applyAlignment="1">
      <alignment vertical="center"/>
    </xf>
    <xf numFmtId="0" fontId="6" fillId="8" borderId="0" xfId="0" applyFont="1" applyFill="1" applyAlignment="1">
      <alignment horizontal="left" vertical="center"/>
    </xf>
    <xf numFmtId="0" fontId="10" fillId="14" borderId="0" xfId="0" applyFont="1" applyFill="1" applyAlignment="1">
      <alignment horizontal="left" indent="1"/>
    </xf>
    <xf numFmtId="0" fontId="6" fillId="3" borderId="11" xfId="0" applyFont="1" applyFill="1" applyBorder="1" applyAlignment="1">
      <alignment horizontal="center" vertical="center"/>
    </xf>
    <xf numFmtId="166" fontId="6" fillId="8" borderId="0" xfId="0" applyNumberFormat="1" applyFont="1" applyFill="1" applyAlignment="1">
      <alignment horizontal="left" vertical="center" indent="2"/>
    </xf>
    <xf numFmtId="0" fontId="14" fillId="0" borderId="0" xfId="0" applyFont="1" applyAlignment="1">
      <alignment horizontal="left" vertical="center"/>
    </xf>
    <xf numFmtId="0" fontId="14" fillId="8" borderId="0" xfId="0" applyFont="1" applyFill="1" applyAlignment="1">
      <alignment horizontal="left" vertical="center" wrapText="1"/>
    </xf>
    <xf numFmtId="0" fontId="14" fillId="8" borderId="0" xfId="0" applyFont="1" applyFill="1" applyAlignment="1">
      <alignment horizontal="left" vertical="center"/>
    </xf>
    <xf numFmtId="0" fontId="10" fillId="14" borderId="9" xfId="0" applyFont="1" applyFill="1" applyBorder="1" applyAlignment="1">
      <alignment horizontal="left" indent="1"/>
    </xf>
    <xf numFmtId="166" fontId="4" fillId="8" borderId="21" xfId="0" applyNumberFormat="1" applyFont="1" applyFill="1" applyBorder="1" applyAlignment="1">
      <alignment horizontal="center" vertical="center" wrapText="1"/>
    </xf>
    <xf numFmtId="4" fontId="10" fillId="0" borderId="26" xfId="0" applyNumberFormat="1" applyFont="1" applyBorder="1"/>
    <xf numFmtId="0" fontId="6" fillId="3" borderId="14" xfId="0" applyFont="1" applyFill="1" applyBorder="1" applyAlignment="1">
      <alignment horizontal="center" vertical="center"/>
    </xf>
    <xf numFmtId="0" fontId="10" fillId="8" borderId="27" xfId="0" applyFont="1" applyFill="1" applyBorder="1" applyAlignment="1">
      <alignment horizontal="left" vertical="center"/>
    </xf>
    <xf numFmtId="166" fontId="10" fillId="8" borderId="27" xfId="0" applyNumberFormat="1" applyFont="1" applyFill="1" applyBorder="1" applyAlignment="1">
      <alignment horizontal="left" vertical="center"/>
    </xf>
    <xf numFmtId="0" fontId="10" fillId="16" borderId="28" xfId="0" applyFont="1" applyFill="1" applyBorder="1" applyAlignment="1">
      <alignment horizontal="left" vertical="center"/>
    </xf>
    <xf numFmtId="166" fontId="10" fillId="16" borderId="29" xfId="0" applyNumberFormat="1" applyFont="1" applyFill="1" applyBorder="1" applyAlignment="1">
      <alignment horizontal="right" vertical="center"/>
    </xf>
    <xf numFmtId="0" fontId="4" fillId="0" borderId="28" xfId="0" applyFont="1" applyBorder="1" applyAlignment="1">
      <alignment horizontal="left" vertical="center" indent="1"/>
    </xf>
    <xf numFmtId="168" fontId="4" fillId="0" borderId="29" xfId="0" applyNumberFormat="1" applyFont="1" applyBorder="1" applyAlignment="1">
      <alignment horizontal="right"/>
    </xf>
    <xf numFmtId="166" fontId="10" fillId="17" borderId="29" xfId="0" applyNumberFormat="1" applyFont="1" applyFill="1" applyBorder="1"/>
    <xf numFmtId="168" fontId="10" fillId="17" borderId="29" xfId="0" applyNumberFormat="1" applyFont="1" applyFill="1" applyBorder="1"/>
    <xf numFmtId="0" fontId="10" fillId="11" borderId="28" xfId="0" applyFont="1" applyFill="1" applyBorder="1" applyAlignment="1">
      <alignment horizontal="left" vertical="center"/>
    </xf>
    <xf numFmtId="168" fontId="10" fillId="11" borderId="29" xfId="0" applyNumberFormat="1" applyFont="1" applyFill="1" applyBorder="1" applyAlignment="1">
      <alignment vertical="center"/>
    </xf>
    <xf numFmtId="0" fontId="10" fillId="17" borderId="29" xfId="0" applyFont="1" applyFill="1" applyBorder="1" applyAlignment="1">
      <alignment horizontal="left" vertical="center"/>
    </xf>
    <xf numFmtId="168" fontId="4" fillId="17" borderId="29" xfId="0" applyNumberFormat="1" applyFont="1" applyFill="1" applyBorder="1"/>
    <xf numFmtId="166" fontId="10" fillId="17" borderId="29" xfId="0" applyNumberFormat="1" applyFont="1" applyFill="1" applyBorder="1" applyAlignment="1">
      <alignment horizontal="right" vertical="center"/>
    </xf>
    <xf numFmtId="0" fontId="4" fillId="0" borderId="29" xfId="0" applyFont="1" applyBorder="1" applyAlignment="1">
      <alignment horizontal="left" vertical="center" indent="1"/>
    </xf>
    <xf numFmtId="0" fontId="4" fillId="0" borderId="30" xfId="0" applyFont="1" applyBorder="1" applyAlignment="1">
      <alignment horizontal="left" vertical="center" indent="1"/>
    </xf>
    <xf numFmtId="166" fontId="4" fillId="0" borderId="0" xfId="0" applyNumberFormat="1" applyFont="1"/>
    <xf numFmtId="168" fontId="10" fillId="11" borderId="29" xfId="0" applyNumberFormat="1" applyFont="1" applyFill="1" applyBorder="1" applyAlignment="1">
      <alignment horizontal="right" vertical="center"/>
    </xf>
    <xf numFmtId="168" fontId="4" fillId="0" borderId="30" xfId="0" applyNumberFormat="1" applyFont="1" applyBorder="1" applyAlignment="1">
      <alignment horizontal="right"/>
    </xf>
    <xf numFmtId="4" fontId="4" fillId="0" borderId="0" xfId="0" applyNumberFormat="1" applyFont="1"/>
    <xf numFmtId="0" fontId="10" fillId="0" borderId="28" xfId="0" applyFont="1" applyBorder="1" applyAlignment="1">
      <alignment horizontal="left" vertical="center"/>
    </xf>
    <xf numFmtId="166" fontId="10" fillId="8" borderId="27" xfId="0" applyNumberFormat="1" applyFont="1" applyFill="1" applyBorder="1" applyAlignment="1">
      <alignment horizontal="right" vertical="center"/>
    </xf>
    <xf numFmtId="0" fontId="10" fillId="17" borderId="28" xfId="0" applyFont="1" applyFill="1" applyBorder="1" applyAlignment="1">
      <alignment horizontal="left" vertical="center"/>
    </xf>
    <xf numFmtId="0" fontId="10" fillId="18" borderId="29" xfId="0" applyFont="1" applyFill="1" applyBorder="1" applyAlignment="1">
      <alignment horizontal="left" vertical="center"/>
    </xf>
    <xf numFmtId="166" fontId="10" fillId="17" borderId="29" xfId="0" applyNumberFormat="1" applyFont="1" applyFill="1" applyBorder="1" applyAlignment="1">
      <alignment horizontal="right"/>
    </xf>
    <xf numFmtId="166" fontId="4" fillId="0" borderId="29" xfId="0" applyNumberFormat="1" applyFont="1" applyBorder="1" applyAlignment="1">
      <alignment horizontal="right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65" fontId="0" fillId="0" borderId="0" xfId="1" applyFont="1"/>
    <xf numFmtId="165" fontId="0" fillId="0" borderId="0" xfId="0" applyNumberFormat="1"/>
    <xf numFmtId="166" fontId="10" fillId="13" borderId="31" xfId="0" applyNumberFormat="1" applyFont="1" applyFill="1" applyBorder="1" applyAlignment="1">
      <alignment horizontal="right" vertical="center" wrapText="1"/>
    </xf>
    <xf numFmtId="166" fontId="4" fillId="8" borderId="31" xfId="0" applyNumberFormat="1" applyFont="1" applyFill="1" applyBorder="1" applyAlignment="1">
      <alignment horizontal="right" vertical="center" wrapText="1"/>
    </xf>
    <xf numFmtId="0" fontId="26" fillId="8" borderId="0" xfId="6" applyFont="1" applyFill="1" applyAlignment="1">
      <alignment horizontal="center"/>
    </xf>
    <xf numFmtId="0" fontId="22" fillId="8" borderId="0" xfId="7" applyFont="1" applyFill="1" applyAlignment="1">
      <alignment vertical="center"/>
    </xf>
    <xf numFmtId="0" fontId="22" fillId="0" borderId="0" xfId="7" applyFont="1"/>
    <xf numFmtId="0" fontId="20" fillId="0" borderId="0" xfId="7" applyFont="1"/>
    <xf numFmtId="0" fontId="16" fillId="0" borderId="0" xfId="7"/>
    <xf numFmtId="0" fontId="25" fillId="0" borderId="0" xfId="6" applyFont="1"/>
    <xf numFmtId="0" fontId="25" fillId="8" borderId="0" xfId="6" applyFont="1" applyFill="1"/>
    <xf numFmtId="0" fontId="0" fillId="0" borderId="0" xfId="6" applyFont="1"/>
    <xf numFmtId="0" fontId="20" fillId="8" borderId="0" xfId="6" applyFont="1" applyFill="1"/>
    <xf numFmtId="0" fontId="22" fillId="8" borderId="0" xfId="6" applyFont="1" applyFill="1"/>
    <xf numFmtId="0" fontId="27" fillId="0" borderId="0" xfId="3" applyFont="1" applyFill="1" applyAlignment="1">
      <alignment vertical="center"/>
    </xf>
    <xf numFmtId="0" fontId="25" fillId="0" borderId="27" xfId="6" applyFont="1" applyBorder="1" applyAlignment="1">
      <alignment horizontal="center" vertical="center" wrapText="1"/>
    </xf>
    <xf numFmtId="0" fontId="25" fillId="8" borderId="27" xfId="6" applyFont="1" applyFill="1" applyBorder="1" applyAlignment="1">
      <alignment horizontal="center" vertical="center" wrapText="1"/>
    </xf>
    <xf numFmtId="0" fontId="28" fillId="8" borderId="27" xfId="6" applyFont="1" applyFill="1" applyBorder="1" applyAlignment="1">
      <alignment horizontal="center" vertical="center" wrapText="1"/>
    </xf>
    <xf numFmtId="17" fontId="28" fillId="8" borderId="27" xfId="6" applyNumberFormat="1" applyFont="1" applyFill="1" applyBorder="1" applyAlignment="1">
      <alignment horizontal="center" vertical="center" wrapText="1"/>
    </xf>
    <xf numFmtId="0" fontId="25" fillId="0" borderId="27" xfId="7" applyFont="1" applyBorder="1" applyAlignment="1">
      <alignment horizontal="center" vertical="center" wrapText="1"/>
    </xf>
    <xf numFmtId="0" fontId="29" fillId="0" borderId="0" xfId="6" applyFont="1"/>
    <xf numFmtId="0" fontId="29" fillId="8" borderId="0" xfId="6" applyFont="1" applyFill="1"/>
    <xf numFmtId="0" fontId="30" fillId="0" borderId="0" xfId="7" applyFont="1" applyAlignment="1">
      <alignment vertical="center" wrapText="1"/>
    </xf>
    <xf numFmtId="0" fontId="30" fillId="0" borderId="0" xfId="7" applyFont="1" applyAlignment="1">
      <alignment horizontal="center" wrapText="1"/>
    </xf>
    <xf numFmtId="0" fontId="25" fillId="0" borderId="27" xfId="6" applyFont="1" applyBorder="1"/>
    <xf numFmtId="2" fontId="25" fillId="0" borderId="27" xfId="6" applyNumberFormat="1" applyFont="1" applyBorder="1"/>
    <xf numFmtId="165" fontId="25" fillId="8" borderId="27" xfId="8" applyNumberFormat="1" applyFont="1" applyFill="1" applyBorder="1" applyAlignment="1"/>
    <xf numFmtId="165" fontId="25" fillId="0" borderId="27" xfId="8" applyNumberFormat="1" applyFont="1" applyBorder="1" applyAlignment="1"/>
    <xf numFmtId="166" fontId="25" fillId="8" borderId="27" xfId="8" applyFont="1" applyFill="1" applyBorder="1" applyAlignment="1"/>
    <xf numFmtId="166" fontId="25" fillId="0" borderId="27" xfId="8" applyFont="1" applyFill="1" applyBorder="1" applyAlignment="1"/>
    <xf numFmtId="166" fontId="25" fillId="0" borderId="27" xfId="8" applyFont="1" applyFill="1" applyBorder="1" applyAlignment="1">
      <alignment horizontal="right"/>
    </xf>
    <xf numFmtId="2" fontId="25" fillId="8" borderId="27" xfId="6" applyNumberFormat="1" applyFont="1" applyFill="1" applyBorder="1"/>
    <xf numFmtId="2" fontId="25" fillId="8" borderId="27" xfId="7" applyNumberFormat="1" applyFont="1" applyFill="1" applyBorder="1"/>
    <xf numFmtId="166" fontId="25" fillId="8" borderId="0" xfId="8" applyFont="1" applyFill="1" applyBorder="1" applyAlignment="1"/>
    <xf numFmtId="166" fontId="25" fillId="0" borderId="0" xfId="8" applyFont="1" applyFill="1" applyBorder="1" applyAlignment="1"/>
    <xf numFmtId="0" fontId="28" fillId="8" borderId="0" xfId="6" applyFont="1" applyFill="1"/>
    <xf numFmtId="2" fontId="26" fillId="0" borderId="0" xfId="6" applyNumberFormat="1" applyFont="1"/>
    <xf numFmtId="166" fontId="22" fillId="0" borderId="0" xfId="8" applyFont="1" applyFill="1" applyAlignment="1">
      <alignment vertical="center"/>
    </xf>
    <xf numFmtId="166" fontId="7" fillId="0" borderId="0" xfId="7" applyNumberFormat="1" applyFont="1" applyAlignment="1">
      <alignment vertical="center"/>
    </xf>
    <xf numFmtId="2" fontId="25" fillId="0" borderId="0" xfId="6" applyNumberFormat="1" applyFont="1"/>
    <xf numFmtId="2" fontId="25" fillId="8" borderId="0" xfId="6" applyNumberFormat="1" applyFont="1" applyFill="1"/>
    <xf numFmtId="166" fontId="25" fillId="0" borderId="0" xfId="6" applyNumberFormat="1" applyFont="1"/>
    <xf numFmtId="166" fontId="28" fillId="8" borderId="0" xfId="8" applyFont="1" applyFill="1" applyBorder="1" applyAlignment="1">
      <alignment horizontal="right"/>
    </xf>
    <xf numFmtId="166" fontId="28" fillId="0" borderId="0" xfId="8" applyFont="1" applyFill="1" applyBorder="1" applyAlignment="1">
      <alignment horizontal="right"/>
    </xf>
    <xf numFmtId="166" fontId="25" fillId="8" borderId="0" xfId="8" applyFont="1" applyFill="1" applyBorder="1" applyAlignment="1">
      <alignment horizontal="right"/>
    </xf>
    <xf numFmtId="166" fontId="25" fillId="8" borderId="0" xfId="7" applyNumberFormat="1" applyFont="1" applyFill="1" applyAlignment="1">
      <alignment horizontal="right"/>
    </xf>
    <xf numFmtId="166" fontId="28" fillId="8" borderId="0" xfId="9" applyNumberFormat="1" applyFont="1" applyFill="1" applyBorder="1" applyAlignment="1">
      <alignment horizontal="right"/>
    </xf>
    <xf numFmtId="166" fontId="28" fillId="0" borderId="0" xfId="9" applyNumberFormat="1" applyFont="1" applyFill="1" applyBorder="1" applyAlignment="1">
      <alignment horizontal="right"/>
    </xf>
    <xf numFmtId="2" fontId="29" fillId="0" borderId="0" xfId="6" applyNumberFormat="1" applyFont="1"/>
    <xf numFmtId="2" fontId="29" fillId="8" borderId="0" xfId="6" applyNumberFormat="1" applyFont="1" applyFill="1"/>
    <xf numFmtId="166" fontId="29" fillId="8" borderId="0" xfId="8" applyFont="1" applyFill="1" applyAlignment="1"/>
    <xf numFmtId="166" fontId="29" fillId="0" borderId="0" xfId="8" applyFont="1" applyFill="1" applyAlignment="1"/>
    <xf numFmtId="2" fontId="31" fillId="8" borderId="0" xfId="6" applyNumberFormat="1" applyFont="1" applyFill="1"/>
    <xf numFmtId="165" fontId="26" fillId="0" borderId="0" xfId="8" applyNumberFormat="1" applyFont="1" applyFill="1" applyAlignment="1"/>
    <xf numFmtId="0" fontId="25" fillId="0" borderId="0" xfId="7" applyFont="1" applyAlignment="1">
      <alignment horizontal="center" vertical="center" wrapText="1"/>
    </xf>
    <xf numFmtId="2" fontId="29" fillId="8" borderId="0" xfId="7" applyNumberFormat="1" applyFont="1" applyFill="1"/>
    <xf numFmtId="2" fontId="31" fillId="0" borderId="0" xfId="6" applyNumberFormat="1" applyFont="1"/>
    <xf numFmtId="165" fontId="29" fillId="8" borderId="0" xfId="10" applyFont="1" applyFill="1" applyAlignment="1"/>
    <xf numFmtId="0" fontId="29" fillId="0" borderId="0" xfId="6" applyFont="1" applyAlignment="1">
      <alignment wrapText="1"/>
    </xf>
    <xf numFmtId="0" fontId="7" fillId="0" borderId="0" xfId="7" applyFont="1"/>
    <xf numFmtId="166" fontId="25" fillId="0" borderId="0" xfId="8" applyFont="1" applyFill="1" applyAlignment="1"/>
    <xf numFmtId="166" fontId="25" fillId="0" borderId="0" xfId="8" applyFont="1" applyFill="1" applyAlignment="1">
      <alignment horizontal="right"/>
    </xf>
    <xf numFmtId="2" fontId="28" fillId="0" borderId="0" xfId="6" applyNumberFormat="1" applyFont="1"/>
    <xf numFmtId="2" fontId="25" fillId="0" borderId="0" xfId="7" applyNumberFormat="1" applyFont="1"/>
    <xf numFmtId="2" fontId="28" fillId="8" borderId="0" xfId="6" applyNumberFormat="1" applyFont="1" applyFill="1"/>
    <xf numFmtId="166" fontId="29" fillId="0" borderId="0" xfId="8" applyFont="1" applyFill="1" applyAlignment="1">
      <alignment horizontal="right"/>
    </xf>
    <xf numFmtId="2" fontId="29" fillId="0" borderId="0" xfId="7" applyNumberFormat="1" applyFont="1"/>
    <xf numFmtId="0" fontId="0" fillId="8" borderId="0" xfId="6" applyFont="1" applyFill="1"/>
    <xf numFmtId="0" fontId="34" fillId="0" borderId="0" xfId="6" applyFont="1"/>
    <xf numFmtId="0" fontId="34" fillId="8" borderId="0" xfId="6" applyFont="1" applyFill="1"/>
    <xf numFmtId="0" fontId="16" fillId="8" borderId="0" xfId="7" applyFill="1"/>
    <xf numFmtId="0" fontId="20" fillId="8" borderId="0" xfId="7" applyFont="1" applyFill="1"/>
    <xf numFmtId="0" fontId="22" fillId="8" borderId="0" xfId="7" applyFont="1" applyFill="1"/>
    <xf numFmtId="0" fontId="35" fillId="8" borderId="0" xfId="6" applyFont="1" applyFill="1" applyAlignment="1">
      <alignment horizontal="center"/>
    </xf>
    <xf numFmtId="0" fontId="36" fillId="0" borderId="0" xfId="7" applyFont="1"/>
    <xf numFmtId="0" fontId="37" fillId="8" borderId="0" xfId="6" applyFont="1" applyFill="1" applyAlignment="1">
      <alignment horizontal="center"/>
    </xf>
    <xf numFmtId="0" fontId="27" fillId="0" borderId="0" xfId="3" applyFont="1" applyFill="1"/>
    <xf numFmtId="0" fontId="36" fillId="8" borderId="0" xfId="6" applyFont="1" applyFill="1"/>
    <xf numFmtId="0" fontId="28" fillId="8" borderId="27" xfId="6" applyFont="1" applyFill="1" applyBorder="1" applyAlignment="1">
      <alignment vertical="center" wrapText="1"/>
    </xf>
    <xf numFmtId="0" fontId="31" fillId="8" borderId="0" xfId="6" applyFont="1" applyFill="1"/>
    <xf numFmtId="0" fontId="36" fillId="0" borderId="0" xfId="6" applyFont="1"/>
    <xf numFmtId="166" fontId="20" fillId="8" borderId="0" xfId="8" applyFont="1" applyFill="1" applyAlignment="1"/>
    <xf numFmtId="0" fontId="38" fillId="0" borderId="0" xfId="7" applyFont="1"/>
    <xf numFmtId="0" fontId="28" fillId="8" borderId="27" xfId="6" applyFont="1" applyFill="1" applyBorder="1"/>
    <xf numFmtId="2" fontId="28" fillId="8" borderId="27" xfId="6" applyNumberFormat="1" applyFont="1" applyFill="1" applyBorder="1"/>
    <xf numFmtId="2" fontId="28" fillId="0" borderId="27" xfId="6" applyNumberFormat="1" applyFont="1" applyBorder="1"/>
    <xf numFmtId="2" fontId="28" fillId="0" borderId="27" xfId="6" applyNumberFormat="1" applyFont="1" applyBorder="1" applyAlignment="1">
      <alignment horizontal="right"/>
    </xf>
    <xf numFmtId="2" fontId="25" fillId="0" borderId="27" xfId="7" applyNumberFormat="1" applyFont="1" applyBorder="1"/>
    <xf numFmtId="0" fontId="28" fillId="0" borderId="0" xfId="6" applyFont="1"/>
    <xf numFmtId="0" fontId="35" fillId="8" borderId="0" xfId="6" applyFont="1" applyFill="1"/>
    <xf numFmtId="165" fontId="28" fillId="8" borderId="0" xfId="6" applyNumberFormat="1" applyFont="1" applyFill="1"/>
    <xf numFmtId="0" fontId="36" fillId="8" borderId="0" xfId="7" applyFont="1" applyFill="1"/>
    <xf numFmtId="165" fontId="28" fillId="8" borderId="0" xfId="8" applyNumberFormat="1" applyFont="1" applyFill="1" applyBorder="1" applyAlignment="1"/>
    <xf numFmtId="165" fontId="28" fillId="0" borderId="0" xfId="8" applyNumberFormat="1" applyFont="1" applyFill="1" applyBorder="1" applyAlignment="1"/>
    <xf numFmtId="165" fontId="25" fillId="8" borderId="0" xfId="8" applyNumberFormat="1" applyFont="1" applyFill="1" applyBorder="1" applyAlignment="1"/>
    <xf numFmtId="165" fontId="25" fillId="8" borderId="0" xfId="7" applyNumberFormat="1" applyFont="1" applyFill="1"/>
    <xf numFmtId="165" fontId="25" fillId="0" borderId="0" xfId="7" applyNumberFormat="1" applyFont="1"/>
    <xf numFmtId="2" fontId="37" fillId="8" borderId="0" xfId="6" applyNumberFormat="1" applyFont="1" applyFill="1"/>
    <xf numFmtId="165" fontId="31" fillId="8" borderId="0" xfId="8" applyNumberFormat="1" applyFont="1" applyFill="1" applyAlignment="1"/>
    <xf numFmtId="165" fontId="31" fillId="0" borderId="0" xfId="8" applyNumberFormat="1" applyFont="1" applyFill="1" applyAlignment="1"/>
    <xf numFmtId="165" fontId="29" fillId="8" borderId="0" xfId="8" applyNumberFormat="1" applyFont="1" applyFill="1" applyAlignment="1"/>
    <xf numFmtId="165" fontId="29" fillId="8" borderId="0" xfId="7" applyNumberFormat="1" applyFont="1" applyFill="1"/>
    <xf numFmtId="165" fontId="29" fillId="0" borderId="0" xfId="7" applyNumberFormat="1" applyFont="1"/>
    <xf numFmtId="165" fontId="36" fillId="8" borderId="0" xfId="11" applyFont="1" applyFill="1"/>
    <xf numFmtId="165" fontId="36" fillId="0" borderId="0" xfId="11" applyFont="1" applyFill="1"/>
    <xf numFmtId="0" fontId="31" fillId="8" borderId="0" xfId="6" applyFont="1" applyFill="1" applyAlignment="1">
      <alignment wrapText="1"/>
    </xf>
    <xf numFmtId="165" fontId="37" fillId="8" borderId="0" xfId="8" applyNumberFormat="1" applyFont="1" applyFill="1" applyAlignment="1"/>
    <xf numFmtId="2" fontId="20" fillId="0" borderId="0" xfId="7" applyNumberFormat="1" applyFont="1"/>
    <xf numFmtId="165" fontId="28" fillId="0" borderId="0" xfId="8" applyNumberFormat="1" applyFont="1" applyFill="1" applyAlignment="1"/>
    <xf numFmtId="165" fontId="28" fillId="8" borderId="0" xfId="8" applyNumberFormat="1" applyFont="1" applyFill="1" applyAlignment="1">
      <alignment horizontal="right"/>
    </xf>
    <xf numFmtId="165" fontId="28" fillId="0" borderId="0" xfId="8" applyNumberFormat="1" applyFont="1" applyFill="1" applyAlignment="1">
      <alignment horizontal="right"/>
    </xf>
    <xf numFmtId="165" fontId="25" fillId="0" borderId="0" xfId="8" applyNumberFormat="1" applyFont="1" applyFill="1" applyBorder="1" applyAlignment="1"/>
    <xf numFmtId="165" fontId="28" fillId="0" borderId="0" xfId="9" applyFont="1" applyFill="1" applyBorder="1" applyAlignment="1"/>
    <xf numFmtId="0" fontId="31" fillId="0" borderId="0" xfId="6" applyFont="1"/>
    <xf numFmtId="170" fontId="31" fillId="0" borderId="0" xfId="12" applyNumberFormat="1" applyFont="1" applyFill="1" applyAlignment="1"/>
    <xf numFmtId="165" fontId="31" fillId="8" borderId="0" xfId="8" applyNumberFormat="1" applyFont="1" applyFill="1" applyAlignment="1">
      <alignment horizontal="right"/>
    </xf>
    <xf numFmtId="165" fontId="31" fillId="0" borderId="0" xfId="8" applyNumberFormat="1" applyFont="1" applyFill="1" applyAlignment="1">
      <alignment horizontal="right"/>
    </xf>
    <xf numFmtId="170" fontId="37" fillId="0" borderId="0" xfId="12" applyNumberFormat="1" applyFont="1" applyFill="1" applyAlignment="1"/>
    <xf numFmtId="170" fontId="29" fillId="0" borderId="0" xfId="12" applyNumberFormat="1" applyFont="1" applyFill="1" applyAlignment="1"/>
    <xf numFmtId="165" fontId="29" fillId="0" borderId="0" xfId="8" applyNumberFormat="1" applyFont="1" applyFill="1" applyAlignment="1"/>
    <xf numFmtId="165" fontId="31" fillId="0" borderId="0" xfId="9" applyFont="1" applyFill="1" applyAlignment="1"/>
    <xf numFmtId="166" fontId="20" fillId="0" borderId="0" xfId="7" applyNumberFormat="1" applyFont="1"/>
    <xf numFmtId="0" fontId="39" fillId="8" borderId="0" xfId="6" applyFont="1" applyFill="1"/>
    <xf numFmtId="164" fontId="22" fillId="8" borderId="0" xfId="13" applyFont="1" applyFill="1" applyAlignment="1"/>
    <xf numFmtId="164" fontId="20" fillId="0" borderId="0" xfId="7" applyNumberFormat="1" applyFont="1"/>
    <xf numFmtId="166" fontId="22" fillId="8" borderId="0" xfId="7" applyNumberFormat="1" applyFont="1" applyFill="1"/>
    <xf numFmtId="0" fontId="25" fillId="8" borderId="0" xfId="6" applyFont="1" applyFill="1" applyAlignment="1">
      <alignment horizontal="center"/>
    </xf>
    <xf numFmtId="0" fontId="29" fillId="8" borderId="0" xfId="6" applyFont="1" applyFill="1" applyAlignment="1">
      <alignment horizontal="center"/>
    </xf>
    <xf numFmtId="0" fontId="40" fillId="8" borderId="0" xfId="6" applyFont="1" applyFill="1"/>
    <xf numFmtId="0" fontId="41" fillId="8" borderId="0" xfId="6" applyFont="1" applyFill="1"/>
    <xf numFmtId="0" fontId="41" fillId="0" borderId="0" xfId="6" applyFont="1"/>
    <xf numFmtId="0" fontId="42" fillId="0" borderId="0" xfId="7" applyFont="1"/>
    <xf numFmtId="0" fontId="27" fillId="0" borderId="0" xfId="3" applyFont="1" applyFill="1" applyAlignment="1">
      <alignment horizontal="left" vertical="center"/>
    </xf>
    <xf numFmtId="0" fontId="25" fillId="8" borderId="27" xfId="6" applyFont="1" applyFill="1" applyBorder="1"/>
    <xf numFmtId="165" fontId="25" fillId="0" borderId="27" xfId="12" applyNumberFormat="1" applyFont="1" applyFill="1" applyBorder="1" applyAlignment="1"/>
    <xf numFmtId="165" fontId="25" fillId="0" borderId="27" xfId="12" applyNumberFormat="1" applyFont="1" applyFill="1" applyBorder="1" applyAlignment="1">
      <alignment horizontal="right"/>
    </xf>
    <xf numFmtId="0" fontId="29" fillId="8" borderId="0" xfId="6" applyFont="1" applyFill="1" applyAlignment="1">
      <alignment horizontal="right"/>
    </xf>
    <xf numFmtId="0" fontId="29" fillId="0" borderId="0" xfId="6" applyFont="1" applyAlignment="1">
      <alignment horizontal="right"/>
    </xf>
    <xf numFmtId="0" fontId="43" fillId="8" borderId="0" xfId="6" applyFont="1" applyFill="1"/>
    <xf numFmtId="165" fontId="25" fillId="8" borderId="0" xfId="8" applyNumberFormat="1" applyFont="1" applyFill="1" applyAlignment="1"/>
    <xf numFmtId="166" fontId="25" fillId="8" borderId="0" xfId="8" applyFont="1" applyFill="1" applyAlignment="1"/>
    <xf numFmtId="166" fontId="25" fillId="8" borderId="0" xfId="8" applyFont="1" applyFill="1" applyAlignment="1">
      <alignment horizontal="right"/>
    </xf>
    <xf numFmtId="165" fontId="28" fillId="8" borderId="0" xfId="8" applyNumberFormat="1" applyFont="1" applyFill="1" applyAlignment="1"/>
    <xf numFmtId="10" fontId="29" fillId="8" borderId="0" xfId="12" applyNumberFormat="1" applyFont="1" applyFill="1" applyAlignment="1"/>
    <xf numFmtId="10" fontId="29" fillId="8" borderId="0" xfId="12" applyNumberFormat="1" applyFont="1" applyFill="1" applyAlignment="1">
      <alignment horizontal="right"/>
    </xf>
    <xf numFmtId="10" fontId="29" fillId="0" borderId="0" xfId="12" applyNumberFormat="1" applyFont="1" applyFill="1" applyAlignment="1">
      <alignment horizontal="right"/>
    </xf>
    <xf numFmtId="2" fontId="43" fillId="8" borderId="0" xfId="6" applyNumberFormat="1" applyFont="1" applyFill="1"/>
    <xf numFmtId="2" fontId="42" fillId="0" borderId="0" xfId="7" applyNumberFormat="1" applyFont="1"/>
    <xf numFmtId="2" fontId="16" fillId="0" borderId="0" xfId="7" applyNumberFormat="1"/>
    <xf numFmtId="2" fontId="1" fillId="0" borderId="0" xfId="7" applyNumberFormat="1" applyFont="1"/>
    <xf numFmtId="166" fontId="29" fillId="8" borderId="0" xfId="8" applyFont="1" applyFill="1" applyAlignment="1">
      <alignment horizontal="right"/>
    </xf>
    <xf numFmtId="165" fontId="29" fillId="8" borderId="0" xfId="11" applyFont="1" applyFill="1"/>
    <xf numFmtId="165" fontId="29" fillId="8" borderId="0" xfId="8" applyNumberFormat="1" applyFont="1" applyFill="1" applyAlignment="1">
      <alignment horizontal="right"/>
    </xf>
    <xf numFmtId="165" fontId="29" fillId="0" borderId="0" xfId="8" applyNumberFormat="1" applyFont="1" applyFill="1" applyAlignment="1">
      <alignment horizontal="right"/>
    </xf>
    <xf numFmtId="165" fontId="25" fillId="0" borderId="0" xfId="8" applyNumberFormat="1" applyFont="1" applyFill="1" applyAlignment="1"/>
    <xf numFmtId="165" fontId="28" fillId="0" borderId="0" xfId="9" applyFont="1" applyFill="1" applyAlignment="1"/>
    <xf numFmtId="170" fontId="29" fillId="0" borderId="0" xfId="12" applyNumberFormat="1" applyFont="1" applyFill="1" applyAlignment="1">
      <alignment horizontal="right"/>
    </xf>
    <xf numFmtId="0" fontId="42" fillId="8" borderId="0" xfId="7" applyFont="1" applyFill="1"/>
    <xf numFmtId="166" fontId="42" fillId="8" borderId="0" xfId="7" applyNumberFormat="1" applyFont="1" applyFill="1"/>
    <xf numFmtId="0" fontId="42" fillId="8" borderId="0" xfId="6" applyFont="1" applyFill="1"/>
    <xf numFmtId="0" fontId="30" fillId="8" borderId="0" xfId="6" applyFont="1" applyFill="1"/>
    <xf numFmtId="0" fontId="16" fillId="0" borderId="0" xfId="7" applyAlignment="1">
      <alignment horizontal="center" vertical="center"/>
    </xf>
    <xf numFmtId="0" fontId="45" fillId="0" borderId="0" xfId="3" applyFont="1" applyFill="1" applyAlignment="1">
      <alignment vertical="center"/>
    </xf>
    <xf numFmtId="0" fontId="46" fillId="0" borderId="0" xfId="7" applyFont="1" applyAlignment="1">
      <alignment horizontal="center" vertical="center" wrapText="1"/>
    </xf>
    <xf numFmtId="0" fontId="34" fillId="0" borderId="0" xfId="7" applyFont="1" applyAlignment="1">
      <alignment horizontal="left" vertical="center"/>
    </xf>
    <xf numFmtId="0" fontId="34" fillId="0" borderId="0" xfId="7" applyFont="1" applyAlignment="1">
      <alignment horizontal="center" vertical="center"/>
    </xf>
    <xf numFmtId="0" fontId="46" fillId="0" borderId="32" xfId="7" applyFont="1" applyBorder="1" applyAlignment="1">
      <alignment horizontal="left" vertical="center" wrapText="1"/>
    </xf>
    <xf numFmtId="0" fontId="46" fillId="0" borderId="32" xfId="7" applyFont="1" applyBorder="1" applyAlignment="1">
      <alignment horizontal="left" vertical="center"/>
    </xf>
    <xf numFmtId="0" fontId="46" fillId="0" borderId="32" xfId="7" applyFont="1" applyBorder="1" applyAlignment="1">
      <alignment horizontal="center" vertical="center" wrapText="1"/>
    </xf>
    <xf numFmtId="0" fontId="46" fillId="0" borderId="32" xfId="7" applyFont="1" applyBorder="1" applyAlignment="1">
      <alignment horizontal="center" wrapText="1"/>
    </xf>
    <xf numFmtId="0" fontId="16" fillId="0" borderId="0" xfId="7" applyAlignment="1">
      <alignment horizontal="center" vertical="center" wrapText="1"/>
    </xf>
    <xf numFmtId="0" fontId="34" fillId="0" borderId="0" xfId="7" applyFont="1" applyAlignment="1">
      <alignment horizontal="left" vertical="center" wrapText="1"/>
    </xf>
    <xf numFmtId="14" fontId="34" fillId="0" borderId="0" xfId="7" applyNumberFormat="1" applyFont="1" applyAlignment="1">
      <alignment horizontal="center" vertical="center"/>
    </xf>
    <xf numFmtId="0" fontId="46" fillId="0" borderId="0" xfId="7" applyFont="1" applyAlignment="1">
      <alignment horizontal="left" vertical="center"/>
    </xf>
    <xf numFmtId="0" fontId="46" fillId="0" borderId="0" xfId="7" applyFont="1" applyAlignment="1">
      <alignment horizontal="center" vertical="center"/>
    </xf>
    <xf numFmtId="165" fontId="47" fillId="0" borderId="0" xfId="10" applyFont="1" applyFill="1" applyBorder="1" applyAlignment="1">
      <alignment horizontal="left" vertical="center"/>
    </xf>
    <xf numFmtId="9" fontId="46" fillId="0" borderId="0" xfId="14" applyFont="1" applyFill="1" applyBorder="1" applyAlignment="1">
      <alignment vertical="center"/>
    </xf>
    <xf numFmtId="9" fontId="34" fillId="0" borderId="0" xfId="14" applyFont="1" applyFill="1" applyBorder="1" applyAlignment="1">
      <alignment vertical="center"/>
    </xf>
    <xf numFmtId="165" fontId="16" fillId="0" borderId="0" xfId="7" applyNumberFormat="1"/>
    <xf numFmtId="165" fontId="39" fillId="0" borderId="0" xfId="15" applyFont="1" applyFill="1" applyBorder="1" applyAlignment="1">
      <alignment horizontal="center" vertical="center"/>
    </xf>
    <xf numFmtId="9" fontId="39" fillId="0" borderId="0" xfId="14" applyFont="1" applyFill="1" applyBorder="1" applyAlignment="1">
      <alignment vertical="center"/>
    </xf>
    <xf numFmtId="9" fontId="0" fillId="0" borderId="0" xfId="14" applyFont="1" applyFill="1"/>
    <xf numFmtId="165" fontId="47" fillId="0" borderId="0" xfId="15" applyFont="1" applyFill="1" applyBorder="1" applyAlignment="1">
      <alignment horizontal="center" vertical="center"/>
    </xf>
    <xf numFmtId="165" fontId="0" fillId="0" borderId="0" xfId="14" applyNumberFormat="1" applyFont="1" applyFill="1"/>
    <xf numFmtId="165" fontId="39" fillId="0" borderId="0" xfId="15" applyFont="1" applyFill="1" applyBorder="1" applyAlignment="1">
      <alignment vertical="center"/>
    </xf>
    <xf numFmtId="170" fontId="0" fillId="0" borderId="0" xfId="14" applyNumberFormat="1" applyFont="1" applyFill="1"/>
    <xf numFmtId="165" fontId="39" fillId="0" borderId="0" xfId="10" applyFont="1" applyFill="1" applyBorder="1" applyAlignment="1">
      <alignment horizontal="left" vertical="center"/>
    </xf>
    <xf numFmtId="9" fontId="39" fillId="0" borderId="0" xfId="14" applyFont="1" applyFill="1" applyBorder="1" applyAlignment="1">
      <alignment horizontal="center" vertical="center"/>
    </xf>
    <xf numFmtId="0" fontId="39" fillId="0" borderId="0" xfId="7" applyFont="1" applyAlignment="1">
      <alignment horizontal="left" vertical="center"/>
    </xf>
    <xf numFmtId="0" fontId="47" fillId="0" borderId="0" xfId="7" applyFont="1" applyAlignment="1">
      <alignment horizontal="left" vertical="center"/>
    </xf>
    <xf numFmtId="0" fontId="47" fillId="0" borderId="0" xfId="7" applyFont="1" applyAlignment="1">
      <alignment horizontal="center" vertical="center"/>
    </xf>
    <xf numFmtId="0" fontId="39" fillId="0" borderId="0" xfId="7" applyFont="1" applyAlignment="1">
      <alignment horizontal="left" vertical="center" wrapText="1"/>
    </xf>
    <xf numFmtId="9" fontId="47" fillId="0" borderId="0" xfId="14" applyFont="1" applyFill="1" applyBorder="1" applyAlignment="1">
      <alignment horizontal="center" vertical="center"/>
    </xf>
    <xf numFmtId="9" fontId="47" fillId="0" borderId="0" xfId="14" applyFont="1" applyFill="1" applyBorder="1" applyAlignment="1">
      <alignment horizontal="right" vertical="center"/>
    </xf>
    <xf numFmtId="0" fontId="34" fillId="0" borderId="0" xfId="7" applyFont="1" applyAlignment="1">
      <alignment horizontal="center" vertical="center" wrapText="1"/>
    </xf>
    <xf numFmtId="0" fontId="13" fillId="8" borderId="0" xfId="7" applyFont="1" applyFill="1" applyAlignment="1">
      <alignment wrapText="1"/>
    </xf>
    <xf numFmtId="9" fontId="46" fillId="0" borderId="0" xfId="14" applyFont="1" applyFill="1" applyBorder="1" applyAlignment="1">
      <alignment horizontal="center" vertical="center"/>
    </xf>
    <xf numFmtId="170" fontId="39" fillId="0" borderId="0" xfId="14" applyNumberFormat="1" applyFont="1" applyFill="1" applyBorder="1" applyAlignment="1">
      <alignment horizontal="center" vertical="center"/>
    </xf>
    <xf numFmtId="171" fontId="0" fillId="0" borderId="0" xfId="14" applyNumberFormat="1" applyFont="1"/>
    <xf numFmtId="10" fontId="16" fillId="0" borderId="0" xfId="16" applyNumberFormat="1" applyFont="1"/>
    <xf numFmtId="165" fontId="13" fillId="8" borderId="0" xfId="7" applyNumberFormat="1" applyFont="1" applyFill="1" applyAlignment="1">
      <alignment wrapText="1"/>
    </xf>
    <xf numFmtId="170" fontId="16" fillId="0" borderId="0" xfId="17" applyNumberFormat="1" applyFont="1"/>
    <xf numFmtId="165" fontId="39" fillId="0" borderId="0" xfId="14" applyNumberFormat="1" applyFont="1" applyFill="1" applyBorder="1" applyAlignment="1">
      <alignment horizontal="center" vertical="center"/>
    </xf>
    <xf numFmtId="170" fontId="16" fillId="0" borderId="0" xfId="4" applyNumberFormat="1"/>
    <xf numFmtId="0" fontId="0" fillId="0" borderId="0" xfId="7" applyFont="1"/>
    <xf numFmtId="170" fontId="47" fillId="0" borderId="0" xfId="14" applyNumberFormat="1" applyFont="1" applyFill="1" applyBorder="1" applyAlignment="1">
      <alignment horizontal="right" vertical="center"/>
    </xf>
    <xf numFmtId="0" fontId="16" fillId="0" borderId="0" xfId="7" applyAlignment="1">
      <alignment wrapText="1"/>
    </xf>
    <xf numFmtId="0" fontId="34" fillId="8" borderId="0" xfId="7" applyFont="1" applyFill="1" applyAlignment="1">
      <alignment wrapText="1"/>
    </xf>
    <xf numFmtId="0" fontId="34" fillId="0" borderId="0" xfId="7" applyFont="1" applyAlignment="1">
      <alignment wrapText="1"/>
    </xf>
    <xf numFmtId="165" fontId="0" fillId="8" borderId="0" xfId="10" applyFont="1" applyFill="1" applyBorder="1" applyAlignment="1">
      <alignment wrapText="1"/>
    </xf>
    <xf numFmtId="165" fontId="16" fillId="8" borderId="0" xfId="7" applyNumberFormat="1" applyFill="1"/>
    <xf numFmtId="165" fontId="19" fillId="8" borderId="0" xfId="10" applyFont="1" applyFill="1" applyBorder="1" applyAlignment="1">
      <alignment wrapText="1"/>
    </xf>
    <xf numFmtId="165" fontId="19" fillId="19" borderId="6" xfId="10" applyFont="1" applyFill="1" applyBorder="1" applyAlignment="1"/>
    <xf numFmtId="0" fontId="19" fillId="19" borderId="6" xfId="7" applyFont="1" applyFill="1" applyBorder="1"/>
    <xf numFmtId="165" fontId="0" fillId="0" borderId="0" xfId="11" applyFont="1"/>
    <xf numFmtId="165" fontId="0" fillId="8" borderId="0" xfId="10" applyFont="1" applyFill="1" applyBorder="1" applyAlignment="1">
      <alignment vertical="center"/>
    </xf>
    <xf numFmtId="0" fontId="16" fillId="8" borderId="0" xfId="7" applyFill="1" applyAlignment="1">
      <alignment vertical="center"/>
    </xf>
    <xf numFmtId="0" fontId="16" fillId="8" borderId="0" xfId="7" applyFill="1" applyAlignment="1">
      <alignment vertical="center" wrapText="1"/>
    </xf>
    <xf numFmtId="165" fontId="0" fillId="8" borderId="0" xfId="10" applyFont="1" applyFill="1" applyBorder="1" applyAlignment="1"/>
    <xf numFmtId="165" fontId="0" fillId="0" borderId="0" xfId="10" applyFont="1" applyAlignment="1"/>
    <xf numFmtId="165" fontId="0" fillId="0" borderId="0" xfId="15" applyFont="1" applyAlignment="1"/>
    <xf numFmtId="165" fontId="0" fillId="0" borderId="0" xfId="11" applyFont="1" applyFill="1" applyBorder="1" applyAlignment="1"/>
    <xf numFmtId="0" fontId="51" fillId="0" borderId="0" xfId="7" applyFont="1"/>
    <xf numFmtId="165" fontId="0" fillId="8" borderId="0" xfId="10" applyFont="1" applyFill="1" applyBorder="1" applyAlignment="1">
      <alignment horizontal="center" vertical="center"/>
    </xf>
    <xf numFmtId="0" fontId="19" fillId="19" borderId="6" xfId="7" applyFont="1" applyFill="1" applyBorder="1" applyAlignment="1">
      <alignment horizontal="center"/>
    </xf>
    <xf numFmtId="0" fontId="19" fillId="0" borderId="0" xfId="7" applyFont="1" applyAlignment="1">
      <alignment horizontal="center" vertical="center"/>
    </xf>
    <xf numFmtId="0" fontId="24" fillId="0" borderId="0" xfId="7" applyFont="1"/>
    <xf numFmtId="0" fontId="18" fillId="0" borderId="0" xfId="3" applyFill="1"/>
    <xf numFmtId="0" fontId="45" fillId="0" borderId="0" xfId="3" applyFont="1"/>
    <xf numFmtId="0" fontId="52" fillId="0" borderId="0" xfId="18"/>
    <xf numFmtId="0" fontId="53" fillId="0" borderId="0" xfId="18" applyFont="1" applyAlignment="1">
      <alignment horizontal="left" vertical="center"/>
    </xf>
    <xf numFmtId="172" fontId="0" fillId="0" borderId="0" xfId="19" applyFont="1" applyBorder="1" applyProtection="1"/>
    <xf numFmtId="172" fontId="54" fillId="0" borderId="27" xfId="19" applyFont="1" applyBorder="1" applyAlignment="1" applyProtection="1">
      <alignment horizontal="right" vertical="center"/>
    </xf>
    <xf numFmtId="0" fontId="54" fillId="0" borderId="27" xfId="18" applyFont="1" applyBorder="1" applyAlignment="1">
      <alignment horizontal="left" vertical="center"/>
    </xf>
    <xf numFmtId="2" fontId="52" fillId="0" borderId="0" xfId="18" applyNumberFormat="1"/>
    <xf numFmtId="0" fontId="55" fillId="0" borderId="27" xfId="18" applyFont="1" applyBorder="1" applyAlignment="1">
      <alignment horizontal="center" vertical="center"/>
    </xf>
    <xf numFmtId="0" fontId="56" fillId="0" borderId="27" xfId="18" applyFont="1" applyBorder="1" applyAlignment="1">
      <alignment horizontal="center" vertical="center"/>
    </xf>
    <xf numFmtId="173" fontId="60" fillId="0" borderId="0" xfId="18" applyNumberFormat="1" applyFont="1" applyAlignment="1">
      <alignment horizontal="left"/>
    </xf>
    <xf numFmtId="0" fontId="53" fillId="0" borderId="0" xfId="18" applyFont="1"/>
    <xf numFmtId="172" fontId="62" fillId="0" borderId="0" xfId="18" applyNumberFormat="1" applyFont="1" applyAlignment="1">
      <alignment horizontal="left" vertical="center"/>
    </xf>
    <xf numFmtId="0" fontId="57" fillId="0" borderId="0" xfId="18" applyFont="1" applyAlignment="1">
      <alignment horizontal="left" vertical="center"/>
    </xf>
    <xf numFmtId="172" fontId="62" fillId="0" borderId="27" xfId="20" applyFont="1" applyBorder="1" applyAlignment="1" applyProtection="1">
      <alignment horizontal="center" vertical="center"/>
    </xf>
    <xf numFmtId="0" fontId="62" fillId="0" borderId="35" xfId="18" applyFont="1" applyBorder="1" applyAlignment="1">
      <alignment horizontal="left" vertical="center"/>
    </xf>
    <xf numFmtId="0" fontId="63" fillId="0" borderId="27" xfId="18" applyFont="1" applyBorder="1" applyAlignment="1">
      <alignment horizontal="center" vertical="center"/>
    </xf>
    <xf numFmtId="0" fontId="64" fillId="0" borderId="27" xfId="18" applyFont="1" applyBorder="1"/>
    <xf numFmtId="0" fontId="62" fillId="0" borderId="0" xfId="18" applyFont="1"/>
    <xf numFmtId="166" fontId="6" fillId="3" borderId="36" xfId="0" applyNumberFormat="1" applyFont="1" applyFill="1" applyBorder="1" applyAlignment="1">
      <alignment horizontal="center" vertical="center" wrapText="1"/>
    </xf>
    <xf numFmtId="166" fontId="6" fillId="3" borderId="37" xfId="0" applyNumberFormat="1" applyFont="1" applyFill="1" applyBorder="1" applyAlignment="1">
      <alignment horizontal="center" vertical="center" wrapText="1"/>
    </xf>
    <xf numFmtId="0" fontId="10" fillId="14" borderId="28" xfId="0" applyFont="1" applyFill="1" applyBorder="1" applyAlignment="1">
      <alignment wrapText="1"/>
    </xf>
    <xf numFmtId="0" fontId="10" fillId="14" borderId="0" xfId="0" applyFont="1" applyFill="1" applyAlignment="1">
      <alignment horizontal="left" wrapText="1" indent="1"/>
    </xf>
    <xf numFmtId="0" fontId="10" fillId="14" borderId="31" xfId="0" applyFont="1" applyFill="1" applyBorder="1" applyAlignment="1">
      <alignment horizontal="left" wrapText="1" indent="1"/>
    </xf>
    <xf numFmtId="0" fontId="4" fillId="8" borderId="28" xfId="0" applyFont="1" applyFill="1" applyBorder="1"/>
    <xf numFmtId="168" fontId="4" fillId="8" borderId="31" xfId="0" applyNumberFormat="1" applyFont="1" applyFill="1" applyBorder="1" applyAlignment="1">
      <alignment horizontal="right" vertical="center" wrapText="1"/>
    </xf>
    <xf numFmtId="0" fontId="10" fillId="13" borderId="28" xfId="0" applyFont="1" applyFill="1" applyBorder="1"/>
    <xf numFmtId="168" fontId="10" fillId="13" borderId="0" xfId="0" applyNumberFormat="1" applyFont="1" applyFill="1" applyAlignment="1">
      <alignment horizontal="right" vertical="center" wrapText="1"/>
    </xf>
    <xf numFmtId="168" fontId="10" fillId="13" borderId="31" xfId="0" applyNumberFormat="1" applyFont="1" applyFill="1" applyBorder="1" applyAlignment="1">
      <alignment horizontal="right" vertical="center" wrapText="1"/>
    </xf>
    <xf numFmtId="168" fontId="10" fillId="0" borderId="0" xfId="0" applyNumberFormat="1" applyFont="1" applyAlignment="1">
      <alignment horizontal="right" vertical="center" wrapText="1"/>
    </xf>
    <xf numFmtId="168" fontId="4" fillId="0" borderId="31" xfId="0" applyNumberFormat="1" applyFont="1" applyBorder="1" applyAlignment="1">
      <alignment horizontal="right" vertical="center" wrapText="1"/>
    </xf>
    <xf numFmtId="0" fontId="4" fillId="8" borderId="28" xfId="0" applyFont="1" applyFill="1" applyBorder="1" applyAlignment="1">
      <alignment wrapText="1"/>
    </xf>
    <xf numFmtId="166" fontId="49" fillId="8" borderId="0" xfId="0" applyNumberFormat="1" applyFont="1" applyFill="1" applyAlignment="1">
      <alignment horizontal="right" vertical="center" wrapText="1"/>
    </xf>
    <xf numFmtId="168" fontId="49" fillId="0" borderId="0" xfId="0" applyNumberFormat="1" applyFont="1" applyAlignment="1">
      <alignment horizontal="right" vertical="center" wrapText="1"/>
    </xf>
    <xf numFmtId="168" fontId="50" fillId="0" borderId="0" xfId="0" applyNumberFormat="1" applyFont="1" applyAlignment="1">
      <alignment horizontal="right" vertical="center" wrapText="1"/>
    </xf>
    <xf numFmtId="166" fontId="49" fillId="8" borderId="31" xfId="0" applyNumberFormat="1" applyFont="1" applyFill="1" applyBorder="1" applyAlignment="1">
      <alignment horizontal="right" vertical="center" wrapText="1"/>
    </xf>
    <xf numFmtId="0" fontId="10" fillId="13" borderId="28" xfId="0" applyFont="1" applyFill="1" applyBorder="1" applyAlignment="1">
      <alignment wrapText="1"/>
    </xf>
    <xf numFmtId="166" fontId="23" fillId="8" borderId="0" xfId="0" applyNumberFormat="1" applyFont="1" applyFill="1" applyAlignment="1">
      <alignment horizontal="right" vertical="center" wrapText="1"/>
    </xf>
    <xf numFmtId="0" fontId="6" fillId="6" borderId="28" xfId="0" applyFont="1" applyFill="1" applyBorder="1"/>
    <xf numFmtId="166" fontId="6" fillId="6" borderId="31" xfId="0" applyNumberFormat="1" applyFont="1" applyFill="1" applyBorder="1" applyAlignment="1">
      <alignment horizontal="right" vertical="center" wrapText="1"/>
    </xf>
    <xf numFmtId="0" fontId="10" fillId="14" borderId="28" xfId="0" applyFont="1" applyFill="1" applyBorder="1"/>
    <xf numFmtId="0" fontId="10" fillId="14" borderId="31" xfId="0" applyFont="1" applyFill="1" applyBorder="1" applyAlignment="1">
      <alignment horizontal="right" vertical="center" wrapText="1"/>
    </xf>
    <xf numFmtId="0" fontId="6" fillId="3" borderId="16" xfId="0" applyFont="1" applyFill="1" applyBorder="1" applyAlignment="1">
      <alignment vertical="center" wrapText="1"/>
    </xf>
    <xf numFmtId="166" fontId="6" fillId="3" borderId="25" xfId="0" applyNumberFormat="1" applyFont="1" applyFill="1" applyBorder="1" applyAlignment="1">
      <alignment horizontal="right" vertical="center" wrapText="1"/>
    </xf>
    <xf numFmtId="166" fontId="6" fillId="3" borderId="17" xfId="0" applyNumberFormat="1" applyFont="1" applyFill="1" applyBorder="1" applyAlignment="1">
      <alignment horizontal="right" vertical="center" wrapText="1"/>
    </xf>
    <xf numFmtId="0" fontId="10" fillId="14" borderId="31" xfId="0" applyFont="1" applyFill="1" applyBorder="1" applyAlignment="1">
      <alignment horizontal="center" vertical="center" wrapText="1"/>
    </xf>
    <xf numFmtId="0" fontId="4" fillId="0" borderId="28" xfId="0" applyFont="1" applyBorder="1"/>
    <xf numFmtId="0" fontId="6" fillId="6" borderId="28" xfId="0" applyFont="1" applyFill="1" applyBorder="1" applyAlignment="1">
      <alignment wrapText="1"/>
    </xf>
    <xf numFmtId="168" fontId="6" fillId="6" borderId="31" xfId="0" applyNumberFormat="1" applyFont="1" applyFill="1" applyBorder="1" applyAlignment="1">
      <alignment horizontal="right" vertical="center"/>
    </xf>
    <xf numFmtId="0" fontId="10" fillId="15" borderId="28" xfId="0" applyFont="1" applyFill="1" applyBorder="1"/>
    <xf numFmtId="0" fontId="10" fillId="15" borderId="31" xfId="0" applyFont="1" applyFill="1" applyBorder="1" applyAlignment="1">
      <alignment horizontal="right" vertical="center" wrapText="1"/>
    </xf>
    <xf numFmtId="0" fontId="4" fillId="8" borderId="28" xfId="0" applyFont="1" applyFill="1" applyBorder="1" applyAlignment="1">
      <alignment vertical="center" wrapText="1"/>
    </xf>
    <xf numFmtId="0" fontId="6" fillId="3" borderId="16" xfId="0" applyFont="1" applyFill="1" applyBorder="1"/>
    <xf numFmtId="0" fontId="6" fillId="3" borderId="38" xfId="0" applyFont="1" applyFill="1" applyBorder="1" applyAlignment="1">
      <alignment vertical="center" wrapText="1"/>
    </xf>
    <xf numFmtId="166" fontId="6" fillId="3" borderId="39" xfId="0" applyNumberFormat="1" applyFont="1" applyFill="1" applyBorder="1" applyAlignment="1">
      <alignment horizontal="right" vertical="center" wrapText="1"/>
    </xf>
    <xf numFmtId="0" fontId="11" fillId="0" borderId="28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4" fillId="0" borderId="25" xfId="0" applyFont="1" applyBorder="1"/>
    <xf numFmtId="0" fontId="4" fillId="0" borderId="17" xfId="0" applyFont="1" applyBorder="1"/>
    <xf numFmtId="166" fontId="4" fillId="0" borderId="0" xfId="0" applyNumberFormat="1" applyFont="1" applyAlignment="1">
      <alignment horizontal="right" vertical="center" wrapText="1"/>
    </xf>
    <xf numFmtId="166" fontId="4" fillId="0" borderId="31" xfId="0" applyNumberFormat="1" applyFont="1" applyBorder="1" applyAlignment="1">
      <alignment horizontal="right" vertical="center" wrapText="1"/>
    </xf>
    <xf numFmtId="0" fontId="10" fillId="14" borderId="28" xfId="0" applyFont="1" applyFill="1" applyBorder="1" applyAlignment="1">
      <alignment vertical="center" wrapText="1"/>
    </xf>
    <xf numFmtId="0" fontId="4" fillId="8" borderId="28" xfId="0" applyFont="1" applyFill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6" fillId="6" borderId="28" xfId="0" applyFont="1" applyFill="1" applyBorder="1" applyAlignment="1">
      <alignment vertical="center" wrapText="1"/>
    </xf>
    <xf numFmtId="0" fontId="10" fillId="14" borderId="28" xfId="0" applyFont="1" applyFill="1" applyBorder="1" applyAlignment="1">
      <alignment vertical="center"/>
    </xf>
    <xf numFmtId="0" fontId="10" fillId="15" borderId="28" xfId="0" applyFont="1" applyFill="1" applyBorder="1" applyAlignment="1">
      <alignment vertical="center"/>
    </xf>
    <xf numFmtId="0" fontId="10" fillId="13" borderId="28" xfId="0" applyFont="1" applyFill="1" applyBorder="1" applyAlignment="1">
      <alignment vertical="center" wrapText="1"/>
    </xf>
    <xf numFmtId="0" fontId="6" fillId="6" borderId="28" xfId="0" applyFont="1" applyFill="1" applyBorder="1" applyAlignment="1">
      <alignment vertical="center"/>
    </xf>
    <xf numFmtId="0" fontId="6" fillId="3" borderId="16" xfId="0" applyFont="1" applyFill="1" applyBorder="1" applyAlignment="1">
      <alignment vertical="center"/>
    </xf>
    <xf numFmtId="168" fontId="10" fillId="0" borderId="31" xfId="0" applyNumberFormat="1" applyFont="1" applyBorder="1" applyAlignment="1">
      <alignment horizontal="right" vertical="center" wrapText="1"/>
    </xf>
    <xf numFmtId="166" fontId="10" fillId="0" borderId="0" xfId="0" applyNumberFormat="1" applyFont="1" applyAlignment="1">
      <alignment horizontal="right" vertical="center" wrapText="1"/>
    </xf>
    <xf numFmtId="0" fontId="10" fillId="14" borderId="0" xfId="0" applyFont="1" applyFill="1" applyAlignment="1">
      <alignment horizontal="right" indent="1"/>
    </xf>
    <xf numFmtId="0" fontId="10" fillId="14" borderId="31" xfId="0" applyFont="1" applyFill="1" applyBorder="1" applyAlignment="1">
      <alignment horizontal="right" indent="1"/>
    </xf>
    <xf numFmtId="168" fontId="6" fillId="6" borderId="0" xfId="0" applyNumberFormat="1" applyFont="1" applyFill="1" applyAlignment="1">
      <alignment horizontal="right" vertical="center" wrapText="1"/>
    </xf>
    <xf numFmtId="168" fontId="6" fillId="6" borderId="31" xfId="0" applyNumberFormat="1" applyFont="1" applyFill="1" applyBorder="1" applyAlignment="1">
      <alignment horizontal="right" vertical="center" wrapText="1"/>
    </xf>
    <xf numFmtId="0" fontId="10" fillId="14" borderId="0" xfId="0" applyFont="1" applyFill="1" applyAlignment="1">
      <alignment horizontal="right"/>
    </xf>
    <xf numFmtId="0" fontId="10" fillId="15" borderId="0" xfId="0" applyFont="1" applyFill="1" applyAlignment="1">
      <alignment horizontal="right" indent="2"/>
    </xf>
    <xf numFmtId="0" fontId="10" fillId="15" borderId="0" xfId="0" applyFont="1" applyFill="1" applyAlignment="1">
      <alignment horizontal="right"/>
    </xf>
    <xf numFmtId="0" fontId="10" fillId="15" borderId="31" xfId="0" applyFont="1" applyFill="1" applyBorder="1" applyAlignment="1">
      <alignment horizontal="right" indent="2"/>
    </xf>
    <xf numFmtId="0" fontId="6" fillId="3" borderId="16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/>
    </xf>
    <xf numFmtId="0" fontId="10" fillId="14" borderId="31" xfId="0" applyFont="1" applyFill="1" applyBorder="1" applyAlignment="1">
      <alignment horizontal="left" indent="1"/>
    </xf>
    <xf numFmtId="0" fontId="10" fillId="14" borderId="0" xfId="0" applyFont="1" applyFill="1" applyAlignment="1">
      <alignment horizontal="right" wrapText="1" indent="1"/>
    </xf>
    <xf numFmtId="0" fontId="10" fillId="14" borderId="31" xfId="0" applyFont="1" applyFill="1" applyBorder="1" applyAlignment="1">
      <alignment horizontal="right" wrapText="1" indent="1"/>
    </xf>
    <xf numFmtId="0" fontId="6" fillId="3" borderId="38" xfId="0" applyFont="1" applyFill="1" applyBorder="1" applyAlignment="1">
      <alignment horizontal="center" vertical="center"/>
    </xf>
    <xf numFmtId="0" fontId="15" fillId="8" borderId="28" xfId="0" applyFont="1" applyFill="1" applyBorder="1" applyAlignment="1">
      <alignment horizontal="left" vertical="center"/>
    </xf>
    <xf numFmtId="0" fontId="2" fillId="8" borderId="0" xfId="0" applyFont="1" applyFill="1" applyAlignment="1">
      <alignment horizontal="left" vertical="center" wrapText="1"/>
    </xf>
    <xf numFmtId="0" fontId="2" fillId="8" borderId="31" xfId="0" applyFont="1" applyFill="1" applyBorder="1" applyAlignment="1">
      <alignment horizontal="left" vertical="center" wrapText="1"/>
    </xf>
    <xf numFmtId="0" fontId="65" fillId="21" borderId="0" xfId="0" applyFont="1" applyFill="1"/>
    <xf numFmtId="0" fontId="36" fillId="21" borderId="0" xfId="0" applyFont="1" applyFill="1"/>
    <xf numFmtId="0" fontId="66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20" fillId="0" borderId="0" xfId="0" applyFont="1"/>
    <xf numFmtId="0" fontId="18" fillId="0" borderId="0" xfId="3"/>
    <xf numFmtId="0" fontId="18" fillId="0" borderId="0" xfId="3" applyProtection="1">
      <protection locked="0"/>
    </xf>
    <xf numFmtId="0" fontId="3" fillId="3" borderId="10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1" fillId="8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6" fillId="3" borderId="10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 wrapText="1"/>
    </xf>
    <xf numFmtId="0" fontId="6" fillId="3" borderId="2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11" fillId="8" borderId="0" xfId="0" applyFont="1" applyFill="1" applyAlignment="1">
      <alignment horizontal="left" vertical="center"/>
    </xf>
    <xf numFmtId="0" fontId="11" fillId="0" borderId="28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8" borderId="28" xfId="0" applyFont="1" applyFill="1" applyBorder="1" applyAlignment="1">
      <alignment horizontal="left" vertical="center" wrapText="1"/>
    </xf>
    <xf numFmtId="0" fontId="11" fillId="8" borderId="31" xfId="0" applyFont="1" applyFill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/>
    </xf>
    <xf numFmtId="0" fontId="11" fillId="8" borderId="28" xfId="0" applyFont="1" applyFill="1" applyBorder="1" applyAlignment="1">
      <alignment horizontal="left" vertical="center"/>
    </xf>
    <xf numFmtId="0" fontId="11" fillId="8" borderId="31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 wrapText="1"/>
    </xf>
    <xf numFmtId="0" fontId="6" fillId="3" borderId="25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15" fillId="8" borderId="0" xfId="0" applyFont="1" applyFill="1" applyAlignment="1">
      <alignment horizontal="left" vertical="center"/>
    </xf>
    <xf numFmtId="0" fontId="10" fillId="0" borderId="14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28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31" xfId="0" applyFont="1" applyBorder="1" applyAlignment="1">
      <alignment horizontal="center" wrapText="1"/>
    </xf>
    <xf numFmtId="0" fontId="10" fillId="0" borderId="16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25" fillId="0" borderId="28" xfId="6" applyFont="1" applyBorder="1" applyAlignment="1">
      <alignment horizontal="center"/>
    </xf>
    <xf numFmtId="0" fontId="25" fillId="0" borderId="0" xfId="6" applyFont="1" applyAlignment="1">
      <alignment horizontal="center"/>
    </xf>
    <xf numFmtId="0" fontId="28" fillId="8" borderId="28" xfId="6" applyFont="1" applyFill="1" applyBorder="1" applyAlignment="1">
      <alignment horizontal="center"/>
    </xf>
    <xf numFmtId="0" fontId="28" fillId="8" borderId="0" xfId="6" applyFont="1" applyFill="1" applyAlignment="1">
      <alignment horizontal="center"/>
    </xf>
    <xf numFmtId="0" fontId="31" fillId="8" borderId="28" xfId="6" applyFont="1" applyFill="1" applyBorder="1" applyAlignment="1">
      <alignment horizontal="center" wrapText="1"/>
    </xf>
    <xf numFmtId="0" fontId="31" fillId="8" borderId="0" xfId="6" applyFont="1" applyFill="1" applyAlignment="1">
      <alignment horizontal="center" wrapText="1"/>
    </xf>
    <xf numFmtId="0" fontId="25" fillId="8" borderId="28" xfId="6" applyFont="1" applyFill="1" applyBorder="1" applyAlignment="1">
      <alignment horizontal="center"/>
    </xf>
    <xf numFmtId="0" fontId="25" fillId="8" borderId="0" xfId="6" applyFont="1" applyFill="1" applyAlignment="1">
      <alignment horizontal="center"/>
    </xf>
    <xf numFmtId="0" fontId="29" fillId="8" borderId="28" xfId="6" applyFont="1" applyFill="1" applyBorder="1" applyAlignment="1">
      <alignment horizontal="center"/>
    </xf>
    <xf numFmtId="0" fontId="29" fillId="8" borderId="0" xfId="6" applyFont="1" applyFill="1" applyAlignment="1">
      <alignment horizontal="center"/>
    </xf>
    <xf numFmtId="10" fontId="34" fillId="0" borderId="33" xfId="7" applyNumberFormat="1" applyFont="1" applyBorder="1" applyAlignment="1">
      <alignment horizontal="left" vertical="center" wrapText="1"/>
    </xf>
    <xf numFmtId="0" fontId="39" fillId="0" borderId="33" xfId="7" applyFont="1" applyBorder="1" applyAlignment="1">
      <alignment horizontal="left" vertical="center"/>
    </xf>
    <xf numFmtId="0" fontId="39" fillId="0" borderId="0" xfId="7" applyFont="1" applyAlignment="1">
      <alignment horizontal="left" vertical="center"/>
    </xf>
    <xf numFmtId="0" fontId="39" fillId="0" borderId="0" xfId="7" applyFont="1" applyAlignment="1">
      <alignment horizontal="left" vertical="center" wrapText="1"/>
    </xf>
    <xf numFmtId="0" fontId="46" fillId="0" borderId="24" xfId="7" applyFont="1" applyBorder="1" applyAlignment="1">
      <alignment horizontal="left" vertical="center" wrapText="1"/>
    </xf>
    <xf numFmtId="0" fontId="46" fillId="0" borderId="34" xfId="7" applyFont="1" applyBorder="1" applyAlignment="1">
      <alignment horizontal="left" vertical="center" wrapText="1"/>
    </xf>
    <xf numFmtId="0" fontId="46" fillId="0" borderId="24" xfId="7" applyFont="1" applyBorder="1" applyAlignment="1">
      <alignment horizontal="center" vertical="center" wrapText="1"/>
    </xf>
    <xf numFmtId="0" fontId="46" fillId="0" borderId="34" xfId="7" applyFont="1" applyBorder="1" applyAlignment="1">
      <alignment horizontal="center" vertical="center" wrapText="1"/>
    </xf>
    <xf numFmtId="0" fontId="46" fillId="0" borderId="32" xfId="7" applyFont="1" applyBorder="1" applyAlignment="1">
      <alignment horizontal="center" vertical="center" wrapText="1"/>
    </xf>
    <xf numFmtId="0" fontId="24" fillId="0" borderId="0" xfId="7" applyFont="1" applyAlignment="1">
      <alignment horizontal="center" vertical="center" wrapText="1"/>
    </xf>
    <xf numFmtId="0" fontId="44" fillId="0" borderId="0" xfId="7" applyFont="1" applyAlignment="1">
      <alignment horizontal="center" vertical="center" wrapText="1"/>
    </xf>
    <xf numFmtId="0" fontId="46" fillId="0" borderId="32" xfId="7" applyFont="1" applyBorder="1" applyAlignment="1">
      <alignment horizontal="left" vertical="center" wrapText="1"/>
    </xf>
    <xf numFmtId="0" fontId="34" fillId="0" borderId="0" xfId="7" applyFont="1" applyAlignment="1">
      <alignment horizontal="left" vertical="center" wrapText="1"/>
    </xf>
    <xf numFmtId="0" fontId="21" fillId="0" borderId="25" xfId="7" applyFont="1" applyBorder="1" applyAlignment="1">
      <alignment horizontal="left"/>
    </xf>
    <xf numFmtId="0" fontId="34" fillId="8" borderId="0" xfId="7" applyFont="1" applyFill="1" applyAlignment="1">
      <alignment horizontal="left" vertical="center" wrapText="1"/>
    </xf>
    <xf numFmtId="0" fontId="59" fillId="20" borderId="27" xfId="18" applyFont="1" applyFill="1" applyBorder="1" applyAlignment="1">
      <alignment horizontal="center" vertical="center"/>
    </xf>
    <xf numFmtId="0" fontId="54" fillId="0" borderId="0" xfId="18" applyFont="1" applyAlignment="1">
      <alignment horizontal="justify" vertical="center" wrapText="1"/>
    </xf>
    <xf numFmtId="0" fontId="57" fillId="0" borderId="25" xfId="18" applyFont="1" applyBorder="1" applyAlignment="1">
      <alignment horizontal="center" vertical="center"/>
    </xf>
    <xf numFmtId="0" fontId="59" fillId="20" borderId="27" xfId="18" applyFont="1" applyFill="1" applyBorder="1" applyAlignment="1">
      <alignment horizontal="center" wrapText="1"/>
    </xf>
    <xf numFmtId="14" fontId="62" fillId="0" borderId="0" xfId="18" applyNumberFormat="1" applyFont="1" applyAlignment="1">
      <alignment horizontal="justify" vertical="center" wrapText="1"/>
    </xf>
    <xf numFmtId="0" fontId="53" fillId="0" borderId="0" xfId="18" applyFont="1" applyAlignment="1">
      <alignment horizontal="justify" vertical="center" wrapText="1"/>
    </xf>
    <xf numFmtId="0" fontId="61" fillId="0" borderId="0" xfId="18" applyFont="1" applyAlignment="1">
      <alignment horizontal="left"/>
    </xf>
  </cellXfs>
  <cellStyles count="21">
    <cellStyle name="ANCLAS,REZONES Y SUS PARTES,DE FUNDICION,DE HIERRO O DE ACERO" xfId="2" xr:uid="{DDD0D62B-F031-46C0-A8EB-B443C0A95D8B}"/>
    <cellStyle name="Hipervínculo" xfId="3" builtinId="8"/>
    <cellStyle name="Millares" xfId="1" builtinId="3"/>
    <cellStyle name="Millares [0] 2" xfId="13" xr:uid="{50755007-E968-4B2B-95E8-FD5F565CFDE0}"/>
    <cellStyle name="Millares 10 2" xfId="5" xr:uid="{21CE426F-697A-4D39-86AF-AF01317B068D}"/>
    <cellStyle name="Millares 2 118" xfId="11" xr:uid="{6634B802-20D5-4278-A5EF-EA8EEACE9355}"/>
    <cellStyle name="Millares 2 2 2 2" xfId="9" xr:uid="{9C88BB58-146B-4688-83FA-275481081DED}"/>
    <cellStyle name="Millares 2 2 2 2 2" xfId="8" xr:uid="{CC2F720A-7D8D-4622-AE3D-AAA106188A41}"/>
    <cellStyle name="Millares 3" xfId="19" xr:uid="{314C1D05-D6BC-464A-B75C-7A28CB13644A}"/>
    <cellStyle name="Millares 3 2 6" xfId="10" xr:uid="{D9E6DE2E-B8FB-46D7-9F45-736F57F04FBD}"/>
    <cellStyle name="Millares 4" xfId="20" xr:uid="{9AE8CE6D-2E04-4F6F-89BA-F2577239C4DA}"/>
    <cellStyle name="Millares 4 5" xfId="15" xr:uid="{09B1C4E4-4BFA-4620-B751-4C096956CD19}"/>
    <cellStyle name="Normal" xfId="0" builtinId="0"/>
    <cellStyle name="Normal 2 85" xfId="7" xr:uid="{EEC574F0-4657-4C0C-8FF1-7671AD2ED353}"/>
    <cellStyle name="Normal 4" xfId="18" xr:uid="{D616042D-E807-48E5-A5BD-EA5ABC7E558B}"/>
    <cellStyle name="Normal 4 6" xfId="6" xr:uid="{09560925-AD9E-4F67-AA66-03D4DF81808C}"/>
    <cellStyle name="Porcentaje" xfId="4" builtinId="5"/>
    <cellStyle name="Porcentaje 2" xfId="16" xr:uid="{ED1CA08D-6506-4B74-9CE2-DA90BFE540D1}"/>
    <cellStyle name="Porcentaje 2 2" xfId="12" xr:uid="{4025CFB7-189D-4FA0-AA89-E577DAA986A2}"/>
    <cellStyle name="Porcentaje 2 3" xfId="14" xr:uid="{301A1F92-FE0A-4CD7-8F6B-999E2DDC7D0E}"/>
    <cellStyle name="Porcentaje 5" xfId="17" xr:uid="{BC225320-75BC-422E-A30B-14D1E155B1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/>
            </a:pPr>
            <a:r>
              <a:rPr lang="en-US" sz="1400" b="1" i="0" u="none" baseline="0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PLAZOS POR VENCER PONDERADOS (AÑOS)</a:t>
            </a:r>
          </a:p>
        </c:rich>
      </c:tx>
      <c:layout>
        <c:manualLayout>
          <c:xMode val="edge"/>
          <c:yMode val="edge"/>
          <c:x val="0.42653447689760021"/>
          <c:y val="1.4427208579380034E-2"/>
        </c:manualLayout>
      </c:layout>
      <c:overlay val="0"/>
      <c:spPr>
        <a:noFill/>
        <a:ln w="3175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2.8461037293005732E-2"/>
          <c:y val="1.8817851190348837E-3"/>
          <c:w val="0.97131548930560019"/>
          <c:h val="0.82599999999999996"/>
        </c:manualLayout>
      </c:layout>
      <c:lineChart>
        <c:grouping val="standard"/>
        <c:varyColors val="0"/>
        <c:ser>
          <c:idx val="0"/>
          <c:order val="0"/>
          <c:tx>
            <c:v>DEUDA PÚBLICA TOTAL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CCCC"/>
              </a:solidFill>
              <a:ln w="6350" cap="flat" cmpd="sng">
                <a:solidFill>
                  <a:srgbClr val="33CCCC"/>
                </a:solidFill>
              </a:ln>
            </c:spPr>
          </c:marker>
          <c:dLbls>
            <c:numFmt formatCode="#,##0.00" sourceLinked="0"/>
            <c:spPr>
              <a:solidFill>
                <a:srgbClr val="DEEBF7">
                  <a:alpha val="100000"/>
                </a:srgbClr>
              </a:solidFill>
              <a:ln w="3175">
                <a:noFill/>
              </a:ln>
            </c:spPr>
            <c:txPr>
              <a:bodyPr rot="0" vert="horz"/>
              <a:lstStyle/>
              <a:p>
                <a:pPr algn="ctr">
                  <a:defRPr lang="en-US" sz="800" b="0" i="0" u="non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'13.'!$CC$7:$CC$85</c:f>
              <c:strCache>
                <c:ptCount val="79"/>
                <c:pt idx="0">
                  <c:v>2005</c:v>
                </c:pt>
                <c:pt idx="1">
                  <c:v>9.03</c:v>
                </c:pt>
                <c:pt idx="2">
                  <c:v>2007</c:v>
                </c:pt>
                <c:pt idx="3">
                  <c:v> 11.02 </c:v>
                </c:pt>
                <c:pt idx="4">
                  <c:v>2009</c:v>
                </c:pt>
                <c:pt idx="5">
                  <c:v>11.57</c:v>
                </c:pt>
                <c:pt idx="6">
                  <c:v>9.34</c:v>
                </c:pt>
                <c:pt idx="7">
                  <c:v>9.92</c:v>
                </c:pt>
                <c:pt idx="8">
                  <c:v>0.00</c:v>
                </c:pt>
                <c:pt idx="9">
                  <c:v>15.52</c:v>
                </c:pt>
                <c:pt idx="10">
                  <c:v>2015</c:v>
                </c:pt>
                <c:pt idx="11">
                  <c:v>4.85</c:v>
                </c:pt>
                <c:pt idx="12">
                  <c:v>42887</c:v>
                </c:pt>
                <c:pt idx="13">
                  <c:v>3.75</c:v>
                </c:pt>
                <c:pt idx="14">
                  <c:v>13.97</c:v>
                </c:pt>
                <c:pt idx="15">
                  <c:v>2018</c:v>
                </c:pt>
                <c:pt idx="16">
                  <c:v>43617</c:v>
                </c:pt>
                <c:pt idx="17">
                  <c:v>2019</c:v>
                </c:pt>
                <c:pt idx="18">
                  <c:v>43983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  <c:pt idx="26">
                  <c:v>2022 ENERO</c:v>
                </c:pt>
                <c:pt idx="27">
                  <c:v>2022 FEBRERO</c:v>
                </c:pt>
                <c:pt idx="28">
                  <c:v>2022 MARZO</c:v>
                </c:pt>
                <c:pt idx="29">
                  <c:v>2022 ABRIL</c:v>
                </c:pt>
                <c:pt idx="30">
                  <c:v>2022 MAYO</c:v>
                </c:pt>
                <c:pt idx="31">
                  <c:v>2022 JUNIO</c:v>
                </c:pt>
                <c:pt idx="32">
                  <c:v>2022 JULIO</c:v>
                </c:pt>
                <c:pt idx="33">
                  <c:v>2022 AGOSTO</c:v>
                </c:pt>
                <c:pt idx="34">
                  <c:v>2022 SEPTIEMBRE</c:v>
                </c:pt>
                <c:pt idx="35">
                  <c:v>2022 OCTUBRE</c:v>
                </c:pt>
                <c:pt idx="36">
                  <c:v>2022 NOVIEMBRE (*)</c:v>
                </c:pt>
                <c:pt idx="37">
                  <c:v>2022 DICIEMBRE (*)</c:v>
                </c:pt>
                <c:pt idx="38">
                  <c:v>2023 ENERO</c:v>
                </c:pt>
                <c:pt idx="39">
                  <c:v>2023 FEBRERO</c:v>
                </c:pt>
                <c:pt idx="40">
                  <c:v>2023 MARZO</c:v>
                </c:pt>
                <c:pt idx="41">
                  <c:v>2023 ABRIL</c:v>
                </c:pt>
                <c:pt idx="42">
                  <c:v>2023 MAYO</c:v>
                </c:pt>
                <c:pt idx="43">
                  <c:v>2023 JUNIO</c:v>
                </c:pt>
                <c:pt idx="44">
                  <c:v>2023 JULIO</c:v>
                </c:pt>
                <c:pt idx="45">
                  <c:v>2023 AGOSTO</c:v>
                </c:pt>
                <c:pt idx="46">
                  <c:v>2023 SEPTIEMBRE</c:v>
                </c:pt>
                <c:pt idx="47">
                  <c:v>2023 OCTUBRE</c:v>
                </c:pt>
                <c:pt idx="48">
                  <c:v>2023 NOVIEMBRE</c:v>
                </c:pt>
                <c:pt idx="49">
                  <c:v>2023 DICIEMBRE</c:v>
                </c:pt>
                <c:pt idx="50">
                  <c:v>2024 ENERO</c:v>
                </c:pt>
                <c:pt idx="51">
                  <c:v>2024 FEBRERO</c:v>
                </c:pt>
                <c:pt idx="52">
                  <c:v>2024 MARZO</c:v>
                </c:pt>
                <c:pt idx="53">
                  <c:v>2024 ABRIL</c:v>
                </c:pt>
                <c:pt idx="54">
                  <c:v>2024 MAYO</c:v>
                </c:pt>
                <c:pt idx="55">
                  <c:v>2024 JUNIO</c:v>
                </c:pt>
                <c:pt idx="56">
                  <c:v>2024 JULIO</c:v>
                </c:pt>
                <c:pt idx="57">
                  <c:v>2024 AGOSTO</c:v>
                </c:pt>
                <c:pt idx="58">
                  <c:v>2024 SEPTIEMBRE</c:v>
                </c:pt>
                <c:pt idx="59">
                  <c:v>2024 OCTUBRE</c:v>
                </c:pt>
                <c:pt idx="60">
                  <c:v>2024 NOVIEMBRE</c:v>
                </c:pt>
                <c:pt idx="61">
                  <c:v>2024 DICIEMBRE</c:v>
                </c:pt>
                <c:pt idx="62">
                  <c:v>2025 ENERO</c:v>
                </c:pt>
                <c:pt idx="63">
                  <c:v>2025 FEBRERO</c:v>
                </c:pt>
                <c:pt idx="64">
                  <c:v>2025 MARZO</c:v>
                </c:pt>
                <c:pt idx="65">
                  <c:v>2025 ABRIL</c:v>
                </c:pt>
                <c:pt idx="66">
                  <c:v>2025 MAYO</c:v>
                </c:pt>
                <c:pt idx="67">
                  <c:v>2025 JUNIO</c:v>
                </c:pt>
                <c:pt idx="68">
                  <c:v>2025 JULIO</c:v>
                </c:pt>
                <c:pt idx="69">
                  <c:v>2025 AGOSTO</c:v>
                </c:pt>
                <c:pt idx="70">
                  <c:v>2025 SEPTIEMBRE</c:v>
                </c:pt>
                <c:pt idx="71">
                  <c:v>2025 OCTUBRE</c:v>
                </c:pt>
                <c:pt idx="72">
                  <c:v>2025 NOVIEMBRE</c:v>
                </c:pt>
                <c:pt idx="73">
                  <c:v>2025 DICIEMBRE</c:v>
                </c:pt>
                <c:pt idx="74">
                  <c:v>2026 ENERO</c:v>
                </c:pt>
                <c:pt idx="75">
                  <c:v>2026 FEBRERO</c:v>
                </c:pt>
                <c:pt idx="76">
                  <c:v>2026 MARZO</c:v>
                </c:pt>
                <c:pt idx="77">
                  <c:v>2026 ABRIL</c:v>
                </c:pt>
                <c:pt idx="78">
                  <c:v>2026 MAYO</c:v>
                </c:pt>
              </c:strCache>
            </c:strRef>
          </c:cat>
          <c:val>
            <c:numRef>
              <c:f>'13.'!$CD$7:$CD$85</c:f>
              <c:numCache>
                <c:formatCode>0.00</c:formatCode>
                <c:ptCount val="79"/>
                <c:pt idx="0" formatCode="General">
                  <c:v>11.92</c:v>
                </c:pt>
                <c:pt idx="1">
                  <c:v>9.2200000000000006</c:v>
                </c:pt>
                <c:pt idx="2" formatCode="General">
                  <c:v>11.91</c:v>
                </c:pt>
                <c:pt idx="3" formatCode="_(* #,##0.00_);_(* \(#,##0.00\);_(* &quot;-&quot;??_);_(@_)">
                  <c:v>11.38</c:v>
                </c:pt>
                <c:pt idx="4" formatCode="General">
                  <c:v>9.69</c:v>
                </c:pt>
                <c:pt idx="5">
                  <c:v>12.26</c:v>
                </c:pt>
                <c:pt idx="6">
                  <c:v>9.34</c:v>
                </c:pt>
                <c:pt idx="7">
                  <c:v>9.92</c:v>
                </c:pt>
                <c:pt idx="8">
                  <c:v>0</c:v>
                </c:pt>
                <c:pt idx="9">
                  <c:v>15.35</c:v>
                </c:pt>
                <c:pt idx="11">
                  <c:v>4.75</c:v>
                </c:pt>
                <c:pt idx="13">
                  <c:v>3.69</c:v>
                </c:pt>
                <c:pt idx="14">
                  <c:v>13.89</c:v>
                </c:pt>
                <c:pt idx="15" formatCode="General">
                  <c:v>6.3372629440337507</c:v>
                </c:pt>
                <c:pt idx="16" formatCode="General">
                  <c:v>6.2460770119747036</c:v>
                </c:pt>
                <c:pt idx="17" formatCode="General">
                  <c:v>5.9877263494280033</c:v>
                </c:pt>
                <c:pt idx="18" formatCode="General">
                  <c:v>6.151745635265697</c:v>
                </c:pt>
                <c:pt idx="19" formatCode="General">
                  <c:v>10.956843358519007</c:v>
                </c:pt>
                <c:pt idx="20" formatCode="General">
                  <c:v>10.48</c:v>
                </c:pt>
                <c:pt idx="21" formatCode="General">
                  <c:v>12.519999997897266</c:v>
                </c:pt>
                <c:pt idx="22" formatCode="General">
                  <c:v>10.49</c:v>
                </c:pt>
                <c:pt idx="23" formatCode="General">
                  <c:v>10.42</c:v>
                </c:pt>
                <c:pt idx="24" formatCode="General">
                  <c:v>10.49</c:v>
                </c:pt>
                <c:pt idx="25" formatCode="General">
                  <c:v>10.45</c:v>
                </c:pt>
                <c:pt idx="26" formatCode="General">
                  <c:v>10.35</c:v>
                </c:pt>
                <c:pt idx="27" formatCode="General">
                  <c:v>10.28</c:v>
                </c:pt>
                <c:pt idx="28" formatCode="General">
                  <c:v>10.32</c:v>
                </c:pt>
                <c:pt idx="29" formatCode="General">
                  <c:v>10.34</c:v>
                </c:pt>
                <c:pt idx="30" formatCode="General">
                  <c:v>10.28</c:v>
                </c:pt>
                <c:pt idx="31" formatCode="General">
                  <c:v>10.23</c:v>
                </c:pt>
                <c:pt idx="32" formatCode="General">
                  <c:v>10.199999999999999</c:v>
                </c:pt>
                <c:pt idx="33" formatCode="General">
                  <c:v>10.130000000000001</c:v>
                </c:pt>
                <c:pt idx="34" formatCode="General">
                  <c:v>10.07</c:v>
                </c:pt>
                <c:pt idx="35" formatCode="General">
                  <c:v>10.1</c:v>
                </c:pt>
                <c:pt idx="36" formatCode="General">
                  <c:v>10.199999999999999</c:v>
                </c:pt>
                <c:pt idx="37" formatCode="General">
                  <c:v>10.31</c:v>
                </c:pt>
                <c:pt idx="38" formatCode="General">
                  <c:v>10.28</c:v>
                </c:pt>
                <c:pt idx="39" formatCode="General">
                  <c:v>10.33</c:v>
                </c:pt>
                <c:pt idx="40" formatCode="General">
                  <c:v>10.23</c:v>
                </c:pt>
                <c:pt idx="41" formatCode="General">
                  <c:v>10.17</c:v>
                </c:pt>
                <c:pt idx="42" formatCode="General">
                  <c:v>10.11</c:v>
                </c:pt>
                <c:pt idx="43" formatCode="General">
                  <c:v>10.050000000000001</c:v>
                </c:pt>
                <c:pt idx="44" formatCode="General">
                  <c:v>10.02</c:v>
                </c:pt>
                <c:pt idx="45" formatCode="General">
                  <c:v>10.039999999999999</c:v>
                </c:pt>
                <c:pt idx="46" formatCode="General">
                  <c:v>10.050000000000001</c:v>
                </c:pt>
                <c:pt idx="47" formatCode="General">
                  <c:v>9.98</c:v>
                </c:pt>
                <c:pt idx="48" formatCode="General">
                  <c:v>9.94</c:v>
                </c:pt>
                <c:pt idx="49" formatCode="General">
                  <c:v>9.89</c:v>
                </c:pt>
                <c:pt idx="50" formatCode="General">
                  <c:v>10.34</c:v>
                </c:pt>
                <c:pt idx="51" formatCode="General">
                  <c:v>10.28</c:v>
                </c:pt>
                <c:pt idx="52" formatCode="General">
                  <c:v>10.23</c:v>
                </c:pt>
                <c:pt idx="53" formatCode="General">
                  <c:v>10.25</c:v>
                </c:pt>
                <c:pt idx="54" formatCode="General">
                  <c:v>10.06</c:v>
                </c:pt>
                <c:pt idx="55" formatCode="General">
                  <c:v>10.08</c:v>
                </c:pt>
                <c:pt idx="56" formatCode="General">
                  <c:v>10.01</c:v>
                </c:pt>
                <c:pt idx="57" formatCode="General">
                  <c:v>9.98</c:v>
                </c:pt>
                <c:pt idx="58" formatCode="General">
                  <c:v>9.98</c:v>
                </c:pt>
                <c:pt idx="59" formatCode="General">
                  <c:v>9.93</c:v>
                </c:pt>
                <c:pt idx="60" formatCode="General">
                  <c:v>9.85</c:v>
                </c:pt>
                <c:pt idx="61" formatCode="General">
                  <c:v>9.86</c:v>
                </c:pt>
                <c:pt idx="62" formatCode="General">
                  <c:v>9.75</c:v>
                </c:pt>
                <c:pt idx="63" formatCode="General">
                  <c:v>9.68</c:v>
                </c:pt>
                <c:pt idx="64" formatCode="General">
                  <c:v>9.6</c:v>
                </c:pt>
                <c:pt idx="65" formatCode="General">
                  <c:v>9.5</c:v>
                </c:pt>
                <c:pt idx="66" formatCode="General">
                  <c:v>9.68</c:v>
                </c:pt>
                <c:pt idx="67" formatCode="General">
                  <c:v>9.39</c:v>
                </c:pt>
                <c:pt idx="68" formatCode="General">
                  <c:v>9.35</c:v>
                </c:pt>
                <c:pt idx="69" formatCode="General">
                  <c:v>9.34</c:v>
                </c:pt>
                <c:pt idx="70" formatCode="General">
                  <c:v>9.2899999999999991</c:v>
                </c:pt>
                <c:pt idx="71" formatCode="General">
                  <c:v>9.1601165683996815</c:v>
                </c:pt>
                <c:pt idx="72" formatCode="General">
                  <c:v>9.32</c:v>
                </c:pt>
                <c:pt idx="73" formatCode="General">
                  <c:v>9.2100000000000009</c:v>
                </c:pt>
                <c:pt idx="74" formatCode="General">
                  <c:v>9.39</c:v>
                </c:pt>
                <c:pt idx="75" formatCode="General">
                  <c:v>9.2200000000000006</c:v>
                </c:pt>
                <c:pt idx="76" formatCode="General">
                  <c:v>9.2799999999999994</c:v>
                </c:pt>
                <c:pt idx="77" formatCode="General">
                  <c:v>9.25</c:v>
                </c:pt>
                <c:pt idx="78" formatCode="General">
                  <c:v>9.01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C7-4214-97E3-A2A0DFC28CD5}"/>
            </c:ext>
          </c:extLst>
        </c:ser>
        <c:ser>
          <c:idx val="1"/>
          <c:order val="1"/>
          <c:tx>
            <c:v>DEUDA EXTERNA</c:v>
          </c:tx>
          <c:spPr>
            <a:ln w="12700">
              <a:solidFill>
                <a:srgbClr val="ED7D31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6600"/>
              </a:solidFill>
              <a:ln w="6350" cap="flat" cmpd="sng">
                <a:solidFill>
                  <a:srgbClr val="FF6600"/>
                </a:solidFill>
              </a:ln>
            </c:spPr>
          </c:marker>
          <c:dLbls>
            <c:dLbl>
              <c:idx val="12"/>
              <c:layout>
                <c:manualLayout>
                  <c:x val="0"/>
                  <c:y val="-1.1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5C7-4214-97E3-A2A0DFC28CD5}"/>
                </c:ext>
              </c:extLst>
            </c:dLbl>
            <c:dLbl>
              <c:idx val="13"/>
              <c:layout>
                <c:manualLayout>
                  <c:x val="0"/>
                  <c:y val="-2.05000000000000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5C7-4214-97E3-A2A0DFC28CD5}"/>
                </c:ext>
              </c:extLst>
            </c:dLbl>
            <c:dLbl>
              <c:idx val="14"/>
              <c:layout>
                <c:manualLayout>
                  <c:x val="0"/>
                  <c:y val="-1.4749999999999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5C7-4214-97E3-A2A0DFC28CD5}"/>
                </c:ext>
              </c:extLst>
            </c:dLbl>
            <c:numFmt formatCode="#,##0.00" sourceLinked="0"/>
            <c:spPr>
              <a:solidFill>
                <a:srgbClr val="FBE5D6">
                  <a:alpha val="100000"/>
                </a:srgbClr>
              </a:solidFill>
              <a:ln w="3175">
                <a:noFill/>
              </a:ln>
            </c:spPr>
            <c:txPr>
              <a:bodyPr rot="0" vert="horz"/>
              <a:lstStyle/>
              <a:p>
                <a:pPr algn="ctr">
                  <a:defRPr lang="en-US" sz="800" b="0" i="0" u="non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'13.'!$CC$7:$CC$85</c:f>
              <c:strCache>
                <c:ptCount val="79"/>
                <c:pt idx="0">
                  <c:v>2005</c:v>
                </c:pt>
                <c:pt idx="1">
                  <c:v>9.03</c:v>
                </c:pt>
                <c:pt idx="2">
                  <c:v>2007</c:v>
                </c:pt>
                <c:pt idx="3">
                  <c:v> 11.02 </c:v>
                </c:pt>
                <c:pt idx="4">
                  <c:v>2009</c:v>
                </c:pt>
                <c:pt idx="5">
                  <c:v>11.57</c:v>
                </c:pt>
                <c:pt idx="6">
                  <c:v>9.34</c:v>
                </c:pt>
                <c:pt idx="7">
                  <c:v>9.92</c:v>
                </c:pt>
                <c:pt idx="8">
                  <c:v>0.00</c:v>
                </c:pt>
                <c:pt idx="9">
                  <c:v>15.52</c:v>
                </c:pt>
                <c:pt idx="10">
                  <c:v>2015</c:v>
                </c:pt>
                <c:pt idx="11">
                  <c:v>4.85</c:v>
                </c:pt>
                <c:pt idx="12">
                  <c:v>42887</c:v>
                </c:pt>
                <c:pt idx="13">
                  <c:v>3.75</c:v>
                </c:pt>
                <c:pt idx="14">
                  <c:v>13.97</c:v>
                </c:pt>
                <c:pt idx="15">
                  <c:v>2018</c:v>
                </c:pt>
                <c:pt idx="16">
                  <c:v>43617</c:v>
                </c:pt>
                <c:pt idx="17">
                  <c:v>2019</c:v>
                </c:pt>
                <c:pt idx="18">
                  <c:v>43983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  <c:pt idx="26">
                  <c:v>2022 ENERO</c:v>
                </c:pt>
                <c:pt idx="27">
                  <c:v>2022 FEBRERO</c:v>
                </c:pt>
                <c:pt idx="28">
                  <c:v>2022 MARZO</c:v>
                </c:pt>
                <c:pt idx="29">
                  <c:v>2022 ABRIL</c:v>
                </c:pt>
                <c:pt idx="30">
                  <c:v>2022 MAYO</c:v>
                </c:pt>
                <c:pt idx="31">
                  <c:v>2022 JUNIO</c:v>
                </c:pt>
                <c:pt idx="32">
                  <c:v>2022 JULIO</c:v>
                </c:pt>
                <c:pt idx="33">
                  <c:v>2022 AGOSTO</c:v>
                </c:pt>
                <c:pt idx="34">
                  <c:v>2022 SEPTIEMBRE</c:v>
                </c:pt>
                <c:pt idx="35">
                  <c:v>2022 OCTUBRE</c:v>
                </c:pt>
                <c:pt idx="36">
                  <c:v>2022 NOVIEMBRE (*)</c:v>
                </c:pt>
                <c:pt idx="37">
                  <c:v>2022 DICIEMBRE (*)</c:v>
                </c:pt>
                <c:pt idx="38">
                  <c:v>2023 ENERO</c:v>
                </c:pt>
                <c:pt idx="39">
                  <c:v>2023 FEBRERO</c:v>
                </c:pt>
                <c:pt idx="40">
                  <c:v>2023 MARZO</c:v>
                </c:pt>
                <c:pt idx="41">
                  <c:v>2023 ABRIL</c:v>
                </c:pt>
                <c:pt idx="42">
                  <c:v>2023 MAYO</c:v>
                </c:pt>
                <c:pt idx="43">
                  <c:v>2023 JUNIO</c:v>
                </c:pt>
                <c:pt idx="44">
                  <c:v>2023 JULIO</c:v>
                </c:pt>
                <c:pt idx="45">
                  <c:v>2023 AGOSTO</c:v>
                </c:pt>
                <c:pt idx="46">
                  <c:v>2023 SEPTIEMBRE</c:v>
                </c:pt>
                <c:pt idx="47">
                  <c:v>2023 OCTUBRE</c:v>
                </c:pt>
                <c:pt idx="48">
                  <c:v>2023 NOVIEMBRE</c:v>
                </c:pt>
                <c:pt idx="49">
                  <c:v>2023 DICIEMBRE</c:v>
                </c:pt>
                <c:pt idx="50">
                  <c:v>2024 ENERO</c:v>
                </c:pt>
                <c:pt idx="51">
                  <c:v>2024 FEBRERO</c:v>
                </c:pt>
                <c:pt idx="52">
                  <c:v>2024 MARZO</c:v>
                </c:pt>
                <c:pt idx="53">
                  <c:v>2024 ABRIL</c:v>
                </c:pt>
                <c:pt idx="54">
                  <c:v>2024 MAYO</c:v>
                </c:pt>
                <c:pt idx="55">
                  <c:v>2024 JUNIO</c:v>
                </c:pt>
                <c:pt idx="56">
                  <c:v>2024 JULIO</c:v>
                </c:pt>
                <c:pt idx="57">
                  <c:v>2024 AGOSTO</c:v>
                </c:pt>
                <c:pt idx="58">
                  <c:v>2024 SEPTIEMBRE</c:v>
                </c:pt>
                <c:pt idx="59">
                  <c:v>2024 OCTUBRE</c:v>
                </c:pt>
                <c:pt idx="60">
                  <c:v>2024 NOVIEMBRE</c:v>
                </c:pt>
                <c:pt idx="61">
                  <c:v>2024 DICIEMBRE</c:v>
                </c:pt>
                <c:pt idx="62">
                  <c:v>2025 ENERO</c:v>
                </c:pt>
                <c:pt idx="63">
                  <c:v>2025 FEBRERO</c:v>
                </c:pt>
                <c:pt idx="64">
                  <c:v>2025 MARZO</c:v>
                </c:pt>
                <c:pt idx="65">
                  <c:v>2025 ABRIL</c:v>
                </c:pt>
                <c:pt idx="66">
                  <c:v>2025 MAYO</c:v>
                </c:pt>
                <c:pt idx="67">
                  <c:v>2025 JUNIO</c:v>
                </c:pt>
                <c:pt idx="68">
                  <c:v>2025 JULIO</c:v>
                </c:pt>
                <c:pt idx="69">
                  <c:v>2025 AGOSTO</c:v>
                </c:pt>
                <c:pt idx="70">
                  <c:v>2025 SEPTIEMBRE</c:v>
                </c:pt>
                <c:pt idx="71">
                  <c:v>2025 OCTUBRE</c:v>
                </c:pt>
                <c:pt idx="72">
                  <c:v>2025 NOVIEMBRE</c:v>
                </c:pt>
                <c:pt idx="73">
                  <c:v>2025 DICIEMBRE</c:v>
                </c:pt>
                <c:pt idx="74">
                  <c:v>2026 ENERO</c:v>
                </c:pt>
                <c:pt idx="75">
                  <c:v>2026 FEBRERO</c:v>
                </c:pt>
                <c:pt idx="76">
                  <c:v>2026 MARZO</c:v>
                </c:pt>
                <c:pt idx="77">
                  <c:v>2026 ABRIL</c:v>
                </c:pt>
                <c:pt idx="78">
                  <c:v>2026 MAYO</c:v>
                </c:pt>
              </c:strCache>
            </c:strRef>
          </c:cat>
          <c:val>
            <c:numRef>
              <c:f>'13.'!$CE$7:$CE$85</c:f>
              <c:numCache>
                <c:formatCode>General</c:formatCode>
                <c:ptCount val="79"/>
                <c:pt idx="0">
                  <c:v>13.9391167685169</c:v>
                </c:pt>
                <c:pt idx="16">
                  <c:v>6.5088134933837134</c:v>
                </c:pt>
                <c:pt idx="17">
                  <c:v>6.2011235992062153</c:v>
                </c:pt>
                <c:pt idx="18">
                  <c:v>6.5814334351505446</c:v>
                </c:pt>
                <c:pt idx="19">
                  <c:v>12.886671805394473</c:v>
                </c:pt>
                <c:pt idx="20">
                  <c:v>12.64</c:v>
                </c:pt>
                <c:pt idx="21">
                  <c:v>12.52</c:v>
                </c:pt>
                <c:pt idx="22">
                  <c:v>12.48</c:v>
                </c:pt>
                <c:pt idx="23">
                  <c:v>12.39</c:v>
                </c:pt>
                <c:pt idx="24">
                  <c:v>12.33</c:v>
                </c:pt>
                <c:pt idx="25">
                  <c:v>12.32</c:v>
                </c:pt>
                <c:pt idx="26">
                  <c:v>12.21</c:v>
                </c:pt>
                <c:pt idx="27">
                  <c:v>12.14</c:v>
                </c:pt>
                <c:pt idx="28">
                  <c:v>12.19</c:v>
                </c:pt>
                <c:pt idx="29">
                  <c:v>12.17</c:v>
                </c:pt>
                <c:pt idx="30">
                  <c:v>12.11</c:v>
                </c:pt>
                <c:pt idx="31">
                  <c:v>12.04</c:v>
                </c:pt>
                <c:pt idx="32">
                  <c:v>12.03</c:v>
                </c:pt>
                <c:pt idx="33">
                  <c:v>11.97</c:v>
                </c:pt>
                <c:pt idx="34">
                  <c:v>11.92</c:v>
                </c:pt>
                <c:pt idx="35">
                  <c:v>11.94</c:v>
                </c:pt>
                <c:pt idx="36">
                  <c:v>12.07</c:v>
                </c:pt>
                <c:pt idx="37">
                  <c:v>12.16</c:v>
                </c:pt>
                <c:pt idx="38">
                  <c:v>12.09</c:v>
                </c:pt>
                <c:pt idx="39">
                  <c:v>12.02</c:v>
                </c:pt>
                <c:pt idx="40">
                  <c:v>11.97</c:v>
                </c:pt>
                <c:pt idx="41">
                  <c:v>11.92</c:v>
                </c:pt>
                <c:pt idx="42">
                  <c:v>11.91</c:v>
                </c:pt>
                <c:pt idx="43">
                  <c:v>11.84</c:v>
                </c:pt>
                <c:pt idx="44">
                  <c:v>11.82</c:v>
                </c:pt>
                <c:pt idx="45">
                  <c:v>11.83</c:v>
                </c:pt>
                <c:pt idx="46">
                  <c:v>11.85</c:v>
                </c:pt>
                <c:pt idx="47">
                  <c:v>11.8</c:v>
                </c:pt>
                <c:pt idx="48">
                  <c:v>11.72</c:v>
                </c:pt>
                <c:pt idx="49">
                  <c:v>11.68</c:v>
                </c:pt>
                <c:pt idx="50">
                  <c:v>11.61</c:v>
                </c:pt>
                <c:pt idx="51">
                  <c:v>11.56</c:v>
                </c:pt>
                <c:pt idx="52">
                  <c:v>11.53</c:v>
                </c:pt>
                <c:pt idx="53">
                  <c:v>11.49</c:v>
                </c:pt>
                <c:pt idx="54">
                  <c:v>11.26</c:v>
                </c:pt>
                <c:pt idx="55">
                  <c:v>11.33</c:v>
                </c:pt>
                <c:pt idx="56">
                  <c:v>11.31</c:v>
                </c:pt>
                <c:pt idx="57">
                  <c:v>11.32</c:v>
                </c:pt>
                <c:pt idx="58">
                  <c:v>11.35</c:v>
                </c:pt>
                <c:pt idx="59">
                  <c:v>11.3</c:v>
                </c:pt>
                <c:pt idx="60">
                  <c:v>11.27</c:v>
                </c:pt>
                <c:pt idx="61">
                  <c:v>11.42</c:v>
                </c:pt>
                <c:pt idx="62">
                  <c:v>11.32</c:v>
                </c:pt>
                <c:pt idx="63">
                  <c:v>11.28</c:v>
                </c:pt>
                <c:pt idx="64">
                  <c:v>11.24</c:v>
                </c:pt>
                <c:pt idx="65">
                  <c:v>11.2</c:v>
                </c:pt>
                <c:pt idx="66">
                  <c:v>11.07</c:v>
                </c:pt>
                <c:pt idx="67">
                  <c:v>11.1</c:v>
                </c:pt>
                <c:pt idx="68">
                  <c:v>11.1</c:v>
                </c:pt>
                <c:pt idx="69">
                  <c:v>11.11</c:v>
                </c:pt>
                <c:pt idx="70">
                  <c:v>11.08</c:v>
                </c:pt>
                <c:pt idx="71">
                  <c:v>11.019349546960433</c:v>
                </c:pt>
                <c:pt idx="72">
                  <c:v>11.29</c:v>
                </c:pt>
                <c:pt idx="73">
                  <c:v>11.15</c:v>
                </c:pt>
                <c:pt idx="74">
                  <c:v>11.46</c:v>
                </c:pt>
                <c:pt idx="75">
                  <c:v>11.28</c:v>
                </c:pt>
                <c:pt idx="76">
                  <c:v>11.28</c:v>
                </c:pt>
                <c:pt idx="77">
                  <c:v>11.21</c:v>
                </c:pt>
                <c:pt idx="78">
                  <c:v>10.94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5C7-4214-97E3-A2A0DFC28CD5}"/>
            </c:ext>
          </c:extLst>
        </c:ser>
        <c:ser>
          <c:idx val="2"/>
          <c:order val="2"/>
          <c:tx>
            <c:v>DEUDA INTERNA</c:v>
          </c:tx>
          <c:spPr>
            <a:ln w="12700">
              <a:solidFill>
                <a:srgbClr val="A5A5A5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69696"/>
              </a:solidFill>
              <a:ln w="6350" cap="flat" cmpd="sng">
                <a:solidFill>
                  <a:srgbClr val="969696"/>
                </a:solidFill>
              </a:ln>
            </c:spPr>
          </c:marker>
          <c:dLbls>
            <c:spPr>
              <a:solidFill>
                <a:srgbClr val="EDEDED">
                  <a:alpha val="100000"/>
                </a:srgbClr>
              </a:solidFill>
              <a:ln w="3175">
                <a:noFill/>
              </a:ln>
            </c:spPr>
            <c:txPr>
              <a:bodyPr rot="0" vert="horz"/>
              <a:lstStyle/>
              <a:p>
                <a:pPr algn="ctr">
                  <a:defRPr lang="en-US" sz="800" b="0" i="0" u="non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'13.'!$CC$7:$CC$85</c:f>
              <c:strCache>
                <c:ptCount val="79"/>
                <c:pt idx="0">
                  <c:v>2005</c:v>
                </c:pt>
                <c:pt idx="1">
                  <c:v>9.03</c:v>
                </c:pt>
                <c:pt idx="2">
                  <c:v>2007</c:v>
                </c:pt>
                <c:pt idx="3">
                  <c:v> 11.02 </c:v>
                </c:pt>
                <c:pt idx="4">
                  <c:v>2009</c:v>
                </c:pt>
                <c:pt idx="5">
                  <c:v>11.57</c:v>
                </c:pt>
                <c:pt idx="6">
                  <c:v>9.34</c:v>
                </c:pt>
                <c:pt idx="7">
                  <c:v>9.92</c:v>
                </c:pt>
                <c:pt idx="8">
                  <c:v>0.00</c:v>
                </c:pt>
                <c:pt idx="9">
                  <c:v>15.52</c:v>
                </c:pt>
                <c:pt idx="10">
                  <c:v>2015</c:v>
                </c:pt>
                <c:pt idx="11">
                  <c:v>4.85</c:v>
                </c:pt>
                <c:pt idx="12">
                  <c:v>42887</c:v>
                </c:pt>
                <c:pt idx="13">
                  <c:v>3.75</c:v>
                </c:pt>
                <c:pt idx="14">
                  <c:v>13.97</c:v>
                </c:pt>
                <c:pt idx="15">
                  <c:v>2018</c:v>
                </c:pt>
                <c:pt idx="16">
                  <c:v>43617</c:v>
                </c:pt>
                <c:pt idx="17">
                  <c:v>2019</c:v>
                </c:pt>
                <c:pt idx="18">
                  <c:v>43983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  <c:pt idx="26">
                  <c:v>2022 ENERO</c:v>
                </c:pt>
                <c:pt idx="27">
                  <c:v>2022 FEBRERO</c:v>
                </c:pt>
                <c:pt idx="28">
                  <c:v>2022 MARZO</c:v>
                </c:pt>
                <c:pt idx="29">
                  <c:v>2022 ABRIL</c:v>
                </c:pt>
                <c:pt idx="30">
                  <c:v>2022 MAYO</c:v>
                </c:pt>
                <c:pt idx="31">
                  <c:v>2022 JUNIO</c:v>
                </c:pt>
                <c:pt idx="32">
                  <c:v>2022 JULIO</c:v>
                </c:pt>
                <c:pt idx="33">
                  <c:v>2022 AGOSTO</c:v>
                </c:pt>
                <c:pt idx="34">
                  <c:v>2022 SEPTIEMBRE</c:v>
                </c:pt>
                <c:pt idx="35">
                  <c:v>2022 OCTUBRE</c:v>
                </c:pt>
                <c:pt idx="36">
                  <c:v>2022 NOVIEMBRE (*)</c:v>
                </c:pt>
                <c:pt idx="37">
                  <c:v>2022 DICIEMBRE (*)</c:v>
                </c:pt>
                <c:pt idx="38">
                  <c:v>2023 ENERO</c:v>
                </c:pt>
                <c:pt idx="39">
                  <c:v>2023 FEBRERO</c:v>
                </c:pt>
                <c:pt idx="40">
                  <c:v>2023 MARZO</c:v>
                </c:pt>
                <c:pt idx="41">
                  <c:v>2023 ABRIL</c:v>
                </c:pt>
                <c:pt idx="42">
                  <c:v>2023 MAYO</c:v>
                </c:pt>
                <c:pt idx="43">
                  <c:v>2023 JUNIO</c:v>
                </c:pt>
                <c:pt idx="44">
                  <c:v>2023 JULIO</c:v>
                </c:pt>
                <c:pt idx="45">
                  <c:v>2023 AGOSTO</c:v>
                </c:pt>
                <c:pt idx="46">
                  <c:v>2023 SEPTIEMBRE</c:v>
                </c:pt>
                <c:pt idx="47">
                  <c:v>2023 OCTUBRE</c:v>
                </c:pt>
                <c:pt idx="48">
                  <c:v>2023 NOVIEMBRE</c:v>
                </c:pt>
                <c:pt idx="49">
                  <c:v>2023 DICIEMBRE</c:v>
                </c:pt>
                <c:pt idx="50">
                  <c:v>2024 ENERO</c:v>
                </c:pt>
                <c:pt idx="51">
                  <c:v>2024 FEBRERO</c:v>
                </c:pt>
                <c:pt idx="52">
                  <c:v>2024 MARZO</c:v>
                </c:pt>
                <c:pt idx="53">
                  <c:v>2024 ABRIL</c:v>
                </c:pt>
                <c:pt idx="54">
                  <c:v>2024 MAYO</c:v>
                </c:pt>
                <c:pt idx="55">
                  <c:v>2024 JUNIO</c:v>
                </c:pt>
                <c:pt idx="56">
                  <c:v>2024 JULIO</c:v>
                </c:pt>
                <c:pt idx="57">
                  <c:v>2024 AGOSTO</c:v>
                </c:pt>
                <c:pt idx="58">
                  <c:v>2024 SEPTIEMBRE</c:v>
                </c:pt>
                <c:pt idx="59">
                  <c:v>2024 OCTUBRE</c:v>
                </c:pt>
                <c:pt idx="60">
                  <c:v>2024 NOVIEMBRE</c:v>
                </c:pt>
                <c:pt idx="61">
                  <c:v>2024 DICIEMBRE</c:v>
                </c:pt>
                <c:pt idx="62">
                  <c:v>2025 ENERO</c:v>
                </c:pt>
                <c:pt idx="63">
                  <c:v>2025 FEBRERO</c:v>
                </c:pt>
                <c:pt idx="64">
                  <c:v>2025 MARZO</c:v>
                </c:pt>
                <c:pt idx="65">
                  <c:v>2025 ABRIL</c:v>
                </c:pt>
                <c:pt idx="66">
                  <c:v>2025 MAYO</c:v>
                </c:pt>
                <c:pt idx="67">
                  <c:v>2025 JUNIO</c:v>
                </c:pt>
                <c:pt idx="68">
                  <c:v>2025 JULIO</c:v>
                </c:pt>
                <c:pt idx="69">
                  <c:v>2025 AGOSTO</c:v>
                </c:pt>
                <c:pt idx="70">
                  <c:v>2025 SEPTIEMBRE</c:v>
                </c:pt>
                <c:pt idx="71">
                  <c:v>2025 OCTUBRE</c:v>
                </c:pt>
                <c:pt idx="72">
                  <c:v>2025 NOVIEMBRE</c:v>
                </c:pt>
                <c:pt idx="73">
                  <c:v>2025 DICIEMBRE</c:v>
                </c:pt>
                <c:pt idx="74">
                  <c:v>2026 ENERO</c:v>
                </c:pt>
                <c:pt idx="75">
                  <c:v>2026 FEBRERO</c:v>
                </c:pt>
                <c:pt idx="76">
                  <c:v>2026 MARZO</c:v>
                </c:pt>
                <c:pt idx="77">
                  <c:v>2026 ABRIL</c:v>
                </c:pt>
                <c:pt idx="78">
                  <c:v>2026 MAYO</c:v>
                </c:pt>
              </c:strCache>
            </c:strRef>
          </c:cat>
          <c:val>
            <c:numRef>
              <c:f>'13.'!$CF$7:$CF$85</c:f>
              <c:numCache>
                <c:formatCode>General</c:formatCode>
                <c:ptCount val="79"/>
                <c:pt idx="17">
                  <c:v>5.3680982406484343</c:v>
                </c:pt>
                <c:pt idx="18">
                  <c:v>4.988885972959352</c:v>
                </c:pt>
                <c:pt idx="19">
                  <c:v>5.5193642587683209</c:v>
                </c:pt>
                <c:pt idx="20">
                  <c:v>4.7699999999999996</c:v>
                </c:pt>
                <c:pt idx="21">
                  <c:v>4.6900000000000004</c:v>
                </c:pt>
                <c:pt idx="22">
                  <c:v>4.71</c:v>
                </c:pt>
                <c:pt idx="23">
                  <c:v>4.67</c:v>
                </c:pt>
                <c:pt idx="24">
                  <c:v>5.0599999999999996</c:v>
                </c:pt>
                <c:pt idx="25">
                  <c:v>5.0199999999999996</c:v>
                </c:pt>
                <c:pt idx="26">
                  <c:v>4.92</c:v>
                </c:pt>
                <c:pt idx="27">
                  <c:v>4.84</c:v>
                </c:pt>
                <c:pt idx="28">
                  <c:v>4.8</c:v>
                </c:pt>
                <c:pt idx="29">
                  <c:v>4.8499999999999996</c:v>
                </c:pt>
                <c:pt idx="30">
                  <c:v>4.91</c:v>
                </c:pt>
                <c:pt idx="31">
                  <c:v>4.84</c:v>
                </c:pt>
                <c:pt idx="32">
                  <c:v>4.75</c:v>
                </c:pt>
                <c:pt idx="33">
                  <c:v>4.6900000000000004</c:v>
                </c:pt>
                <c:pt idx="34">
                  <c:v>4.8099999999999996</c:v>
                </c:pt>
                <c:pt idx="35">
                  <c:v>4.78</c:v>
                </c:pt>
                <c:pt idx="36">
                  <c:v>4.9000000000000004</c:v>
                </c:pt>
                <c:pt idx="37">
                  <c:v>4.84</c:v>
                </c:pt>
                <c:pt idx="38">
                  <c:v>4.9000000000000004</c:v>
                </c:pt>
                <c:pt idx="39">
                  <c:v>5.1100000000000003</c:v>
                </c:pt>
                <c:pt idx="40">
                  <c:v>5.04</c:v>
                </c:pt>
                <c:pt idx="41">
                  <c:v>5.0199999999999996</c:v>
                </c:pt>
                <c:pt idx="42">
                  <c:v>5.01</c:v>
                </c:pt>
                <c:pt idx="43">
                  <c:v>5</c:v>
                </c:pt>
                <c:pt idx="44">
                  <c:v>4.9800000000000004</c:v>
                </c:pt>
                <c:pt idx="45">
                  <c:v>4.95</c:v>
                </c:pt>
                <c:pt idx="46">
                  <c:v>4.8899999999999997</c:v>
                </c:pt>
                <c:pt idx="47">
                  <c:v>4.8600000000000003</c:v>
                </c:pt>
                <c:pt idx="48">
                  <c:v>4.8499999999999996</c:v>
                </c:pt>
                <c:pt idx="49">
                  <c:v>4.76</c:v>
                </c:pt>
                <c:pt idx="50">
                  <c:v>6.8</c:v>
                </c:pt>
                <c:pt idx="51">
                  <c:v>6.75</c:v>
                </c:pt>
                <c:pt idx="52">
                  <c:v>6.69</c:v>
                </c:pt>
                <c:pt idx="53">
                  <c:v>6.86</c:v>
                </c:pt>
                <c:pt idx="54">
                  <c:v>6.79</c:v>
                </c:pt>
                <c:pt idx="55">
                  <c:v>6.7</c:v>
                </c:pt>
                <c:pt idx="56">
                  <c:v>6.52</c:v>
                </c:pt>
                <c:pt idx="57">
                  <c:v>6.41</c:v>
                </c:pt>
                <c:pt idx="58">
                  <c:v>6.35</c:v>
                </c:pt>
                <c:pt idx="59">
                  <c:v>6.29</c:v>
                </c:pt>
                <c:pt idx="60">
                  <c:v>6.17</c:v>
                </c:pt>
                <c:pt idx="61">
                  <c:v>6.03</c:v>
                </c:pt>
                <c:pt idx="62">
                  <c:v>5.92</c:v>
                </c:pt>
                <c:pt idx="63">
                  <c:v>5.86</c:v>
                </c:pt>
                <c:pt idx="64">
                  <c:v>5.79</c:v>
                </c:pt>
                <c:pt idx="65">
                  <c:v>5.66</c:v>
                </c:pt>
                <c:pt idx="66">
                  <c:v>5.56</c:v>
                </c:pt>
                <c:pt idx="67">
                  <c:v>5.55</c:v>
                </c:pt>
                <c:pt idx="68">
                  <c:v>5.48</c:v>
                </c:pt>
                <c:pt idx="69">
                  <c:v>5.44</c:v>
                </c:pt>
                <c:pt idx="70">
                  <c:v>5.41</c:v>
                </c:pt>
                <c:pt idx="71">
                  <c:v>5.2541268999604478</c:v>
                </c:pt>
                <c:pt idx="72">
                  <c:v>5.15</c:v>
                </c:pt>
                <c:pt idx="73">
                  <c:v>5.04</c:v>
                </c:pt>
                <c:pt idx="74">
                  <c:v>4.8899999999999997</c:v>
                </c:pt>
                <c:pt idx="75">
                  <c:v>4.8</c:v>
                </c:pt>
                <c:pt idx="76">
                  <c:v>4.96</c:v>
                </c:pt>
                <c:pt idx="77">
                  <c:v>5.0599999999999996</c:v>
                </c:pt>
                <c:pt idx="78">
                  <c:v>4.9000000000000004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5C7-4214-97E3-A2A0DFC28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949019"/>
        <c:axId val="42641199"/>
      </c:lineChart>
      <c:catAx>
        <c:axId val="299490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 cap="flat" cmpd="sng">
            <a:solidFill>
              <a:srgbClr val="808080"/>
            </a:solidFill>
          </a:ln>
        </c:spPr>
        <c:txPr>
          <a:bodyPr rot="-5400000" vert="horz"/>
          <a:lstStyle/>
          <a:p>
            <a:pPr>
              <a:defRPr lang="en-US" sz="900" b="0" i="0" u="non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MX"/>
          </a:p>
        </c:txPr>
        <c:crossAx val="42641199"/>
        <c:crosses val="autoZero"/>
        <c:auto val="1"/>
        <c:lblAlgn val="ctr"/>
        <c:lblOffset val="100"/>
        <c:noMultiLvlLbl val="0"/>
      </c:catAx>
      <c:valAx>
        <c:axId val="42641199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9949019"/>
        <c:crossesAt val="1"/>
        <c:crossBetween val="between"/>
      </c:valAx>
      <c:spPr>
        <a:solidFill>
          <a:srgbClr val="FFFFFF"/>
        </a:solidFill>
        <a:ln w="3175">
          <a:noFill/>
        </a:ln>
      </c:spPr>
    </c:plotArea>
    <c:legend>
      <c:legendPos val="r"/>
      <c:layout>
        <c:manualLayout>
          <c:xMode val="edge"/>
          <c:yMode val="edge"/>
          <c:x val="0.24174999999999999"/>
          <c:y val="8.1250000000000003E-2"/>
          <c:w val="1.3742423038892098E-2"/>
          <c:h val="5.1990248444300474E-2"/>
        </c:manualLayout>
      </c:layout>
      <c:overlay val="0"/>
      <c:spPr>
        <a:noFill/>
        <a:ln w="3175">
          <a:noFill/>
        </a:ln>
      </c:spPr>
      <c:txPr>
        <a:bodyPr rot="0" vert="horz"/>
        <a:lstStyle/>
        <a:p>
          <a:pPr>
            <a:defRPr lang="en-US" sz="100" b="0" i="0" u="non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F2F2F2">
        <a:alpha val="100000"/>
      </a:srgbClr>
    </a:solidFill>
    <a:ln w="3175" cap="flat" cmpd="sng">
      <a:solidFill>
        <a:srgbClr val="808080"/>
      </a:solidFill>
    </a:ln>
  </c:spPr>
  <c:txPr>
    <a:bodyPr rot="0" vert="horz"/>
    <a:lstStyle/>
    <a:p>
      <a:pPr>
        <a:defRPr lang="en-US" sz="1000" b="0" i="0" u="non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MX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/>
            </a:pPr>
            <a:r>
              <a:rPr lang="en-US" sz="1400" b="1" i="0" u="none" baseline="0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PLAZOS CONTRACTUALES PONDERADOS (AÑOS)</a:t>
            </a:r>
          </a:p>
        </c:rich>
      </c:tx>
      <c:layout>
        <c:manualLayout>
          <c:xMode val="edge"/>
          <c:yMode val="edge"/>
          <c:x val="0.41382816870480843"/>
          <c:y val="2.9962903945536488E-2"/>
        </c:manualLayout>
      </c:layout>
      <c:overlay val="0"/>
      <c:spPr>
        <a:noFill/>
        <a:ln w="3175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999980096335269E-3"/>
          <c:y val="3.2731436753374595E-2"/>
          <c:w val="0.99400000199036642"/>
          <c:h val="0.753"/>
        </c:manualLayout>
      </c:layout>
      <c:lineChart>
        <c:grouping val="standard"/>
        <c:varyColors val="0"/>
        <c:ser>
          <c:idx val="0"/>
          <c:order val="0"/>
          <c:tx>
            <c:strRef>
              <c:f>'14.'!$A$8</c:f>
              <c:strCache>
                <c:ptCount val="1"/>
                <c:pt idx="0">
                  <c:v>DEUDA PÚBLICA TOTAL</c:v>
                </c:pt>
              </c:strCache>
            </c:strRef>
          </c:tx>
          <c:spPr>
            <a:ln w="12700" cmpd="sng">
              <a:solidFill>
                <a:srgbClr val="33CCCC"/>
              </a:solidFill>
            </a:ln>
          </c:spPr>
          <c:marker>
            <c:symbol val="diamond"/>
            <c:size val="5"/>
            <c:spPr>
              <a:solidFill>
                <a:srgbClr val="33CCCC"/>
              </a:solidFill>
              <a:ln w="6350" cap="flat" cmpd="sng">
                <a:solidFill>
                  <a:srgbClr val="33CCCC"/>
                </a:solidFill>
              </a:ln>
            </c:spPr>
          </c:marker>
          <c:dLbls>
            <c:numFmt formatCode="#,##0.00" sourceLinked="0"/>
            <c:spPr>
              <a:solidFill>
                <a:srgbClr val="DEEBF7">
                  <a:alpha val="100000"/>
                </a:srgbClr>
              </a:solidFill>
              <a:ln w="3175">
                <a:noFill/>
              </a:ln>
            </c:spPr>
            <c:txPr>
              <a:bodyPr rot="0" vert="horz"/>
              <a:lstStyle/>
              <a:p>
                <a:pPr algn="ctr">
                  <a:defRPr lang="en-US" sz="800" b="0" i="0" u="non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'14.'!$B$6:$CB$6</c:f>
              <c:strCache>
                <c:ptCount val="79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jun-17</c:v>
                </c:pt>
                <c:pt idx="13">
                  <c:v>2017</c:v>
                </c:pt>
                <c:pt idx="14">
                  <c:v>jun-18</c:v>
                </c:pt>
                <c:pt idx="15">
                  <c:v>2018</c:v>
                </c:pt>
                <c:pt idx="16">
                  <c:v>jun-19</c:v>
                </c:pt>
                <c:pt idx="17">
                  <c:v>2019</c:v>
                </c:pt>
                <c:pt idx="18">
                  <c:v>jun-20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  <c:pt idx="26">
                  <c:v>2022 ENERO</c:v>
                </c:pt>
                <c:pt idx="27">
                  <c:v>2022 FEBRERO</c:v>
                </c:pt>
                <c:pt idx="28">
                  <c:v>2022 MARZO</c:v>
                </c:pt>
                <c:pt idx="29">
                  <c:v>2022 ABRIL</c:v>
                </c:pt>
                <c:pt idx="30">
                  <c:v>2022 MAYO</c:v>
                </c:pt>
                <c:pt idx="31">
                  <c:v>2022 JUNIO</c:v>
                </c:pt>
                <c:pt idx="32">
                  <c:v>2022 JULIO</c:v>
                </c:pt>
                <c:pt idx="33">
                  <c:v>2022 AGOSTO</c:v>
                </c:pt>
                <c:pt idx="34">
                  <c:v>2022 SEPTIEMBRE</c:v>
                </c:pt>
                <c:pt idx="35">
                  <c:v>2022 OCTUBRE</c:v>
                </c:pt>
                <c:pt idx="36">
                  <c:v>2022 NOVIEMBRE (*)</c:v>
                </c:pt>
                <c:pt idx="37">
                  <c:v>2022 DICIEMBRE (*)</c:v>
                </c:pt>
                <c:pt idx="38">
                  <c:v>2023 ENERO</c:v>
                </c:pt>
                <c:pt idx="39">
                  <c:v>2023 FEBRERO</c:v>
                </c:pt>
                <c:pt idx="40">
                  <c:v>2023 MARZO</c:v>
                </c:pt>
                <c:pt idx="41">
                  <c:v>2023 ABRIL</c:v>
                </c:pt>
                <c:pt idx="42">
                  <c:v>2023 MAYO</c:v>
                </c:pt>
                <c:pt idx="43">
                  <c:v>2023 JUNIO</c:v>
                </c:pt>
                <c:pt idx="44">
                  <c:v>2023 JULIO</c:v>
                </c:pt>
                <c:pt idx="45">
                  <c:v>2023 AGOSTO</c:v>
                </c:pt>
                <c:pt idx="46">
                  <c:v>2023 SEPTIEMBRE</c:v>
                </c:pt>
                <c:pt idx="47">
                  <c:v>2023 OCTUBRE</c:v>
                </c:pt>
                <c:pt idx="48">
                  <c:v>2023 NOVIEMBRE</c:v>
                </c:pt>
                <c:pt idx="49">
                  <c:v>2023 DICIEMBRE</c:v>
                </c:pt>
                <c:pt idx="50">
                  <c:v>2024 ENERO</c:v>
                </c:pt>
                <c:pt idx="51">
                  <c:v>2024 FEBRERO</c:v>
                </c:pt>
                <c:pt idx="52">
                  <c:v>2024 MARZO</c:v>
                </c:pt>
                <c:pt idx="53">
                  <c:v>2024 ABRIL</c:v>
                </c:pt>
                <c:pt idx="54">
                  <c:v>2024 MAYO</c:v>
                </c:pt>
                <c:pt idx="55">
                  <c:v>2024 JUNIO</c:v>
                </c:pt>
                <c:pt idx="56">
                  <c:v>2024 JULIO</c:v>
                </c:pt>
                <c:pt idx="57">
                  <c:v>2024 AGOSTO</c:v>
                </c:pt>
                <c:pt idx="58">
                  <c:v>2024 SEPTIEMBRE</c:v>
                </c:pt>
                <c:pt idx="59">
                  <c:v>2024 OCTUBRE</c:v>
                </c:pt>
                <c:pt idx="60">
                  <c:v>2024 NOVIEMBRE</c:v>
                </c:pt>
                <c:pt idx="61">
                  <c:v>2024 DICIEMBRE</c:v>
                </c:pt>
                <c:pt idx="62">
                  <c:v>2025 ENERO</c:v>
                </c:pt>
                <c:pt idx="63">
                  <c:v>2025 FEBRERO</c:v>
                </c:pt>
                <c:pt idx="64">
                  <c:v>2025 MARZO</c:v>
                </c:pt>
                <c:pt idx="65">
                  <c:v>2025 ABRIL</c:v>
                </c:pt>
                <c:pt idx="66">
                  <c:v>2025 MAYO</c:v>
                </c:pt>
                <c:pt idx="67">
                  <c:v>2025 JUNIO</c:v>
                </c:pt>
                <c:pt idx="68">
                  <c:v>2025 JULIO</c:v>
                </c:pt>
                <c:pt idx="69">
                  <c:v>2025 AGOSTO</c:v>
                </c:pt>
                <c:pt idx="70">
                  <c:v>2025 SEPTIEMBRE</c:v>
                </c:pt>
                <c:pt idx="71">
                  <c:v>2025 OCTUBRE</c:v>
                </c:pt>
                <c:pt idx="72">
                  <c:v>2025 NOVIEMBRE</c:v>
                </c:pt>
                <c:pt idx="73">
                  <c:v>2025 DICIEMBRE</c:v>
                </c:pt>
                <c:pt idx="74">
                  <c:v>2026 ENERO</c:v>
                </c:pt>
                <c:pt idx="75">
                  <c:v>2026 FEBRERO</c:v>
                </c:pt>
                <c:pt idx="76">
                  <c:v>2026 MARZO</c:v>
                </c:pt>
                <c:pt idx="77">
                  <c:v>2026 ABRIL</c:v>
                </c:pt>
                <c:pt idx="78">
                  <c:v>2026 MAYO</c:v>
                </c:pt>
              </c:strCache>
            </c:strRef>
          </c:cat>
          <c:val>
            <c:numRef>
              <c:f>'14.'!$B$8:$CB$8</c:f>
              <c:numCache>
                <c:formatCode>General</c:formatCode>
                <c:ptCount val="79"/>
                <c:pt idx="0">
                  <c:v>18.420000000000002</c:v>
                </c:pt>
                <c:pt idx="1">
                  <c:v>19.13</c:v>
                </c:pt>
                <c:pt idx="2">
                  <c:v>18.920000000000002</c:v>
                </c:pt>
                <c:pt idx="3">
                  <c:v>19.45</c:v>
                </c:pt>
                <c:pt idx="4">
                  <c:v>16.579999999999998</c:v>
                </c:pt>
                <c:pt idx="5" formatCode="0.00">
                  <c:v>14.98</c:v>
                </c:pt>
                <c:pt idx="6" formatCode="0.00">
                  <c:v>14.717387353977379</c:v>
                </c:pt>
                <c:pt idx="7" formatCode="0.00">
                  <c:v>13.423047073068119</c:v>
                </c:pt>
                <c:pt idx="8" formatCode="0.00">
                  <c:v>12.945533604184266</c:v>
                </c:pt>
                <c:pt idx="9" formatCode="0.00">
                  <c:v>11.736706784191083</c:v>
                </c:pt>
                <c:pt idx="10" formatCode="0.00">
                  <c:v>12.430403181652041</c:v>
                </c:pt>
                <c:pt idx="11" formatCode="0.00">
                  <c:v>11.611402984422103</c:v>
                </c:pt>
                <c:pt idx="12" formatCode="0.00">
                  <c:v>10.927863220533194</c:v>
                </c:pt>
                <c:pt idx="13" formatCode="0.00">
                  <c:v>10.716885655487957</c:v>
                </c:pt>
                <c:pt idx="14" formatCode="0.00">
                  <c:v>10.363891975586411</c:v>
                </c:pt>
                <c:pt idx="15" formatCode="0.00">
                  <c:v>10.370821709977616</c:v>
                </c:pt>
                <c:pt idx="16" formatCode="0.00">
                  <c:v>10.321016699781158</c:v>
                </c:pt>
                <c:pt idx="17" formatCode="0.00">
                  <c:v>10.15620534001846</c:v>
                </c:pt>
                <c:pt idx="18" formatCode="0.00">
                  <c:v>10.48783141501379</c:v>
                </c:pt>
                <c:pt idx="19" formatCode="0.00">
                  <c:v>14.309009836495772</c:v>
                </c:pt>
                <c:pt idx="20" formatCode="0.00">
                  <c:v>13.89</c:v>
                </c:pt>
                <c:pt idx="21" formatCode="0.00">
                  <c:v>14.21</c:v>
                </c:pt>
                <c:pt idx="22" formatCode="0.00">
                  <c:v>14.24</c:v>
                </c:pt>
                <c:pt idx="23" formatCode="0.00">
                  <c:v>14.32</c:v>
                </c:pt>
                <c:pt idx="24" formatCode="0.00">
                  <c:v>14.42</c:v>
                </c:pt>
                <c:pt idx="25" formatCode="0.00">
                  <c:v>14.42</c:v>
                </c:pt>
                <c:pt idx="26" formatCode="0.00">
                  <c:v>14.17</c:v>
                </c:pt>
                <c:pt idx="27" formatCode="0.00">
                  <c:v>14.17</c:v>
                </c:pt>
                <c:pt idx="28" formatCode="0.00">
                  <c:v>14.19</c:v>
                </c:pt>
                <c:pt idx="29" formatCode="0.00">
                  <c:v>14.31</c:v>
                </c:pt>
                <c:pt idx="30" formatCode="0.00">
                  <c:v>14.26</c:v>
                </c:pt>
                <c:pt idx="31" formatCode="0.00">
                  <c:v>14.23</c:v>
                </c:pt>
                <c:pt idx="32" formatCode="0.00">
                  <c:v>14.25</c:v>
                </c:pt>
                <c:pt idx="33" formatCode="0.00">
                  <c:v>14.23</c:v>
                </c:pt>
                <c:pt idx="34" formatCode="0.00">
                  <c:v>14.21</c:v>
                </c:pt>
                <c:pt idx="35" formatCode="0.00">
                  <c:v>14.3</c:v>
                </c:pt>
                <c:pt idx="36" formatCode="0.00">
                  <c:v>14.41</c:v>
                </c:pt>
                <c:pt idx="37" formatCode="0.00">
                  <c:v>14.48</c:v>
                </c:pt>
                <c:pt idx="38" formatCode="0.00">
                  <c:v>14.52</c:v>
                </c:pt>
                <c:pt idx="39" formatCode="0.00">
                  <c:v>14.6</c:v>
                </c:pt>
                <c:pt idx="40" formatCode="0.00">
                  <c:v>14.5</c:v>
                </c:pt>
                <c:pt idx="41" formatCode="0.00">
                  <c:v>14.48</c:v>
                </c:pt>
                <c:pt idx="42" formatCode="0.00">
                  <c:v>14.48</c:v>
                </c:pt>
                <c:pt idx="43" formatCode="0.00">
                  <c:v>14.47</c:v>
                </c:pt>
                <c:pt idx="44" formatCode="0.00">
                  <c:v>14.48</c:v>
                </c:pt>
                <c:pt idx="45" formatCode="0.00">
                  <c:v>14.54</c:v>
                </c:pt>
                <c:pt idx="46" formatCode="0.00">
                  <c:v>14.56</c:v>
                </c:pt>
                <c:pt idx="47" formatCode="0.00">
                  <c:v>14.5</c:v>
                </c:pt>
                <c:pt idx="48" formatCode="0.00">
                  <c:v>14.49</c:v>
                </c:pt>
                <c:pt idx="49" formatCode="0.00">
                  <c:v>14.48</c:v>
                </c:pt>
                <c:pt idx="50" formatCode="0.00">
                  <c:v>14.64</c:v>
                </c:pt>
                <c:pt idx="51" formatCode="0.00">
                  <c:v>14.63</c:v>
                </c:pt>
                <c:pt idx="52" formatCode="0.00">
                  <c:v>14.62</c:v>
                </c:pt>
                <c:pt idx="53" formatCode="0.00">
                  <c:v>14.63</c:v>
                </c:pt>
                <c:pt idx="54" formatCode="0.00">
                  <c:v>14.42</c:v>
                </c:pt>
                <c:pt idx="55" formatCode="0.00">
                  <c:v>14.45</c:v>
                </c:pt>
                <c:pt idx="56" formatCode="0.00">
                  <c:v>14.4</c:v>
                </c:pt>
                <c:pt idx="57" formatCode="0.00">
                  <c:v>14.34</c:v>
                </c:pt>
                <c:pt idx="58" formatCode="0.00">
                  <c:v>14.34</c:v>
                </c:pt>
                <c:pt idx="59" formatCode="0.00">
                  <c:v>14.29</c:v>
                </c:pt>
                <c:pt idx="60" formatCode="0.00">
                  <c:v>14.26</c:v>
                </c:pt>
                <c:pt idx="61" formatCode="0.00">
                  <c:v>14.33</c:v>
                </c:pt>
                <c:pt idx="62" formatCode="0.00">
                  <c:v>14.28</c:v>
                </c:pt>
                <c:pt idx="63" formatCode="0.00">
                  <c:v>14.24</c:v>
                </c:pt>
                <c:pt idx="64" formatCode="0.00">
                  <c:v>14.15</c:v>
                </c:pt>
                <c:pt idx="65" formatCode="0.00">
                  <c:v>14.06</c:v>
                </c:pt>
                <c:pt idx="66" formatCode="0.00">
                  <c:v>13.95</c:v>
                </c:pt>
                <c:pt idx="67" formatCode="0.00">
                  <c:v>13.98</c:v>
                </c:pt>
                <c:pt idx="68" formatCode="0.00">
                  <c:v>14.01</c:v>
                </c:pt>
                <c:pt idx="69" formatCode="0.00">
                  <c:v>14.04</c:v>
                </c:pt>
                <c:pt idx="70" formatCode="0.00">
                  <c:v>14.01</c:v>
                </c:pt>
                <c:pt idx="71" formatCode="0.00">
                  <c:v>13.860152561290183</c:v>
                </c:pt>
                <c:pt idx="72" formatCode="0.00">
                  <c:v>14.01</c:v>
                </c:pt>
                <c:pt idx="73" formatCode="0.00">
                  <c:v>13.85</c:v>
                </c:pt>
                <c:pt idx="74" formatCode="0.00">
                  <c:v>13.73</c:v>
                </c:pt>
                <c:pt idx="75" formatCode="0.00">
                  <c:v>13.67</c:v>
                </c:pt>
                <c:pt idx="76" formatCode="0.00">
                  <c:v>13.75</c:v>
                </c:pt>
                <c:pt idx="77" formatCode="0.00">
                  <c:v>13.75</c:v>
                </c:pt>
                <c:pt idx="78" formatCode="0.00">
                  <c:v>13.48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4D-4656-8203-911FB511177C}"/>
            </c:ext>
          </c:extLst>
        </c:ser>
        <c:ser>
          <c:idx val="1"/>
          <c:order val="1"/>
          <c:tx>
            <c:strRef>
              <c:f>'14.'!$A$10</c:f>
              <c:strCache>
                <c:ptCount val="1"/>
                <c:pt idx="0">
                  <c:v>DEUDA EXTERNA </c:v>
                </c:pt>
              </c:strCache>
            </c:strRef>
          </c:tx>
          <c:spPr>
            <a:ln w="12700" cmpd="sng">
              <a:solidFill>
                <a:srgbClr val="FF6600"/>
              </a:solidFill>
            </a:ln>
          </c:spPr>
          <c:marker>
            <c:symbol val="square"/>
            <c:size val="5"/>
            <c:spPr>
              <a:solidFill>
                <a:srgbClr val="FF6600"/>
              </a:solidFill>
              <a:ln w="6350" cap="flat" cmpd="sng">
                <a:solidFill>
                  <a:srgbClr val="FF6600"/>
                </a:solidFill>
              </a:ln>
            </c:spPr>
          </c:marker>
          <c:dLbls>
            <c:dLbl>
              <c:idx val="11"/>
              <c:layout>
                <c:manualLayout>
                  <c:x val="0"/>
                  <c:y val="-1.7999999999999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B4D-4656-8203-911FB511177C}"/>
                </c:ext>
              </c:extLst>
            </c:dLbl>
            <c:dLbl>
              <c:idx val="12"/>
              <c:layout>
                <c:manualLayout>
                  <c:x val="1.4500000000000001E-2"/>
                  <c:y val="-2.2249999999999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B4D-4656-8203-911FB511177C}"/>
                </c:ext>
              </c:extLst>
            </c:dLbl>
            <c:dLbl>
              <c:idx val="13"/>
              <c:layout>
                <c:manualLayout>
                  <c:x val="-2E-3"/>
                  <c:y val="-1.7999999999999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B4D-4656-8203-911FB511177C}"/>
                </c:ext>
              </c:extLst>
            </c:dLbl>
            <c:dLbl>
              <c:idx val="14"/>
              <c:layout>
                <c:manualLayout>
                  <c:x val="-5.2500000000000003E-3"/>
                  <c:y val="-3.0249999999999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B4D-4656-8203-911FB511177C}"/>
                </c:ext>
              </c:extLst>
            </c:dLbl>
            <c:numFmt formatCode="#,##0.00" sourceLinked="0"/>
            <c:spPr>
              <a:solidFill>
                <a:srgbClr val="FBE5D6">
                  <a:alpha val="100000"/>
                </a:srgbClr>
              </a:solidFill>
              <a:ln w="3175">
                <a:noFill/>
              </a:ln>
            </c:spPr>
            <c:txPr>
              <a:bodyPr rot="0" vert="horz"/>
              <a:lstStyle/>
              <a:p>
                <a:pPr algn="ctr">
                  <a:defRPr lang="en-US" sz="800" b="0" i="0" u="non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'14.'!$B$6:$CB$6</c:f>
              <c:strCache>
                <c:ptCount val="79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jun-17</c:v>
                </c:pt>
                <c:pt idx="13">
                  <c:v>2017</c:v>
                </c:pt>
                <c:pt idx="14">
                  <c:v>jun-18</c:v>
                </c:pt>
                <c:pt idx="15">
                  <c:v>2018</c:v>
                </c:pt>
                <c:pt idx="16">
                  <c:v>jun-19</c:v>
                </c:pt>
                <c:pt idx="17">
                  <c:v>2019</c:v>
                </c:pt>
                <c:pt idx="18">
                  <c:v>jun-20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  <c:pt idx="26">
                  <c:v>2022 ENERO</c:v>
                </c:pt>
                <c:pt idx="27">
                  <c:v>2022 FEBRERO</c:v>
                </c:pt>
                <c:pt idx="28">
                  <c:v>2022 MARZO</c:v>
                </c:pt>
                <c:pt idx="29">
                  <c:v>2022 ABRIL</c:v>
                </c:pt>
                <c:pt idx="30">
                  <c:v>2022 MAYO</c:v>
                </c:pt>
                <c:pt idx="31">
                  <c:v>2022 JUNIO</c:v>
                </c:pt>
                <c:pt idx="32">
                  <c:v>2022 JULIO</c:v>
                </c:pt>
                <c:pt idx="33">
                  <c:v>2022 AGOSTO</c:v>
                </c:pt>
                <c:pt idx="34">
                  <c:v>2022 SEPTIEMBRE</c:v>
                </c:pt>
                <c:pt idx="35">
                  <c:v>2022 OCTUBRE</c:v>
                </c:pt>
                <c:pt idx="36">
                  <c:v>2022 NOVIEMBRE (*)</c:v>
                </c:pt>
                <c:pt idx="37">
                  <c:v>2022 DICIEMBRE (*)</c:v>
                </c:pt>
                <c:pt idx="38">
                  <c:v>2023 ENERO</c:v>
                </c:pt>
                <c:pt idx="39">
                  <c:v>2023 FEBRERO</c:v>
                </c:pt>
                <c:pt idx="40">
                  <c:v>2023 MARZO</c:v>
                </c:pt>
                <c:pt idx="41">
                  <c:v>2023 ABRIL</c:v>
                </c:pt>
                <c:pt idx="42">
                  <c:v>2023 MAYO</c:v>
                </c:pt>
                <c:pt idx="43">
                  <c:v>2023 JUNIO</c:v>
                </c:pt>
                <c:pt idx="44">
                  <c:v>2023 JULIO</c:v>
                </c:pt>
                <c:pt idx="45">
                  <c:v>2023 AGOSTO</c:v>
                </c:pt>
                <c:pt idx="46">
                  <c:v>2023 SEPTIEMBRE</c:v>
                </c:pt>
                <c:pt idx="47">
                  <c:v>2023 OCTUBRE</c:v>
                </c:pt>
                <c:pt idx="48">
                  <c:v>2023 NOVIEMBRE</c:v>
                </c:pt>
                <c:pt idx="49">
                  <c:v>2023 DICIEMBRE</c:v>
                </c:pt>
                <c:pt idx="50">
                  <c:v>2024 ENERO</c:v>
                </c:pt>
                <c:pt idx="51">
                  <c:v>2024 FEBRERO</c:v>
                </c:pt>
                <c:pt idx="52">
                  <c:v>2024 MARZO</c:v>
                </c:pt>
                <c:pt idx="53">
                  <c:v>2024 ABRIL</c:v>
                </c:pt>
                <c:pt idx="54">
                  <c:v>2024 MAYO</c:v>
                </c:pt>
                <c:pt idx="55">
                  <c:v>2024 JUNIO</c:v>
                </c:pt>
                <c:pt idx="56">
                  <c:v>2024 JULIO</c:v>
                </c:pt>
                <c:pt idx="57">
                  <c:v>2024 AGOSTO</c:v>
                </c:pt>
                <c:pt idx="58">
                  <c:v>2024 SEPTIEMBRE</c:v>
                </c:pt>
                <c:pt idx="59">
                  <c:v>2024 OCTUBRE</c:v>
                </c:pt>
                <c:pt idx="60">
                  <c:v>2024 NOVIEMBRE</c:v>
                </c:pt>
                <c:pt idx="61">
                  <c:v>2024 DICIEMBRE</c:v>
                </c:pt>
                <c:pt idx="62">
                  <c:v>2025 ENERO</c:v>
                </c:pt>
                <c:pt idx="63">
                  <c:v>2025 FEBRERO</c:v>
                </c:pt>
                <c:pt idx="64">
                  <c:v>2025 MARZO</c:v>
                </c:pt>
                <c:pt idx="65">
                  <c:v>2025 ABRIL</c:v>
                </c:pt>
                <c:pt idx="66">
                  <c:v>2025 MAYO</c:v>
                </c:pt>
                <c:pt idx="67">
                  <c:v>2025 JUNIO</c:v>
                </c:pt>
                <c:pt idx="68">
                  <c:v>2025 JULIO</c:v>
                </c:pt>
                <c:pt idx="69">
                  <c:v>2025 AGOSTO</c:v>
                </c:pt>
                <c:pt idx="70">
                  <c:v>2025 SEPTIEMBRE</c:v>
                </c:pt>
                <c:pt idx="71">
                  <c:v>2025 OCTUBRE</c:v>
                </c:pt>
                <c:pt idx="72">
                  <c:v>2025 NOVIEMBRE</c:v>
                </c:pt>
                <c:pt idx="73">
                  <c:v>2025 DICIEMBRE</c:v>
                </c:pt>
                <c:pt idx="74">
                  <c:v>2026 ENERO</c:v>
                </c:pt>
                <c:pt idx="75">
                  <c:v>2026 FEBRERO</c:v>
                </c:pt>
                <c:pt idx="76">
                  <c:v>2026 MARZO</c:v>
                </c:pt>
                <c:pt idx="77">
                  <c:v>2026 ABRIL</c:v>
                </c:pt>
                <c:pt idx="78">
                  <c:v>2026 MAYO</c:v>
                </c:pt>
              </c:strCache>
            </c:strRef>
          </c:cat>
          <c:val>
            <c:numRef>
              <c:f>'14.'!$B$10:$CB$10</c:f>
              <c:numCache>
                <c:formatCode>0.00</c:formatCode>
                <c:ptCount val="79"/>
                <c:pt idx="0">
                  <c:v>21.31</c:v>
                </c:pt>
                <c:pt idx="1">
                  <c:v>21.77</c:v>
                </c:pt>
                <c:pt idx="2">
                  <c:v>21.150426629662455</c:v>
                </c:pt>
                <c:pt idx="3">
                  <c:v>22.50538727543443</c:v>
                </c:pt>
                <c:pt idx="4">
                  <c:v>19.536197910295392</c:v>
                </c:pt>
                <c:pt idx="5">
                  <c:v>18.188473724704519</c:v>
                </c:pt>
                <c:pt idx="6">
                  <c:v>16.889610926501391</c:v>
                </c:pt>
                <c:pt idx="7" formatCode="_ * #,##0.00_ ;_ * \-#,##0.00_ ;_ * &quot;-&quot;??_ ;_ @_ ">
                  <c:v>16.355720201296492</c:v>
                </c:pt>
                <c:pt idx="8" formatCode="_ * #,##0.00_ ;_ * \-#,##0.00_ ;_ * &quot;-&quot;??_ ;_ @_ ">
                  <c:v>15.39298756562669</c:v>
                </c:pt>
                <c:pt idx="9" formatCode="_ * #,##0.00_ ;_ * \-#,##0.00_ ;_ * &quot;-&quot;??_ ;_ @_ ">
                  <c:v>13.270046109861507</c:v>
                </c:pt>
                <c:pt idx="10" formatCode="_ * #,##0.00_ ;_ * \-#,##0.00_ ;_ * &quot;-&quot;??_ ;_ @_ ">
                  <c:v>14.104733850231218</c:v>
                </c:pt>
                <c:pt idx="11" formatCode="_ * #,##0.00_ ;_ * \-#,##0.00_ ;_ * &quot;-&quot;??_ ;_ @_ ">
                  <c:v>12.615836427222936</c:v>
                </c:pt>
                <c:pt idx="12" formatCode="_ * #,##0.00_ ;_ * \-#,##0.00_ ;_ * &quot;-&quot;??_ ;_ @_ ">
                  <c:v>11.785755845608556</c:v>
                </c:pt>
                <c:pt idx="13" formatCode="_ * #,##0.00_ ;_ * \-#,##0.00_ ;_ * &quot;-&quot;??_ ;_ @_ ">
                  <c:v>11.154639366879774</c:v>
                </c:pt>
                <c:pt idx="14" formatCode="_ * #,##0.00_ ;_ * \-#,##0.00_ ;_ * &quot;-&quot;??_ ;_ @_ ">
                  <c:v>10.54656292376642</c:v>
                </c:pt>
                <c:pt idx="15" formatCode="_ * #,##0.00_ ;_ * \-#,##0.00_ ;_ * &quot;-&quot;??_ ;_ @_ ">
                  <c:v>10.522478321606409</c:v>
                </c:pt>
                <c:pt idx="16" formatCode="_ * #,##0.00_ ;_ * \-#,##0.00_ ;_ * &quot;-&quot;??_ ;_ @_ ">
                  <c:v>10.498414855468869</c:v>
                </c:pt>
                <c:pt idx="17" formatCode="_ * #,##0.00_ ;_ * \-#,##0.00_ ;_ * &quot;-&quot;??_ ;_ @_ ">
                  <c:v>10.283609184523192</c:v>
                </c:pt>
                <c:pt idx="18" formatCode="_ * #,##0.00_ ;_ * \-#,##0.00_ ;_ * &quot;-&quot;??_ ;_ @_ ">
                  <c:v>10.897657993831199</c:v>
                </c:pt>
                <c:pt idx="19" formatCode="_ * #,##0.00_ ;_ * \-#,##0.00_ ;_ * &quot;-&quot;??_ ;_ @_ ">
                  <c:v>15.904984627840278</c:v>
                </c:pt>
                <c:pt idx="20" formatCode="_ * #,##0.00_ ;_ * \-#,##0.00_ ;_ * &quot;-&quot;??_ ;_ @_ ">
                  <c:v>15.613539552466317</c:v>
                </c:pt>
                <c:pt idx="21" formatCode="_ * #,##0.00_ ;_ * \-#,##0.00_ ;_ * &quot;-&quot;??_ ;_ @_ ">
                  <c:v>16.07</c:v>
                </c:pt>
                <c:pt idx="22" formatCode="_ * #,##0.00_ ;_ * \-#,##0.00_ ;_ * &quot;-&quot;??_ ;_ @_ ">
                  <c:v>16.100000000000001</c:v>
                </c:pt>
                <c:pt idx="23" formatCode="_ * #,##0.00_ ;_ * \-#,##0.00_ ;_ * &quot;-&quot;??_ ;_ @_ ">
                  <c:v>15.98</c:v>
                </c:pt>
                <c:pt idx="24" formatCode="_ * #,##0.00_ ;_ * \-#,##0.00_ ;_ * &quot;-&quot;??_ ;_ @_ ">
                  <c:v>16</c:v>
                </c:pt>
                <c:pt idx="25" formatCode="_ * #,##0.00_ ;_ * \-#,##0.00_ ;_ * &quot;-&quot;??_ ;_ @_ ">
                  <c:v>16</c:v>
                </c:pt>
                <c:pt idx="26" formatCode="_ * #,##0.00_ ;_ * \-#,##0.00_ ;_ * &quot;-&quot;??_ ;_ @_ ">
                  <c:v>15.75</c:v>
                </c:pt>
                <c:pt idx="27" formatCode="_ * #,##0.00_ ;_ * \-#,##0.00_ ;_ * &quot;-&quot;??_ ;_ @_ ">
                  <c:v>15.75</c:v>
                </c:pt>
                <c:pt idx="28" formatCode="_ * #,##0.00_ ;_ * \-#,##0.00_ ;_ * &quot;-&quot;??_ ;_ @_ ">
                  <c:v>15.77</c:v>
                </c:pt>
                <c:pt idx="29" formatCode="_ * #,##0.00_ ;_ * \-#,##0.00_ ;_ * &quot;-&quot;??_ ;_ @_ ">
                  <c:v>15.83</c:v>
                </c:pt>
                <c:pt idx="30" formatCode="_ * #,##0.00_ ;_ * \-#,##0.00_ ;_ * &quot;-&quot;??_ ;_ @_ ">
                  <c:v>15.84</c:v>
                </c:pt>
                <c:pt idx="31" formatCode="_ * #,##0.00_ ;_ * \-#,##0.00_ ;_ * &quot;-&quot;??_ ;_ @_ ">
                  <c:v>15.79</c:v>
                </c:pt>
                <c:pt idx="32" formatCode="_ * #,##0.00_ ;_ * \-#,##0.00_ ;_ * &quot;-&quot;??_ ;_ @_ ">
                  <c:v>15.82</c:v>
                </c:pt>
                <c:pt idx="33" formatCode="_ * #,##0.00_ ;_ * \-#,##0.00_ ;_ * &quot;-&quot;??_ ;_ @_ ">
                  <c:v>15.84</c:v>
                </c:pt>
                <c:pt idx="34" formatCode="_ * #,##0.00_ ;_ * \-#,##0.00_ ;_ * &quot;-&quot;??_ ;_ @_ ">
                  <c:v>15.86</c:v>
                </c:pt>
                <c:pt idx="35" formatCode="_ * #,##0.00_ ;_ * \-#,##0.00_ ;_ * &quot;-&quot;??_ ;_ @_ ">
                  <c:v>15.98</c:v>
                </c:pt>
                <c:pt idx="36" formatCode="_ * #,##0.00_ ;_ * \-#,##0.00_ ;_ * &quot;-&quot;??_ ;_ @_ ">
                  <c:v>16.18</c:v>
                </c:pt>
                <c:pt idx="37" formatCode="_ * #,##0.00_ ;_ * \-#,##0.00_ ;_ * &quot;-&quot;??_ ;_ @_ ">
                  <c:v>16.2</c:v>
                </c:pt>
                <c:pt idx="38" formatCode="_ * #,##0.00_ ;_ * \-#,##0.00_ ;_ * &quot;-&quot;??_ ;_ @_ ">
                  <c:v>16.190000000000001</c:v>
                </c:pt>
                <c:pt idx="39" formatCode="_ * #,##0.00_ ;_ * \-#,##0.00_ ;_ * &quot;-&quot;??_ ;_ @_ ">
                  <c:v>16.2</c:v>
                </c:pt>
                <c:pt idx="40" formatCode="_ * #,##0.00_ ;_ * \-#,##0.00_ ;_ * &quot;-&quot;??_ ;_ @_ ">
                  <c:v>16.190000000000001</c:v>
                </c:pt>
                <c:pt idx="41" formatCode="_ * #,##0.00_ ;_ * \-#,##0.00_ ;_ * &quot;-&quot;??_ ;_ @_ ">
                  <c:v>16.2</c:v>
                </c:pt>
                <c:pt idx="42" formatCode="_ * #,##0.00_ ;_ * \-#,##0.00_ ;_ * &quot;-&quot;??_ ;_ @_ ">
                  <c:v>16.27</c:v>
                </c:pt>
                <c:pt idx="43" formatCode="_ * #,##0.00_ ;_ * \-#,##0.00_ ;_ * &quot;-&quot;??_ ;_ @_ ">
                  <c:v>16.260000000000002</c:v>
                </c:pt>
                <c:pt idx="44" formatCode="_ * #,##0.00_ ;_ * \-#,##0.00_ ;_ * &quot;-&quot;??_ ;_ @_ ">
                  <c:v>16.29</c:v>
                </c:pt>
                <c:pt idx="45" formatCode="_ * #,##0.00_ ;_ * \-#,##0.00_ ;_ * &quot;-&quot;??_ ;_ @_ ">
                  <c:v>16.329999999999998</c:v>
                </c:pt>
                <c:pt idx="46" formatCode="_ * #,##0.00_ ;_ * \-#,##0.00_ ;_ * &quot;-&quot;??_ ;_ @_ ">
                  <c:v>16.350000000000001</c:v>
                </c:pt>
                <c:pt idx="47" formatCode="_ * #,##0.00_ ;_ * \-#,##0.00_ ;_ * &quot;-&quot;??_ ;_ @_ ">
                  <c:v>16.38</c:v>
                </c:pt>
                <c:pt idx="48" formatCode="_ * #,##0.00_ ;_ * \-#,##0.00_ ;_ * &quot;-&quot;??_ ;_ @_ ">
                  <c:v>16.34</c:v>
                </c:pt>
                <c:pt idx="49" formatCode="_ * #,##0.00_ ;_ * \-#,##0.00_ ;_ * &quot;-&quot;??_ ;_ @_ ">
                  <c:v>16.36</c:v>
                </c:pt>
                <c:pt idx="50" formatCode="_ * #,##0.00_ ;_ * \-#,##0.00_ ;_ * &quot;-&quot;??_ ;_ @_ ">
                  <c:v>16.36</c:v>
                </c:pt>
                <c:pt idx="51" formatCode="_ * #,##0.00_ ;_ * \-#,##0.00_ ;_ * &quot;-&quot;??_ ;_ @_ ">
                  <c:v>16.39</c:v>
                </c:pt>
                <c:pt idx="52" formatCode="_ * #,##0.00_ ;_ * \-#,##0.00_ ;_ * &quot;-&quot;??_ ;_ @_ ">
                  <c:v>16.41</c:v>
                </c:pt>
                <c:pt idx="53" formatCode="_ * #,##0.00_ ;_ * \-#,##0.00_ ;_ * &quot;-&quot;??_ ;_ @_ ">
                  <c:v>16.440000000000001</c:v>
                </c:pt>
                <c:pt idx="54" formatCode="_ * #,##0.00_ ;_ * \-#,##0.00_ ;_ * &quot;-&quot;??_ ;_ @_ ">
                  <c:v>16.190000000000001</c:v>
                </c:pt>
                <c:pt idx="55" formatCode="_ * #,##0.00_ ;_ * \-#,##0.00_ ;_ * &quot;-&quot;??_ ;_ @_ ">
                  <c:v>16.29</c:v>
                </c:pt>
                <c:pt idx="56" formatCode="_ * #,##0.00_ ;_ * \-#,##0.00_ ;_ * &quot;-&quot;??_ ;_ @_ ">
                  <c:v>16.309999999999999</c:v>
                </c:pt>
                <c:pt idx="57" formatCode="_ * #,##0.00_ ;_ * \-#,##0.00_ ;_ * &quot;-&quot;??_ ;_ @_ ">
                  <c:v>16.29</c:v>
                </c:pt>
                <c:pt idx="58" formatCode="_ * #,##0.00_ ;_ * \-#,##0.00_ ;_ * &quot;-&quot;??_ ;_ @_ ">
                  <c:v>16.309999999999999</c:v>
                </c:pt>
                <c:pt idx="59" formatCode="_ * #,##0.00_ ;_ * \-#,##0.00_ ;_ * &quot;-&quot;??_ ;_ @_ ">
                  <c:v>16.29</c:v>
                </c:pt>
                <c:pt idx="60" formatCode="_ * #,##0.00_ ;_ * \-#,##0.00_ ;_ * &quot;-&quot;??_ ;_ @_ ">
                  <c:v>16.329999999999998</c:v>
                </c:pt>
                <c:pt idx="61" formatCode="_ * #,##0.00_ ;_ * \-#,##0.00_ ;_ * &quot;-&quot;??_ ;_ @_ ">
                  <c:v>16.62</c:v>
                </c:pt>
                <c:pt idx="62" formatCode="_ * #,##0.00_ ;_ * \-#,##0.00_ ;_ * &quot;-&quot;??_ ;_ @_ ">
                  <c:v>16.62</c:v>
                </c:pt>
                <c:pt idx="63" formatCode="_ * #,##0.00_ ;_ * \-#,##0.00_ ;_ * &quot;-&quot;??_ ;_ @_ ">
                  <c:v>16.62</c:v>
                </c:pt>
                <c:pt idx="64" formatCode="_ * #,##0.00_ ;_ * \-#,##0.00_ ;_ * &quot;-&quot;??_ ;_ @_ ">
                  <c:v>16.600000000000001</c:v>
                </c:pt>
                <c:pt idx="65" formatCode="_ * #,##0.00_ ;_ * \-#,##0.00_ ;_ * &quot;-&quot;??_ ;_ @_ ">
                  <c:v>16.64</c:v>
                </c:pt>
                <c:pt idx="66" formatCode="_ * #,##0.00_ ;_ * \-#,##0.00_ ;_ * &quot;-&quot;??_ ;_ @_ ">
                  <c:v>16.53</c:v>
                </c:pt>
                <c:pt idx="67" formatCode="_ * #,##0.00_ ;_ * \-#,##0.00_ ;_ * &quot;-&quot;??_ ;_ @_ ">
                  <c:v>16.579999999999998</c:v>
                </c:pt>
                <c:pt idx="68" formatCode="_ * #,##0.00_ ;_ * \-#,##0.00_ ;_ * &quot;-&quot;??_ ;_ @_ ">
                  <c:v>16.649999999999999</c:v>
                </c:pt>
                <c:pt idx="69" formatCode="_ * #,##0.00_ ;_ * \-#,##0.00_ ;_ * &quot;-&quot;??_ ;_ @_ ">
                  <c:v>16.75</c:v>
                </c:pt>
                <c:pt idx="70" formatCode="_ * #,##0.00_ ;_ * \-#,##0.00_ ;_ * &quot;-&quot;??_ ;_ @_ ">
                  <c:v>16.77</c:v>
                </c:pt>
                <c:pt idx="71" formatCode="_ * #,##0.00_ ;_ * \-#,##0.00_ ;_ * &quot;-&quot;??_ ;_ @_ ">
                  <c:v>16.735443098997727</c:v>
                </c:pt>
                <c:pt idx="72" formatCode="_ * #,##0.00_ ;_ * \-#,##0.00_ ;_ * &quot;-&quot;??_ ;_ @_ ">
                  <c:v>16.97</c:v>
                </c:pt>
                <c:pt idx="73" formatCode="_ * #,##0.00_ ;_ * \-#,##0.00_ ;_ * &quot;-&quot;??_ ;_ @_ ">
                  <c:v>16.73</c:v>
                </c:pt>
                <c:pt idx="74" formatCode="_ * #,##0.00_ ;_ * \-#,##0.00_ ;_ * &quot;-&quot;??_ ;_ @_ ">
                  <c:v>16.559999999999999</c:v>
                </c:pt>
                <c:pt idx="75" formatCode="_ * #,##0.00_ ;_ * \-#,##0.00_ ;_ * &quot;-&quot;??_ ;_ @_ ">
                  <c:v>16.57</c:v>
                </c:pt>
                <c:pt idx="76" formatCode="_ * #,##0.00_ ;_ * \-#,##0.00_ ;_ * &quot;-&quot;??_ ;_ @_ ">
                  <c:v>16.59</c:v>
                </c:pt>
                <c:pt idx="77" formatCode="_ * #,##0.00_ ;_ * \-#,##0.00_ ;_ * &quot;-&quot;??_ ;_ @_ ">
                  <c:v>16.559999999999999</c:v>
                </c:pt>
                <c:pt idx="78" formatCode="_ * #,##0.00_ ;_ * \-#,##0.00_ ;_ * &quot;-&quot;??_ ;_ @_ ">
                  <c:v>16.27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B4D-4656-8203-911FB511177C}"/>
            </c:ext>
          </c:extLst>
        </c:ser>
        <c:ser>
          <c:idx val="2"/>
          <c:order val="2"/>
          <c:tx>
            <c:strRef>
              <c:f>'14.'!$A$18</c:f>
              <c:strCache>
                <c:ptCount val="1"/>
                <c:pt idx="0">
                  <c:v>DEUDA INTERNA</c:v>
                </c:pt>
              </c:strCache>
            </c:strRef>
          </c:tx>
          <c:spPr>
            <a:ln w="12700" cmpd="sng">
              <a:solidFill>
                <a:srgbClr val="969696"/>
              </a:solidFill>
            </a:ln>
          </c:spPr>
          <c:marker>
            <c:symbol val="triangle"/>
            <c:size val="5"/>
            <c:spPr>
              <a:solidFill>
                <a:srgbClr val="969696"/>
              </a:solidFill>
              <a:ln w="6350" cap="flat" cmpd="sng">
                <a:solidFill>
                  <a:srgbClr val="969696"/>
                </a:solidFill>
              </a:ln>
            </c:spPr>
          </c:marker>
          <c:dLbls>
            <c:spPr>
              <a:solidFill>
                <a:srgbClr val="EDEDED">
                  <a:alpha val="100000"/>
                </a:srgbClr>
              </a:solidFill>
              <a:ln w="3175">
                <a:noFill/>
              </a:ln>
            </c:spPr>
            <c:txPr>
              <a:bodyPr rot="0" vert="horz"/>
              <a:lstStyle/>
              <a:p>
                <a:pPr algn="ctr">
                  <a:defRPr lang="en-US" sz="800" b="0" i="0" u="non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'14.'!$B$6:$CB$6</c:f>
              <c:strCache>
                <c:ptCount val="79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jun-17</c:v>
                </c:pt>
                <c:pt idx="13">
                  <c:v>2017</c:v>
                </c:pt>
                <c:pt idx="14">
                  <c:v>jun-18</c:v>
                </c:pt>
                <c:pt idx="15">
                  <c:v>2018</c:v>
                </c:pt>
                <c:pt idx="16">
                  <c:v>jun-19</c:v>
                </c:pt>
                <c:pt idx="17">
                  <c:v>2019</c:v>
                </c:pt>
                <c:pt idx="18">
                  <c:v>jun-20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  <c:pt idx="26">
                  <c:v>2022 ENERO</c:v>
                </c:pt>
                <c:pt idx="27">
                  <c:v>2022 FEBRERO</c:v>
                </c:pt>
                <c:pt idx="28">
                  <c:v>2022 MARZO</c:v>
                </c:pt>
                <c:pt idx="29">
                  <c:v>2022 ABRIL</c:v>
                </c:pt>
                <c:pt idx="30">
                  <c:v>2022 MAYO</c:v>
                </c:pt>
                <c:pt idx="31">
                  <c:v>2022 JUNIO</c:v>
                </c:pt>
                <c:pt idx="32">
                  <c:v>2022 JULIO</c:v>
                </c:pt>
                <c:pt idx="33">
                  <c:v>2022 AGOSTO</c:v>
                </c:pt>
                <c:pt idx="34">
                  <c:v>2022 SEPTIEMBRE</c:v>
                </c:pt>
                <c:pt idx="35">
                  <c:v>2022 OCTUBRE</c:v>
                </c:pt>
                <c:pt idx="36">
                  <c:v>2022 NOVIEMBRE (*)</c:v>
                </c:pt>
                <c:pt idx="37">
                  <c:v>2022 DICIEMBRE (*)</c:v>
                </c:pt>
                <c:pt idx="38">
                  <c:v>2023 ENERO</c:v>
                </c:pt>
                <c:pt idx="39">
                  <c:v>2023 FEBRERO</c:v>
                </c:pt>
                <c:pt idx="40">
                  <c:v>2023 MARZO</c:v>
                </c:pt>
                <c:pt idx="41">
                  <c:v>2023 ABRIL</c:v>
                </c:pt>
                <c:pt idx="42">
                  <c:v>2023 MAYO</c:v>
                </c:pt>
                <c:pt idx="43">
                  <c:v>2023 JUNIO</c:v>
                </c:pt>
                <c:pt idx="44">
                  <c:v>2023 JULIO</c:v>
                </c:pt>
                <c:pt idx="45">
                  <c:v>2023 AGOSTO</c:v>
                </c:pt>
                <c:pt idx="46">
                  <c:v>2023 SEPTIEMBRE</c:v>
                </c:pt>
                <c:pt idx="47">
                  <c:v>2023 OCTUBRE</c:v>
                </c:pt>
                <c:pt idx="48">
                  <c:v>2023 NOVIEMBRE</c:v>
                </c:pt>
                <c:pt idx="49">
                  <c:v>2023 DICIEMBRE</c:v>
                </c:pt>
                <c:pt idx="50">
                  <c:v>2024 ENERO</c:v>
                </c:pt>
                <c:pt idx="51">
                  <c:v>2024 FEBRERO</c:v>
                </c:pt>
                <c:pt idx="52">
                  <c:v>2024 MARZO</c:v>
                </c:pt>
                <c:pt idx="53">
                  <c:v>2024 ABRIL</c:v>
                </c:pt>
                <c:pt idx="54">
                  <c:v>2024 MAYO</c:v>
                </c:pt>
                <c:pt idx="55">
                  <c:v>2024 JUNIO</c:v>
                </c:pt>
                <c:pt idx="56">
                  <c:v>2024 JULIO</c:v>
                </c:pt>
                <c:pt idx="57">
                  <c:v>2024 AGOSTO</c:v>
                </c:pt>
                <c:pt idx="58">
                  <c:v>2024 SEPTIEMBRE</c:v>
                </c:pt>
                <c:pt idx="59">
                  <c:v>2024 OCTUBRE</c:v>
                </c:pt>
                <c:pt idx="60">
                  <c:v>2024 NOVIEMBRE</c:v>
                </c:pt>
                <c:pt idx="61">
                  <c:v>2024 DICIEMBRE</c:v>
                </c:pt>
                <c:pt idx="62">
                  <c:v>2025 ENERO</c:v>
                </c:pt>
                <c:pt idx="63">
                  <c:v>2025 FEBRERO</c:v>
                </c:pt>
                <c:pt idx="64">
                  <c:v>2025 MARZO</c:v>
                </c:pt>
                <c:pt idx="65">
                  <c:v>2025 ABRIL</c:v>
                </c:pt>
                <c:pt idx="66">
                  <c:v>2025 MAYO</c:v>
                </c:pt>
                <c:pt idx="67">
                  <c:v>2025 JUNIO</c:v>
                </c:pt>
                <c:pt idx="68">
                  <c:v>2025 JULIO</c:v>
                </c:pt>
                <c:pt idx="69">
                  <c:v>2025 AGOSTO</c:v>
                </c:pt>
                <c:pt idx="70">
                  <c:v>2025 SEPTIEMBRE</c:v>
                </c:pt>
                <c:pt idx="71">
                  <c:v>2025 OCTUBRE</c:v>
                </c:pt>
                <c:pt idx="72">
                  <c:v>2025 NOVIEMBRE</c:v>
                </c:pt>
                <c:pt idx="73">
                  <c:v>2025 DICIEMBRE</c:v>
                </c:pt>
                <c:pt idx="74">
                  <c:v>2026 ENERO</c:v>
                </c:pt>
                <c:pt idx="75">
                  <c:v>2026 FEBRERO</c:v>
                </c:pt>
                <c:pt idx="76">
                  <c:v>2026 MARZO</c:v>
                </c:pt>
                <c:pt idx="77">
                  <c:v>2026 ABRIL</c:v>
                </c:pt>
                <c:pt idx="78">
                  <c:v>2026 MAYO</c:v>
                </c:pt>
              </c:strCache>
            </c:strRef>
          </c:cat>
          <c:val>
            <c:numRef>
              <c:f>'14.'!$B$18:$CB$18</c:f>
              <c:numCache>
                <c:formatCode>0.00</c:formatCode>
                <c:ptCount val="79"/>
                <c:pt idx="0">
                  <c:v>9.94</c:v>
                </c:pt>
                <c:pt idx="1">
                  <c:v>10.89</c:v>
                </c:pt>
                <c:pt idx="2">
                  <c:v>11.61</c:v>
                </c:pt>
                <c:pt idx="3">
                  <c:v>10.99</c:v>
                </c:pt>
                <c:pt idx="4">
                  <c:v>8.67</c:v>
                </c:pt>
                <c:pt idx="5">
                  <c:v>10.029999999999999</c:v>
                </c:pt>
                <c:pt idx="6">
                  <c:v>9.8699999999999992</c:v>
                </c:pt>
                <c:pt idx="7" formatCode="_ * #,##0.00_ ;_ * \-#,##0.00_ ;_ * &quot;-&quot;??_ ;_ @_ ">
                  <c:v>9.39</c:v>
                </c:pt>
                <c:pt idx="8" formatCode="_ * #,##0.00_ ;_ * \-#,##0.00_ ;_ * &quot;-&quot;??_ ;_ @_ ">
                  <c:v>9.76</c:v>
                </c:pt>
                <c:pt idx="9" formatCode="_ * #,##0.00_ ;_ * \-#,##0.00_ ;_ * &quot;-&quot;??_ ;_ @_ ">
                  <c:v>9.59</c:v>
                </c:pt>
                <c:pt idx="10" formatCode="_ * #,##0.00_ ;_ * \-#,##0.00_ ;_ * &quot;-&quot;??_ ;_ @_ ">
                  <c:v>9.7337000000000007</c:v>
                </c:pt>
                <c:pt idx="11" formatCode="_ * #,##0.00_ ;_ * \-#,##0.00_ ;_ * &quot;-&quot;??_ ;_ @_ ">
                  <c:v>9.5408000000000008</c:v>
                </c:pt>
                <c:pt idx="12" formatCode="_ * #,##0.00_ ;_ * \-#,##0.00_ ;_ * &quot;-&quot;??_ ;_ @_ ">
                  <c:v>9.2938127527750947</c:v>
                </c:pt>
                <c:pt idx="13" formatCode="_ * #,##0.00_ ;_ * \-#,##0.00_ ;_ * &quot;-&quot;??_ ;_ @_ ">
                  <c:v>9.7763000000000009</c:v>
                </c:pt>
                <c:pt idx="14" formatCode="_ * #,##0.00_ ;_ * \-#,##0.00_ ;_ * &quot;-&quot;??_ ;_ @_ ">
                  <c:v>9.919320762173653</c:v>
                </c:pt>
                <c:pt idx="15" formatCode="_ * #,##0.00_ ;_ * \-#,##0.00_ ;_ * &quot;-&quot;??_ ;_ @_ ">
                  <c:v>9.9757999999999996</c:v>
                </c:pt>
                <c:pt idx="16" formatCode="_ * #,##0.00_ ;_ * \-#,##0.00_ ;_ * &quot;-&quot;??_ ;_ @_ ">
                  <c:v>9.8349467109901045</c:v>
                </c:pt>
                <c:pt idx="17" formatCode="_ * #,##0.00_ ;_ * \-#,##0.00_ ;_ * &quot;-&quot;??_ ;_ @_ ">
                  <c:v>9.7862708478740714</c:v>
                </c:pt>
                <c:pt idx="18" formatCode="_ * #,##0.00_ ;_ * \-#,##0.00_ ;_ * &quot;-&quot;??_ ;_ @_ ">
                  <c:v>9.378721970492693</c:v>
                </c:pt>
                <c:pt idx="19" formatCode="_ * #,##0.00_ ;_ * \-#,##0.00_ ;_ * &quot;-&quot;??_ ;_ @_ ">
                  <c:v>9.8121958395235769</c:v>
                </c:pt>
                <c:pt idx="20" formatCode="_ * #,##0.00_ ;_ * \-#,##0.00_ ;_ * &quot;-&quot;??_ ;_ @_ ">
                  <c:v>9.2100000000000009</c:v>
                </c:pt>
                <c:pt idx="21" formatCode="_ * #,##0.00_ ;_ * \-#,##0.00_ ;_ * &quot;-&quot;??_ ;_ @_ ">
                  <c:v>9.17</c:v>
                </c:pt>
                <c:pt idx="22" formatCode="_ * #,##0.00_ ;_ * \-#,##0.00_ ;_ * &quot;-&quot;??_ ;_ @_ ">
                  <c:v>9.18</c:v>
                </c:pt>
                <c:pt idx="23" formatCode="_ * #,##0.00_ ;_ * \-#,##0.00_ ;_ * &quot;-&quot;??_ ;_ @_ ">
                  <c:v>9.2799999999999994</c:v>
                </c:pt>
                <c:pt idx="24" formatCode="_ * #,##0.00_ ;_ * \-#,##0.00_ ;_ * &quot;-&quot;??_ ;_ @_ ">
                  <c:v>9.73</c:v>
                </c:pt>
                <c:pt idx="25" formatCode="_ * #,##0.00_ ;_ * \-#,##0.00_ ;_ * &quot;-&quot;??_ ;_ @_ ">
                  <c:v>9.73</c:v>
                </c:pt>
                <c:pt idx="26" formatCode="_ * #,##0.00_ ;_ * \-#,##0.00_ ;_ * &quot;-&quot;??_ ;_ @_ ">
                  <c:v>9.5500000000000007</c:v>
                </c:pt>
                <c:pt idx="27" formatCode="_ * #,##0.00_ ;_ * \-#,##0.00_ ;_ * &quot;-&quot;??_ ;_ @_ ">
                  <c:v>9.5299999999999994</c:v>
                </c:pt>
                <c:pt idx="28" formatCode="_ * #,##0.00_ ;_ * \-#,##0.00_ ;_ * &quot;-&quot;??_ ;_ @_ ">
                  <c:v>9.52</c:v>
                </c:pt>
                <c:pt idx="29" formatCode="_ * #,##0.00_ ;_ * \-#,##0.00_ ;_ * &quot;-&quot;??_ ;_ @_ ">
                  <c:v>9.73</c:v>
                </c:pt>
                <c:pt idx="30" formatCode="_ * #,##0.00_ ;_ * \-#,##0.00_ ;_ * &quot;-&quot;??_ ;_ @_ ">
                  <c:v>9.6199999999999992</c:v>
                </c:pt>
                <c:pt idx="31" formatCode="_ * #,##0.00_ ;_ * \-#,##0.00_ ;_ * &quot;-&quot;??_ ;_ @_ ">
                  <c:v>9.59</c:v>
                </c:pt>
                <c:pt idx="32" formatCode="_ * #,##0.00_ ;_ * \-#,##0.00_ ;_ * &quot;-&quot;??_ ;_ @_ ">
                  <c:v>9.5500000000000007</c:v>
                </c:pt>
                <c:pt idx="33" formatCode="_ * #,##0.00_ ;_ * \-#,##0.00_ ;_ * &quot;-&quot;??_ ;_ @_ ">
                  <c:v>9.48</c:v>
                </c:pt>
                <c:pt idx="34" formatCode="_ * #,##0.00_ ;_ * \-#,##0.00_ ;_ * &quot;-&quot;??_ ;_ @_ ">
                  <c:v>9.5</c:v>
                </c:pt>
                <c:pt idx="35" formatCode="_ * #,##0.00_ ;_ * \-#,##0.00_ ;_ * &quot;-&quot;??_ ;_ @_ ">
                  <c:v>9.4600000000000009</c:v>
                </c:pt>
                <c:pt idx="36" formatCode="_ * #,##0.00_ ;_ * \-#,##0.00_ ;_ * &quot;-&quot;??_ ;_ @_ ">
                  <c:v>9.42</c:v>
                </c:pt>
                <c:pt idx="37" formatCode="_ * #,##0.00_ ;_ * \-#,##0.00_ ;_ * &quot;-&quot;??_ ;_ @_ ">
                  <c:v>9.41</c:v>
                </c:pt>
                <c:pt idx="38" formatCode="_ * #,##0.00_ ;_ * \-#,##0.00_ ;_ * &quot;-&quot;??_ ;_ @_ ">
                  <c:v>9.5299999999999994</c:v>
                </c:pt>
                <c:pt idx="39" formatCode="_ * #,##0.00_ ;_ * \-#,##0.00_ ;_ * &quot;-&quot;??_ ;_ @_ ">
                  <c:v>9.67</c:v>
                </c:pt>
                <c:pt idx="40" formatCode="_ * #,##0.00_ ;_ * \-#,##0.00_ ;_ * &quot;-&quot;??_ ;_ @_ ">
                  <c:v>9.4600000000000009</c:v>
                </c:pt>
                <c:pt idx="41" formatCode="_ * #,##0.00_ ;_ * \-#,##0.00_ ;_ * &quot;-&quot;??_ ;_ @_ ">
                  <c:v>9.43</c:v>
                </c:pt>
                <c:pt idx="42" formatCode="_ * #,##0.00_ ;_ * \-#,##0.00_ ;_ * &quot;-&quot;??_ ;_ @_ ">
                  <c:v>9.42</c:v>
                </c:pt>
                <c:pt idx="43" formatCode="_ * #,##0.00_ ;_ * \-#,##0.00_ ;_ * &quot;-&quot;??_ ;_ @_ ">
                  <c:v>9.41</c:v>
                </c:pt>
                <c:pt idx="44" formatCode="_ * #,##0.00_ ;_ * \-#,##0.00_ ;_ * &quot;-&quot;??_ ;_ @_ ">
                  <c:v>9.4</c:v>
                </c:pt>
                <c:pt idx="45" formatCode="_ * #,##0.00_ ;_ * \-#,##0.00_ ;_ * &quot;-&quot;??_ ;_ @_ ">
                  <c:v>9.44</c:v>
                </c:pt>
                <c:pt idx="46" formatCode="_ * #,##0.00_ ;_ * \-#,##0.00_ ;_ * &quot;-&quot;??_ ;_ @_ ">
                  <c:v>9.41</c:v>
                </c:pt>
                <c:pt idx="47" formatCode="_ * #,##0.00_ ;_ * \-#,##0.00_ ;_ * &quot;-&quot;??_ ;_ @_ ">
                  <c:v>9.1999999999999993</c:v>
                </c:pt>
                <c:pt idx="48" formatCode="_ * #,##0.00_ ;_ * \-#,##0.00_ ;_ * &quot;-&quot;??_ ;_ @_ ">
                  <c:v>9.17</c:v>
                </c:pt>
                <c:pt idx="49" formatCode="_ * #,##0.00_ ;_ * \-#,##0.00_ ;_ * &quot;-&quot;??_ ;_ @_ ">
                  <c:v>9.1</c:v>
                </c:pt>
                <c:pt idx="50" formatCode="_ * #,##0.00_ ;_ * \-#,##0.00_ ;_ * &quot;-&quot;??_ ;_ @_ ">
                  <c:v>9.82</c:v>
                </c:pt>
                <c:pt idx="51" formatCode="_ * #,##0.00_ ;_ * \-#,##0.00_ ;_ * &quot;-&quot;??_ ;_ @_ ">
                  <c:v>9.7899999999999991</c:v>
                </c:pt>
                <c:pt idx="52" formatCode="_ * #,##0.00_ ;_ * \-#,##0.00_ ;_ * &quot;-&quot;??_ ;_ @_ ">
                  <c:v>9.74</c:v>
                </c:pt>
                <c:pt idx="53" formatCode="_ * #,##0.00_ ;_ * \-#,##0.00_ ;_ * &quot;-&quot;??_ ;_ @_ ">
                  <c:v>9.68</c:v>
                </c:pt>
                <c:pt idx="54" formatCode="_ * #,##0.00_ ;_ * \-#,##0.00_ ;_ * &quot;-&quot;??_ ;_ @_ ">
                  <c:v>9.58</c:v>
                </c:pt>
                <c:pt idx="55" formatCode="_ * #,##0.00_ ;_ * \-#,##0.00_ ;_ * &quot;-&quot;??_ ;_ @_ ">
                  <c:v>9.4700000000000006</c:v>
                </c:pt>
                <c:pt idx="56" formatCode="_ * #,##0.00_ ;_ * \-#,##0.00_ ;_ * &quot;-&quot;??_ ;_ @_ ">
                  <c:v>9.3000000000000007</c:v>
                </c:pt>
                <c:pt idx="57" formatCode="_ * #,##0.00_ ;_ * \-#,##0.00_ ;_ * &quot;-&quot;??_ ;_ @_ ">
                  <c:v>9.15</c:v>
                </c:pt>
                <c:pt idx="58" formatCode="_ * #,##0.00_ ;_ * \-#,##0.00_ ;_ * &quot;-&quot;??_ ;_ @_ ">
                  <c:v>9.08</c:v>
                </c:pt>
                <c:pt idx="59" formatCode="_ * #,##0.00_ ;_ * \-#,##0.00_ ;_ * &quot;-&quot;??_ ;_ @_ ">
                  <c:v>9.01</c:v>
                </c:pt>
                <c:pt idx="60" formatCode="_ * #,##0.00_ ;_ * \-#,##0.00_ ;_ * &quot;-&quot;??_ ;_ @_ ">
                  <c:v>8.9</c:v>
                </c:pt>
                <c:pt idx="61" formatCode="_ * #,##0.00_ ;_ * \-#,##0.00_ ;_ * &quot;-&quot;??_ ;_ @_ ">
                  <c:v>8.68</c:v>
                </c:pt>
                <c:pt idx="62" formatCode="_ * #,##0.00_ ;_ * \-#,##0.00_ ;_ * &quot;-&quot;??_ ;_ @_ ">
                  <c:v>8.58</c:v>
                </c:pt>
                <c:pt idx="63" formatCode="_ * #,##0.00_ ;_ * \-#,##0.00_ ;_ * &quot;-&quot;??_ ;_ @_ ">
                  <c:v>8.52</c:v>
                </c:pt>
                <c:pt idx="64" formatCode="_ * #,##0.00_ ;_ * \-#,##0.00_ ;_ * &quot;-&quot;??_ ;_ @_ ">
                  <c:v>8.39</c:v>
                </c:pt>
                <c:pt idx="65" formatCode="_ * #,##0.00_ ;_ * \-#,##0.00_ ;_ * &quot;-&quot;??_ ;_ @_ ">
                  <c:v>8.23</c:v>
                </c:pt>
                <c:pt idx="66" formatCode="_ * #,##0.00_ ;_ * \-#,##0.00_ ;_ * &quot;-&quot;??_ ;_ @_ ">
                  <c:v>8.16</c:v>
                </c:pt>
                <c:pt idx="67" formatCode="_ * #,##0.00_ ;_ * \-#,##0.00_ ;_ * &quot;-&quot;??_ ;_ @_ ">
                  <c:v>8.16</c:v>
                </c:pt>
                <c:pt idx="68" formatCode="_ * #,##0.00_ ;_ * \-#,##0.00_ ;_ * &quot;-&quot;??_ ;_ @_ ">
                  <c:v>8.11</c:v>
                </c:pt>
                <c:pt idx="69" formatCode="_ * #,##0.00_ ;_ * \-#,##0.00_ ;_ * &quot;-&quot;??_ ;_ @_ ">
                  <c:v>8.1</c:v>
                </c:pt>
                <c:pt idx="70" formatCode="_ * #,##0.00_ ;_ * \-#,##0.00_ ;_ * &quot;-&quot;??_ ;_ @_ ">
                  <c:v>8.0299999999999994</c:v>
                </c:pt>
                <c:pt idx="71" formatCode="_ * #,##0.00_ ;_ * \-#,##0.00_ ;_ * &quot;-&quot;??_ ;_ @_ ">
                  <c:v>7.8195674041031182</c:v>
                </c:pt>
                <c:pt idx="72" formatCode="_ * #,##0.00_ ;_ * \-#,##0.00_ ;_ * &quot;-&quot;??_ ;_ @_ ">
                  <c:v>7.76</c:v>
                </c:pt>
                <c:pt idx="73" formatCode="_ * #,##0.00_ ;_ * \-#,##0.00_ ;_ * &quot;-&quot;??_ ;_ @_ ">
                  <c:v>7.65</c:v>
                </c:pt>
                <c:pt idx="74" formatCode="_ * #,##0.00_ ;_ * \-#,##0.00_ ;_ * &quot;-&quot;??_ ;_ @_ ">
                  <c:v>7.56</c:v>
                </c:pt>
                <c:pt idx="75" formatCode="_ * #,##0.00_ ;_ * \-#,##0.00_ ;_ * &quot;-&quot;??_ ;_ @_ ">
                  <c:v>7.47</c:v>
                </c:pt>
                <c:pt idx="76" formatCode="_ * #,##0.00_ ;_ * \-#,##0.00_ ;_ * &quot;-&quot;??_ ;_ @_ ">
                  <c:v>7.63</c:v>
                </c:pt>
                <c:pt idx="77" formatCode="_ * #,##0.00_ ;_ * \-#,##0.00_ ;_ * &quot;-&quot;??_ ;_ @_ ">
                  <c:v>7.72</c:v>
                </c:pt>
                <c:pt idx="78" formatCode="_ * #,##0.00_ ;_ * \-#,##0.00_ ;_ * &quot;-&quot;??_ ;_ @_ ">
                  <c:v>7.53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B4D-4656-8203-911FB5111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476087"/>
        <c:axId val="57531172"/>
      </c:lineChart>
      <c:catAx>
        <c:axId val="564760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 cap="flat" cmpd="sng">
            <a:solidFill>
              <a:srgbClr val="808080"/>
            </a:solidFill>
          </a:ln>
        </c:spPr>
        <c:txPr>
          <a:bodyPr rot="-5400000" vert="horz"/>
          <a:lstStyle/>
          <a:p>
            <a:pPr>
              <a:defRPr lang="en-US" sz="1000" b="0" i="0" u="non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MX"/>
          </a:p>
        </c:txPr>
        <c:crossAx val="57531172"/>
        <c:crosses val="autoZero"/>
        <c:auto val="1"/>
        <c:lblAlgn val="ctr"/>
        <c:lblOffset val="100"/>
        <c:tickLblSkip val="1"/>
        <c:noMultiLvlLbl val="0"/>
      </c:catAx>
      <c:valAx>
        <c:axId val="5753117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6476087"/>
        <c:crossesAt val="1"/>
        <c:crossBetween val="between"/>
      </c:valAx>
      <c:spPr>
        <a:solidFill>
          <a:srgbClr val="FFFFFF"/>
        </a:solidFill>
        <a:ln w="3175">
          <a:noFill/>
        </a:ln>
      </c:spPr>
    </c:plotArea>
    <c:legend>
      <c:legendPos val="r"/>
      <c:layout>
        <c:manualLayout>
          <c:xMode val="edge"/>
          <c:yMode val="edge"/>
          <c:x val="0.26774999999999999"/>
          <c:y val="0.11824999999999999"/>
          <c:w val="0.60424999999999995"/>
          <c:h val="6.0249999999999998E-2"/>
        </c:manualLayout>
      </c:layout>
      <c:overlay val="0"/>
      <c:spPr>
        <a:noFill/>
        <a:ln w="3175">
          <a:noFill/>
        </a:ln>
      </c:spPr>
      <c:txPr>
        <a:bodyPr rot="0" vert="horz"/>
        <a:lstStyle/>
        <a:p>
          <a:pPr>
            <a:defRPr lang="en-US" sz="100" b="0" i="0" u="non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F2F2F2">
        <a:alpha val="100000"/>
      </a:srgbClr>
    </a:solidFill>
    <a:ln w="3175" cap="flat" cmpd="sng">
      <a:solidFill>
        <a:srgbClr val="808080"/>
      </a:solidFill>
    </a:ln>
  </c:spPr>
  <c:txPr>
    <a:bodyPr rot="0" vert="horz"/>
    <a:lstStyle/>
    <a:p>
      <a:pPr>
        <a:defRPr lang="en-US" sz="1000" b="0" i="0" u="non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MX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999992774173658E-2"/>
          <c:y val="2.2527276629635606E-2"/>
          <c:w val="0.98388305240926255"/>
          <c:h val="0.8071390181300232"/>
        </c:manualLayout>
      </c:layout>
      <c:lineChart>
        <c:grouping val="standard"/>
        <c:varyColors val="0"/>
        <c:ser>
          <c:idx val="0"/>
          <c:order val="0"/>
          <c:tx>
            <c:strRef>
              <c:f>'15.'!$A$8</c:f>
              <c:strCache>
                <c:ptCount val="1"/>
                <c:pt idx="0">
                  <c:v>DEUDA PÚBLICA TOTAL</c:v>
                </c:pt>
              </c:strCache>
            </c:strRef>
          </c:tx>
          <c:spPr>
            <a:ln w="12700" cmpd="sng">
              <a:solidFill>
                <a:srgbClr val="33CCCC"/>
              </a:solidFill>
            </a:ln>
          </c:spPr>
          <c:marker>
            <c:symbol val="diamond"/>
            <c:size val="5"/>
            <c:spPr>
              <a:solidFill>
                <a:srgbClr val="33CCCC"/>
              </a:solidFill>
              <a:ln w="6350" cap="flat" cmpd="sng">
                <a:solidFill>
                  <a:srgbClr val="33CCCC"/>
                </a:solidFill>
              </a:ln>
            </c:spPr>
          </c:marker>
          <c:dLbls>
            <c:numFmt formatCode="#,##0.00" sourceLinked="0"/>
            <c:spPr>
              <a:solidFill>
                <a:srgbClr val="DEEBF7">
                  <a:alpha val="100000"/>
                </a:srgbClr>
              </a:solidFill>
              <a:ln w="3175">
                <a:noFill/>
              </a:ln>
            </c:spPr>
            <c:txPr>
              <a:bodyPr rot="0" vert="horz"/>
              <a:lstStyle/>
              <a:p>
                <a:pPr algn="ctr">
                  <a:defRPr lang="en-US" sz="800" b="0" i="0" u="non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MX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'15.'!$C$6:$CA$6</c:f>
              <c:strCache>
                <c:ptCount val="7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jun-17</c:v>
                </c:pt>
                <c:pt idx="12">
                  <c:v>2017</c:v>
                </c:pt>
                <c:pt idx="13">
                  <c:v>jun-18</c:v>
                </c:pt>
                <c:pt idx="14">
                  <c:v>2018</c:v>
                </c:pt>
                <c:pt idx="15">
                  <c:v>jun-19</c:v>
                </c:pt>
                <c:pt idx="16">
                  <c:v>2019</c:v>
                </c:pt>
                <c:pt idx="17">
                  <c:v>jun-20</c:v>
                </c:pt>
                <c:pt idx="18">
                  <c:v>2020</c:v>
                </c:pt>
                <c:pt idx="19">
                  <c:v>2021 JULIO</c:v>
                </c:pt>
                <c:pt idx="20">
                  <c:v>2021 AGOSTO</c:v>
                </c:pt>
                <c:pt idx="21">
                  <c:v>2021 SEPTIEMBRE</c:v>
                </c:pt>
                <c:pt idx="22">
                  <c:v>2021 OCTUBRE</c:v>
                </c:pt>
                <c:pt idx="23">
                  <c:v>2021 NOVIEMBRE</c:v>
                </c:pt>
                <c:pt idx="24">
                  <c:v>2021 DICIEMBRE</c:v>
                </c:pt>
                <c:pt idx="25">
                  <c:v>2022 ENERO</c:v>
                </c:pt>
                <c:pt idx="26">
                  <c:v>2022 FEBRERO</c:v>
                </c:pt>
                <c:pt idx="27">
                  <c:v>2022 MARZO</c:v>
                </c:pt>
                <c:pt idx="28">
                  <c:v>2022 ABRIL</c:v>
                </c:pt>
                <c:pt idx="29">
                  <c:v>2022 MAYO</c:v>
                </c:pt>
                <c:pt idx="30">
                  <c:v>2022 JUNIO</c:v>
                </c:pt>
                <c:pt idx="31">
                  <c:v>2022 JULIO</c:v>
                </c:pt>
                <c:pt idx="32">
                  <c:v>2022 AGOSTO</c:v>
                </c:pt>
                <c:pt idx="33">
                  <c:v>2022 SEPTIEMBRE</c:v>
                </c:pt>
                <c:pt idx="34">
                  <c:v>2022 OCTUBRE</c:v>
                </c:pt>
                <c:pt idx="35">
                  <c:v>2022 NOVIEMBRE (*)</c:v>
                </c:pt>
                <c:pt idx="36">
                  <c:v>2022 DICIEMBRE(*)</c:v>
                </c:pt>
                <c:pt idx="37">
                  <c:v>2023 ENERO</c:v>
                </c:pt>
                <c:pt idx="38">
                  <c:v>2023 FEBRERO</c:v>
                </c:pt>
                <c:pt idx="39">
                  <c:v>2023 MARZO</c:v>
                </c:pt>
                <c:pt idx="40">
                  <c:v>2023 ABRIL</c:v>
                </c:pt>
                <c:pt idx="41">
                  <c:v>2023 MAYO</c:v>
                </c:pt>
                <c:pt idx="42">
                  <c:v>2023 JUNIO</c:v>
                </c:pt>
                <c:pt idx="43">
                  <c:v>2023 JULIO</c:v>
                </c:pt>
                <c:pt idx="44">
                  <c:v>2023 AGOSTO</c:v>
                </c:pt>
                <c:pt idx="45">
                  <c:v>2023 SEPTIEMBRE</c:v>
                </c:pt>
                <c:pt idx="46">
                  <c:v>2023 OCTUBRE</c:v>
                </c:pt>
                <c:pt idx="47">
                  <c:v>2023 NOVIEMBRE</c:v>
                </c:pt>
                <c:pt idx="48">
                  <c:v>2023 DICIEMBRE</c:v>
                </c:pt>
                <c:pt idx="49">
                  <c:v>2024 ENERO</c:v>
                </c:pt>
                <c:pt idx="50">
                  <c:v>2024 FEBRERO</c:v>
                </c:pt>
                <c:pt idx="51">
                  <c:v>2024 MARZO</c:v>
                </c:pt>
                <c:pt idx="52">
                  <c:v>2024 ABRIL</c:v>
                </c:pt>
                <c:pt idx="53">
                  <c:v>2024 MAYO</c:v>
                </c:pt>
                <c:pt idx="54">
                  <c:v>2024 JUNIO</c:v>
                </c:pt>
                <c:pt idx="55">
                  <c:v>2024 JULIO</c:v>
                </c:pt>
                <c:pt idx="56">
                  <c:v>2024 AGOSTO</c:v>
                </c:pt>
                <c:pt idx="57">
                  <c:v>2024 SEPTIEMBRE</c:v>
                </c:pt>
                <c:pt idx="58">
                  <c:v>2024 OCTUBRE</c:v>
                </c:pt>
                <c:pt idx="59">
                  <c:v>2024 NOVIEMBRE</c:v>
                </c:pt>
                <c:pt idx="60">
                  <c:v>2024 DICIEMBRE</c:v>
                </c:pt>
                <c:pt idx="61">
                  <c:v>2025 ENERO</c:v>
                </c:pt>
                <c:pt idx="62">
                  <c:v>2025 FEBRERO</c:v>
                </c:pt>
                <c:pt idx="63">
                  <c:v>2025 MARZO</c:v>
                </c:pt>
                <c:pt idx="64">
                  <c:v>2025 ABRIL</c:v>
                </c:pt>
                <c:pt idx="65">
                  <c:v>2025 MAYO</c:v>
                </c:pt>
                <c:pt idx="66">
                  <c:v>2025 JUNIO</c:v>
                </c:pt>
                <c:pt idx="67">
                  <c:v>2025 JULIO</c:v>
                </c:pt>
                <c:pt idx="68">
                  <c:v>2025 AGOSTO</c:v>
                </c:pt>
                <c:pt idx="69">
                  <c:v>2025 SEPTIEMBRE</c:v>
                </c:pt>
                <c:pt idx="70">
                  <c:v>2025 OCTUBRE</c:v>
                </c:pt>
                <c:pt idx="71">
                  <c:v>2025 NOVIEMBRE</c:v>
                </c:pt>
                <c:pt idx="72">
                  <c:v>2025 DICIEMBRE</c:v>
                </c:pt>
                <c:pt idx="73">
                  <c:v>2026 ENERO</c:v>
                </c:pt>
                <c:pt idx="74">
                  <c:v>2026 FEBRERO</c:v>
                </c:pt>
                <c:pt idx="75">
                  <c:v>2026 MARZO</c:v>
                </c:pt>
                <c:pt idx="76">
                  <c:v>2026 ABRIL</c:v>
                </c:pt>
              </c:strCache>
            </c:strRef>
          </c:cat>
          <c:val>
            <c:numRef>
              <c:f>'15.'!$B$8:$CA$8</c:f>
              <c:numCache>
                <c:formatCode>General</c:formatCode>
                <c:ptCount val="78"/>
                <c:pt idx="0">
                  <c:v>6.46</c:v>
                </c:pt>
                <c:pt idx="1">
                  <c:v>6.87</c:v>
                </c:pt>
                <c:pt idx="2">
                  <c:v>6.71</c:v>
                </c:pt>
                <c:pt idx="3">
                  <c:v>6.35</c:v>
                </c:pt>
                <c:pt idx="4">
                  <c:v>4.93</c:v>
                </c:pt>
                <c:pt idx="5" formatCode="0.00">
                  <c:v>5.17</c:v>
                </c:pt>
                <c:pt idx="6" formatCode="0.00">
                  <c:v>5.1373137331657643</c:v>
                </c:pt>
                <c:pt idx="7" formatCode="_ * #,##0.00_ ;_ * \-#,##0.00_ ;_ * &quot;-&quot;??_ ;_ @_ ">
                  <c:v>5.186470625596395</c:v>
                </c:pt>
                <c:pt idx="8" formatCode="_ * #,##0.00_ ;_ * \-#,##0.00_ ;_ * &quot;-&quot;??_ ;_ @_ ">
                  <c:v>5.3914911819680693</c:v>
                </c:pt>
                <c:pt idx="9" formatCode="_ * #,##0.00_ ;_ * \-#,##0.00_ ;_ * &quot;-&quot;??_ ;_ @_ ">
                  <c:v>5.4156188468377842</c:v>
                </c:pt>
                <c:pt idx="10" formatCode="_ * #,##0.00_ ;_ * \-#,##0.00_ ;_ * &quot;-&quot;??_ ;_ @_ ">
                  <c:v>5.4210713190094078</c:v>
                </c:pt>
                <c:pt idx="11" formatCode="_ * #,##0.00_ ;_ * \-#,##0.00_ ;_ * &quot;-&quot;??_ ;_ @_ ">
                  <c:v>5.9223736760102259</c:v>
                </c:pt>
                <c:pt idx="12" formatCode="_ * #,##0.00_ ;_ * \-#,##0.00_ ;_ * &quot;-&quot;??_ ;_ @_ ">
                  <c:v>5.9819853286230886</c:v>
                </c:pt>
                <c:pt idx="13" formatCode="_ * #,##0.00_ ;_ * \-#,##0.00_ ;_ * &quot;-&quot;??_ ;_ @_ ">
                  <c:v>6.1809889095907549</c:v>
                </c:pt>
                <c:pt idx="14" formatCode="0.00">
                  <c:v>6.2974959635064396</c:v>
                </c:pt>
                <c:pt idx="15" formatCode="0.00">
                  <c:v>6.1950939322442258</c:v>
                </c:pt>
                <c:pt idx="16" formatCode="0.00">
                  <c:v>6.1433054894538301</c:v>
                </c:pt>
                <c:pt idx="17" formatCode="0.00">
                  <c:v>6.1637045035196234</c:v>
                </c:pt>
                <c:pt idx="18" formatCode="0.00">
                  <c:v>6.12081465121652</c:v>
                </c:pt>
                <c:pt idx="19" formatCode="0.00">
                  <c:v>4.8811160901226343</c:v>
                </c:pt>
                <c:pt idx="20" formatCode="_ * #,##0.00_ ;_ * \-#,##0.00_ ;_ * &quot;-&quot;??_ ;_ @_ ">
                  <c:v>4.84</c:v>
                </c:pt>
                <c:pt idx="21" formatCode="_ * #,##0.00_ ;_ * \-#,##0.00_ ;_ * &quot;-&quot;??_ ;_ @_ ">
                  <c:v>4.8899999999999997</c:v>
                </c:pt>
                <c:pt idx="22" formatCode="_ * #,##0.00_ ;_ * \-#,##0.00_ ;_ * &quot;-&quot;??_ ;_ @_ ">
                  <c:v>4.88</c:v>
                </c:pt>
                <c:pt idx="23" formatCode="_ * #,##0.00_ ;_ * \-#,##0.00_ ;_ * &quot;-&quot;??_ ;_ @_ ">
                  <c:v>4.88</c:v>
                </c:pt>
                <c:pt idx="24" formatCode="_ * #,##0.00_ ;_ * \-#,##0.00_ ;_ * &quot;-&quot;??_ ;_ @_ ">
                  <c:v>4.76</c:v>
                </c:pt>
                <c:pt idx="25" formatCode="_ * #,##0.00_ ;_ * \-#,##0.00_ ;_ * &quot;-&quot;??_ ;_ @_ ">
                  <c:v>4.76</c:v>
                </c:pt>
                <c:pt idx="26" formatCode="_ * #,##0.00_ ;_ * \-#,##0.00_ ;_ * &quot;-&quot;??_ ;_ @_ ">
                  <c:v>3.92</c:v>
                </c:pt>
                <c:pt idx="27" formatCode="_ * #,##0.00_ ;_ * \-#,##0.00_ ;_ * &quot;-&quot;??_ ;_ @_ ">
                  <c:v>3.92</c:v>
                </c:pt>
                <c:pt idx="28" formatCode="_ * #,##0.00_ ;_ * \-#,##0.00_ ;_ * &quot;-&quot;??_ ;_ @_ ">
                  <c:v>3.87</c:v>
                </c:pt>
                <c:pt idx="29" formatCode="_ * #,##0.00_ ;_ * \-#,##0.00_ ;_ * &quot;-&quot;??_ ;_ @_ ">
                  <c:v>3.88</c:v>
                </c:pt>
                <c:pt idx="30" formatCode="_ * #,##0.00_ ;_ * \-#,##0.00_ ;_ * &quot;-&quot;??_ ;_ @_ ">
                  <c:v>3.9</c:v>
                </c:pt>
                <c:pt idx="31" formatCode="_ * #,##0.00_ ;_ * \-#,##0.00_ ;_ * &quot;-&quot;??_ ;_ @_ ">
                  <c:v>3.86</c:v>
                </c:pt>
                <c:pt idx="32" formatCode="_ * #,##0.00_ ;_ * \-#,##0.00_ ;_ * &quot;-&quot;??_ ;_ @_ ">
                  <c:v>3.85</c:v>
                </c:pt>
                <c:pt idx="33" formatCode="0.00">
                  <c:v>3.86</c:v>
                </c:pt>
                <c:pt idx="34" formatCode="0.00">
                  <c:v>4.17</c:v>
                </c:pt>
                <c:pt idx="35" formatCode="0.00">
                  <c:v>4.25</c:v>
                </c:pt>
                <c:pt idx="36" formatCode="0.00">
                  <c:v>4.37</c:v>
                </c:pt>
                <c:pt idx="37" formatCode="0.00">
                  <c:v>4.66</c:v>
                </c:pt>
                <c:pt idx="38" formatCode="0.00">
                  <c:v>4.72</c:v>
                </c:pt>
                <c:pt idx="39" formatCode="0.00">
                  <c:v>4.8099999999999996</c:v>
                </c:pt>
                <c:pt idx="40" formatCode="0.00">
                  <c:v>4.71</c:v>
                </c:pt>
                <c:pt idx="41" formatCode="0.00">
                  <c:v>4.87</c:v>
                </c:pt>
                <c:pt idx="42" formatCode="0.00">
                  <c:v>5.08</c:v>
                </c:pt>
                <c:pt idx="43" formatCode="0.00">
                  <c:v>5.19</c:v>
                </c:pt>
                <c:pt idx="44" formatCode="0.00">
                  <c:v>5.23</c:v>
                </c:pt>
                <c:pt idx="45" formatCode="0.00">
                  <c:v>5.21</c:v>
                </c:pt>
                <c:pt idx="46" formatCode="0.00">
                  <c:v>5.23</c:v>
                </c:pt>
                <c:pt idx="47" formatCode="0.00">
                  <c:v>5.29</c:v>
                </c:pt>
                <c:pt idx="48" formatCode="0.00">
                  <c:v>5.35</c:v>
                </c:pt>
                <c:pt idx="49" formatCode="0.00">
                  <c:v>5.36</c:v>
                </c:pt>
                <c:pt idx="50" formatCode="0.00">
                  <c:v>5.25</c:v>
                </c:pt>
                <c:pt idx="51" formatCode="0.00">
                  <c:v>5.26</c:v>
                </c:pt>
                <c:pt idx="52" formatCode="0.00">
                  <c:v>5.3</c:v>
                </c:pt>
                <c:pt idx="53" formatCode="0.00">
                  <c:v>5.33</c:v>
                </c:pt>
                <c:pt idx="54" formatCode="0.00">
                  <c:v>5.37</c:v>
                </c:pt>
                <c:pt idx="55" formatCode="0.00">
                  <c:v>5.36</c:v>
                </c:pt>
                <c:pt idx="56" formatCode="0.00">
                  <c:v>5.35</c:v>
                </c:pt>
                <c:pt idx="57" formatCode="0.00">
                  <c:v>5.4</c:v>
                </c:pt>
                <c:pt idx="58" formatCode="0.00">
                  <c:v>5.23</c:v>
                </c:pt>
                <c:pt idx="59" formatCode="0.00">
                  <c:v>5.22</c:v>
                </c:pt>
                <c:pt idx="60" formatCode="0.00">
                  <c:v>5.15</c:v>
                </c:pt>
                <c:pt idx="61" formatCode="0.00">
                  <c:v>5.26</c:v>
                </c:pt>
                <c:pt idx="62" formatCode="0.00">
                  <c:v>4.8</c:v>
                </c:pt>
                <c:pt idx="63" formatCode="0.00">
                  <c:v>4.0199999999999996</c:v>
                </c:pt>
                <c:pt idx="64" formatCode="0.00">
                  <c:v>5.39</c:v>
                </c:pt>
                <c:pt idx="65" formatCode="0.00">
                  <c:v>5.31</c:v>
                </c:pt>
                <c:pt idx="66" formatCode="0.00">
                  <c:v>5.26</c:v>
                </c:pt>
                <c:pt idx="67" formatCode="0.00">
                  <c:v>5.23</c:v>
                </c:pt>
                <c:pt idx="68" formatCode="0.00">
                  <c:v>5.25</c:v>
                </c:pt>
                <c:pt idx="69" formatCode="0.00">
                  <c:v>5.25</c:v>
                </c:pt>
                <c:pt idx="70" formatCode="0.00">
                  <c:v>5.27</c:v>
                </c:pt>
                <c:pt idx="71" formatCode="0.00">
                  <c:v>5.25</c:v>
                </c:pt>
                <c:pt idx="72" formatCode="0.00">
                  <c:v>5.26</c:v>
                </c:pt>
                <c:pt idx="73" formatCode="0.00">
                  <c:v>5.19</c:v>
                </c:pt>
                <c:pt idx="74" formatCode="0.00">
                  <c:v>5.47</c:v>
                </c:pt>
                <c:pt idx="75" formatCode="0.00">
                  <c:v>5.47</c:v>
                </c:pt>
                <c:pt idx="76" formatCode="0.00">
                  <c:v>5.53</c:v>
                </c:pt>
                <c:pt idx="77" formatCode="0.00">
                  <c:v>5.55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FB-4189-A87B-AADC922C9DF1}"/>
            </c:ext>
          </c:extLst>
        </c:ser>
        <c:ser>
          <c:idx val="1"/>
          <c:order val="1"/>
          <c:tx>
            <c:strRef>
              <c:f>'15.'!$A$10</c:f>
              <c:strCache>
                <c:ptCount val="1"/>
                <c:pt idx="0">
                  <c:v>DEUDA EXTERNA </c:v>
                </c:pt>
              </c:strCache>
            </c:strRef>
          </c:tx>
          <c:spPr>
            <a:ln w="12700" cmpd="sng">
              <a:solidFill>
                <a:srgbClr val="FF6600"/>
              </a:solidFill>
            </a:ln>
          </c:spPr>
          <c:marker>
            <c:symbol val="square"/>
            <c:size val="5"/>
            <c:spPr>
              <a:solidFill>
                <a:srgbClr val="FF6600"/>
              </a:solidFill>
              <a:ln w="6350" cap="flat" cmpd="sng">
                <a:solidFill>
                  <a:srgbClr val="FF6600"/>
                </a:solidFill>
              </a:ln>
            </c:spPr>
          </c:marker>
          <c:dLbls>
            <c:numFmt formatCode="#,##0.00" sourceLinked="0"/>
            <c:spPr>
              <a:solidFill>
                <a:srgbClr val="FBE5D6">
                  <a:alpha val="100000"/>
                </a:srgbClr>
              </a:solidFill>
              <a:ln w="3175">
                <a:noFill/>
              </a:ln>
            </c:spPr>
            <c:txPr>
              <a:bodyPr rot="0" vert="horz"/>
              <a:lstStyle/>
              <a:p>
                <a:pPr algn="ctr">
                  <a:defRPr lang="en-US" sz="800" b="0" i="0" u="non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MX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'15.'!$C$6:$CA$6</c:f>
              <c:strCache>
                <c:ptCount val="7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jun-17</c:v>
                </c:pt>
                <c:pt idx="12">
                  <c:v>2017</c:v>
                </c:pt>
                <c:pt idx="13">
                  <c:v>jun-18</c:v>
                </c:pt>
                <c:pt idx="14">
                  <c:v>2018</c:v>
                </c:pt>
                <c:pt idx="15">
                  <c:v>jun-19</c:v>
                </c:pt>
                <c:pt idx="16">
                  <c:v>2019</c:v>
                </c:pt>
                <c:pt idx="17">
                  <c:v>jun-20</c:v>
                </c:pt>
                <c:pt idx="18">
                  <c:v>2020</c:v>
                </c:pt>
                <c:pt idx="19">
                  <c:v>2021 JULIO</c:v>
                </c:pt>
                <c:pt idx="20">
                  <c:v>2021 AGOSTO</c:v>
                </c:pt>
                <c:pt idx="21">
                  <c:v>2021 SEPTIEMBRE</c:v>
                </c:pt>
                <c:pt idx="22">
                  <c:v>2021 OCTUBRE</c:v>
                </c:pt>
                <c:pt idx="23">
                  <c:v>2021 NOVIEMBRE</c:v>
                </c:pt>
                <c:pt idx="24">
                  <c:v>2021 DICIEMBRE</c:v>
                </c:pt>
                <c:pt idx="25">
                  <c:v>2022 ENERO</c:v>
                </c:pt>
                <c:pt idx="26">
                  <c:v>2022 FEBRERO</c:v>
                </c:pt>
                <c:pt idx="27">
                  <c:v>2022 MARZO</c:v>
                </c:pt>
                <c:pt idx="28">
                  <c:v>2022 ABRIL</c:v>
                </c:pt>
                <c:pt idx="29">
                  <c:v>2022 MAYO</c:v>
                </c:pt>
                <c:pt idx="30">
                  <c:v>2022 JUNIO</c:v>
                </c:pt>
                <c:pt idx="31">
                  <c:v>2022 JULIO</c:v>
                </c:pt>
                <c:pt idx="32">
                  <c:v>2022 AGOSTO</c:v>
                </c:pt>
                <c:pt idx="33">
                  <c:v>2022 SEPTIEMBRE</c:v>
                </c:pt>
                <c:pt idx="34">
                  <c:v>2022 OCTUBRE</c:v>
                </c:pt>
                <c:pt idx="35">
                  <c:v>2022 NOVIEMBRE (*)</c:v>
                </c:pt>
                <c:pt idx="36">
                  <c:v>2022 DICIEMBRE(*)</c:v>
                </c:pt>
                <c:pt idx="37">
                  <c:v>2023 ENERO</c:v>
                </c:pt>
                <c:pt idx="38">
                  <c:v>2023 FEBRERO</c:v>
                </c:pt>
                <c:pt idx="39">
                  <c:v>2023 MARZO</c:v>
                </c:pt>
                <c:pt idx="40">
                  <c:v>2023 ABRIL</c:v>
                </c:pt>
                <c:pt idx="41">
                  <c:v>2023 MAYO</c:v>
                </c:pt>
                <c:pt idx="42">
                  <c:v>2023 JUNIO</c:v>
                </c:pt>
                <c:pt idx="43">
                  <c:v>2023 JULIO</c:v>
                </c:pt>
                <c:pt idx="44">
                  <c:v>2023 AGOSTO</c:v>
                </c:pt>
                <c:pt idx="45">
                  <c:v>2023 SEPTIEMBRE</c:v>
                </c:pt>
                <c:pt idx="46">
                  <c:v>2023 OCTUBRE</c:v>
                </c:pt>
                <c:pt idx="47">
                  <c:v>2023 NOVIEMBRE</c:v>
                </c:pt>
                <c:pt idx="48">
                  <c:v>2023 DICIEMBRE</c:v>
                </c:pt>
                <c:pt idx="49">
                  <c:v>2024 ENERO</c:v>
                </c:pt>
                <c:pt idx="50">
                  <c:v>2024 FEBRERO</c:v>
                </c:pt>
                <c:pt idx="51">
                  <c:v>2024 MARZO</c:v>
                </c:pt>
                <c:pt idx="52">
                  <c:v>2024 ABRIL</c:v>
                </c:pt>
                <c:pt idx="53">
                  <c:v>2024 MAYO</c:v>
                </c:pt>
                <c:pt idx="54">
                  <c:v>2024 JUNIO</c:v>
                </c:pt>
                <c:pt idx="55">
                  <c:v>2024 JULIO</c:v>
                </c:pt>
                <c:pt idx="56">
                  <c:v>2024 AGOSTO</c:v>
                </c:pt>
                <c:pt idx="57">
                  <c:v>2024 SEPTIEMBRE</c:v>
                </c:pt>
                <c:pt idx="58">
                  <c:v>2024 OCTUBRE</c:v>
                </c:pt>
                <c:pt idx="59">
                  <c:v>2024 NOVIEMBRE</c:v>
                </c:pt>
                <c:pt idx="60">
                  <c:v>2024 DICIEMBRE</c:v>
                </c:pt>
                <c:pt idx="61">
                  <c:v>2025 ENERO</c:v>
                </c:pt>
                <c:pt idx="62">
                  <c:v>2025 FEBRERO</c:v>
                </c:pt>
                <c:pt idx="63">
                  <c:v>2025 MARZO</c:v>
                </c:pt>
                <c:pt idx="64">
                  <c:v>2025 ABRIL</c:v>
                </c:pt>
                <c:pt idx="65">
                  <c:v>2025 MAYO</c:v>
                </c:pt>
                <c:pt idx="66">
                  <c:v>2025 JUNIO</c:v>
                </c:pt>
                <c:pt idx="67">
                  <c:v>2025 JULIO</c:v>
                </c:pt>
                <c:pt idx="68">
                  <c:v>2025 AGOSTO</c:v>
                </c:pt>
                <c:pt idx="69">
                  <c:v>2025 SEPTIEMBRE</c:v>
                </c:pt>
                <c:pt idx="70">
                  <c:v>2025 OCTUBRE</c:v>
                </c:pt>
                <c:pt idx="71">
                  <c:v>2025 NOVIEMBRE</c:v>
                </c:pt>
                <c:pt idx="72">
                  <c:v>2025 DICIEMBRE</c:v>
                </c:pt>
                <c:pt idx="73">
                  <c:v>2026 ENERO</c:v>
                </c:pt>
                <c:pt idx="74">
                  <c:v>2026 FEBRERO</c:v>
                </c:pt>
                <c:pt idx="75">
                  <c:v>2026 MARZO</c:v>
                </c:pt>
                <c:pt idx="76">
                  <c:v>2026 ABRIL</c:v>
                </c:pt>
              </c:strCache>
            </c:strRef>
          </c:cat>
          <c:val>
            <c:numRef>
              <c:f>'15.'!$B$10:$CA$10</c:f>
              <c:numCache>
                <c:formatCode>0.00</c:formatCode>
                <c:ptCount val="78"/>
                <c:pt idx="0">
                  <c:v>6.63</c:v>
                </c:pt>
                <c:pt idx="1">
                  <c:v>7.12</c:v>
                </c:pt>
                <c:pt idx="2">
                  <c:v>6.91</c:v>
                </c:pt>
                <c:pt idx="3">
                  <c:v>6.52</c:v>
                </c:pt>
                <c:pt idx="4">
                  <c:v>4.33</c:v>
                </c:pt>
                <c:pt idx="5">
                  <c:v>4.3899999999999997</c:v>
                </c:pt>
                <c:pt idx="6">
                  <c:v>4.54</c:v>
                </c:pt>
                <c:pt idx="7" formatCode="_ * #,##0.00_ ;_ * \-#,##0.00_ ;_ * &quot;-&quot;??_ ;_ @_ ">
                  <c:v>4.5207153314710338</c:v>
                </c:pt>
                <c:pt idx="8" formatCode="_ * #,##0.00_ ;_ * \-#,##0.00_ ;_ * &quot;-&quot;??_ ;_ @_ ">
                  <c:v>4.7088474881101803</c:v>
                </c:pt>
                <c:pt idx="9" formatCode="_ * #,##0.00_ ;_ * \-#,##0.00_ ;_ * &quot;-&quot;??_ ;_ @_ ">
                  <c:v>5.0482091678188903</c:v>
                </c:pt>
                <c:pt idx="10" formatCode="_ * #,##0.00_ ;_ * \-#,##0.00_ ;_ * &quot;-&quot;??_ ;_ @_ ">
                  <c:v>5.0915390136959502</c:v>
                </c:pt>
                <c:pt idx="11" formatCode="_ * #,##0.00_ ;_ * \-#,##0.00_ ;_ * &quot;-&quot;??_ ;_ @_ ">
                  <c:v>5.9978412592117181</c:v>
                </c:pt>
                <c:pt idx="12" formatCode="_ * #,##0.00_ ;_ * \-#,##0.00_ ;_ * &quot;-&quot;??_ ;_ @_ ">
                  <c:v>6.2281169017774767</c:v>
                </c:pt>
                <c:pt idx="13" formatCode="_ * #,##0.00_ ;_ * \-#,##0.00_ ;_ * &quot;-&quot;??_ ;_ @_ ">
                  <c:v>6.3503447994857982</c:v>
                </c:pt>
                <c:pt idx="14" formatCode="_ * #,##0.00_ ;_ * \-#,##0.00_ ;_ * &quot;-&quot;??_ ;_ @_ ">
                  <c:v>6.4792704461455175</c:v>
                </c:pt>
                <c:pt idx="15" formatCode="_ * #,##0.00_ ;_ * \-#,##0.00_ ;_ * &quot;-&quot;??_ ;_ @_ ">
                  <c:v>6.3499648048330775</c:v>
                </c:pt>
                <c:pt idx="16" formatCode="_ * #,##0.00_ ;_ * \-#,##0.00_ ;_ * &quot;-&quot;??_ ;_ @_ ">
                  <c:v>6.2904091220375911</c:v>
                </c:pt>
                <c:pt idx="17" formatCode="_ * #,##0.00_ ;_ * \-#,##0.00_ ;_ * &quot;-&quot;??_ ;_ @_ ">
                  <c:v>6.2851413962339953</c:v>
                </c:pt>
                <c:pt idx="18" formatCode="_ * #,##0.00_ ;_ * \-#,##0.00_ ;_ * &quot;-&quot;??_ ;_ @_ ">
                  <c:v>6.1611965856265893</c:v>
                </c:pt>
                <c:pt idx="19" formatCode="_ * #,##0.00_ ;_ * \-#,##0.00_ ;_ * &quot;-&quot;??_ ;_ @_ ">
                  <c:v>4.4371261116866689</c:v>
                </c:pt>
                <c:pt idx="20" formatCode="_(* #,##0.00_);_(* \(#,##0.00\);_(* &quot;-&quot;??_);_(@_)">
                  <c:v>4.3514069112845837</c:v>
                </c:pt>
                <c:pt idx="21" formatCode="_(* #,##0.00_);_(* \(#,##0.00\);_(* &quot;-&quot;??_);_(@_)">
                  <c:v>4.41</c:v>
                </c:pt>
                <c:pt idx="22" formatCode="_(* #,##0.00_);_(* \(#,##0.00\);_(* &quot;-&quot;??_);_(@_)">
                  <c:v>4.4000000000000004</c:v>
                </c:pt>
                <c:pt idx="23" formatCode="_(* #,##0.00_);_(* \(#,##0.00\);_(* &quot;-&quot;??_);_(@_)">
                  <c:v>4.26</c:v>
                </c:pt>
                <c:pt idx="24" formatCode="_(* #,##0.00_);_(* \(#,##0.00\);_(* &quot;-&quot;??_);_(@_)">
                  <c:v>4.2699999999999996</c:v>
                </c:pt>
                <c:pt idx="25" formatCode="_(* #,##0.00_);_(* \(#,##0.00\);_(* &quot;-&quot;??_);_(@_)">
                  <c:v>4.2699999999999996</c:v>
                </c:pt>
                <c:pt idx="26" formatCode="_(* #,##0.00_);_(* \(#,##0.00\);_(* &quot;-&quot;??_);_(@_)">
                  <c:v>3.1</c:v>
                </c:pt>
                <c:pt idx="27" formatCode="_(* #,##0.00_);_(* \(#,##0.00\);_(* &quot;-&quot;??_);_(@_)">
                  <c:v>3.1</c:v>
                </c:pt>
                <c:pt idx="28" formatCode="_(* #,##0.00_);_(* \(#,##0.00\);_(* &quot;-&quot;??_);_(@_)">
                  <c:v>3.04</c:v>
                </c:pt>
                <c:pt idx="29" formatCode="_(* #,##0.00_);_(* \(#,##0.00\);_(* &quot;-&quot;??_);_(@_)">
                  <c:v>3.04</c:v>
                </c:pt>
                <c:pt idx="30" formatCode="_(* #,##0.00_);_(* \(#,##0.00\);_(* &quot;-&quot;??_);_(@_)">
                  <c:v>3.03</c:v>
                </c:pt>
                <c:pt idx="31" formatCode="_(* #,##0.00_);_(* \(#,##0.00\);_(* &quot;-&quot;??_);_(@_)">
                  <c:v>3</c:v>
                </c:pt>
                <c:pt idx="32" formatCode="_(* #,##0.00_);_(* \(#,##0.00\);_(* &quot;-&quot;??_);_(@_)">
                  <c:v>2.99</c:v>
                </c:pt>
                <c:pt idx="33" formatCode="_ * #,##0.00_ ;_ * \-#,##0.00_ ;_ * &quot;-&quot;??_ ;_ @_ ">
                  <c:v>2.99</c:v>
                </c:pt>
                <c:pt idx="34" formatCode="_ * #,##0.00_ ;_ * \-#,##0.00_ ;_ * &quot;-&quot;??_ ;_ @_ ">
                  <c:v>3.36</c:v>
                </c:pt>
                <c:pt idx="35" formatCode="_ * #,##0.00_ ;_ * \-#,##0.00_ ;_ * &quot;-&quot;??_ ;_ @_ ">
                  <c:v>3.48</c:v>
                </c:pt>
                <c:pt idx="36" formatCode="_ * #,##0.00_ ;_ * \-#,##0.00_ ;_ * &quot;-&quot;??_ ;_ @_ ">
                  <c:v>3.61</c:v>
                </c:pt>
                <c:pt idx="37" formatCode="_ * #,##0.00_ ;_ * \-#,##0.00_ ;_ * &quot;-&quot;??_ ;_ @_ ">
                  <c:v>4.04</c:v>
                </c:pt>
                <c:pt idx="38" formatCode="_ * #,##0.00_ ;_ * \-#,##0.00_ ;_ * &quot;-&quot;??_ ;_ @_ ">
                  <c:v>4.12</c:v>
                </c:pt>
                <c:pt idx="39" formatCode="_ * #,##0.00_ ;_ * \-#,##0.00_ ;_ * &quot;-&quot;??_ ;_ @_ ">
                  <c:v>4.2</c:v>
                </c:pt>
                <c:pt idx="40" formatCode="_ * #,##0.00_ ;_ * \-#,##0.00_ ;_ * &quot;-&quot;??_ ;_ @_ ">
                  <c:v>4.05</c:v>
                </c:pt>
                <c:pt idx="41" formatCode="_ * #,##0.00_ ;_ * \-#,##0.00_ ;_ * &quot;-&quot;??_ ;_ @_ ">
                  <c:v>4.25</c:v>
                </c:pt>
                <c:pt idx="42" formatCode="_ * #,##0.00_ ;_ * \-#,##0.00_ ;_ * &quot;-&quot;??_ ;_ @_ ">
                  <c:v>4.51</c:v>
                </c:pt>
                <c:pt idx="43" formatCode="_ * #,##0.00_ ;_ * \-#,##0.00_ ;_ * &quot;-&quot;??_ ;_ @_ ">
                  <c:v>4.6500000000000004</c:v>
                </c:pt>
                <c:pt idx="44" formatCode="_ * #,##0.00_ ;_ * \-#,##0.00_ ;_ * &quot;-&quot;??_ ;_ @_ ">
                  <c:v>4.7</c:v>
                </c:pt>
                <c:pt idx="45" formatCode="_ * #,##0.00_ ;_ * \-#,##0.00_ ;_ * &quot;-&quot;??_ ;_ @_ ">
                  <c:v>4.67</c:v>
                </c:pt>
                <c:pt idx="46" formatCode="_ * #,##0.00_ ;_ * \-#,##0.00_ ;_ * &quot;-&quot;??_ ;_ @_ ">
                  <c:v>4.7</c:v>
                </c:pt>
                <c:pt idx="47" formatCode="_ * #,##0.00_ ;_ * \-#,##0.00_ ;_ * &quot;-&quot;??_ ;_ @_ ">
                  <c:v>4.7699999999999996</c:v>
                </c:pt>
                <c:pt idx="48" formatCode="_ * #,##0.00_ ;_ * \-#,##0.00_ ;_ * &quot;-&quot;??_ ;_ @_ ">
                  <c:v>4.87</c:v>
                </c:pt>
                <c:pt idx="49" formatCode="_ * #,##0.00_ ;_ * \-#,##0.00_ ;_ * &quot;-&quot;??_ ;_ @_ ">
                  <c:v>4.88</c:v>
                </c:pt>
                <c:pt idx="50" formatCode="_ * #,##0.00_ ;_ * \-#,##0.00_ ;_ * &quot;-&quot;??_ ;_ @_ ">
                  <c:v>4.91</c:v>
                </c:pt>
                <c:pt idx="51" formatCode="_ * #,##0.00_ ;_ * \-#,##0.00_ ;_ * &quot;-&quot;??_ ;_ @_ ">
                  <c:v>4.92</c:v>
                </c:pt>
                <c:pt idx="52" formatCode="_ * #,##0.00_ ;_ * \-#,##0.00_ ;_ * &quot;-&quot;??_ ;_ @_ ">
                  <c:v>4.95</c:v>
                </c:pt>
                <c:pt idx="53" formatCode="_ * #,##0.00_ ;_ * \-#,##0.00_ ;_ * &quot;-&quot;??_ ;_ @_ ">
                  <c:v>4.9400000000000004</c:v>
                </c:pt>
                <c:pt idx="54" formatCode="_ * #,##0.00_ ;_ * \-#,##0.00_ ;_ * &quot;-&quot;??_ ;_ @_ ">
                  <c:v>4.9800000000000004</c:v>
                </c:pt>
                <c:pt idx="55" formatCode="_ * #,##0.00_ ;_ * \-#,##0.00_ ;_ * &quot;-&quot;??_ ;_ @_ ">
                  <c:v>4.93</c:v>
                </c:pt>
                <c:pt idx="56" formatCode="_ * #,##0.00_ ;_ * \-#,##0.00_ ;_ * &quot;-&quot;??_ ;_ @_ ">
                  <c:v>4.8899999999999997</c:v>
                </c:pt>
                <c:pt idx="57" formatCode="_ * #,##0.00_ ;_ * \-#,##0.00_ ;_ * &quot;-&quot;??_ ;_ @_ ">
                  <c:v>4.93</c:v>
                </c:pt>
                <c:pt idx="58" formatCode="_ * #,##0.00_ ;_ * \-#,##0.00_ ;_ * &quot;-&quot;??_ ;_ @_ ">
                  <c:v>4.6900000000000004</c:v>
                </c:pt>
                <c:pt idx="59" formatCode="_ * #,##0.00_ ;_ * \-#,##0.00_ ;_ * &quot;-&quot;??_ ;_ @_ ">
                  <c:v>4.6399999999999997</c:v>
                </c:pt>
                <c:pt idx="60" formatCode="_ * #,##0.00_ ;_ * \-#,##0.00_ ;_ * &quot;-&quot;??_ ;_ @_ ">
                  <c:v>4.54</c:v>
                </c:pt>
                <c:pt idx="61" formatCode="_ * #,##0.00_ ;_ * \-#,##0.00_ ;_ * &quot;-&quot;??_ ;_ @_ ">
                  <c:v>4.6500000000000004</c:v>
                </c:pt>
                <c:pt idx="62" formatCode="_ * #,##0.00_ ;_ * \-#,##0.00_ ;_ * &quot;-&quot;??_ ;_ @_ ">
                  <c:v>3.98</c:v>
                </c:pt>
                <c:pt idx="63" formatCode="_ * #,##0.00_ ;_ * \-#,##0.00_ ;_ * &quot;-&quot;??_ ;_ @_ ">
                  <c:v>3.98</c:v>
                </c:pt>
                <c:pt idx="64" formatCode="_ * #,##0.00_ ;_ * \-#,##0.00_ ;_ * &quot;-&quot;??_ ;_ @_ ">
                  <c:v>4.75</c:v>
                </c:pt>
                <c:pt idx="65" formatCode="_ * #,##0.00_ ;_ * \-#,##0.00_ ;_ * &quot;-&quot;??_ ;_ @_ ">
                  <c:v>4.59</c:v>
                </c:pt>
                <c:pt idx="66" formatCode="_ * #,##0.00_ ;_ * \-#,##0.00_ ;_ * &quot;-&quot;??_ ;_ @_ ">
                  <c:v>4.51</c:v>
                </c:pt>
                <c:pt idx="67" formatCode="_ * #,##0.00_ ;_ * \-#,##0.00_ ;_ * &quot;-&quot;??_ ;_ @_ ">
                  <c:v>4.4400000000000004</c:v>
                </c:pt>
                <c:pt idx="68" formatCode="_ * #,##0.00_ ;_ * \-#,##0.00_ ;_ * &quot;-&quot;??_ ;_ @_ ">
                  <c:v>4.4400000000000004</c:v>
                </c:pt>
                <c:pt idx="69" formatCode="_ * #,##0.00_ ;_ * \-#,##0.00_ ;_ * &quot;-&quot;??_ ;_ @_ ">
                  <c:v>4.42</c:v>
                </c:pt>
                <c:pt idx="70" formatCode="_ * #,##0.00_ ;_ * \-#,##0.00_ ;_ * &quot;-&quot;??_ ;_ @_ ">
                  <c:v>4.41</c:v>
                </c:pt>
                <c:pt idx="71" formatCode="_ * #,##0.00_ ;_ * \-#,##0.00_ ;_ * &quot;-&quot;??_ ;_ @_ ">
                  <c:v>4.3600000000000003</c:v>
                </c:pt>
                <c:pt idx="72" formatCode="_ * #,##0.00_ ;_ * \-#,##0.00_ ;_ * &quot;-&quot;??_ ;_ @_ ">
                  <c:v>4.3600000000000003</c:v>
                </c:pt>
                <c:pt idx="73" formatCode="_ * #,##0.00_ ;_ * \-#,##0.00_ ;_ * &quot;-&quot;??_ ;_ @_ ">
                  <c:v>4.2699999999999996</c:v>
                </c:pt>
                <c:pt idx="74" formatCode="_ * #,##0.00_ ;_ * \-#,##0.00_ ;_ * &quot;-&quot;??_ ;_ @_ ">
                  <c:v>4.68</c:v>
                </c:pt>
                <c:pt idx="75" formatCode="_ * #,##0.00_ ;_ * \-#,##0.00_ ;_ * &quot;-&quot;??_ ;_ @_ ">
                  <c:v>4.66</c:v>
                </c:pt>
                <c:pt idx="76" formatCode="_ * #,##0.00_ ;_ * \-#,##0.00_ ;_ * &quot;-&quot;??_ ;_ @_ ">
                  <c:v>4.7300000000000004</c:v>
                </c:pt>
                <c:pt idx="77" formatCode="_ * #,##0.00_ ;_ * \-#,##0.00_ ;_ * &quot;-&quot;??_ ;_ @_ ">
                  <c:v>4.71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FB-4189-A87B-AADC922C9DF1}"/>
            </c:ext>
          </c:extLst>
        </c:ser>
        <c:ser>
          <c:idx val="2"/>
          <c:order val="2"/>
          <c:tx>
            <c:strRef>
              <c:f>'15.'!$A$18</c:f>
              <c:strCache>
                <c:ptCount val="1"/>
                <c:pt idx="0">
                  <c:v>DEUDA INTERNA</c:v>
                </c:pt>
              </c:strCache>
            </c:strRef>
          </c:tx>
          <c:spPr>
            <a:ln w="12700" cmpd="sng">
              <a:solidFill>
                <a:srgbClr val="969696"/>
              </a:solidFill>
            </a:ln>
          </c:spPr>
          <c:marker>
            <c:symbol val="triangle"/>
            <c:size val="5"/>
            <c:spPr>
              <a:solidFill>
                <a:srgbClr val="969696"/>
              </a:solidFill>
              <a:ln w="6350" cap="flat" cmpd="sng">
                <a:solidFill>
                  <a:srgbClr val="969696"/>
                </a:solidFill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2-99FB-4189-A87B-AADC922C9DF1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99FB-4189-A87B-AADC922C9DF1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4-99FB-4189-A87B-AADC922C9DF1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5-99FB-4189-A87B-AADC922C9DF1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6-99FB-4189-A87B-AADC922C9DF1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7-99FB-4189-A87B-AADC922C9DF1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8-99FB-4189-A87B-AADC922C9DF1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9-99FB-4189-A87B-AADC922C9DF1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A-99FB-4189-A87B-AADC922C9DF1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B-99FB-4189-A87B-AADC922C9DF1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C-99FB-4189-A87B-AADC922C9DF1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0D-99FB-4189-A87B-AADC922C9DF1}"/>
              </c:ext>
            </c:extLst>
          </c:dPt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E-99FB-4189-A87B-AADC922C9DF1}"/>
              </c:ext>
            </c:extLst>
          </c:dPt>
          <c:dPt>
            <c:idx val="13"/>
            <c:bubble3D val="0"/>
            <c:extLst>
              <c:ext xmlns:c16="http://schemas.microsoft.com/office/drawing/2014/chart" uri="{C3380CC4-5D6E-409C-BE32-E72D297353CC}">
                <c16:uniqueId val="{0000000F-99FB-4189-A87B-AADC922C9DF1}"/>
              </c:ext>
            </c:extLst>
          </c:dPt>
          <c:dPt>
            <c:idx val="14"/>
            <c:bubble3D val="0"/>
            <c:extLst>
              <c:ext xmlns:c16="http://schemas.microsoft.com/office/drawing/2014/chart" uri="{C3380CC4-5D6E-409C-BE32-E72D297353CC}">
                <c16:uniqueId val="{00000010-99FB-4189-A87B-AADC922C9DF1}"/>
              </c:ext>
            </c:extLst>
          </c:dPt>
          <c:dPt>
            <c:idx val="15"/>
            <c:bubble3D val="0"/>
            <c:extLst>
              <c:ext xmlns:c16="http://schemas.microsoft.com/office/drawing/2014/chart" uri="{C3380CC4-5D6E-409C-BE32-E72D297353CC}">
                <c16:uniqueId val="{00000011-99FB-4189-A87B-AADC922C9DF1}"/>
              </c:ext>
            </c:extLst>
          </c:dPt>
          <c:dPt>
            <c:idx val="16"/>
            <c:bubble3D val="0"/>
            <c:extLst>
              <c:ext xmlns:c16="http://schemas.microsoft.com/office/drawing/2014/chart" uri="{C3380CC4-5D6E-409C-BE32-E72D297353CC}">
                <c16:uniqueId val="{00000012-99FB-4189-A87B-AADC922C9DF1}"/>
              </c:ext>
            </c:extLst>
          </c:dPt>
          <c:dPt>
            <c:idx val="17"/>
            <c:bubble3D val="0"/>
            <c:extLst>
              <c:ext xmlns:c16="http://schemas.microsoft.com/office/drawing/2014/chart" uri="{C3380CC4-5D6E-409C-BE32-E72D297353CC}">
                <c16:uniqueId val="{00000013-99FB-4189-A87B-AADC922C9DF1}"/>
              </c:ext>
            </c:extLst>
          </c:dPt>
          <c:dPt>
            <c:idx val="18"/>
            <c:bubble3D val="0"/>
            <c:extLst>
              <c:ext xmlns:c16="http://schemas.microsoft.com/office/drawing/2014/chart" uri="{C3380CC4-5D6E-409C-BE32-E72D297353CC}">
                <c16:uniqueId val="{00000014-99FB-4189-A87B-AADC922C9DF1}"/>
              </c:ext>
            </c:extLst>
          </c:dPt>
          <c:dPt>
            <c:idx val="19"/>
            <c:bubble3D val="0"/>
            <c:extLst>
              <c:ext xmlns:c16="http://schemas.microsoft.com/office/drawing/2014/chart" uri="{C3380CC4-5D6E-409C-BE32-E72D297353CC}">
                <c16:uniqueId val="{00000015-99FB-4189-A87B-AADC922C9DF1}"/>
              </c:ext>
            </c:extLst>
          </c:dPt>
          <c:dPt>
            <c:idx val="20"/>
            <c:bubble3D val="0"/>
            <c:extLst>
              <c:ext xmlns:c16="http://schemas.microsoft.com/office/drawing/2014/chart" uri="{C3380CC4-5D6E-409C-BE32-E72D297353CC}">
                <c16:uniqueId val="{00000016-99FB-4189-A87B-AADC922C9DF1}"/>
              </c:ext>
            </c:extLst>
          </c:dPt>
          <c:dPt>
            <c:idx val="21"/>
            <c:bubble3D val="0"/>
            <c:extLst>
              <c:ext xmlns:c16="http://schemas.microsoft.com/office/drawing/2014/chart" uri="{C3380CC4-5D6E-409C-BE32-E72D297353CC}">
                <c16:uniqueId val="{00000017-99FB-4189-A87B-AADC922C9DF1}"/>
              </c:ext>
            </c:extLst>
          </c:dPt>
          <c:dPt>
            <c:idx val="22"/>
            <c:bubble3D val="0"/>
            <c:extLst>
              <c:ext xmlns:c16="http://schemas.microsoft.com/office/drawing/2014/chart" uri="{C3380CC4-5D6E-409C-BE32-E72D297353CC}">
                <c16:uniqueId val="{00000018-99FB-4189-A87B-AADC922C9DF1}"/>
              </c:ext>
            </c:extLst>
          </c:dPt>
          <c:dPt>
            <c:idx val="23"/>
            <c:bubble3D val="0"/>
            <c:extLst>
              <c:ext xmlns:c16="http://schemas.microsoft.com/office/drawing/2014/chart" uri="{C3380CC4-5D6E-409C-BE32-E72D297353CC}">
                <c16:uniqueId val="{00000019-99FB-4189-A87B-AADC922C9DF1}"/>
              </c:ext>
            </c:extLst>
          </c:dPt>
          <c:dPt>
            <c:idx val="24"/>
            <c:bubble3D val="0"/>
            <c:extLst>
              <c:ext xmlns:c16="http://schemas.microsoft.com/office/drawing/2014/chart" uri="{C3380CC4-5D6E-409C-BE32-E72D297353CC}">
                <c16:uniqueId val="{0000001A-99FB-4189-A87B-AADC922C9DF1}"/>
              </c:ext>
            </c:extLst>
          </c:dPt>
          <c:dPt>
            <c:idx val="25"/>
            <c:bubble3D val="0"/>
            <c:extLst>
              <c:ext xmlns:c16="http://schemas.microsoft.com/office/drawing/2014/chart" uri="{C3380CC4-5D6E-409C-BE32-E72D297353CC}">
                <c16:uniqueId val="{0000001B-99FB-4189-A87B-AADC922C9DF1}"/>
              </c:ext>
            </c:extLst>
          </c:dPt>
          <c:dPt>
            <c:idx val="26"/>
            <c:bubble3D val="0"/>
            <c:extLst>
              <c:ext xmlns:c16="http://schemas.microsoft.com/office/drawing/2014/chart" uri="{C3380CC4-5D6E-409C-BE32-E72D297353CC}">
                <c16:uniqueId val="{0000001C-99FB-4189-A87B-AADC922C9DF1}"/>
              </c:ext>
            </c:extLst>
          </c:dPt>
          <c:dPt>
            <c:idx val="27"/>
            <c:bubble3D val="0"/>
            <c:extLst>
              <c:ext xmlns:c16="http://schemas.microsoft.com/office/drawing/2014/chart" uri="{C3380CC4-5D6E-409C-BE32-E72D297353CC}">
                <c16:uniqueId val="{0000001D-99FB-4189-A87B-AADC922C9DF1}"/>
              </c:ext>
            </c:extLst>
          </c:dPt>
          <c:dPt>
            <c:idx val="28"/>
            <c:bubble3D val="0"/>
            <c:extLst>
              <c:ext xmlns:c16="http://schemas.microsoft.com/office/drawing/2014/chart" uri="{C3380CC4-5D6E-409C-BE32-E72D297353CC}">
                <c16:uniqueId val="{0000001E-99FB-4189-A87B-AADC922C9DF1}"/>
              </c:ext>
            </c:extLst>
          </c:dPt>
          <c:dPt>
            <c:idx val="29"/>
            <c:bubble3D val="0"/>
            <c:extLst>
              <c:ext xmlns:c16="http://schemas.microsoft.com/office/drawing/2014/chart" uri="{C3380CC4-5D6E-409C-BE32-E72D297353CC}">
                <c16:uniqueId val="{0000001F-99FB-4189-A87B-AADC922C9DF1}"/>
              </c:ext>
            </c:extLst>
          </c:dPt>
          <c:dPt>
            <c:idx val="30"/>
            <c:bubble3D val="0"/>
            <c:extLst>
              <c:ext xmlns:c16="http://schemas.microsoft.com/office/drawing/2014/chart" uri="{C3380CC4-5D6E-409C-BE32-E72D297353CC}">
                <c16:uniqueId val="{00000020-99FB-4189-A87B-AADC922C9DF1}"/>
              </c:ext>
            </c:extLst>
          </c:dPt>
          <c:dPt>
            <c:idx val="31"/>
            <c:bubble3D val="0"/>
            <c:extLst>
              <c:ext xmlns:c16="http://schemas.microsoft.com/office/drawing/2014/chart" uri="{C3380CC4-5D6E-409C-BE32-E72D297353CC}">
                <c16:uniqueId val="{00000021-99FB-4189-A87B-AADC922C9DF1}"/>
              </c:ext>
            </c:extLst>
          </c:dPt>
          <c:dPt>
            <c:idx val="32"/>
            <c:bubble3D val="0"/>
            <c:extLst>
              <c:ext xmlns:c16="http://schemas.microsoft.com/office/drawing/2014/chart" uri="{C3380CC4-5D6E-409C-BE32-E72D297353CC}">
                <c16:uniqueId val="{00000022-99FB-4189-A87B-AADC922C9DF1}"/>
              </c:ext>
            </c:extLst>
          </c:dPt>
          <c:dPt>
            <c:idx val="33"/>
            <c:bubble3D val="0"/>
            <c:extLst>
              <c:ext xmlns:c16="http://schemas.microsoft.com/office/drawing/2014/chart" uri="{C3380CC4-5D6E-409C-BE32-E72D297353CC}">
                <c16:uniqueId val="{00000023-99FB-4189-A87B-AADC922C9DF1}"/>
              </c:ext>
            </c:extLst>
          </c:dPt>
          <c:dPt>
            <c:idx val="34"/>
            <c:bubble3D val="0"/>
            <c:extLst>
              <c:ext xmlns:c16="http://schemas.microsoft.com/office/drawing/2014/chart" uri="{C3380CC4-5D6E-409C-BE32-E72D297353CC}">
                <c16:uniqueId val="{00000024-99FB-4189-A87B-AADC922C9DF1}"/>
              </c:ext>
            </c:extLst>
          </c:dPt>
          <c:dPt>
            <c:idx val="35"/>
            <c:bubble3D val="0"/>
            <c:extLst>
              <c:ext xmlns:c16="http://schemas.microsoft.com/office/drawing/2014/chart" uri="{C3380CC4-5D6E-409C-BE32-E72D297353CC}">
                <c16:uniqueId val="{00000025-99FB-4189-A87B-AADC922C9DF1}"/>
              </c:ext>
            </c:extLst>
          </c:dPt>
          <c:dPt>
            <c:idx val="36"/>
            <c:bubble3D val="0"/>
            <c:extLst>
              <c:ext xmlns:c16="http://schemas.microsoft.com/office/drawing/2014/chart" uri="{C3380CC4-5D6E-409C-BE32-E72D297353CC}">
                <c16:uniqueId val="{00000026-99FB-4189-A87B-AADC922C9DF1}"/>
              </c:ext>
            </c:extLst>
          </c:dPt>
          <c:dLbls>
            <c:dLbl>
              <c:idx val="37"/>
              <c:layout>
                <c:manualLayout>
                  <c:x val="-2.8250000000000001E-2"/>
                  <c:y val="-1.5E-3"/>
                </c:manualLayout>
              </c:layout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99FB-4189-A87B-AADC922C9DF1}"/>
                </c:ext>
              </c:extLst>
            </c:dLbl>
            <c:dLbl>
              <c:idx val="38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99FB-4189-A87B-AADC922C9DF1}"/>
                </c:ext>
              </c:extLst>
            </c:dLbl>
            <c:dLbl>
              <c:idx val="39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9-99FB-4189-A87B-AADC922C9DF1}"/>
                </c:ext>
              </c:extLst>
            </c:dLbl>
            <c:dLbl>
              <c:idx val="40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A-99FB-4189-A87B-AADC922C9DF1}"/>
                </c:ext>
              </c:extLst>
            </c:dLbl>
            <c:dLbl>
              <c:idx val="41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B-99FB-4189-A87B-AADC922C9DF1}"/>
                </c:ext>
              </c:extLst>
            </c:dLbl>
            <c:dLbl>
              <c:idx val="42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C-99FB-4189-A87B-AADC922C9DF1}"/>
                </c:ext>
              </c:extLst>
            </c:dLbl>
            <c:dLbl>
              <c:idx val="43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D-99FB-4189-A87B-AADC922C9DF1}"/>
                </c:ext>
              </c:extLst>
            </c:dLbl>
            <c:dLbl>
              <c:idx val="44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E-99FB-4189-A87B-AADC922C9DF1}"/>
                </c:ext>
              </c:extLst>
            </c:dLbl>
            <c:dLbl>
              <c:idx val="45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F-99FB-4189-A87B-AADC922C9DF1}"/>
                </c:ext>
              </c:extLst>
            </c:dLbl>
            <c:dLbl>
              <c:idx val="46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0-99FB-4189-A87B-AADC922C9DF1}"/>
                </c:ext>
              </c:extLst>
            </c:dLbl>
            <c:dLbl>
              <c:idx val="47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1-99FB-4189-A87B-AADC922C9DF1}"/>
                </c:ext>
              </c:extLst>
            </c:dLbl>
            <c:dLbl>
              <c:idx val="48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2-99FB-4189-A87B-AADC922C9DF1}"/>
                </c:ext>
              </c:extLst>
            </c:dLbl>
            <c:dLbl>
              <c:idx val="49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3-99FB-4189-A87B-AADC922C9DF1}"/>
                </c:ext>
              </c:extLst>
            </c:dLbl>
            <c:dLbl>
              <c:idx val="50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4-99FB-4189-A87B-AADC922C9DF1}"/>
                </c:ext>
              </c:extLst>
            </c:dLbl>
            <c:dLbl>
              <c:idx val="51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5-99FB-4189-A87B-AADC922C9DF1}"/>
                </c:ext>
              </c:extLst>
            </c:dLbl>
            <c:dLbl>
              <c:idx val="52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6-99FB-4189-A87B-AADC922C9DF1}"/>
                </c:ext>
              </c:extLst>
            </c:dLbl>
            <c:dLbl>
              <c:idx val="53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7-99FB-4189-A87B-AADC922C9DF1}"/>
                </c:ext>
              </c:extLst>
            </c:dLbl>
            <c:dLbl>
              <c:idx val="54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8-99FB-4189-A87B-AADC922C9DF1}"/>
                </c:ext>
              </c:extLst>
            </c:dLbl>
            <c:dLbl>
              <c:idx val="55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9-99FB-4189-A87B-AADC922C9DF1}"/>
                </c:ext>
              </c:extLst>
            </c:dLbl>
            <c:dLbl>
              <c:idx val="56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A-99FB-4189-A87B-AADC922C9DF1}"/>
                </c:ext>
              </c:extLst>
            </c:dLbl>
            <c:dLbl>
              <c:idx val="57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B-99FB-4189-A87B-AADC922C9DF1}"/>
                </c:ext>
              </c:extLst>
            </c:dLbl>
            <c:dLbl>
              <c:idx val="58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C-99FB-4189-A87B-AADC922C9DF1}"/>
                </c:ext>
              </c:extLst>
            </c:dLbl>
            <c:dLbl>
              <c:idx val="59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D-99FB-4189-A87B-AADC922C9DF1}"/>
                </c:ext>
              </c:extLst>
            </c:dLbl>
            <c:dLbl>
              <c:idx val="60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E-99FB-4189-A87B-AADC922C9DF1}"/>
                </c:ext>
              </c:extLst>
            </c:dLbl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'15.'!$C$6:$CA$6</c:f>
              <c:strCache>
                <c:ptCount val="7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jun-17</c:v>
                </c:pt>
                <c:pt idx="12">
                  <c:v>2017</c:v>
                </c:pt>
                <c:pt idx="13">
                  <c:v>jun-18</c:v>
                </c:pt>
                <c:pt idx="14">
                  <c:v>2018</c:v>
                </c:pt>
                <c:pt idx="15">
                  <c:v>jun-19</c:v>
                </c:pt>
                <c:pt idx="16">
                  <c:v>2019</c:v>
                </c:pt>
                <c:pt idx="17">
                  <c:v>jun-20</c:v>
                </c:pt>
                <c:pt idx="18">
                  <c:v>2020</c:v>
                </c:pt>
                <c:pt idx="19">
                  <c:v>2021 JULIO</c:v>
                </c:pt>
                <c:pt idx="20">
                  <c:v>2021 AGOSTO</c:v>
                </c:pt>
                <c:pt idx="21">
                  <c:v>2021 SEPTIEMBRE</c:v>
                </c:pt>
                <c:pt idx="22">
                  <c:v>2021 OCTUBRE</c:v>
                </c:pt>
                <c:pt idx="23">
                  <c:v>2021 NOVIEMBRE</c:v>
                </c:pt>
                <c:pt idx="24">
                  <c:v>2021 DICIEMBRE</c:v>
                </c:pt>
                <c:pt idx="25">
                  <c:v>2022 ENERO</c:v>
                </c:pt>
                <c:pt idx="26">
                  <c:v>2022 FEBRERO</c:v>
                </c:pt>
                <c:pt idx="27">
                  <c:v>2022 MARZO</c:v>
                </c:pt>
                <c:pt idx="28">
                  <c:v>2022 ABRIL</c:v>
                </c:pt>
                <c:pt idx="29">
                  <c:v>2022 MAYO</c:v>
                </c:pt>
                <c:pt idx="30">
                  <c:v>2022 JUNIO</c:v>
                </c:pt>
                <c:pt idx="31">
                  <c:v>2022 JULIO</c:v>
                </c:pt>
                <c:pt idx="32">
                  <c:v>2022 AGOSTO</c:v>
                </c:pt>
                <c:pt idx="33">
                  <c:v>2022 SEPTIEMBRE</c:v>
                </c:pt>
                <c:pt idx="34">
                  <c:v>2022 OCTUBRE</c:v>
                </c:pt>
                <c:pt idx="35">
                  <c:v>2022 NOVIEMBRE (*)</c:v>
                </c:pt>
                <c:pt idx="36">
                  <c:v>2022 DICIEMBRE(*)</c:v>
                </c:pt>
                <c:pt idx="37">
                  <c:v>2023 ENERO</c:v>
                </c:pt>
                <c:pt idx="38">
                  <c:v>2023 FEBRERO</c:v>
                </c:pt>
                <c:pt idx="39">
                  <c:v>2023 MARZO</c:v>
                </c:pt>
                <c:pt idx="40">
                  <c:v>2023 ABRIL</c:v>
                </c:pt>
                <c:pt idx="41">
                  <c:v>2023 MAYO</c:v>
                </c:pt>
                <c:pt idx="42">
                  <c:v>2023 JUNIO</c:v>
                </c:pt>
                <c:pt idx="43">
                  <c:v>2023 JULIO</c:v>
                </c:pt>
                <c:pt idx="44">
                  <c:v>2023 AGOSTO</c:v>
                </c:pt>
                <c:pt idx="45">
                  <c:v>2023 SEPTIEMBRE</c:v>
                </c:pt>
                <c:pt idx="46">
                  <c:v>2023 OCTUBRE</c:v>
                </c:pt>
                <c:pt idx="47">
                  <c:v>2023 NOVIEMBRE</c:v>
                </c:pt>
                <c:pt idx="48">
                  <c:v>2023 DICIEMBRE</c:v>
                </c:pt>
                <c:pt idx="49">
                  <c:v>2024 ENERO</c:v>
                </c:pt>
                <c:pt idx="50">
                  <c:v>2024 FEBRERO</c:v>
                </c:pt>
                <c:pt idx="51">
                  <c:v>2024 MARZO</c:v>
                </c:pt>
                <c:pt idx="52">
                  <c:v>2024 ABRIL</c:v>
                </c:pt>
                <c:pt idx="53">
                  <c:v>2024 MAYO</c:v>
                </c:pt>
                <c:pt idx="54">
                  <c:v>2024 JUNIO</c:v>
                </c:pt>
                <c:pt idx="55">
                  <c:v>2024 JULIO</c:v>
                </c:pt>
                <c:pt idx="56">
                  <c:v>2024 AGOSTO</c:v>
                </c:pt>
                <c:pt idx="57">
                  <c:v>2024 SEPTIEMBRE</c:v>
                </c:pt>
                <c:pt idx="58">
                  <c:v>2024 OCTUBRE</c:v>
                </c:pt>
                <c:pt idx="59">
                  <c:v>2024 NOVIEMBRE</c:v>
                </c:pt>
                <c:pt idx="60">
                  <c:v>2024 DICIEMBRE</c:v>
                </c:pt>
                <c:pt idx="61">
                  <c:v>2025 ENERO</c:v>
                </c:pt>
                <c:pt idx="62">
                  <c:v>2025 FEBRERO</c:v>
                </c:pt>
                <c:pt idx="63">
                  <c:v>2025 MARZO</c:v>
                </c:pt>
                <c:pt idx="64">
                  <c:v>2025 ABRIL</c:v>
                </c:pt>
                <c:pt idx="65">
                  <c:v>2025 MAYO</c:v>
                </c:pt>
                <c:pt idx="66">
                  <c:v>2025 JUNIO</c:v>
                </c:pt>
                <c:pt idx="67">
                  <c:v>2025 JULIO</c:v>
                </c:pt>
                <c:pt idx="68">
                  <c:v>2025 AGOSTO</c:v>
                </c:pt>
                <c:pt idx="69">
                  <c:v>2025 SEPTIEMBRE</c:v>
                </c:pt>
                <c:pt idx="70">
                  <c:v>2025 OCTUBRE</c:v>
                </c:pt>
                <c:pt idx="71">
                  <c:v>2025 NOVIEMBRE</c:v>
                </c:pt>
                <c:pt idx="72">
                  <c:v>2025 DICIEMBRE</c:v>
                </c:pt>
                <c:pt idx="73">
                  <c:v>2026 ENERO</c:v>
                </c:pt>
                <c:pt idx="74">
                  <c:v>2026 FEBRERO</c:v>
                </c:pt>
                <c:pt idx="75">
                  <c:v>2026 MARZO</c:v>
                </c:pt>
                <c:pt idx="76">
                  <c:v>2026 ABRIL</c:v>
                </c:pt>
              </c:strCache>
            </c:strRef>
          </c:cat>
          <c:val>
            <c:numRef>
              <c:f>'15.'!$B$18:$CA$18</c:f>
              <c:numCache>
                <c:formatCode>0.00</c:formatCode>
                <c:ptCount val="78"/>
                <c:pt idx="0">
                  <c:v>5.97</c:v>
                </c:pt>
                <c:pt idx="1">
                  <c:v>6.06</c:v>
                </c:pt>
                <c:pt idx="2">
                  <c:v>6.06</c:v>
                </c:pt>
                <c:pt idx="3">
                  <c:v>5.88</c:v>
                </c:pt>
                <c:pt idx="4">
                  <c:v>6.5</c:v>
                </c:pt>
                <c:pt idx="5">
                  <c:v>6.65</c:v>
                </c:pt>
                <c:pt idx="6">
                  <c:v>6.47</c:v>
                </c:pt>
                <c:pt idx="7" formatCode="_ * #,##0.00_ ;_ * \-#,##0.00_ ;_ * &quot;-&quot;??_ ;_ @_ ">
                  <c:v>6.15</c:v>
                </c:pt>
                <c:pt idx="8" formatCode="_ * #,##0.00_ ;_ * \-#,##0.00_ ;_ * &quot;-&quot;??_ ;_ @_ ">
                  <c:v>6.28</c:v>
                </c:pt>
                <c:pt idx="9" formatCode="_ * #,##0.00_ ;_ * \-#,##0.00_ ;_ * &quot;-&quot;??_ ;_ @_ ">
                  <c:v>5.93</c:v>
                </c:pt>
                <c:pt idx="10" formatCode="_ * #,##0.00_ ;_ * \-#,##0.00_ ;_ * &quot;-&quot;??_ ;_ @_ ">
                  <c:v>5.9518000000000004</c:v>
                </c:pt>
                <c:pt idx="11" formatCode="_ * #,##0.00_ ;_ * \-#,##0.00_ ;_ * &quot;-&quot;??_ ;_ @_ ">
                  <c:v>5.7667999999999999</c:v>
                </c:pt>
                <c:pt idx="12" formatCode="_ * #,##0.00_ ;_ * \-#,##0.00_ ;_ * &quot;-&quot;??_ ;_ @_ ">
                  <c:v>5.51317209898653</c:v>
                </c:pt>
                <c:pt idx="13" formatCode="_ * #,##0.00_ ;_ * \-#,##0.00_ ;_ * &quot;-&quot;??_ ;_ @_ ">
                  <c:v>5.8170999999999999</c:v>
                </c:pt>
                <c:pt idx="14" formatCode="_ * #,##0.00_ ;_ * \-#,##0.00_ ;_ * &quot;-&quot;??_ ;_ @_ ">
                  <c:v>5.8551065024592601</c:v>
                </c:pt>
                <c:pt idx="15" formatCode="_ * #,##0.00_ ;_ * \-#,##0.00_ ;_ * &quot;-&quot;??_ ;_ @_ ">
                  <c:v>5.7916999999999996</c:v>
                </c:pt>
                <c:pt idx="16" formatCode="_ * #,##0.00_ ;_ * \-#,##0.00_ ;_ * &quot;-&quot;??_ ;_ @_ ">
                  <c:v>5.7402423304039507</c:v>
                </c:pt>
                <c:pt idx="17" formatCode="_ * #,##0.00_ ;_ * \-#,##0.00_ ;_ * &quot;-&quot;??_ ;_ @_ ">
                  <c:v>5.8110958722140307</c:v>
                </c:pt>
                <c:pt idx="18" formatCode="_ * #,##0.00_ ;_ * \-#,##0.00_ ;_ * &quot;-&quot;??_ ;_ @_ ">
                  <c:v>6.0115294385017197</c:v>
                </c:pt>
                <c:pt idx="19" formatCode="_ * #,##0.00_ ;_ * \-#,##0.00_ ;_ * &quot;-&quot;??_ ;_ @_ ">
                  <c:v>6.1321009805946698</c:v>
                </c:pt>
                <c:pt idx="20" formatCode="_ * #,##0.00_ ;_ * \-#,##0.00_ ;_ * &quot;-&quot;??_ ;_ @_ ">
                  <c:v>6.18001291299203</c:v>
                </c:pt>
                <c:pt idx="21" formatCode="_ * #,##0.00_ ;_ * \-#,##0.00_ ;_ * &quot;-&quot;??_ ;_ @_ ">
                  <c:v>6.18</c:v>
                </c:pt>
                <c:pt idx="22" formatCode="_ * #,##0.00_ ;_ * \-#,##0.00_ ;_ * &quot;-&quot;??_ ;_ @_ ">
                  <c:v>6.18</c:v>
                </c:pt>
                <c:pt idx="23" formatCode="_ * #,##0.00_ ;_ * \-#,##0.00_ ;_ * &quot;-&quot;??_ ;_ @_ ">
                  <c:v>6.22</c:v>
                </c:pt>
                <c:pt idx="24" formatCode="_ * #,##0.00_ ;_ * \-#,##0.00_ ;_ * &quot;-&quot;??_ ;_ @_ ">
                  <c:v>6.23</c:v>
                </c:pt>
                <c:pt idx="25" formatCode="_ * #,##0.00_ ;_ * \-#,##0.00_ ;_ * &quot;-&quot;??_ ;_ @_ ">
                  <c:v>6.23</c:v>
                </c:pt>
                <c:pt idx="26" formatCode="_ * #,##0.00_ ;_ * \-#,##0.00_ ;_ * &quot;-&quot;??_ ;_ @_ ">
                  <c:v>6.31</c:v>
                </c:pt>
                <c:pt idx="27" formatCode="_ * #,##0.00_ ;_ * \-#,##0.00_ ;_ * &quot;-&quot;??_ ;_ @_ ">
                  <c:v>6.31</c:v>
                </c:pt>
                <c:pt idx="28" formatCode="_ * #,##0.00_ ;_ * \-#,##0.00_ ;_ * &quot;-&quot;??_ ;_ @_ ">
                  <c:v>6.33</c:v>
                </c:pt>
                <c:pt idx="29" formatCode="_ * #,##0.00_ ;_ * \-#,##0.00_ ;_ * &quot;-&quot;??_ ;_ @_ ">
                  <c:v>6.41</c:v>
                </c:pt>
                <c:pt idx="30" formatCode="_ * #,##0.00_ ;_ * \-#,##0.00_ ;_ * &quot;-&quot;??_ ;_ @_ ">
                  <c:v>6.43</c:v>
                </c:pt>
                <c:pt idx="31" formatCode="_ * #,##0.00_ ;_ * \-#,##0.00_ ;_ * &quot;-&quot;??_ ;_ @_ ">
                  <c:v>6.43</c:v>
                </c:pt>
                <c:pt idx="32" formatCode="_ * #,##0.00_ ;_ * \-#,##0.00_ ;_ * &quot;-&quot;??_ ;_ @_ ">
                  <c:v>6.42</c:v>
                </c:pt>
                <c:pt idx="33" formatCode="_ * #,##0.00_ ;_ * \-#,##0.00_ ;_ * &quot;-&quot;??_ ;_ @_ ">
                  <c:v>6.43</c:v>
                </c:pt>
                <c:pt idx="34" formatCode="_ * #,##0.00_ ;_ * \-#,##0.00_ ;_ * &quot;-&quot;??_ ;_ @_ ">
                  <c:v>6.48</c:v>
                </c:pt>
                <c:pt idx="35" formatCode="_ * #,##0.00_ ;_ * \-#,##0.00_ ;_ * &quot;-&quot;??_ ;_ @_ ">
                  <c:v>6.46</c:v>
                </c:pt>
                <c:pt idx="36" formatCode="_ * #,##0.00_ ;_ * \-#,##0.00_ ;_ * &quot;-&quot;??_ ;_ @_ ">
                  <c:v>6.51</c:v>
                </c:pt>
                <c:pt idx="37" formatCode="_ * #,##0.00_ ;_ * \-#,##0.00_ ;_ * &quot;-&quot;??_ ;_ @_ ">
                  <c:v>6.5</c:v>
                </c:pt>
                <c:pt idx="38" formatCode="_ * #,##0.00_ ;_ * \-#,##0.00_ ;_ * &quot;-&quot;??_ ;_ @_ ">
                  <c:v>6.52</c:v>
                </c:pt>
                <c:pt idx="39" formatCode="_ * #,##0.00_ ;_ * \-#,##0.00_ ;_ * &quot;-&quot;??_ ;_ @_ ">
                  <c:v>6.67</c:v>
                </c:pt>
                <c:pt idx="40" formatCode="_ * #,##0.00_ ;_ * \-#,##0.00_ ;_ * &quot;-&quot;??_ ;_ @_ ">
                  <c:v>6.69</c:v>
                </c:pt>
                <c:pt idx="41" formatCode="_ * #,##0.00_ ;_ * \-#,##0.00_ ;_ * &quot;-&quot;??_ ;_ @_ ">
                  <c:v>6.7</c:v>
                </c:pt>
                <c:pt idx="42" formatCode="_ * #,##0.00_ ;_ * \-#,##0.00_ ;_ * &quot;-&quot;??_ ;_ @_ ">
                  <c:v>6.71</c:v>
                </c:pt>
                <c:pt idx="43" formatCode="_ * #,##0.00_ ;_ * \-#,##0.00_ ;_ * &quot;-&quot;??_ ;_ @_ ">
                  <c:v>6.72</c:v>
                </c:pt>
                <c:pt idx="44" formatCode="_ * #,##0.00_ ;_ * \-#,##0.00_ ;_ * &quot;-&quot;??_ ;_ @_ ">
                  <c:v>6.73</c:v>
                </c:pt>
                <c:pt idx="45" formatCode="_ * #,##0.00_ ;_ * \-#,##0.00_ ;_ * &quot;-&quot;??_ ;_ @_ ">
                  <c:v>6.74</c:v>
                </c:pt>
                <c:pt idx="46" formatCode="_ * #,##0.00_ ;_ * \-#,##0.00_ ;_ * &quot;-&quot;??_ ;_ @_ ">
                  <c:v>6.74</c:v>
                </c:pt>
                <c:pt idx="47" formatCode="_ * #,##0.00_ ;_ * \-#,##0.00_ ;_ * &quot;-&quot;??_ ;_ @_ ">
                  <c:v>6.74</c:v>
                </c:pt>
                <c:pt idx="48" formatCode="_ * #,##0.00_ ;_ * \-#,##0.00_ ;_ * &quot;-&quot;??_ ;_ @_ ">
                  <c:v>6.74</c:v>
                </c:pt>
                <c:pt idx="49" formatCode="_ * #,##0.00_ ;_ * \-#,##0.00_ ;_ * &quot;-&quot;??_ ;_ @_ ">
                  <c:v>6.72</c:v>
                </c:pt>
                <c:pt idx="50" formatCode="_ * #,##0.00_ ;_ * \-#,##0.00_ ;_ * &quot;-&quot;??_ ;_ @_ ">
                  <c:v>6.19</c:v>
                </c:pt>
                <c:pt idx="51" formatCode="_ * #,##0.00_ ;_ * \-#,##0.00_ ;_ * &quot;-&quot;??_ ;_ @_ ">
                  <c:v>6.21</c:v>
                </c:pt>
                <c:pt idx="52" formatCode="_ * #,##0.00_ ;_ * \-#,##0.00_ ;_ * &quot;-&quot;??_ ;_ @_ ">
                  <c:v>6.25</c:v>
                </c:pt>
                <c:pt idx="53" formatCode="_ * #,##0.00_ ;_ * \-#,##0.00_ ;_ * &quot;-&quot;??_ ;_ @_ ">
                  <c:v>6.38</c:v>
                </c:pt>
                <c:pt idx="54" formatCode="_ * #,##0.00_ ;_ * \-#,##0.00_ ;_ * &quot;-&quot;??_ ;_ @_ ">
                  <c:v>6.46</c:v>
                </c:pt>
                <c:pt idx="55" formatCode="_ * #,##0.00_ ;_ * \-#,##0.00_ ;_ * &quot;-&quot;??_ ;_ @_ ">
                  <c:v>6.5</c:v>
                </c:pt>
                <c:pt idx="56" formatCode="_ * #,##0.00_ ;_ * \-#,##0.00_ ;_ * &quot;-&quot;??_ ;_ @_ ">
                  <c:v>6.58</c:v>
                </c:pt>
                <c:pt idx="57" formatCode="_ * #,##0.00_ ;_ * \-#,##0.00_ ;_ * &quot;-&quot;??_ ;_ @_ ">
                  <c:v>6.64</c:v>
                </c:pt>
                <c:pt idx="58" formatCode="_ * #,##0.00_ ;_ * \-#,##0.00_ ;_ * &quot;-&quot;??_ ;_ @_ ">
                  <c:v>6.68</c:v>
                </c:pt>
                <c:pt idx="59" formatCode="_ * #,##0.00_ ;_ * \-#,##0.00_ ;_ * &quot;-&quot;??_ ;_ @_ ">
                  <c:v>6.73</c:v>
                </c:pt>
                <c:pt idx="60" formatCode="_ * #,##0.00_ ;_ * \-#,##0.00_ ;_ * &quot;-&quot;??_ ;_ @_ ">
                  <c:v>6.72</c:v>
                </c:pt>
                <c:pt idx="61" formatCode="_ * #,##0.00_ ;_ * \-#,##0.00_ ;_ * &quot;-&quot;??_ ;_ @_ ">
                  <c:v>6.76</c:v>
                </c:pt>
                <c:pt idx="62" formatCode="_ * #,##0.00_ ;_ * \-#,##0.00_ ;_ * &quot;-&quot;??_ ;_ @_ ">
                  <c:v>6.82</c:v>
                </c:pt>
                <c:pt idx="63" formatCode="_ * #,##0.00_ ;_ * \-#,##0.00_ ;_ * &quot;-&quot;??_ ;_ @_ ">
                  <c:v>6.86</c:v>
                </c:pt>
                <c:pt idx="64" formatCode="_ * #,##0.00_ ;_ * \-#,##0.00_ ;_ * &quot;-&quot;??_ ;_ @_ ">
                  <c:v>6.89</c:v>
                </c:pt>
                <c:pt idx="65" formatCode="_ * #,##0.00_ ;_ * \-#,##0.00_ ;_ * &quot;-&quot;??_ ;_ @_ ">
                  <c:v>6.93</c:v>
                </c:pt>
                <c:pt idx="66" formatCode="_ * #,##0.00_ ;_ * \-#,##0.00_ ;_ * &quot;-&quot;??_ ;_ @_ ">
                  <c:v>6.96</c:v>
                </c:pt>
                <c:pt idx="67" formatCode="_ * #,##0.00_ ;_ * \-#,##0.00_ ;_ * &quot;-&quot;??_ ;_ @_ ">
                  <c:v>6.98</c:v>
                </c:pt>
                <c:pt idx="68" formatCode="_ * #,##0.00_ ;_ * \-#,##0.00_ ;_ * &quot;-&quot;??_ ;_ @_ ">
                  <c:v>7.04</c:v>
                </c:pt>
                <c:pt idx="69" formatCode="_ * #,##0.00_ ;_ * \-#,##0.00_ ;_ * &quot;-&quot;??_ ;_ @_ ">
                  <c:v>7.08</c:v>
                </c:pt>
                <c:pt idx="70" formatCode="_ * #,##0.00_ ;_ * \-#,##0.00_ ;_ * &quot;-&quot;??_ ;_ @_ ">
                  <c:v>7.13</c:v>
                </c:pt>
                <c:pt idx="71" formatCode="_ * #,##0.00_ ;_ * \-#,##0.00_ ;_ * &quot;-&quot;??_ ;_ @_ ">
                  <c:v>7.13</c:v>
                </c:pt>
                <c:pt idx="72" formatCode="_ * #,##0.00_ ;_ * \-#,##0.00_ ;_ * &quot;-&quot;??_ ;_ @_ ">
                  <c:v>7.16</c:v>
                </c:pt>
                <c:pt idx="73" formatCode="_ * #,##0.00_ ;_ * \-#,##0.00_ ;_ * &quot;-&quot;??_ ;_ @_ ">
                  <c:v>7.16</c:v>
                </c:pt>
                <c:pt idx="74" formatCode="_ * #,##0.00_ ;_ * \-#,##0.00_ ;_ * &quot;-&quot;??_ ;_ @_ ">
                  <c:v>7.18</c:v>
                </c:pt>
                <c:pt idx="75" formatCode="_ * #,##0.00_ ;_ * \-#,##0.00_ ;_ * &quot;-&quot;??_ ;_ @_ ">
                  <c:v>7.19</c:v>
                </c:pt>
                <c:pt idx="76" formatCode="_ * #,##0.00_ ;_ * \-#,##0.00_ ;_ * &quot;-&quot;??_ ;_ @_ ">
                  <c:v>7.26</c:v>
                </c:pt>
                <c:pt idx="77" formatCode="_ * #,##0.00_ ;_ * \-#,##0.00_ ;_ * &quot;-&quot;??_ ;_ @_ ">
                  <c:v>7.32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F-99FB-4189-A87B-AADC922C9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293556"/>
        <c:axId val="32380806"/>
      </c:lineChart>
      <c:dateAx>
        <c:axId val="302935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 cap="flat" cmpd="sng">
            <a:solidFill>
              <a:srgbClr val="808080"/>
            </a:solidFill>
          </a:ln>
        </c:spPr>
        <c:txPr>
          <a:bodyPr rot="-5400000" vert="horz"/>
          <a:lstStyle/>
          <a:p>
            <a:pPr>
              <a:defRPr lang="en-US" sz="800" b="0" i="0" u="non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MX"/>
          </a:p>
        </c:txPr>
        <c:crossAx val="32380806"/>
        <c:crosses val="autoZero"/>
        <c:auto val="0"/>
        <c:lblOffset val="100"/>
        <c:baseTimeUnit val="days"/>
        <c:majorUnit val="1"/>
        <c:majorTimeUnit val="days"/>
        <c:minorUnit val="1"/>
        <c:minorTimeUnit val="days"/>
      </c:dateAx>
      <c:valAx>
        <c:axId val="3238080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0293556"/>
        <c:crossesAt val="1"/>
        <c:crossBetween val="between"/>
      </c:valAx>
      <c:spPr>
        <a:solidFill>
          <a:srgbClr val="FFFFFF"/>
        </a:solidFill>
        <a:ln w="3175">
          <a:noFill/>
        </a:ln>
      </c:spPr>
    </c:plotArea>
    <c:legend>
      <c:legendPos val="r"/>
      <c:layout>
        <c:manualLayout>
          <c:xMode val="edge"/>
          <c:yMode val="edge"/>
          <c:x val="0.1855"/>
          <c:y val="0.14824999999999999"/>
          <c:w val="0.67800000000000005"/>
          <c:h val="5.9749999999999998E-2"/>
        </c:manualLayout>
      </c:layout>
      <c:overlay val="0"/>
      <c:spPr>
        <a:noFill/>
        <a:ln w="3175">
          <a:noFill/>
        </a:ln>
      </c:spPr>
      <c:txPr>
        <a:bodyPr rot="0" vert="horz"/>
        <a:lstStyle/>
        <a:p>
          <a:pPr>
            <a:defRPr lang="en-US" sz="100" b="0" i="0" u="non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F2F2F2">
        <a:alpha val="100000"/>
      </a:srgbClr>
    </a:solidFill>
    <a:ln w="3175" cap="flat" cmpd="sng">
      <a:solidFill>
        <a:srgbClr val="808080"/>
      </a:solidFill>
    </a:ln>
  </c:spPr>
  <c:txPr>
    <a:bodyPr rot="0" vert="horz"/>
    <a:lstStyle/>
    <a:p>
      <a:pPr>
        <a:defRPr lang="en-US" sz="1000" b="0" i="0" u="non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MX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12</xdr:col>
      <xdr:colOff>691515</xdr:colOff>
      <xdr:row>11</xdr:row>
      <xdr:rowOff>120015</xdr:rowOff>
    </xdr:to>
    <xdr:pic>
      <xdr:nvPicPr>
        <xdr:cNvPr id="2" name="Imagen 1" descr="C:\Users\cjacome\AppData\Local\Temp\399c291d-73f6-482a-bd7b-33e72dd93945_IMAGEN MINISTERIO DE DESARROLLO ECONÓMICO Y PRODUCTIVO.zip.945\IMAGEN MINISTERIO DE DESARROLLO ECONÓMICO Y PRODUCTIVO\LOGOTIPO\LOGO GOBIERNO-MDEP\logo MDEP_UN COLOR@3x.png">
          <a:extLst>
            <a:ext uri="{FF2B5EF4-FFF2-40B4-BE49-F238E27FC236}">
              <a16:creationId xmlns:a16="http://schemas.microsoft.com/office/drawing/2014/main" id="{CD06A462-B816-4C35-B40A-D5C593F2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13807440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15346</xdr:colOff>
      <xdr:row>25</xdr:row>
      <xdr:rowOff>173199</xdr:rowOff>
    </xdr:from>
    <xdr:to>
      <xdr:col>55</xdr:col>
      <xdr:colOff>432955</xdr:colOff>
      <xdr:row>53</xdr:row>
      <xdr:rowOff>121228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54147FB0-2AE1-4F95-BD77-832B02B001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0.00125</cdr:x>
      <cdr:y>0.00025</cdr:y>
    </cdr:from>
    <cdr:to>
      <cdr:x>0.221</cdr:x>
      <cdr:y>0.00425</cdr:y>
    </cdr:to>
    <cdr:pic>
      <cdr:nvPicPr>
        <cdr:cNvPr id="2" name="Imagen 2">
          <a:extLst xmlns:a="http://schemas.openxmlformats.org/drawingml/2006/main">
            <a:ext uri="{FF2B5EF4-FFF2-40B4-BE49-F238E27FC236}">
              <a16:creationId xmlns:a16="http://schemas.microsoft.com/office/drawing/2014/main" id="{F139ABA9-352F-4D55-A609-4AFB11DF0940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9050" y="0"/>
          <a:ext cx="4924425" cy="190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</a:ln>
      </cdr:spPr>
    </cdr:pic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89073</xdr:colOff>
      <xdr:row>26</xdr:row>
      <xdr:rowOff>7776</xdr:rowOff>
    </xdr:from>
    <xdr:to>
      <xdr:col>47</xdr:col>
      <xdr:colOff>71438</xdr:colOff>
      <xdr:row>52</xdr:row>
      <xdr:rowOff>31750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A266C232-9533-4C31-8CB7-260BECD664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0.00225</cdr:x>
      <cdr:y>0</cdr:y>
    </cdr:from>
    <cdr:to>
      <cdr:x>0.21475</cdr:x>
      <cdr:y>0.06225</cdr:y>
    </cdr:to>
    <cdr:pic>
      <cdr:nvPicPr>
        <cdr:cNvPr id="2" name="Imagen 9">
          <a:extLst xmlns:a="http://schemas.openxmlformats.org/drawingml/2006/main">
            <a:ext uri="{FF2B5EF4-FFF2-40B4-BE49-F238E27FC236}">
              <a16:creationId xmlns:a16="http://schemas.microsoft.com/office/drawing/2014/main" id="{3FF98D1E-66B3-4B33-9C1D-A1DB29220D5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38100" y="0"/>
          <a:ext cx="4457700" cy="2952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</a:ln>
      </cdr:spPr>
    </cdr:pic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44794</xdr:colOff>
      <xdr:row>30</xdr:row>
      <xdr:rowOff>30397</xdr:rowOff>
    </xdr:from>
    <xdr:to>
      <xdr:col>50</xdr:col>
      <xdr:colOff>109903</xdr:colOff>
      <xdr:row>59</xdr:row>
      <xdr:rowOff>168518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DD564FD4-B4D7-4843-A5F7-0D450B6015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0.003</cdr:x>
      <cdr:y>0.004</cdr:y>
    </cdr:from>
    <cdr:to>
      <cdr:x>0.207</cdr:x>
      <cdr:y>0.121</cdr:y>
    </cdr:to>
    <cdr:pic>
      <cdr:nvPicPr>
        <cdr:cNvPr id="2" name="Imagen 3">
          <a:extLst xmlns:a="http://schemas.openxmlformats.org/drawingml/2006/main">
            <a:ext uri="{FF2B5EF4-FFF2-40B4-BE49-F238E27FC236}">
              <a16:creationId xmlns:a16="http://schemas.microsoft.com/office/drawing/2014/main" id="{606F6F27-A144-47B6-A4DA-D95B25AF98CA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7150" y="19050"/>
          <a:ext cx="4124325" cy="6286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</a:ln>
      </cdr:spPr>
    </cdr:pic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vallejo/AppData/Local/Microsoft/Windows/INetCache/Content.Outlook/B8NJMJW3/Saldos%20Deuda%20Externa%20Ener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."/>
      <sheetName val="Hoja3"/>
      <sheetName val="SDX1(2)"/>
    </sheetNames>
    <sheetDataSet>
      <sheetData sheetId="0">
        <row r="3">
          <cell r="A3" t="str">
            <v>No 
Prestamo</v>
          </cell>
        </row>
      </sheetData>
      <sheetData sheetId="1"/>
      <sheetData sheetId="2">
        <row r="8">
          <cell r="C8" t="str">
            <v>Id. del prÃ©stamo</v>
          </cell>
          <cell r="D8" t="str">
            <v>Moneda del tramo</v>
          </cell>
          <cell r="E8" t="str">
            <v>Acreedor</v>
          </cell>
          <cell r="F8" t="str">
            <v>Referencia del acreedor</v>
          </cell>
          <cell r="G8" t="str">
            <v>Deudor</v>
          </cell>
          <cell r="H8" t="str">
            <v>Fecha de firma</v>
          </cell>
          <cell r="I8" t="str">
            <v>SALDO INSOLUTO INCL.TOTAL DE ATRASOS  31.12.2025</v>
          </cell>
          <cell r="J8" t="str">
            <v>GIROS 01.01.2026 31.01.2026</v>
          </cell>
          <cell r="K8" t="str">
            <v>PRINCIPAL REEMBOLSADO 01.01.2026 31.01.2026</v>
          </cell>
          <cell r="L8" t="str">
            <v>INTERESES PAGADOS 01.01.2026 31.01.2026</v>
          </cell>
          <cell r="M8" t="str">
            <v>COMISIONES PAGADAS 01.01.2026 31.01.2026</v>
          </cell>
          <cell r="N8" t="str">
            <v>INTERESES CONDONADOS 01.01.2026 31.01.2026</v>
          </cell>
          <cell r="O8" t="str">
            <v>INTERESES POR MORA PAGADOS 01.01.2026 31.01.2026</v>
          </cell>
          <cell r="P8" t="str">
            <v>SALDO INSOLUTO INCL.TOTAL DE ATRASOS  31.01.2026</v>
          </cell>
        </row>
        <row r="9">
          <cell r="H9" t="str">
            <v xml:space="preserve">  </v>
          </cell>
          <cell r="I9">
            <v>51767603619.315002</v>
          </cell>
          <cell r="J9">
            <v>4293302901.8699999</v>
          </cell>
          <cell r="K9">
            <v>3459777059.0500002</v>
          </cell>
          <cell r="L9">
            <v>493893753.14999998</v>
          </cell>
          <cell r="M9">
            <v>16173414.672</v>
          </cell>
          <cell r="N9">
            <v>202592.08</v>
          </cell>
          <cell r="O9" t="str">
            <v xml:space="preserve">  </v>
          </cell>
          <cell r="P9">
            <v>52693748316.207001</v>
          </cell>
        </row>
        <row r="10">
          <cell r="H10" t="str">
            <v xml:space="preserve">  </v>
          </cell>
          <cell r="I10" t="str">
            <v xml:space="preserve">  </v>
          </cell>
          <cell r="J10" t="str">
            <v xml:space="preserve">  </v>
          </cell>
          <cell r="K10" t="str">
            <v xml:space="preserve">  </v>
          </cell>
          <cell r="L10" t="str">
            <v xml:space="preserve">  </v>
          </cell>
          <cell r="M10" t="str">
            <v xml:space="preserve">  </v>
          </cell>
          <cell r="N10" t="str">
            <v xml:space="preserve">  </v>
          </cell>
          <cell r="O10" t="str">
            <v xml:space="preserve">  </v>
          </cell>
          <cell r="P10" t="str">
            <v xml:space="preserve">  </v>
          </cell>
        </row>
        <row r="11">
          <cell r="H11" t="str">
            <v xml:space="preserve">  </v>
          </cell>
          <cell r="I11" t="str">
            <v xml:space="preserve">  </v>
          </cell>
          <cell r="J11" t="str">
            <v xml:space="preserve">  </v>
          </cell>
          <cell r="K11" t="str">
            <v xml:space="preserve">  </v>
          </cell>
          <cell r="L11" t="str">
            <v xml:space="preserve">  </v>
          </cell>
          <cell r="M11" t="str">
            <v xml:space="preserve">  </v>
          </cell>
          <cell r="N11" t="str">
            <v xml:space="preserve">  </v>
          </cell>
          <cell r="O11" t="str">
            <v xml:space="preserve">  </v>
          </cell>
          <cell r="P11" t="str">
            <v xml:space="preserve">  </v>
          </cell>
        </row>
        <row r="12">
          <cell r="H12" t="str">
            <v xml:space="preserve">  </v>
          </cell>
          <cell r="I12" t="str">
            <v xml:space="preserve">  </v>
          </cell>
          <cell r="J12" t="str">
            <v xml:space="preserve">  </v>
          </cell>
          <cell r="K12" t="str">
            <v xml:space="preserve">  </v>
          </cell>
          <cell r="L12" t="str">
            <v xml:space="preserve">  </v>
          </cell>
          <cell r="M12" t="str">
            <v xml:space="preserve">  </v>
          </cell>
          <cell r="N12" t="str">
            <v xml:space="preserve">  </v>
          </cell>
          <cell r="O12" t="str">
            <v xml:space="preserve">  </v>
          </cell>
          <cell r="P12" t="str">
            <v xml:space="preserve">  </v>
          </cell>
        </row>
        <row r="13">
          <cell r="H13" t="str">
            <v xml:space="preserve">  </v>
          </cell>
          <cell r="I13" t="str">
            <v xml:space="preserve">  </v>
          </cell>
          <cell r="J13" t="str">
            <v xml:space="preserve">  </v>
          </cell>
          <cell r="K13" t="str">
            <v xml:space="preserve">  </v>
          </cell>
          <cell r="L13" t="str">
            <v xml:space="preserve">  </v>
          </cell>
          <cell r="M13" t="str">
            <v xml:space="preserve">  </v>
          </cell>
          <cell r="N13" t="str">
            <v xml:space="preserve">  </v>
          </cell>
          <cell r="O13" t="str">
            <v xml:space="preserve">  </v>
          </cell>
          <cell r="P13" t="str">
            <v xml:space="preserve">  </v>
          </cell>
        </row>
        <row r="14">
          <cell r="H14" t="str">
            <v xml:space="preserve">  </v>
          </cell>
          <cell r="I14" t="str">
            <v xml:space="preserve">  </v>
          </cell>
          <cell r="J14" t="str">
            <v xml:space="preserve">  </v>
          </cell>
          <cell r="K14" t="str">
            <v xml:space="preserve">  </v>
          </cell>
          <cell r="L14" t="str">
            <v xml:space="preserve">  </v>
          </cell>
          <cell r="M14" t="str">
            <v xml:space="preserve">  </v>
          </cell>
          <cell r="N14" t="str">
            <v xml:space="preserve">  </v>
          </cell>
          <cell r="O14" t="str">
            <v xml:space="preserve">  </v>
          </cell>
          <cell r="P14" t="str">
            <v xml:space="preserve">  </v>
          </cell>
        </row>
        <row r="15">
          <cell r="C15">
            <v>20052001</v>
          </cell>
          <cell r="D15" t="str">
            <v>USD</v>
          </cell>
          <cell r="E15" t="str">
            <v>BID</v>
          </cell>
          <cell r="F15" t="str">
            <v>775-SF-EC</v>
          </cell>
          <cell r="G15" t="str">
            <v>GOBIERNO CENTRAL</v>
          </cell>
          <cell r="H15" t="str">
            <v xml:space="preserve"> 14.01.1986 </v>
          </cell>
          <cell r="I15">
            <v>181719.32</v>
          </cell>
          <cell r="J15" t="str">
            <v xml:space="preserve">  </v>
          </cell>
          <cell r="K15">
            <v>181719.32</v>
          </cell>
          <cell r="L15">
            <v>1817.2</v>
          </cell>
          <cell r="M15" t="str">
            <v xml:space="preserve">  </v>
          </cell>
          <cell r="N15" t="str">
            <v xml:space="preserve">  </v>
          </cell>
          <cell r="O15" t="str">
            <v xml:space="preserve">  </v>
          </cell>
          <cell r="P15" t="str">
            <v xml:space="preserve">  </v>
          </cell>
        </row>
        <row r="16">
          <cell r="H16" t="str">
            <v xml:space="preserve">  </v>
          </cell>
          <cell r="I16" t="str">
            <v xml:space="preserve">  </v>
          </cell>
          <cell r="J16" t="str">
            <v xml:space="preserve">  </v>
          </cell>
          <cell r="K16" t="str">
            <v xml:space="preserve">  </v>
          </cell>
          <cell r="L16" t="str">
            <v xml:space="preserve">  </v>
          </cell>
          <cell r="M16" t="str">
            <v xml:space="preserve">  </v>
          </cell>
          <cell r="N16" t="str">
            <v xml:space="preserve">  </v>
          </cell>
          <cell r="O16" t="str">
            <v xml:space="preserve">  </v>
          </cell>
          <cell r="P16" t="str">
            <v xml:space="preserve">  </v>
          </cell>
        </row>
        <row r="17">
          <cell r="H17" t="str">
            <v xml:space="preserve">  </v>
          </cell>
          <cell r="I17" t="str">
            <v xml:space="preserve">  </v>
          </cell>
          <cell r="J17" t="str">
            <v xml:space="preserve">  </v>
          </cell>
          <cell r="K17" t="str">
            <v xml:space="preserve">  </v>
          </cell>
          <cell r="L17" t="str">
            <v xml:space="preserve">  </v>
          </cell>
          <cell r="M17" t="str">
            <v xml:space="preserve">  </v>
          </cell>
          <cell r="N17" t="str">
            <v xml:space="preserve">  </v>
          </cell>
          <cell r="O17" t="str">
            <v xml:space="preserve">  </v>
          </cell>
          <cell r="P17" t="str">
            <v xml:space="preserve">  </v>
          </cell>
        </row>
        <row r="18">
          <cell r="H18" t="str">
            <v xml:space="preserve">  </v>
          </cell>
          <cell r="I18" t="str">
            <v xml:space="preserve">  </v>
          </cell>
          <cell r="J18" t="str">
            <v xml:space="preserve">  </v>
          </cell>
          <cell r="K18" t="str">
            <v xml:space="preserve">  </v>
          </cell>
          <cell r="L18" t="str">
            <v xml:space="preserve">  </v>
          </cell>
          <cell r="M18" t="str">
            <v xml:space="preserve">  </v>
          </cell>
          <cell r="N18" t="str">
            <v xml:space="preserve">  </v>
          </cell>
          <cell r="O18" t="str">
            <v xml:space="preserve">  </v>
          </cell>
          <cell r="P18" t="str">
            <v xml:space="preserve">  </v>
          </cell>
        </row>
        <row r="19">
          <cell r="H19" t="str">
            <v xml:space="preserve">  </v>
          </cell>
          <cell r="I19" t="str">
            <v xml:space="preserve">  </v>
          </cell>
          <cell r="J19" t="str">
            <v xml:space="preserve">  </v>
          </cell>
          <cell r="K19" t="str">
            <v xml:space="preserve">  </v>
          </cell>
          <cell r="L19" t="str">
            <v xml:space="preserve">  </v>
          </cell>
          <cell r="M19" t="str">
            <v xml:space="preserve">  </v>
          </cell>
          <cell r="N19" t="str">
            <v xml:space="preserve">  </v>
          </cell>
          <cell r="O19" t="str">
            <v xml:space="preserve">  </v>
          </cell>
          <cell r="P19" t="str">
            <v xml:space="preserve">  </v>
          </cell>
        </row>
        <row r="20">
          <cell r="H20" t="str">
            <v xml:space="preserve">  </v>
          </cell>
          <cell r="I20" t="str">
            <v xml:space="preserve">  </v>
          </cell>
          <cell r="J20" t="str">
            <v xml:space="preserve">  </v>
          </cell>
          <cell r="K20" t="str">
            <v xml:space="preserve">  </v>
          </cell>
          <cell r="L20" t="str">
            <v xml:space="preserve">  </v>
          </cell>
          <cell r="M20" t="str">
            <v xml:space="preserve">  </v>
          </cell>
          <cell r="N20" t="str">
            <v xml:space="preserve">  </v>
          </cell>
          <cell r="O20" t="str">
            <v xml:space="preserve">  </v>
          </cell>
          <cell r="P20" t="str">
            <v xml:space="preserve">  </v>
          </cell>
        </row>
        <row r="21">
          <cell r="C21">
            <v>20052100</v>
          </cell>
          <cell r="D21" t="str">
            <v>USD</v>
          </cell>
          <cell r="E21" t="str">
            <v>BID</v>
          </cell>
          <cell r="F21" t="str">
            <v>775-SF-EC/2</v>
          </cell>
          <cell r="G21" t="str">
            <v>GOBIERNO CENTRAL</v>
          </cell>
          <cell r="H21" t="str">
            <v xml:space="preserve"> 14.01.1986 </v>
          </cell>
          <cell r="I21">
            <v>181719.33</v>
          </cell>
          <cell r="J21" t="str">
            <v xml:space="preserve">  </v>
          </cell>
          <cell r="K21">
            <v>181719.33</v>
          </cell>
          <cell r="L21">
            <v>1817.19</v>
          </cell>
          <cell r="M21" t="str">
            <v xml:space="preserve">  </v>
          </cell>
          <cell r="N21" t="str">
            <v xml:space="preserve">  </v>
          </cell>
          <cell r="O21" t="str">
            <v xml:space="preserve">  </v>
          </cell>
          <cell r="P21" t="str">
            <v xml:space="preserve">  </v>
          </cell>
        </row>
        <row r="22">
          <cell r="H22" t="str">
            <v xml:space="preserve">  </v>
          </cell>
          <cell r="I22" t="str">
            <v xml:space="preserve">  </v>
          </cell>
          <cell r="J22" t="str">
            <v xml:space="preserve">  </v>
          </cell>
          <cell r="K22" t="str">
            <v xml:space="preserve">  </v>
          </cell>
          <cell r="L22" t="str">
            <v xml:space="preserve">  </v>
          </cell>
          <cell r="M22" t="str">
            <v xml:space="preserve">  </v>
          </cell>
          <cell r="N22" t="str">
            <v xml:space="preserve">  </v>
          </cell>
          <cell r="O22" t="str">
            <v xml:space="preserve">  </v>
          </cell>
          <cell r="P22" t="str">
            <v xml:space="preserve">  </v>
          </cell>
        </row>
        <row r="23">
          <cell r="H23" t="str">
            <v xml:space="preserve">  </v>
          </cell>
          <cell r="I23" t="str">
            <v xml:space="preserve">  </v>
          </cell>
          <cell r="J23" t="str">
            <v xml:space="preserve">  </v>
          </cell>
          <cell r="K23" t="str">
            <v xml:space="preserve">  </v>
          </cell>
          <cell r="L23" t="str">
            <v xml:space="preserve">  </v>
          </cell>
          <cell r="M23" t="str">
            <v xml:space="preserve">  </v>
          </cell>
          <cell r="N23" t="str">
            <v xml:space="preserve">  </v>
          </cell>
          <cell r="O23" t="str">
            <v xml:space="preserve">  </v>
          </cell>
          <cell r="P23" t="str">
            <v xml:space="preserve">  </v>
          </cell>
        </row>
        <row r="24">
          <cell r="H24" t="str">
            <v xml:space="preserve">  </v>
          </cell>
          <cell r="I24" t="str">
            <v xml:space="preserve">  </v>
          </cell>
          <cell r="J24" t="str">
            <v xml:space="preserve">  </v>
          </cell>
          <cell r="K24" t="str">
            <v xml:space="preserve">  </v>
          </cell>
          <cell r="L24" t="str">
            <v xml:space="preserve">  </v>
          </cell>
          <cell r="M24" t="str">
            <v xml:space="preserve">  </v>
          </cell>
          <cell r="N24" t="str">
            <v xml:space="preserve">  </v>
          </cell>
          <cell r="O24" t="str">
            <v xml:space="preserve">  </v>
          </cell>
          <cell r="P24" t="str">
            <v xml:space="preserve">  </v>
          </cell>
        </row>
        <row r="25">
          <cell r="H25" t="str">
            <v xml:space="preserve">  </v>
          </cell>
          <cell r="I25" t="str">
            <v xml:space="preserve">  </v>
          </cell>
          <cell r="J25" t="str">
            <v xml:space="preserve">  </v>
          </cell>
          <cell r="K25" t="str">
            <v xml:space="preserve">  </v>
          </cell>
          <cell r="L25" t="str">
            <v xml:space="preserve">  </v>
          </cell>
          <cell r="M25" t="str">
            <v xml:space="preserve">  </v>
          </cell>
          <cell r="N25" t="str">
            <v xml:space="preserve">  </v>
          </cell>
          <cell r="O25" t="str">
            <v xml:space="preserve">  </v>
          </cell>
          <cell r="P25" t="str">
            <v xml:space="preserve">  </v>
          </cell>
        </row>
        <row r="26">
          <cell r="H26" t="str">
            <v xml:space="preserve">  </v>
          </cell>
          <cell r="I26" t="str">
            <v xml:space="preserve">  </v>
          </cell>
          <cell r="J26" t="str">
            <v xml:space="preserve">  </v>
          </cell>
          <cell r="K26" t="str">
            <v xml:space="preserve">  </v>
          </cell>
          <cell r="L26" t="str">
            <v xml:space="preserve">  </v>
          </cell>
          <cell r="M26" t="str">
            <v xml:space="preserve">  </v>
          </cell>
          <cell r="N26" t="str">
            <v xml:space="preserve">  </v>
          </cell>
          <cell r="O26" t="str">
            <v xml:space="preserve">  </v>
          </cell>
          <cell r="P26" t="str">
            <v xml:space="preserve">  </v>
          </cell>
        </row>
        <row r="27">
          <cell r="C27">
            <v>20053000</v>
          </cell>
          <cell r="D27" t="str">
            <v>USD</v>
          </cell>
          <cell r="E27" t="str">
            <v>BID</v>
          </cell>
          <cell r="F27" t="str">
            <v>778-SF-EC</v>
          </cell>
          <cell r="G27" t="str">
            <v>BANCO DEL ESTADO</v>
          </cell>
          <cell r="H27" t="str">
            <v xml:space="preserve"> 14.01.1986 </v>
          </cell>
          <cell r="I27">
            <v>1913.02</v>
          </cell>
          <cell r="J27" t="str">
            <v xml:space="preserve">  </v>
          </cell>
          <cell r="K27">
            <v>1913.02</v>
          </cell>
          <cell r="L27">
            <v>19.13</v>
          </cell>
          <cell r="M27" t="str">
            <v xml:space="preserve">  </v>
          </cell>
          <cell r="N27" t="str">
            <v xml:space="preserve">  </v>
          </cell>
          <cell r="O27" t="str">
            <v xml:space="preserve">  </v>
          </cell>
          <cell r="P27" t="str">
            <v xml:space="preserve">  </v>
          </cell>
        </row>
        <row r="28">
          <cell r="H28" t="str">
            <v xml:space="preserve">  </v>
          </cell>
          <cell r="I28" t="str">
            <v xml:space="preserve">  </v>
          </cell>
          <cell r="J28" t="str">
            <v xml:space="preserve">  </v>
          </cell>
          <cell r="K28" t="str">
            <v xml:space="preserve">  </v>
          </cell>
          <cell r="L28" t="str">
            <v xml:space="preserve">  </v>
          </cell>
          <cell r="M28" t="str">
            <v xml:space="preserve">  </v>
          </cell>
          <cell r="N28" t="str">
            <v xml:space="preserve">  </v>
          </cell>
          <cell r="O28" t="str">
            <v xml:space="preserve">  </v>
          </cell>
          <cell r="P28" t="str">
            <v xml:space="preserve">  </v>
          </cell>
        </row>
        <row r="29">
          <cell r="H29" t="str">
            <v xml:space="preserve">  </v>
          </cell>
          <cell r="I29" t="str">
            <v xml:space="preserve">  </v>
          </cell>
          <cell r="J29" t="str">
            <v xml:space="preserve">  </v>
          </cell>
          <cell r="K29" t="str">
            <v xml:space="preserve">  </v>
          </cell>
          <cell r="L29" t="str">
            <v xml:space="preserve">  </v>
          </cell>
          <cell r="M29" t="str">
            <v xml:space="preserve">  </v>
          </cell>
          <cell r="N29" t="str">
            <v xml:space="preserve">  </v>
          </cell>
          <cell r="O29" t="str">
            <v xml:space="preserve">  </v>
          </cell>
          <cell r="P29" t="str">
            <v xml:space="preserve">  </v>
          </cell>
        </row>
        <row r="30">
          <cell r="H30" t="str">
            <v xml:space="preserve">  </v>
          </cell>
          <cell r="I30" t="str">
            <v xml:space="preserve">  </v>
          </cell>
          <cell r="J30" t="str">
            <v xml:space="preserve">  </v>
          </cell>
          <cell r="K30" t="str">
            <v xml:space="preserve">  </v>
          </cell>
          <cell r="L30" t="str">
            <v xml:space="preserve">  </v>
          </cell>
          <cell r="M30" t="str">
            <v xml:space="preserve">  </v>
          </cell>
          <cell r="N30" t="str">
            <v xml:space="preserve">  </v>
          </cell>
          <cell r="O30" t="str">
            <v xml:space="preserve">  </v>
          </cell>
          <cell r="P30" t="str">
            <v xml:space="preserve">  </v>
          </cell>
        </row>
        <row r="31">
          <cell r="H31" t="str">
            <v xml:space="preserve">  </v>
          </cell>
          <cell r="I31" t="str">
            <v xml:space="preserve">  </v>
          </cell>
          <cell r="J31" t="str">
            <v xml:space="preserve">  </v>
          </cell>
          <cell r="K31" t="str">
            <v xml:space="preserve">  </v>
          </cell>
          <cell r="L31" t="str">
            <v xml:space="preserve">  </v>
          </cell>
          <cell r="M31" t="str">
            <v xml:space="preserve">  </v>
          </cell>
          <cell r="N31" t="str">
            <v xml:space="preserve">  </v>
          </cell>
          <cell r="O31" t="str">
            <v xml:space="preserve">  </v>
          </cell>
          <cell r="P31" t="str">
            <v xml:space="preserve">  </v>
          </cell>
        </row>
        <row r="32">
          <cell r="H32" t="str">
            <v xml:space="preserve">  </v>
          </cell>
          <cell r="I32" t="str">
            <v xml:space="preserve">  </v>
          </cell>
          <cell r="J32" t="str">
            <v xml:space="preserve">  </v>
          </cell>
          <cell r="K32" t="str">
            <v xml:space="preserve">  </v>
          </cell>
          <cell r="L32" t="str">
            <v xml:space="preserve">  </v>
          </cell>
          <cell r="M32" t="str">
            <v xml:space="preserve">  </v>
          </cell>
          <cell r="N32" t="str">
            <v xml:space="preserve">  </v>
          </cell>
          <cell r="O32" t="str">
            <v xml:space="preserve">  </v>
          </cell>
          <cell r="P32" t="str">
            <v xml:space="preserve">  </v>
          </cell>
        </row>
        <row r="33">
          <cell r="C33">
            <v>20053001</v>
          </cell>
          <cell r="D33" t="str">
            <v>USD</v>
          </cell>
          <cell r="E33" t="str">
            <v>BID</v>
          </cell>
          <cell r="F33" t="str">
            <v>778-SF-EC DIF.CAMB.</v>
          </cell>
          <cell r="G33" t="str">
            <v>GOBIERNO CENTRAL</v>
          </cell>
          <cell r="H33" t="str">
            <v xml:space="preserve"> 14.01.1986 </v>
          </cell>
          <cell r="I33">
            <v>63810.2</v>
          </cell>
          <cell r="J33" t="str">
            <v xml:space="preserve">  </v>
          </cell>
          <cell r="K33">
            <v>63810.2</v>
          </cell>
          <cell r="L33">
            <v>638.1</v>
          </cell>
          <cell r="M33" t="str">
            <v xml:space="preserve">  </v>
          </cell>
          <cell r="N33" t="str">
            <v xml:space="preserve">  </v>
          </cell>
          <cell r="O33" t="str">
            <v xml:space="preserve">  </v>
          </cell>
          <cell r="P33" t="str">
            <v xml:space="preserve">  </v>
          </cell>
        </row>
        <row r="34">
          <cell r="H34" t="str">
            <v xml:space="preserve">  </v>
          </cell>
          <cell r="I34" t="str">
            <v xml:space="preserve">  </v>
          </cell>
          <cell r="J34" t="str">
            <v xml:space="preserve">  </v>
          </cell>
          <cell r="K34" t="str">
            <v xml:space="preserve">  </v>
          </cell>
          <cell r="L34" t="str">
            <v xml:space="preserve">  </v>
          </cell>
          <cell r="M34" t="str">
            <v xml:space="preserve">  </v>
          </cell>
          <cell r="N34" t="str">
            <v xml:space="preserve">  </v>
          </cell>
          <cell r="O34" t="str">
            <v xml:space="preserve">  </v>
          </cell>
          <cell r="P34" t="str">
            <v xml:space="preserve">  </v>
          </cell>
        </row>
        <row r="35">
          <cell r="H35" t="str">
            <v xml:space="preserve">  </v>
          </cell>
          <cell r="I35" t="str">
            <v xml:space="preserve">  </v>
          </cell>
          <cell r="J35" t="str">
            <v xml:space="preserve">  </v>
          </cell>
          <cell r="K35" t="str">
            <v xml:space="preserve">  </v>
          </cell>
          <cell r="L35" t="str">
            <v xml:space="preserve">  </v>
          </cell>
          <cell r="M35" t="str">
            <v xml:space="preserve">  </v>
          </cell>
          <cell r="N35" t="str">
            <v xml:space="preserve">  </v>
          </cell>
          <cell r="O35" t="str">
            <v xml:space="preserve">  </v>
          </cell>
          <cell r="P35" t="str">
            <v xml:space="preserve">  </v>
          </cell>
        </row>
        <row r="36">
          <cell r="H36" t="str">
            <v xml:space="preserve">  </v>
          </cell>
          <cell r="I36" t="str">
            <v xml:space="preserve">  </v>
          </cell>
          <cell r="J36" t="str">
            <v xml:space="preserve">  </v>
          </cell>
          <cell r="K36" t="str">
            <v xml:space="preserve">  </v>
          </cell>
          <cell r="L36" t="str">
            <v xml:space="preserve">  </v>
          </cell>
          <cell r="M36" t="str">
            <v xml:space="preserve">  </v>
          </cell>
          <cell r="N36" t="str">
            <v xml:space="preserve">  </v>
          </cell>
          <cell r="O36" t="str">
            <v xml:space="preserve">  </v>
          </cell>
          <cell r="P36" t="str">
            <v xml:space="preserve">  </v>
          </cell>
        </row>
        <row r="37">
          <cell r="H37" t="str">
            <v xml:space="preserve">  </v>
          </cell>
          <cell r="I37" t="str">
            <v xml:space="preserve">  </v>
          </cell>
          <cell r="J37" t="str">
            <v xml:space="preserve">  </v>
          </cell>
          <cell r="K37" t="str">
            <v xml:space="preserve">  </v>
          </cell>
          <cell r="L37" t="str">
            <v xml:space="preserve">  </v>
          </cell>
          <cell r="M37" t="str">
            <v xml:space="preserve">  </v>
          </cell>
          <cell r="N37" t="str">
            <v xml:space="preserve">  </v>
          </cell>
          <cell r="O37" t="str">
            <v xml:space="preserve">  </v>
          </cell>
          <cell r="P37" t="str">
            <v xml:space="preserve">  </v>
          </cell>
        </row>
        <row r="38">
          <cell r="H38" t="str">
            <v xml:space="preserve">  </v>
          </cell>
          <cell r="I38" t="str">
            <v xml:space="preserve">  </v>
          </cell>
          <cell r="J38" t="str">
            <v xml:space="preserve">  </v>
          </cell>
          <cell r="K38" t="str">
            <v xml:space="preserve">  </v>
          </cell>
          <cell r="L38" t="str">
            <v xml:space="preserve">  </v>
          </cell>
          <cell r="M38" t="str">
            <v xml:space="preserve">  </v>
          </cell>
          <cell r="N38" t="str">
            <v xml:space="preserve">  </v>
          </cell>
          <cell r="O38" t="str">
            <v xml:space="preserve">  </v>
          </cell>
          <cell r="P38" t="str">
            <v xml:space="preserve">  </v>
          </cell>
        </row>
        <row r="39">
          <cell r="C39">
            <v>20056000</v>
          </cell>
          <cell r="D39" t="str">
            <v>USD</v>
          </cell>
          <cell r="E39" t="str">
            <v>BID</v>
          </cell>
          <cell r="F39" t="str">
            <v>808-SF-EC</v>
          </cell>
          <cell r="G39" t="str">
            <v>GOBIERNO CENTRAL</v>
          </cell>
          <cell r="H39" t="str">
            <v xml:space="preserve"> 20.12.1988 </v>
          </cell>
          <cell r="I39">
            <v>408309.73</v>
          </cell>
          <cell r="J39" t="str">
            <v xml:space="preserve">  </v>
          </cell>
          <cell r="K39" t="str">
            <v xml:space="preserve">  </v>
          </cell>
          <cell r="L39" t="str">
            <v xml:space="preserve">  </v>
          </cell>
          <cell r="M39" t="str">
            <v xml:space="preserve">  </v>
          </cell>
          <cell r="N39" t="str">
            <v xml:space="preserve">  </v>
          </cell>
          <cell r="O39" t="str">
            <v xml:space="preserve">  </v>
          </cell>
          <cell r="P39">
            <v>408309.73</v>
          </cell>
        </row>
        <row r="40">
          <cell r="H40" t="str">
            <v xml:space="preserve">  </v>
          </cell>
          <cell r="I40" t="str">
            <v xml:space="preserve">  </v>
          </cell>
          <cell r="J40" t="str">
            <v xml:space="preserve">  </v>
          </cell>
          <cell r="K40" t="str">
            <v xml:space="preserve">  </v>
          </cell>
          <cell r="L40" t="str">
            <v xml:space="preserve">  </v>
          </cell>
          <cell r="M40" t="str">
            <v xml:space="preserve">  </v>
          </cell>
          <cell r="N40" t="str">
            <v xml:space="preserve">  </v>
          </cell>
          <cell r="O40" t="str">
            <v xml:space="preserve">  </v>
          </cell>
          <cell r="P40" t="str">
            <v xml:space="preserve">  </v>
          </cell>
        </row>
        <row r="41">
          <cell r="H41" t="str">
            <v xml:space="preserve">  </v>
          </cell>
          <cell r="I41" t="str">
            <v xml:space="preserve">  </v>
          </cell>
          <cell r="J41" t="str">
            <v xml:space="preserve">  </v>
          </cell>
          <cell r="K41" t="str">
            <v xml:space="preserve">  </v>
          </cell>
          <cell r="L41" t="str">
            <v xml:space="preserve">  </v>
          </cell>
          <cell r="M41" t="str">
            <v xml:space="preserve">  </v>
          </cell>
          <cell r="N41" t="str">
            <v xml:space="preserve">  </v>
          </cell>
          <cell r="O41" t="str">
            <v xml:space="preserve">  </v>
          </cell>
          <cell r="P41" t="str">
            <v xml:space="preserve">  </v>
          </cell>
        </row>
        <row r="42">
          <cell r="H42" t="str">
            <v xml:space="preserve">  </v>
          </cell>
          <cell r="I42" t="str">
            <v xml:space="preserve">  </v>
          </cell>
          <cell r="J42" t="str">
            <v xml:space="preserve">  </v>
          </cell>
          <cell r="K42" t="str">
            <v xml:space="preserve">  </v>
          </cell>
          <cell r="L42" t="str">
            <v xml:space="preserve">  </v>
          </cell>
          <cell r="M42" t="str">
            <v xml:space="preserve">  </v>
          </cell>
          <cell r="N42" t="str">
            <v xml:space="preserve">  </v>
          </cell>
          <cell r="O42" t="str">
            <v xml:space="preserve">  </v>
          </cell>
          <cell r="P42" t="str">
            <v xml:space="preserve">  </v>
          </cell>
        </row>
        <row r="43">
          <cell r="H43" t="str">
            <v xml:space="preserve">  </v>
          </cell>
          <cell r="I43" t="str">
            <v xml:space="preserve">  </v>
          </cell>
          <cell r="J43" t="str">
            <v xml:space="preserve">  </v>
          </cell>
          <cell r="K43" t="str">
            <v xml:space="preserve">  </v>
          </cell>
          <cell r="L43" t="str">
            <v xml:space="preserve">  </v>
          </cell>
          <cell r="M43" t="str">
            <v xml:space="preserve">  </v>
          </cell>
          <cell r="N43" t="str">
            <v xml:space="preserve">  </v>
          </cell>
          <cell r="O43" t="str">
            <v xml:space="preserve">  </v>
          </cell>
          <cell r="P43" t="str">
            <v xml:space="preserve">  </v>
          </cell>
        </row>
        <row r="44">
          <cell r="H44" t="str">
            <v xml:space="preserve">  </v>
          </cell>
          <cell r="I44" t="str">
            <v xml:space="preserve">  </v>
          </cell>
          <cell r="J44" t="str">
            <v xml:space="preserve">  </v>
          </cell>
          <cell r="K44" t="str">
            <v xml:space="preserve">  </v>
          </cell>
          <cell r="L44" t="str">
            <v xml:space="preserve">  </v>
          </cell>
          <cell r="M44" t="str">
            <v xml:space="preserve">  </v>
          </cell>
          <cell r="N44" t="str">
            <v xml:space="preserve">  </v>
          </cell>
          <cell r="O44" t="str">
            <v xml:space="preserve">  </v>
          </cell>
          <cell r="P44" t="str">
            <v xml:space="preserve">  </v>
          </cell>
        </row>
        <row r="45">
          <cell r="C45">
            <v>20061001</v>
          </cell>
          <cell r="D45" t="str">
            <v>USD</v>
          </cell>
          <cell r="E45" t="str">
            <v>BID</v>
          </cell>
          <cell r="F45" t="str">
            <v>851-SF-EC DIF.CAMB</v>
          </cell>
          <cell r="G45" t="str">
            <v>GOBIERNO CENTRAL</v>
          </cell>
          <cell r="H45" t="str">
            <v xml:space="preserve"> 19.06.1991 </v>
          </cell>
          <cell r="I45">
            <v>3050954.42</v>
          </cell>
          <cell r="J45" t="str">
            <v xml:space="preserve">  </v>
          </cell>
          <cell r="K45">
            <v>254246.18</v>
          </cell>
          <cell r="L45">
            <v>30467.16</v>
          </cell>
          <cell r="M45" t="str">
            <v xml:space="preserve">  </v>
          </cell>
          <cell r="N45" t="str">
            <v xml:space="preserve">  </v>
          </cell>
          <cell r="O45" t="str">
            <v xml:space="preserve">  </v>
          </cell>
          <cell r="P45">
            <v>2796708.24</v>
          </cell>
        </row>
        <row r="46">
          <cell r="H46" t="str">
            <v xml:space="preserve">  </v>
          </cell>
          <cell r="I46" t="str">
            <v xml:space="preserve">  </v>
          </cell>
          <cell r="J46" t="str">
            <v xml:space="preserve">  </v>
          </cell>
          <cell r="K46" t="str">
            <v xml:space="preserve">  </v>
          </cell>
          <cell r="L46" t="str">
            <v xml:space="preserve">  </v>
          </cell>
          <cell r="M46" t="str">
            <v xml:space="preserve">  </v>
          </cell>
          <cell r="N46" t="str">
            <v xml:space="preserve">  </v>
          </cell>
          <cell r="O46" t="str">
            <v xml:space="preserve">  </v>
          </cell>
          <cell r="P46" t="str">
            <v xml:space="preserve">  </v>
          </cell>
        </row>
        <row r="47">
          <cell r="H47" t="str">
            <v xml:space="preserve">  </v>
          </cell>
          <cell r="I47" t="str">
            <v xml:space="preserve">  </v>
          </cell>
          <cell r="J47" t="str">
            <v xml:space="preserve">  </v>
          </cell>
          <cell r="K47" t="str">
            <v xml:space="preserve">  </v>
          </cell>
          <cell r="L47" t="str">
            <v xml:space="preserve">  </v>
          </cell>
          <cell r="M47" t="str">
            <v xml:space="preserve">  </v>
          </cell>
          <cell r="N47" t="str">
            <v xml:space="preserve">  </v>
          </cell>
          <cell r="O47" t="str">
            <v xml:space="preserve">  </v>
          </cell>
          <cell r="P47" t="str">
            <v xml:space="preserve">  </v>
          </cell>
        </row>
        <row r="48">
          <cell r="H48" t="str">
            <v xml:space="preserve">  </v>
          </cell>
          <cell r="I48" t="str">
            <v xml:space="preserve">  </v>
          </cell>
          <cell r="J48" t="str">
            <v xml:space="preserve">  </v>
          </cell>
          <cell r="K48" t="str">
            <v xml:space="preserve">  </v>
          </cell>
          <cell r="L48" t="str">
            <v xml:space="preserve">  </v>
          </cell>
          <cell r="M48" t="str">
            <v xml:space="preserve">  </v>
          </cell>
          <cell r="N48" t="str">
            <v xml:space="preserve">  </v>
          </cell>
          <cell r="O48" t="str">
            <v xml:space="preserve">  </v>
          </cell>
          <cell r="P48" t="str">
            <v xml:space="preserve">  </v>
          </cell>
        </row>
        <row r="49">
          <cell r="H49" t="str">
            <v xml:space="preserve">  </v>
          </cell>
          <cell r="I49" t="str">
            <v xml:space="preserve">  </v>
          </cell>
          <cell r="J49" t="str">
            <v xml:space="preserve">  </v>
          </cell>
          <cell r="K49" t="str">
            <v xml:space="preserve">  </v>
          </cell>
          <cell r="L49" t="str">
            <v xml:space="preserve">  </v>
          </cell>
          <cell r="M49" t="str">
            <v xml:space="preserve">  </v>
          </cell>
          <cell r="N49" t="str">
            <v xml:space="preserve">  </v>
          </cell>
          <cell r="O49" t="str">
            <v xml:space="preserve">  </v>
          </cell>
          <cell r="P49" t="str">
            <v xml:space="preserve">  </v>
          </cell>
        </row>
        <row r="50">
          <cell r="H50" t="str">
            <v xml:space="preserve">  </v>
          </cell>
          <cell r="I50" t="str">
            <v xml:space="preserve">  </v>
          </cell>
          <cell r="J50" t="str">
            <v xml:space="preserve">  </v>
          </cell>
          <cell r="K50" t="str">
            <v xml:space="preserve">  </v>
          </cell>
          <cell r="L50" t="str">
            <v xml:space="preserve">  </v>
          </cell>
          <cell r="M50" t="str">
            <v xml:space="preserve">  </v>
          </cell>
          <cell r="N50" t="str">
            <v xml:space="preserve">  </v>
          </cell>
          <cell r="O50" t="str">
            <v xml:space="preserve">  </v>
          </cell>
          <cell r="P50" t="str">
            <v xml:space="preserve">  </v>
          </cell>
        </row>
        <row r="51">
          <cell r="C51">
            <v>20062000</v>
          </cell>
          <cell r="D51" t="str">
            <v>SUC</v>
          </cell>
          <cell r="E51" t="str">
            <v>BID</v>
          </cell>
          <cell r="F51" t="str">
            <v>873-SF-EC</v>
          </cell>
          <cell r="G51" t="str">
            <v>CFN</v>
          </cell>
          <cell r="H51" t="str">
            <v xml:space="preserve"> 05.04.1992 </v>
          </cell>
          <cell r="I51">
            <v>172149</v>
          </cell>
          <cell r="J51" t="str">
            <v xml:space="preserve">  </v>
          </cell>
          <cell r="K51" t="str">
            <v xml:space="preserve">  </v>
          </cell>
          <cell r="L51" t="str">
            <v xml:space="preserve">  </v>
          </cell>
          <cell r="M51" t="str">
            <v xml:space="preserve">  </v>
          </cell>
          <cell r="N51" t="str">
            <v xml:space="preserve">  </v>
          </cell>
          <cell r="O51" t="str">
            <v xml:space="preserve">  </v>
          </cell>
          <cell r="P51">
            <v>172149</v>
          </cell>
        </row>
        <row r="52">
          <cell r="H52" t="str">
            <v xml:space="preserve">  </v>
          </cell>
          <cell r="I52" t="str">
            <v xml:space="preserve">  </v>
          </cell>
          <cell r="J52" t="str">
            <v xml:space="preserve">  </v>
          </cell>
          <cell r="K52" t="str">
            <v xml:space="preserve">  </v>
          </cell>
          <cell r="L52" t="str">
            <v xml:space="preserve">  </v>
          </cell>
          <cell r="M52" t="str">
            <v xml:space="preserve">  </v>
          </cell>
          <cell r="N52" t="str">
            <v xml:space="preserve">  </v>
          </cell>
          <cell r="O52" t="str">
            <v xml:space="preserve">  </v>
          </cell>
          <cell r="P52" t="str">
            <v xml:space="preserve">  </v>
          </cell>
        </row>
        <row r="53">
          <cell r="H53" t="str">
            <v xml:space="preserve">  </v>
          </cell>
          <cell r="I53" t="str">
            <v xml:space="preserve">  </v>
          </cell>
          <cell r="J53" t="str">
            <v xml:space="preserve">  </v>
          </cell>
          <cell r="K53" t="str">
            <v xml:space="preserve">  </v>
          </cell>
          <cell r="L53" t="str">
            <v xml:space="preserve">  </v>
          </cell>
          <cell r="M53" t="str">
            <v xml:space="preserve">  </v>
          </cell>
          <cell r="N53" t="str">
            <v xml:space="preserve">  </v>
          </cell>
          <cell r="O53" t="str">
            <v xml:space="preserve">  </v>
          </cell>
          <cell r="P53" t="str">
            <v xml:space="preserve">  </v>
          </cell>
        </row>
        <row r="54">
          <cell r="H54" t="str">
            <v xml:space="preserve">  </v>
          </cell>
          <cell r="I54" t="str">
            <v xml:space="preserve">  </v>
          </cell>
          <cell r="J54" t="str">
            <v xml:space="preserve">  </v>
          </cell>
          <cell r="K54" t="str">
            <v xml:space="preserve">  </v>
          </cell>
          <cell r="L54" t="str">
            <v xml:space="preserve">  </v>
          </cell>
          <cell r="M54" t="str">
            <v xml:space="preserve">  </v>
          </cell>
          <cell r="N54" t="str">
            <v xml:space="preserve">  </v>
          </cell>
          <cell r="O54" t="str">
            <v xml:space="preserve">  </v>
          </cell>
          <cell r="P54" t="str">
            <v xml:space="preserve">  </v>
          </cell>
        </row>
        <row r="55">
          <cell r="H55" t="str">
            <v xml:space="preserve">  </v>
          </cell>
          <cell r="I55" t="str">
            <v xml:space="preserve">  </v>
          </cell>
          <cell r="J55" t="str">
            <v xml:space="preserve">  </v>
          </cell>
          <cell r="K55" t="str">
            <v xml:space="preserve">  </v>
          </cell>
          <cell r="L55" t="str">
            <v xml:space="preserve">  </v>
          </cell>
          <cell r="M55" t="str">
            <v xml:space="preserve">  </v>
          </cell>
          <cell r="N55" t="str">
            <v xml:space="preserve">  </v>
          </cell>
          <cell r="O55" t="str">
            <v xml:space="preserve">  </v>
          </cell>
          <cell r="P55" t="str">
            <v xml:space="preserve">  </v>
          </cell>
        </row>
        <row r="56">
          <cell r="C56">
            <v>20062000</v>
          </cell>
          <cell r="D56" t="str">
            <v>USD</v>
          </cell>
          <cell r="E56" t="str">
            <v>BID</v>
          </cell>
          <cell r="F56" t="str">
            <v>873-SF-EC</v>
          </cell>
          <cell r="G56" t="str">
            <v>CFN</v>
          </cell>
          <cell r="H56" t="str">
            <v xml:space="preserve"> 05.04.1992 </v>
          </cell>
          <cell r="I56">
            <v>319409.71999999997</v>
          </cell>
          <cell r="J56" t="str">
            <v xml:space="preserve">  </v>
          </cell>
          <cell r="K56" t="str">
            <v xml:space="preserve">  </v>
          </cell>
          <cell r="L56" t="str">
            <v xml:space="preserve">  </v>
          </cell>
          <cell r="M56" t="str">
            <v xml:space="preserve">  </v>
          </cell>
          <cell r="N56" t="str">
            <v xml:space="preserve">  </v>
          </cell>
          <cell r="O56" t="str">
            <v xml:space="preserve">  </v>
          </cell>
          <cell r="P56">
            <v>319409.71999999997</v>
          </cell>
        </row>
        <row r="57">
          <cell r="H57" t="str">
            <v xml:space="preserve">  </v>
          </cell>
          <cell r="I57" t="str">
            <v xml:space="preserve">  </v>
          </cell>
          <cell r="J57" t="str">
            <v xml:space="preserve">  </v>
          </cell>
          <cell r="K57" t="str">
            <v xml:space="preserve">  </v>
          </cell>
          <cell r="L57" t="str">
            <v xml:space="preserve">  </v>
          </cell>
          <cell r="M57" t="str">
            <v xml:space="preserve">  </v>
          </cell>
          <cell r="N57" t="str">
            <v xml:space="preserve">  </v>
          </cell>
          <cell r="O57" t="str">
            <v xml:space="preserve">  </v>
          </cell>
          <cell r="P57" t="str">
            <v xml:space="preserve">  </v>
          </cell>
        </row>
        <row r="58">
          <cell r="H58" t="str">
            <v xml:space="preserve">  </v>
          </cell>
          <cell r="I58" t="str">
            <v xml:space="preserve">  </v>
          </cell>
          <cell r="J58" t="str">
            <v xml:space="preserve">  </v>
          </cell>
          <cell r="K58" t="str">
            <v xml:space="preserve">  </v>
          </cell>
          <cell r="L58" t="str">
            <v xml:space="preserve">  </v>
          </cell>
          <cell r="M58" t="str">
            <v xml:space="preserve">  </v>
          </cell>
          <cell r="N58" t="str">
            <v xml:space="preserve">  </v>
          </cell>
          <cell r="O58" t="str">
            <v xml:space="preserve">  </v>
          </cell>
          <cell r="P58" t="str">
            <v xml:space="preserve">  </v>
          </cell>
        </row>
        <row r="59">
          <cell r="H59" t="str">
            <v xml:space="preserve">  </v>
          </cell>
          <cell r="I59" t="str">
            <v xml:space="preserve">  </v>
          </cell>
          <cell r="J59" t="str">
            <v xml:space="preserve">  </v>
          </cell>
          <cell r="K59" t="str">
            <v xml:space="preserve">  </v>
          </cell>
          <cell r="L59" t="str">
            <v xml:space="preserve">  </v>
          </cell>
          <cell r="M59" t="str">
            <v xml:space="preserve">  </v>
          </cell>
          <cell r="N59" t="str">
            <v xml:space="preserve">  </v>
          </cell>
          <cell r="O59" t="str">
            <v xml:space="preserve">  </v>
          </cell>
          <cell r="P59" t="str">
            <v xml:space="preserve">  </v>
          </cell>
        </row>
        <row r="60">
          <cell r="H60" t="str">
            <v xml:space="preserve">  </v>
          </cell>
          <cell r="I60" t="str">
            <v xml:space="preserve">  </v>
          </cell>
          <cell r="J60" t="str">
            <v xml:space="preserve">  </v>
          </cell>
          <cell r="K60" t="str">
            <v xml:space="preserve">  </v>
          </cell>
          <cell r="L60" t="str">
            <v xml:space="preserve">  </v>
          </cell>
          <cell r="M60" t="str">
            <v xml:space="preserve">  </v>
          </cell>
          <cell r="N60" t="str">
            <v xml:space="preserve">  </v>
          </cell>
          <cell r="O60" t="str">
            <v xml:space="preserve">  </v>
          </cell>
          <cell r="P60" t="str">
            <v xml:space="preserve">  </v>
          </cell>
        </row>
        <row r="61">
          <cell r="H61" t="str">
            <v xml:space="preserve">  </v>
          </cell>
          <cell r="I61" t="str">
            <v xml:space="preserve">  </v>
          </cell>
          <cell r="J61" t="str">
            <v xml:space="preserve">  </v>
          </cell>
          <cell r="K61" t="str">
            <v xml:space="preserve">  </v>
          </cell>
          <cell r="L61" t="str">
            <v xml:space="preserve">  </v>
          </cell>
          <cell r="M61" t="str">
            <v xml:space="preserve">  </v>
          </cell>
          <cell r="N61" t="str">
            <v xml:space="preserve">  </v>
          </cell>
          <cell r="O61" t="str">
            <v xml:space="preserve">  </v>
          </cell>
          <cell r="P61" t="str">
            <v xml:space="preserve">  </v>
          </cell>
        </row>
        <row r="62">
          <cell r="C62">
            <v>20070000</v>
          </cell>
          <cell r="D62" t="str">
            <v>SUC</v>
          </cell>
          <cell r="E62" t="str">
            <v>BID</v>
          </cell>
          <cell r="F62" t="str">
            <v>1002-SF-EC</v>
          </cell>
          <cell r="G62" t="str">
            <v>GOBIERNO CENTRAL</v>
          </cell>
          <cell r="H62" t="str">
            <v xml:space="preserve"> 14.03.1998 </v>
          </cell>
          <cell r="I62">
            <v>12499578.082</v>
          </cell>
          <cell r="J62" t="str">
            <v xml:space="preserve">  </v>
          </cell>
          <cell r="K62" t="str">
            <v xml:space="preserve">  </v>
          </cell>
          <cell r="L62" t="str">
            <v xml:space="preserve">  </v>
          </cell>
          <cell r="M62" t="str">
            <v xml:space="preserve">  </v>
          </cell>
          <cell r="N62" t="str">
            <v xml:space="preserve">  </v>
          </cell>
          <cell r="O62" t="str">
            <v xml:space="preserve">  </v>
          </cell>
          <cell r="P62">
            <v>12499578.082</v>
          </cell>
        </row>
        <row r="63">
          <cell r="H63" t="str">
            <v xml:space="preserve">  </v>
          </cell>
          <cell r="I63" t="str">
            <v xml:space="preserve">  </v>
          </cell>
          <cell r="J63" t="str">
            <v xml:space="preserve">  </v>
          </cell>
          <cell r="K63" t="str">
            <v xml:space="preserve">  </v>
          </cell>
          <cell r="L63" t="str">
            <v xml:space="preserve">  </v>
          </cell>
          <cell r="M63" t="str">
            <v xml:space="preserve">  </v>
          </cell>
          <cell r="N63" t="str">
            <v xml:space="preserve">  </v>
          </cell>
          <cell r="O63" t="str">
            <v xml:space="preserve">  </v>
          </cell>
          <cell r="P63" t="str">
            <v xml:space="preserve">  </v>
          </cell>
        </row>
        <row r="64">
          <cell r="H64" t="str">
            <v xml:space="preserve">  </v>
          </cell>
          <cell r="I64" t="str">
            <v xml:space="preserve">  </v>
          </cell>
          <cell r="J64" t="str">
            <v xml:space="preserve">  </v>
          </cell>
          <cell r="K64" t="str">
            <v xml:space="preserve">  </v>
          </cell>
          <cell r="L64" t="str">
            <v xml:space="preserve">  </v>
          </cell>
          <cell r="M64" t="str">
            <v xml:space="preserve">  </v>
          </cell>
          <cell r="N64" t="str">
            <v xml:space="preserve">  </v>
          </cell>
          <cell r="O64" t="str">
            <v xml:space="preserve">  </v>
          </cell>
          <cell r="P64" t="str">
            <v xml:space="preserve">  </v>
          </cell>
        </row>
        <row r="65">
          <cell r="H65" t="str">
            <v xml:space="preserve">  </v>
          </cell>
          <cell r="I65" t="str">
            <v xml:space="preserve">  </v>
          </cell>
          <cell r="J65" t="str">
            <v xml:space="preserve">  </v>
          </cell>
          <cell r="K65" t="str">
            <v xml:space="preserve">  </v>
          </cell>
          <cell r="L65" t="str">
            <v xml:space="preserve">  </v>
          </cell>
          <cell r="M65" t="str">
            <v xml:space="preserve">  </v>
          </cell>
          <cell r="N65" t="str">
            <v xml:space="preserve">  </v>
          </cell>
          <cell r="O65" t="str">
            <v xml:space="preserve">  </v>
          </cell>
          <cell r="P65" t="str">
            <v xml:space="preserve">  </v>
          </cell>
        </row>
        <row r="66">
          <cell r="H66" t="str">
            <v xml:space="preserve">  </v>
          </cell>
          <cell r="I66" t="str">
            <v xml:space="preserve">  </v>
          </cell>
          <cell r="J66" t="str">
            <v xml:space="preserve">  </v>
          </cell>
          <cell r="K66" t="str">
            <v xml:space="preserve">  </v>
          </cell>
          <cell r="L66" t="str">
            <v xml:space="preserve">  </v>
          </cell>
          <cell r="M66" t="str">
            <v xml:space="preserve">  </v>
          </cell>
          <cell r="N66" t="str">
            <v xml:space="preserve">  </v>
          </cell>
          <cell r="O66" t="str">
            <v xml:space="preserve">  </v>
          </cell>
          <cell r="P66" t="str">
            <v xml:space="preserve">  </v>
          </cell>
        </row>
        <row r="67">
          <cell r="H67" t="str">
            <v xml:space="preserve">  </v>
          </cell>
          <cell r="I67" t="str">
            <v xml:space="preserve">  </v>
          </cell>
          <cell r="J67" t="str">
            <v xml:space="preserve">  </v>
          </cell>
          <cell r="K67" t="str">
            <v xml:space="preserve">  </v>
          </cell>
          <cell r="L67" t="str">
            <v xml:space="preserve">  </v>
          </cell>
          <cell r="M67" t="str">
            <v xml:space="preserve">  </v>
          </cell>
          <cell r="N67" t="str">
            <v xml:space="preserve">  </v>
          </cell>
          <cell r="O67" t="str">
            <v xml:space="preserve">  </v>
          </cell>
          <cell r="P67" t="str">
            <v xml:space="preserve">  </v>
          </cell>
        </row>
        <row r="68">
          <cell r="C68">
            <v>20071000</v>
          </cell>
          <cell r="D68" t="str">
            <v>SUC</v>
          </cell>
          <cell r="E68" t="str">
            <v>BID</v>
          </cell>
          <cell r="F68" t="str">
            <v>998-SF-EC</v>
          </cell>
          <cell r="G68" t="str">
            <v>GOBIERNO CENTRAL</v>
          </cell>
          <cell r="H68" t="str">
            <v xml:space="preserve"> 19.10.1998 </v>
          </cell>
          <cell r="I68">
            <v>3380000</v>
          </cell>
          <cell r="J68" t="str">
            <v xml:space="preserve">  </v>
          </cell>
          <cell r="K68" t="str">
            <v xml:space="preserve">  </v>
          </cell>
          <cell r="L68" t="str">
            <v xml:space="preserve">  </v>
          </cell>
          <cell r="M68" t="str">
            <v xml:space="preserve">  </v>
          </cell>
          <cell r="N68" t="str">
            <v xml:space="preserve">  </v>
          </cell>
          <cell r="O68" t="str">
            <v xml:space="preserve">  </v>
          </cell>
          <cell r="P68">
            <v>3380000</v>
          </cell>
        </row>
        <row r="69">
          <cell r="H69" t="str">
            <v xml:space="preserve">  </v>
          </cell>
          <cell r="I69" t="str">
            <v xml:space="preserve">  </v>
          </cell>
          <cell r="J69" t="str">
            <v xml:space="preserve">  </v>
          </cell>
          <cell r="K69" t="str">
            <v xml:space="preserve">  </v>
          </cell>
          <cell r="L69" t="str">
            <v xml:space="preserve">  </v>
          </cell>
          <cell r="M69" t="str">
            <v xml:space="preserve">  </v>
          </cell>
          <cell r="N69" t="str">
            <v xml:space="preserve">  </v>
          </cell>
          <cell r="O69" t="str">
            <v xml:space="preserve">  </v>
          </cell>
          <cell r="P69" t="str">
            <v xml:space="preserve">  </v>
          </cell>
        </row>
        <row r="70">
          <cell r="H70" t="str">
            <v xml:space="preserve">  </v>
          </cell>
          <cell r="I70" t="str">
            <v xml:space="preserve">  </v>
          </cell>
          <cell r="J70" t="str">
            <v xml:space="preserve">  </v>
          </cell>
          <cell r="K70" t="str">
            <v xml:space="preserve">  </v>
          </cell>
          <cell r="L70" t="str">
            <v xml:space="preserve">  </v>
          </cell>
          <cell r="M70" t="str">
            <v xml:space="preserve">  </v>
          </cell>
          <cell r="N70" t="str">
            <v xml:space="preserve">  </v>
          </cell>
          <cell r="O70" t="str">
            <v xml:space="preserve">  </v>
          </cell>
          <cell r="P70" t="str">
            <v xml:space="preserve">  </v>
          </cell>
        </row>
        <row r="71">
          <cell r="H71" t="str">
            <v xml:space="preserve">  </v>
          </cell>
          <cell r="I71" t="str">
            <v xml:space="preserve">  </v>
          </cell>
          <cell r="J71" t="str">
            <v xml:space="preserve">  </v>
          </cell>
          <cell r="K71" t="str">
            <v xml:space="preserve">  </v>
          </cell>
          <cell r="L71" t="str">
            <v xml:space="preserve">  </v>
          </cell>
          <cell r="M71" t="str">
            <v xml:space="preserve">  </v>
          </cell>
          <cell r="N71" t="str">
            <v xml:space="preserve">  </v>
          </cell>
          <cell r="O71" t="str">
            <v xml:space="preserve">  </v>
          </cell>
          <cell r="P71" t="str">
            <v xml:space="preserve">  </v>
          </cell>
        </row>
        <row r="72">
          <cell r="H72" t="str">
            <v xml:space="preserve">  </v>
          </cell>
          <cell r="I72" t="str">
            <v xml:space="preserve">  </v>
          </cell>
          <cell r="J72" t="str">
            <v xml:space="preserve">  </v>
          </cell>
          <cell r="K72" t="str">
            <v xml:space="preserve">  </v>
          </cell>
          <cell r="L72" t="str">
            <v xml:space="preserve">  </v>
          </cell>
          <cell r="M72" t="str">
            <v xml:space="preserve">  </v>
          </cell>
          <cell r="N72" t="str">
            <v xml:space="preserve">  </v>
          </cell>
          <cell r="O72" t="str">
            <v xml:space="preserve">  </v>
          </cell>
          <cell r="P72" t="str">
            <v xml:space="preserve">  </v>
          </cell>
        </row>
        <row r="73">
          <cell r="H73" t="str">
            <v xml:space="preserve">  </v>
          </cell>
          <cell r="I73" t="str">
            <v xml:space="preserve">  </v>
          </cell>
          <cell r="J73" t="str">
            <v xml:space="preserve">  </v>
          </cell>
          <cell r="K73" t="str">
            <v xml:space="preserve">  </v>
          </cell>
          <cell r="L73" t="str">
            <v xml:space="preserve">  </v>
          </cell>
          <cell r="M73" t="str">
            <v xml:space="preserve">  </v>
          </cell>
          <cell r="N73" t="str">
            <v xml:space="preserve">  </v>
          </cell>
          <cell r="O73" t="str">
            <v xml:space="preserve">  </v>
          </cell>
          <cell r="P73" t="str">
            <v xml:space="preserve">  </v>
          </cell>
        </row>
        <row r="74">
          <cell r="C74">
            <v>20100000</v>
          </cell>
          <cell r="D74" t="str">
            <v>USD</v>
          </cell>
          <cell r="E74" t="str">
            <v>AIIB</v>
          </cell>
          <cell r="F74" t="str">
            <v>L0435A</v>
          </cell>
          <cell r="G74" t="str">
            <v>CONAFIPS</v>
          </cell>
          <cell r="H74" t="str">
            <v xml:space="preserve"> 04.05.2023 </v>
          </cell>
          <cell r="I74">
            <v>46430000</v>
          </cell>
          <cell r="J74" t="str">
            <v xml:space="preserve">  </v>
          </cell>
          <cell r="K74" t="str">
            <v xml:space="preserve">  </v>
          </cell>
          <cell r="L74" t="str">
            <v xml:space="preserve">  </v>
          </cell>
          <cell r="M74" t="str">
            <v xml:space="preserve">  </v>
          </cell>
          <cell r="N74" t="str">
            <v xml:space="preserve">  </v>
          </cell>
          <cell r="O74" t="str">
            <v xml:space="preserve">  </v>
          </cell>
          <cell r="P74">
            <v>46430000</v>
          </cell>
        </row>
        <row r="75">
          <cell r="H75" t="str">
            <v xml:space="preserve">  </v>
          </cell>
          <cell r="I75" t="str">
            <v xml:space="preserve">  </v>
          </cell>
          <cell r="J75" t="str">
            <v xml:space="preserve">  </v>
          </cell>
          <cell r="K75" t="str">
            <v xml:space="preserve">  </v>
          </cell>
          <cell r="L75" t="str">
            <v xml:space="preserve">  </v>
          </cell>
          <cell r="M75" t="str">
            <v xml:space="preserve">  </v>
          </cell>
          <cell r="N75" t="str">
            <v xml:space="preserve">  </v>
          </cell>
          <cell r="O75" t="str">
            <v xml:space="preserve">  </v>
          </cell>
          <cell r="P75" t="str">
            <v xml:space="preserve">  </v>
          </cell>
        </row>
        <row r="76">
          <cell r="H76" t="str">
            <v xml:space="preserve">  </v>
          </cell>
          <cell r="I76" t="str">
            <v xml:space="preserve">  </v>
          </cell>
          <cell r="J76" t="str">
            <v xml:space="preserve">  </v>
          </cell>
          <cell r="K76" t="str">
            <v xml:space="preserve">  </v>
          </cell>
          <cell r="L76" t="str">
            <v xml:space="preserve">  </v>
          </cell>
          <cell r="M76" t="str">
            <v xml:space="preserve">  </v>
          </cell>
          <cell r="N76" t="str">
            <v xml:space="preserve">  </v>
          </cell>
          <cell r="O76" t="str">
            <v xml:space="preserve">  </v>
          </cell>
          <cell r="P76" t="str">
            <v xml:space="preserve">  </v>
          </cell>
        </row>
        <row r="77">
          <cell r="H77" t="str">
            <v xml:space="preserve">  </v>
          </cell>
          <cell r="I77" t="str">
            <v xml:space="preserve">  </v>
          </cell>
          <cell r="J77" t="str">
            <v xml:space="preserve">  </v>
          </cell>
          <cell r="K77" t="str">
            <v xml:space="preserve">  </v>
          </cell>
          <cell r="L77" t="str">
            <v xml:space="preserve">  </v>
          </cell>
          <cell r="M77" t="str">
            <v xml:space="preserve">  </v>
          </cell>
          <cell r="N77" t="str">
            <v xml:space="preserve">  </v>
          </cell>
          <cell r="O77" t="str">
            <v xml:space="preserve">  </v>
          </cell>
          <cell r="P77" t="str">
            <v xml:space="preserve">  </v>
          </cell>
        </row>
        <row r="78">
          <cell r="H78" t="str">
            <v xml:space="preserve">  </v>
          </cell>
          <cell r="I78" t="str">
            <v xml:space="preserve">  </v>
          </cell>
          <cell r="J78" t="str">
            <v xml:space="preserve">  </v>
          </cell>
          <cell r="K78" t="str">
            <v xml:space="preserve">  </v>
          </cell>
          <cell r="L78" t="str">
            <v xml:space="preserve">  </v>
          </cell>
          <cell r="M78" t="str">
            <v xml:space="preserve">  </v>
          </cell>
          <cell r="N78" t="str">
            <v xml:space="preserve">  </v>
          </cell>
          <cell r="O78" t="str">
            <v xml:space="preserve">  </v>
          </cell>
          <cell r="P78" t="str">
            <v xml:space="preserve">  </v>
          </cell>
        </row>
        <row r="79">
          <cell r="H79" t="str">
            <v xml:space="preserve">  </v>
          </cell>
          <cell r="I79" t="str">
            <v xml:space="preserve">  </v>
          </cell>
          <cell r="J79" t="str">
            <v xml:space="preserve">  </v>
          </cell>
          <cell r="K79" t="str">
            <v xml:space="preserve">  </v>
          </cell>
          <cell r="L79" t="str">
            <v xml:space="preserve">  </v>
          </cell>
          <cell r="M79" t="str">
            <v xml:space="preserve">  </v>
          </cell>
          <cell r="N79" t="str">
            <v xml:space="preserve">  </v>
          </cell>
          <cell r="O79" t="str">
            <v xml:space="preserve">  </v>
          </cell>
          <cell r="P79" t="str">
            <v xml:space="preserve">  </v>
          </cell>
        </row>
        <row r="80">
          <cell r="C80">
            <v>20252000</v>
          </cell>
          <cell r="D80" t="str">
            <v>USD</v>
          </cell>
          <cell r="E80" t="str">
            <v>BID</v>
          </cell>
          <cell r="F80" t="str">
            <v>1261-OC-EC</v>
          </cell>
          <cell r="G80" t="str">
            <v>GOBIERNO CENTRAL</v>
          </cell>
          <cell r="H80" t="str">
            <v xml:space="preserve"> 20.03.2001 </v>
          </cell>
          <cell r="I80">
            <v>92485.02</v>
          </cell>
          <cell r="J80" t="str">
            <v xml:space="preserve">  </v>
          </cell>
          <cell r="K80" t="str">
            <v xml:space="preserve">  </v>
          </cell>
          <cell r="L80" t="str">
            <v xml:space="preserve">  </v>
          </cell>
          <cell r="M80" t="str">
            <v xml:space="preserve">  </v>
          </cell>
          <cell r="N80" t="str">
            <v xml:space="preserve">  </v>
          </cell>
          <cell r="O80" t="str">
            <v xml:space="preserve">  </v>
          </cell>
          <cell r="P80">
            <v>92485.02</v>
          </cell>
        </row>
        <row r="81">
          <cell r="H81" t="str">
            <v xml:space="preserve">  </v>
          </cell>
          <cell r="I81" t="str">
            <v xml:space="preserve">  </v>
          </cell>
          <cell r="J81" t="str">
            <v xml:space="preserve">  </v>
          </cell>
          <cell r="K81" t="str">
            <v xml:space="preserve">  </v>
          </cell>
          <cell r="L81" t="str">
            <v xml:space="preserve">  </v>
          </cell>
          <cell r="M81" t="str">
            <v xml:space="preserve">  </v>
          </cell>
          <cell r="N81" t="str">
            <v xml:space="preserve">  </v>
          </cell>
          <cell r="O81" t="str">
            <v xml:space="preserve">  </v>
          </cell>
          <cell r="P81" t="str">
            <v xml:space="preserve">  </v>
          </cell>
        </row>
        <row r="82">
          <cell r="H82" t="str">
            <v xml:space="preserve">  </v>
          </cell>
          <cell r="I82" t="str">
            <v xml:space="preserve">  </v>
          </cell>
          <cell r="J82" t="str">
            <v xml:space="preserve">  </v>
          </cell>
          <cell r="K82" t="str">
            <v xml:space="preserve">  </v>
          </cell>
          <cell r="L82" t="str">
            <v xml:space="preserve">  </v>
          </cell>
          <cell r="M82" t="str">
            <v xml:space="preserve">  </v>
          </cell>
          <cell r="N82" t="str">
            <v xml:space="preserve">  </v>
          </cell>
          <cell r="O82" t="str">
            <v xml:space="preserve">  </v>
          </cell>
          <cell r="P82" t="str">
            <v xml:space="preserve">  </v>
          </cell>
        </row>
        <row r="83">
          <cell r="H83" t="str">
            <v xml:space="preserve">  </v>
          </cell>
          <cell r="I83" t="str">
            <v xml:space="preserve">  </v>
          </cell>
          <cell r="J83" t="str">
            <v xml:space="preserve">  </v>
          </cell>
          <cell r="K83" t="str">
            <v xml:space="preserve">  </v>
          </cell>
          <cell r="L83" t="str">
            <v xml:space="preserve">  </v>
          </cell>
          <cell r="M83" t="str">
            <v xml:space="preserve">  </v>
          </cell>
          <cell r="N83" t="str">
            <v xml:space="preserve">  </v>
          </cell>
          <cell r="O83" t="str">
            <v xml:space="preserve">  </v>
          </cell>
          <cell r="P83" t="str">
            <v xml:space="preserve">  </v>
          </cell>
        </row>
        <row r="84">
          <cell r="H84" t="str">
            <v xml:space="preserve">  </v>
          </cell>
          <cell r="I84" t="str">
            <v xml:space="preserve">  </v>
          </cell>
          <cell r="J84" t="str">
            <v xml:space="preserve">  </v>
          </cell>
          <cell r="K84" t="str">
            <v xml:space="preserve">  </v>
          </cell>
          <cell r="L84" t="str">
            <v xml:space="preserve">  </v>
          </cell>
          <cell r="M84" t="str">
            <v xml:space="preserve">  </v>
          </cell>
          <cell r="N84" t="str">
            <v xml:space="preserve">  </v>
          </cell>
          <cell r="O84" t="str">
            <v xml:space="preserve">  </v>
          </cell>
          <cell r="P84" t="str">
            <v xml:space="preserve">  </v>
          </cell>
        </row>
        <row r="85">
          <cell r="H85" t="str">
            <v xml:space="preserve">  </v>
          </cell>
          <cell r="I85" t="str">
            <v xml:space="preserve">  </v>
          </cell>
          <cell r="J85" t="str">
            <v xml:space="preserve">  </v>
          </cell>
          <cell r="K85" t="str">
            <v xml:space="preserve">  </v>
          </cell>
          <cell r="L85" t="str">
            <v xml:space="preserve">  </v>
          </cell>
          <cell r="M85" t="str">
            <v xml:space="preserve">  </v>
          </cell>
          <cell r="N85" t="str">
            <v xml:space="preserve">  </v>
          </cell>
          <cell r="O85" t="str">
            <v xml:space="preserve">  </v>
          </cell>
          <cell r="P85" t="str">
            <v xml:space="preserve">  </v>
          </cell>
        </row>
        <row r="86">
          <cell r="C86">
            <v>20254000</v>
          </cell>
          <cell r="D86" t="str">
            <v>USD</v>
          </cell>
          <cell r="E86" t="str">
            <v>BID</v>
          </cell>
          <cell r="F86" t="str">
            <v>1274-OC-EC</v>
          </cell>
          <cell r="G86" t="str">
            <v>GOBIERNO CENTRAL</v>
          </cell>
          <cell r="H86" t="str">
            <v xml:space="preserve"> 30.04.2001 </v>
          </cell>
          <cell r="I86">
            <v>245096.65</v>
          </cell>
          <cell r="J86" t="str">
            <v xml:space="preserve">  </v>
          </cell>
          <cell r="K86" t="str">
            <v xml:space="preserve">  </v>
          </cell>
          <cell r="L86" t="str">
            <v xml:space="preserve">  </v>
          </cell>
          <cell r="M86" t="str">
            <v xml:space="preserve">  </v>
          </cell>
          <cell r="N86" t="str">
            <v xml:space="preserve">  </v>
          </cell>
          <cell r="O86" t="str">
            <v xml:space="preserve">  </v>
          </cell>
          <cell r="P86">
            <v>245096.65</v>
          </cell>
        </row>
        <row r="87">
          <cell r="H87" t="str">
            <v xml:space="preserve">  </v>
          </cell>
          <cell r="I87" t="str">
            <v xml:space="preserve">  </v>
          </cell>
          <cell r="J87" t="str">
            <v xml:space="preserve">  </v>
          </cell>
          <cell r="K87" t="str">
            <v xml:space="preserve">  </v>
          </cell>
          <cell r="L87" t="str">
            <v xml:space="preserve">  </v>
          </cell>
          <cell r="M87" t="str">
            <v xml:space="preserve">  </v>
          </cell>
          <cell r="N87" t="str">
            <v xml:space="preserve">  </v>
          </cell>
          <cell r="O87" t="str">
            <v xml:space="preserve">  </v>
          </cell>
          <cell r="P87" t="str">
            <v xml:space="preserve">  </v>
          </cell>
        </row>
        <row r="88">
          <cell r="H88" t="str">
            <v xml:space="preserve">  </v>
          </cell>
          <cell r="I88" t="str">
            <v xml:space="preserve">  </v>
          </cell>
          <cell r="J88" t="str">
            <v xml:space="preserve">  </v>
          </cell>
          <cell r="K88" t="str">
            <v xml:space="preserve">  </v>
          </cell>
          <cell r="L88" t="str">
            <v xml:space="preserve">  </v>
          </cell>
          <cell r="M88" t="str">
            <v xml:space="preserve">  </v>
          </cell>
          <cell r="N88" t="str">
            <v xml:space="preserve">  </v>
          </cell>
          <cell r="O88" t="str">
            <v xml:space="preserve">  </v>
          </cell>
          <cell r="P88" t="str">
            <v xml:space="preserve">  </v>
          </cell>
        </row>
        <row r="89">
          <cell r="H89" t="str">
            <v xml:space="preserve">  </v>
          </cell>
          <cell r="I89" t="str">
            <v xml:space="preserve">  </v>
          </cell>
          <cell r="J89" t="str">
            <v xml:space="preserve">  </v>
          </cell>
          <cell r="K89" t="str">
            <v xml:space="preserve">  </v>
          </cell>
          <cell r="L89" t="str">
            <v xml:space="preserve">  </v>
          </cell>
          <cell r="M89" t="str">
            <v xml:space="preserve">  </v>
          </cell>
          <cell r="N89" t="str">
            <v xml:space="preserve">  </v>
          </cell>
          <cell r="O89" t="str">
            <v xml:space="preserve">  </v>
          </cell>
          <cell r="P89" t="str">
            <v xml:space="preserve">  </v>
          </cell>
        </row>
        <row r="90">
          <cell r="H90" t="str">
            <v xml:space="preserve">  </v>
          </cell>
          <cell r="I90" t="str">
            <v xml:space="preserve">  </v>
          </cell>
          <cell r="J90" t="str">
            <v xml:space="preserve">  </v>
          </cell>
          <cell r="K90" t="str">
            <v xml:space="preserve">  </v>
          </cell>
          <cell r="L90" t="str">
            <v xml:space="preserve">  </v>
          </cell>
          <cell r="M90" t="str">
            <v xml:space="preserve">  </v>
          </cell>
          <cell r="N90" t="str">
            <v xml:space="preserve">  </v>
          </cell>
          <cell r="O90" t="str">
            <v xml:space="preserve">  </v>
          </cell>
          <cell r="P90" t="str">
            <v xml:space="preserve">  </v>
          </cell>
        </row>
        <row r="91">
          <cell r="H91" t="str">
            <v xml:space="preserve">  </v>
          </cell>
          <cell r="I91" t="str">
            <v xml:space="preserve">  </v>
          </cell>
          <cell r="J91" t="str">
            <v xml:space="preserve">  </v>
          </cell>
          <cell r="K91" t="str">
            <v xml:space="preserve">  </v>
          </cell>
          <cell r="L91" t="str">
            <v xml:space="preserve">  </v>
          </cell>
          <cell r="M91" t="str">
            <v xml:space="preserve">  </v>
          </cell>
          <cell r="N91" t="str">
            <v xml:space="preserve">  </v>
          </cell>
          <cell r="O91" t="str">
            <v xml:space="preserve">  </v>
          </cell>
          <cell r="P91" t="str">
            <v xml:space="preserve">  </v>
          </cell>
        </row>
        <row r="92">
          <cell r="C92">
            <v>20255000</v>
          </cell>
          <cell r="D92" t="str">
            <v>USD</v>
          </cell>
          <cell r="E92" t="str">
            <v>BID</v>
          </cell>
          <cell r="F92" t="str">
            <v>1282-OC-EC</v>
          </cell>
          <cell r="G92" t="str">
            <v>GOBIERNO CENTRAL</v>
          </cell>
          <cell r="H92" t="str">
            <v xml:space="preserve"> 27.07.2001 </v>
          </cell>
          <cell r="I92">
            <v>394229.22</v>
          </cell>
          <cell r="J92" t="str">
            <v xml:space="preserve">  </v>
          </cell>
          <cell r="K92" t="str">
            <v xml:space="preserve">  </v>
          </cell>
          <cell r="L92" t="str">
            <v xml:space="preserve">  </v>
          </cell>
          <cell r="M92" t="str">
            <v xml:space="preserve">  </v>
          </cell>
          <cell r="N92" t="str">
            <v xml:space="preserve">  </v>
          </cell>
          <cell r="O92" t="str">
            <v xml:space="preserve">  </v>
          </cell>
          <cell r="P92">
            <v>394229.22</v>
          </cell>
        </row>
        <row r="93">
          <cell r="H93" t="str">
            <v xml:space="preserve">  </v>
          </cell>
          <cell r="I93" t="str">
            <v xml:space="preserve">  </v>
          </cell>
          <cell r="J93" t="str">
            <v xml:space="preserve">  </v>
          </cell>
          <cell r="K93" t="str">
            <v xml:space="preserve">  </v>
          </cell>
          <cell r="L93" t="str">
            <v xml:space="preserve">  </v>
          </cell>
          <cell r="M93" t="str">
            <v xml:space="preserve">  </v>
          </cell>
          <cell r="N93" t="str">
            <v xml:space="preserve">  </v>
          </cell>
          <cell r="O93" t="str">
            <v xml:space="preserve">  </v>
          </cell>
          <cell r="P93" t="str">
            <v xml:space="preserve">  </v>
          </cell>
        </row>
        <row r="94">
          <cell r="H94" t="str">
            <v xml:space="preserve">  </v>
          </cell>
          <cell r="I94" t="str">
            <v xml:space="preserve">  </v>
          </cell>
          <cell r="J94" t="str">
            <v xml:space="preserve">  </v>
          </cell>
          <cell r="K94" t="str">
            <v xml:space="preserve">  </v>
          </cell>
          <cell r="L94" t="str">
            <v xml:space="preserve">  </v>
          </cell>
          <cell r="M94" t="str">
            <v xml:space="preserve">  </v>
          </cell>
          <cell r="N94" t="str">
            <v xml:space="preserve">  </v>
          </cell>
          <cell r="O94" t="str">
            <v xml:space="preserve">  </v>
          </cell>
          <cell r="P94" t="str">
            <v xml:space="preserve">  </v>
          </cell>
        </row>
        <row r="95">
          <cell r="H95" t="str">
            <v xml:space="preserve">  </v>
          </cell>
          <cell r="I95" t="str">
            <v xml:space="preserve">  </v>
          </cell>
          <cell r="J95" t="str">
            <v xml:space="preserve">  </v>
          </cell>
          <cell r="K95" t="str">
            <v xml:space="preserve">  </v>
          </cell>
          <cell r="L95" t="str">
            <v xml:space="preserve">  </v>
          </cell>
          <cell r="M95" t="str">
            <v xml:space="preserve">  </v>
          </cell>
          <cell r="N95" t="str">
            <v xml:space="preserve">  </v>
          </cell>
          <cell r="O95" t="str">
            <v xml:space="preserve">  </v>
          </cell>
          <cell r="P95" t="str">
            <v xml:space="preserve">  </v>
          </cell>
        </row>
        <row r="96">
          <cell r="H96" t="str">
            <v xml:space="preserve">  </v>
          </cell>
          <cell r="I96" t="str">
            <v xml:space="preserve">  </v>
          </cell>
          <cell r="J96" t="str">
            <v xml:space="preserve">  </v>
          </cell>
          <cell r="K96" t="str">
            <v xml:space="preserve">  </v>
          </cell>
          <cell r="L96" t="str">
            <v xml:space="preserve">  </v>
          </cell>
          <cell r="M96" t="str">
            <v xml:space="preserve">  </v>
          </cell>
          <cell r="N96" t="str">
            <v xml:space="preserve">  </v>
          </cell>
          <cell r="O96" t="str">
            <v xml:space="preserve">  </v>
          </cell>
          <cell r="P96" t="str">
            <v xml:space="preserve">  </v>
          </cell>
        </row>
        <row r="97">
          <cell r="H97" t="str">
            <v xml:space="preserve">  </v>
          </cell>
          <cell r="I97" t="str">
            <v xml:space="preserve">  </v>
          </cell>
          <cell r="J97" t="str">
            <v xml:space="preserve">  </v>
          </cell>
          <cell r="K97" t="str">
            <v xml:space="preserve">  </v>
          </cell>
          <cell r="L97" t="str">
            <v xml:space="preserve">  </v>
          </cell>
          <cell r="M97" t="str">
            <v xml:space="preserve">  </v>
          </cell>
          <cell r="N97" t="str">
            <v xml:space="preserve">  </v>
          </cell>
          <cell r="O97" t="str">
            <v xml:space="preserve">  </v>
          </cell>
          <cell r="P97" t="str">
            <v xml:space="preserve">  </v>
          </cell>
        </row>
        <row r="98">
          <cell r="C98">
            <v>20256000</v>
          </cell>
          <cell r="D98" t="str">
            <v>USD</v>
          </cell>
          <cell r="E98" t="str">
            <v>BID</v>
          </cell>
          <cell r="F98" t="str">
            <v>1376-OC-EC</v>
          </cell>
          <cell r="G98" t="str">
            <v>GOBIERNO CENTRAL</v>
          </cell>
          <cell r="H98" t="str">
            <v xml:space="preserve"> 22.05.2002 </v>
          </cell>
          <cell r="I98">
            <v>1126062.42</v>
          </cell>
          <cell r="J98" t="str">
            <v xml:space="preserve">  </v>
          </cell>
          <cell r="K98" t="str">
            <v xml:space="preserve">  </v>
          </cell>
          <cell r="L98" t="str">
            <v xml:space="preserve">  </v>
          </cell>
          <cell r="M98" t="str">
            <v xml:space="preserve">  </v>
          </cell>
          <cell r="N98" t="str">
            <v xml:space="preserve">  </v>
          </cell>
          <cell r="O98" t="str">
            <v xml:space="preserve">  </v>
          </cell>
          <cell r="P98">
            <v>1126062.42</v>
          </cell>
        </row>
        <row r="99">
          <cell r="H99" t="str">
            <v xml:space="preserve">  </v>
          </cell>
          <cell r="I99" t="str">
            <v xml:space="preserve">  </v>
          </cell>
          <cell r="J99" t="str">
            <v xml:space="preserve">  </v>
          </cell>
          <cell r="K99" t="str">
            <v xml:space="preserve">  </v>
          </cell>
          <cell r="L99" t="str">
            <v xml:space="preserve">  </v>
          </cell>
          <cell r="M99" t="str">
            <v xml:space="preserve">  </v>
          </cell>
          <cell r="N99" t="str">
            <v xml:space="preserve">  </v>
          </cell>
          <cell r="O99" t="str">
            <v xml:space="preserve">  </v>
          </cell>
          <cell r="P99" t="str">
            <v xml:space="preserve">  </v>
          </cell>
        </row>
        <row r="100">
          <cell r="H100" t="str">
            <v xml:space="preserve">  </v>
          </cell>
          <cell r="I100" t="str">
            <v xml:space="preserve">  </v>
          </cell>
          <cell r="J100" t="str">
            <v xml:space="preserve">  </v>
          </cell>
          <cell r="K100" t="str">
            <v xml:space="preserve">  </v>
          </cell>
          <cell r="L100" t="str">
            <v xml:space="preserve">  </v>
          </cell>
          <cell r="M100" t="str">
            <v xml:space="preserve">  </v>
          </cell>
          <cell r="N100" t="str">
            <v xml:space="preserve">  </v>
          </cell>
          <cell r="O100" t="str">
            <v xml:space="preserve">  </v>
          </cell>
          <cell r="P100" t="str">
            <v xml:space="preserve">  </v>
          </cell>
        </row>
        <row r="101">
          <cell r="H101" t="str">
            <v xml:space="preserve">  </v>
          </cell>
          <cell r="I101" t="str">
            <v xml:space="preserve">  </v>
          </cell>
          <cell r="J101" t="str">
            <v xml:space="preserve">  </v>
          </cell>
          <cell r="K101" t="str">
            <v xml:space="preserve">  </v>
          </cell>
          <cell r="L101" t="str">
            <v xml:space="preserve">  </v>
          </cell>
          <cell r="M101" t="str">
            <v xml:space="preserve">  </v>
          </cell>
          <cell r="N101" t="str">
            <v xml:space="preserve">  </v>
          </cell>
          <cell r="O101" t="str">
            <v xml:space="preserve">  </v>
          </cell>
          <cell r="P101" t="str">
            <v xml:space="preserve">  </v>
          </cell>
        </row>
        <row r="102">
          <cell r="H102" t="str">
            <v xml:space="preserve">  </v>
          </cell>
          <cell r="I102" t="str">
            <v xml:space="preserve">  </v>
          </cell>
          <cell r="J102" t="str">
            <v xml:space="preserve">  </v>
          </cell>
          <cell r="K102" t="str">
            <v xml:space="preserve">  </v>
          </cell>
          <cell r="L102" t="str">
            <v xml:space="preserve">  </v>
          </cell>
          <cell r="M102" t="str">
            <v xml:space="preserve">  </v>
          </cell>
          <cell r="N102" t="str">
            <v xml:space="preserve">  </v>
          </cell>
          <cell r="O102" t="str">
            <v xml:space="preserve">  </v>
          </cell>
          <cell r="P102" t="str">
            <v xml:space="preserve">  </v>
          </cell>
        </row>
        <row r="103">
          <cell r="H103" t="str">
            <v xml:space="preserve">  </v>
          </cell>
          <cell r="I103" t="str">
            <v xml:space="preserve">  </v>
          </cell>
          <cell r="J103" t="str">
            <v xml:space="preserve">  </v>
          </cell>
          <cell r="K103" t="str">
            <v xml:space="preserve">  </v>
          </cell>
          <cell r="L103" t="str">
            <v xml:space="preserve">  </v>
          </cell>
          <cell r="M103" t="str">
            <v xml:space="preserve">  </v>
          </cell>
          <cell r="N103" t="str">
            <v xml:space="preserve">  </v>
          </cell>
          <cell r="O103" t="str">
            <v xml:space="preserve">  </v>
          </cell>
          <cell r="P103" t="str">
            <v xml:space="preserve">  </v>
          </cell>
        </row>
        <row r="104">
          <cell r="C104">
            <v>20257000</v>
          </cell>
          <cell r="D104" t="str">
            <v>USD</v>
          </cell>
          <cell r="E104" t="str">
            <v>BID</v>
          </cell>
          <cell r="F104" t="str">
            <v>1373-OC-EC</v>
          </cell>
          <cell r="G104" t="str">
            <v>GOBIERNO CENTRAL</v>
          </cell>
          <cell r="H104" t="str">
            <v xml:space="preserve"> 22.05.2002 </v>
          </cell>
          <cell r="I104">
            <v>2561852.2799999998</v>
          </cell>
          <cell r="J104" t="str">
            <v xml:space="preserve">  </v>
          </cell>
          <cell r="K104" t="str">
            <v xml:space="preserve">  </v>
          </cell>
          <cell r="L104" t="str">
            <v xml:space="preserve">  </v>
          </cell>
          <cell r="M104" t="str">
            <v xml:space="preserve">  </v>
          </cell>
          <cell r="N104" t="str">
            <v xml:space="preserve">  </v>
          </cell>
          <cell r="O104" t="str">
            <v xml:space="preserve">  </v>
          </cell>
          <cell r="P104">
            <v>2561852.2799999998</v>
          </cell>
        </row>
        <row r="105">
          <cell r="H105" t="str">
            <v xml:space="preserve">  </v>
          </cell>
          <cell r="I105" t="str">
            <v xml:space="preserve">  </v>
          </cell>
          <cell r="J105" t="str">
            <v xml:space="preserve">  </v>
          </cell>
          <cell r="K105" t="str">
            <v xml:space="preserve">  </v>
          </cell>
          <cell r="L105" t="str">
            <v xml:space="preserve">  </v>
          </cell>
          <cell r="M105" t="str">
            <v xml:space="preserve">  </v>
          </cell>
          <cell r="N105" t="str">
            <v xml:space="preserve">  </v>
          </cell>
          <cell r="O105" t="str">
            <v xml:space="preserve">  </v>
          </cell>
          <cell r="P105" t="str">
            <v xml:space="preserve">  </v>
          </cell>
        </row>
        <row r="106">
          <cell r="H106" t="str">
            <v xml:space="preserve">  </v>
          </cell>
          <cell r="I106" t="str">
            <v xml:space="preserve">  </v>
          </cell>
          <cell r="J106" t="str">
            <v xml:space="preserve">  </v>
          </cell>
          <cell r="K106" t="str">
            <v xml:space="preserve">  </v>
          </cell>
          <cell r="L106" t="str">
            <v xml:space="preserve">  </v>
          </cell>
          <cell r="M106" t="str">
            <v xml:space="preserve">  </v>
          </cell>
          <cell r="N106" t="str">
            <v xml:space="preserve">  </v>
          </cell>
          <cell r="O106" t="str">
            <v xml:space="preserve">  </v>
          </cell>
          <cell r="P106" t="str">
            <v xml:space="preserve">  </v>
          </cell>
        </row>
        <row r="107">
          <cell r="H107" t="str">
            <v xml:space="preserve">  </v>
          </cell>
          <cell r="I107" t="str">
            <v xml:space="preserve">  </v>
          </cell>
          <cell r="J107" t="str">
            <v xml:space="preserve">  </v>
          </cell>
          <cell r="K107" t="str">
            <v xml:space="preserve">  </v>
          </cell>
          <cell r="L107" t="str">
            <v xml:space="preserve">  </v>
          </cell>
          <cell r="M107" t="str">
            <v xml:space="preserve">  </v>
          </cell>
          <cell r="N107" t="str">
            <v xml:space="preserve">  </v>
          </cell>
          <cell r="O107" t="str">
            <v xml:space="preserve">  </v>
          </cell>
          <cell r="P107" t="str">
            <v xml:space="preserve">  </v>
          </cell>
        </row>
        <row r="108">
          <cell r="H108" t="str">
            <v xml:space="preserve">  </v>
          </cell>
          <cell r="I108" t="str">
            <v xml:space="preserve">  </v>
          </cell>
          <cell r="J108" t="str">
            <v xml:space="preserve">  </v>
          </cell>
          <cell r="K108" t="str">
            <v xml:space="preserve">  </v>
          </cell>
          <cell r="L108" t="str">
            <v xml:space="preserve">  </v>
          </cell>
          <cell r="M108" t="str">
            <v xml:space="preserve">  </v>
          </cell>
          <cell r="N108" t="str">
            <v xml:space="preserve">  </v>
          </cell>
          <cell r="O108" t="str">
            <v xml:space="preserve">  </v>
          </cell>
          <cell r="P108" t="str">
            <v xml:space="preserve">  </v>
          </cell>
        </row>
        <row r="109">
          <cell r="H109" t="str">
            <v xml:space="preserve">  </v>
          </cell>
          <cell r="I109" t="str">
            <v xml:space="preserve">  </v>
          </cell>
          <cell r="J109" t="str">
            <v xml:space="preserve">  </v>
          </cell>
          <cell r="K109" t="str">
            <v xml:space="preserve">  </v>
          </cell>
          <cell r="L109" t="str">
            <v xml:space="preserve">  </v>
          </cell>
          <cell r="M109" t="str">
            <v xml:space="preserve">  </v>
          </cell>
          <cell r="N109" t="str">
            <v xml:space="preserve">  </v>
          </cell>
          <cell r="O109" t="str">
            <v xml:space="preserve">  </v>
          </cell>
          <cell r="P109" t="str">
            <v xml:space="preserve">  </v>
          </cell>
        </row>
        <row r="110">
          <cell r="C110">
            <v>20259000</v>
          </cell>
          <cell r="D110" t="str">
            <v>USD</v>
          </cell>
          <cell r="E110" t="str">
            <v>BID</v>
          </cell>
          <cell r="F110" t="str">
            <v>1416-OC-EC</v>
          </cell>
          <cell r="G110" t="str">
            <v>GOBIERNO CENTRAL</v>
          </cell>
          <cell r="H110" t="str">
            <v xml:space="preserve"> 16.12.2002 </v>
          </cell>
          <cell r="I110">
            <v>2286342.02</v>
          </cell>
          <cell r="J110" t="str">
            <v xml:space="preserve">  </v>
          </cell>
          <cell r="K110" t="str">
            <v xml:space="preserve">  </v>
          </cell>
          <cell r="L110" t="str">
            <v xml:space="preserve">  </v>
          </cell>
          <cell r="M110" t="str">
            <v xml:space="preserve">  </v>
          </cell>
          <cell r="N110" t="str">
            <v xml:space="preserve">  </v>
          </cell>
          <cell r="O110" t="str">
            <v xml:space="preserve">  </v>
          </cell>
          <cell r="P110">
            <v>2286342.02</v>
          </cell>
        </row>
        <row r="111">
          <cell r="H111" t="str">
            <v xml:space="preserve">  </v>
          </cell>
          <cell r="I111" t="str">
            <v xml:space="preserve">  </v>
          </cell>
          <cell r="J111" t="str">
            <v xml:space="preserve">  </v>
          </cell>
          <cell r="K111" t="str">
            <v xml:space="preserve">  </v>
          </cell>
          <cell r="L111" t="str">
            <v xml:space="preserve">  </v>
          </cell>
          <cell r="M111" t="str">
            <v xml:space="preserve">  </v>
          </cell>
          <cell r="N111" t="str">
            <v xml:space="preserve">  </v>
          </cell>
          <cell r="O111" t="str">
            <v xml:space="preserve">  </v>
          </cell>
          <cell r="P111" t="str">
            <v xml:space="preserve">  </v>
          </cell>
        </row>
        <row r="112">
          <cell r="H112" t="str">
            <v xml:space="preserve">  </v>
          </cell>
          <cell r="I112" t="str">
            <v xml:space="preserve">  </v>
          </cell>
          <cell r="J112" t="str">
            <v xml:space="preserve">  </v>
          </cell>
          <cell r="K112" t="str">
            <v xml:space="preserve">  </v>
          </cell>
          <cell r="L112" t="str">
            <v xml:space="preserve">  </v>
          </cell>
          <cell r="M112" t="str">
            <v xml:space="preserve">  </v>
          </cell>
          <cell r="N112" t="str">
            <v xml:space="preserve">  </v>
          </cell>
          <cell r="O112" t="str">
            <v xml:space="preserve">  </v>
          </cell>
          <cell r="P112" t="str">
            <v xml:space="preserve">  </v>
          </cell>
        </row>
        <row r="113">
          <cell r="H113" t="str">
            <v xml:space="preserve">  </v>
          </cell>
          <cell r="I113" t="str">
            <v xml:space="preserve">  </v>
          </cell>
          <cell r="J113" t="str">
            <v xml:space="preserve">  </v>
          </cell>
          <cell r="K113" t="str">
            <v xml:space="preserve">  </v>
          </cell>
          <cell r="L113" t="str">
            <v xml:space="preserve">  </v>
          </cell>
          <cell r="M113" t="str">
            <v xml:space="preserve">  </v>
          </cell>
          <cell r="N113" t="str">
            <v xml:space="preserve">  </v>
          </cell>
          <cell r="O113" t="str">
            <v xml:space="preserve">  </v>
          </cell>
          <cell r="P113" t="str">
            <v xml:space="preserve">  </v>
          </cell>
        </row>
        <row r="114">
          <cell r="H114" t="str">
            <v xml:space="preserve">  </v>
          </cell>
          <cell r="I114" t="str">
            <v xml:space="preserve">  </v>
          </cell>
          <cell r="J114" t="str">
            <v xml:space="preserve">  </v>
          </cell>
          <cell r="K114" t="str">
            <v xml:space="preserve">  </v>
          </cell>
          <cell r="L114" t="str">
            <v xml:space="preserve">  </v>
          </cell>
          <cell r="M114" t="str">
            <v xml:space="preserve">  </v>
          </cell>
          <cell r="N114" t="str">
            <v xml:space="preserve">  </v>
          </cell>
          <cell r="O114" t="str">
            <v xml:space="preserve">  </v>
          </cell>
          <cell r="P114" t="str">
            <v xml:space="preserve">  </v>
          </cell>
        </row>
        <row r="115">
          <cell r="H115" t="str">
            <v xml:space="preserve">  </v>
          </cell>
          <cell r="I115" t="str">
            <v xml:space="preserve">  </v>
          </cell>
          <cell r="J115" t="str">
            <v xml:space="preserve">  </v>
          </cell>
          <cell r="K115" t="str">
            <v xml:space="preserve">  </v>
          </cell>
          <cell r="L115" t="str">
            <v xml:space="preserve">  </v>
          </cell>
          <cell r="M115" t="str">
            <v xml:space="preserve">  </v>
          </cell>
          <cell r="N115" t="str">
            <v xml:space="preserve">  </v>
          </cell>
          <cell r="O115" t="str">
            <v xml:space="preserve">  </v>
          </cell>
          <cell r="P115" t="str">
            <v xml:space="preserve">  </v>
          </cell>
        </row>
        <row r="116">
          <cell r="C116">
            <v>20260000</v>
          </cell>
          <cell r="D116" t="str">
            <v>USD</v>
          </cell>
          <cell r="E116" t="str">
            <v>BID</v>
          </cell>
          <cell r="F116" t="str">
            <v>1420-OC-EC</v>
          </cell>
          <cell r="G116" t="str">
            <v>GOBIERNO CENTRAL</v>
          </cell>
          <cell r="H116" t="str">
            <v xml:space="preserve"> 12.02.2003 </v>
          </cell>
          <cell r="I116">
            <v>1057929.0900000001</v>
          </cell>
          <cell r="J116" t="str">
            <v xml:space="preserve">  </v>
          </cell>
          <cell r="K116" t="str">
            <v xml:space="preserve">  </v>
          </cell>
          <cell r="L116" t="str">
            <v xml:space="preserve">  </v>
          </cell>
          <cell r="M116" t="str">
            <v xml:space="preserve">  </v>
          </cell>
          <cell r="N116" t="str">
            <v xml:space="preserve">  </v>
          </cell>
          <cell r="O116" t="str">
            <v xml:space="preserve">  </v>
          </cell>
          <cell r="P116">
            <v>1057929.0900000001</v>
          </cell>
        </row>
        <row r="117">
          <cell r="H117" t="str">
            <v xml:space="preserve">  </v>
          </cell>
          <cell r="I117" t="str">
            <v xml:space="preserve">  </v>
          </cell>
          <cell r="J117" t="str">
            <v xml:space="preserve">  </v>
          </cell>
          <cell r="K117" t="str">
            <v xml:space="preserve">  </v>
          </cell>
          <cell r="L117" t="str">
            <v xml:space="preserve">  </v>
          </cell>
          <cell r="M117" t="str">
            <v xml:space="preserve">  </v>
          </cell>
          <cell r="N117" t="str">
            <v xml:space="preserve">  </v>
          </cell>
          <cell r="O117" t="str">
            <v xml:space="preserve">  </v>
          </cell>
          <cell r="P117" t="str">
            <v xml:space="preserve">  </v>
          </cell>
        </row>
        <row r="118">
          <cell r="H118" t="str">
            <v xml:space="preserve">  </v>
          </cell>
          <cell r="I118" t="str">
            <v xml:space="preserve">  </v>
          </cell>
          <cell r="J118" t="str">
            <v xml:space="preserve">  </v>
          </cell>
          <cell r="K118" t="str">
            <v xml:space="preserve">  </v>
          </cell>
          <cell r="L118" t="str">
            <v xml:space="preserve">  </v>
          </cell>
          <cell r="M118" t="str">
            <v xml:space="preserve">  </v>
          </cell>
          <cell r="N118" t="str">
            <v xml:space="preserve">  </v>
          </cell>
          <cell r="O118" t="str">
            <v xml:space="preserve">  </v>
          </cell>
          <cell r="P118" t="str">
            <v xml:space="preserve">  </v>
          </cell>
        </row>
        <row r="119">
          <cell r="H119" t="str">
            <v xml:space="preserve">  </v>
          </cell>
          <cell r="I119" t="str">
            <v xml:space="preserve">  </v>
          </cell>
          <cell r="J119" t="str">
            <v xml:space="preserve">  </v>
          </cell>
          <cell r="K119" t="str">
            <v xml:space="preserve">  </v>
          </cell>
          <cell r="L119" t="str">
            <v xml:space="preserve">  </v>
          </cell>
          <cell r="M119" t="str">
            <v xml:space="preserve">  </v>
          </cell>
          <cell r="N119" t="str">
            <v xml:space="preserve">  </v>
          </cell>
          <cell r="O119" t="str">
            <v xml:space="preserve">  </v>
          </cell>
          <cell r="P119" t="str">
            <v xml:space="preserve">  </v>
          </cell>
        </row>
        <row r="120">
          <cell r="H120" t="str">
            <v xml:space="preserve">  </v>
          </cell>
          <cell r="I120" t="str">
            <v xml:space="preserve">  </v>
          </cell>
          <cell r="J120" t="str">
            <v xml:space="preserve">  </v>
          </cell>
          <cell r="K120" t="str">
            <v xml:space="preserve">  </v>
          </cell>
          <cell r="L120" t="str">
            <v xml:space="preserve">  </v>
          </cell>
          <cell r="M120" t="str">
            <v xml:space="preserve">  </v>
          </cell>
          <cell r="N120" t="str">
            <v xml:space="preserve">  </v>
          </cell>
          <cell r="O120" t="str">
            <v xml:space="preserve">  </v>
          </cell>
          <cell r="P120" t="str">
            <v xml:space="preserve">  </v>
          </cell>
        </row>
        <row r="121">
          <cell r="H121" t="str">
            <v xml:space="preserve">  </v>
          </cell>
          <cell r="I121" t="str">
            <v xml:space="preserve">  </v>
          </cell>
          <cell r="J121" t="str">
            <v xml:space="preserve">  </v>
          </cell>
          <cell r="K121" t="str">
            <v xml:space="preserve">  </v>
          </cell>
          <cell r="L121" t="str">
            <v xml:space="preserve">  </v>
          </cell>
          <cell r="M121" t="str">
            <v xml:space="preserve">  </v>
          </cell>
          <cell r="N121" t="str">
            <v xml:space="preserve">  </v>
          </cell>
          <cell r="O121" t="str">
            <v xml:space="preserve">  </v>
          </cell>
          <cell r="P121" t="str">
            <v xml:space="preserve">  </v>
          </cell>
        </row>
        <row r="122">
          <cell r="C122">
            <v>20261000</v>
          </cell>
          <cell r="D122" t="str">
            <v>USD</v>
          </cell>
          <cell r="E122" t="str">
            <v>BID</v>
          </cell>
          <cell r="F122" t="str">
            <v>1358-OC-EC</v>
          </cell>
          <cell r="G122" t="str">
            <v>GOBIERNO CENTRAL</v>
          </cell>
          <cell r="H122" t="str">
            <v xml:space="preserve"> 30.07.2003 </v>
          </cell>
          <cell r="I122">
            <v>494354.728</v>
          </cell>
          <cell r="J122" t="str">
            <v xml:space="preserve">  </v>
          </cell>
          <cell r="K122">
            <v>82392.479999999996</v>
          </cell>
          <cell r="L122">
            <v>13432.37</v>
          </cell>
          <cell r="M122" t="str">
            <v xml:space="preserve">  </v>
          </cell>
          <cell r="N122" t="str">
            <v xml:space="preserve">  </v>
          </cell>
          <cell r="O122" t="str">
            <v xml:space="preserve">  </v>
          </cell>
          <cell r="P122">
            <v>411962.24800000002</v>
          </cell>
        </row>
        <row r="123">
          <cell r="H123" t="str">
            <v xml:space="preserve">  </v>
          </cell>
          <cell r="I123" t="str">
            <v xml:space="preserve">  </v>
          </cell>
          <cell r="J123" t="str">
            <v xml:space="preserve">  </v>
          </cell>
          <cell r="K123" t="str">
            <v xml:space="preserve">  </v>
          </cell>
          <cell r="L123" t="str">
            <v xml:space="preserve">  </v>
          </cell>
          <cell r="M123" t="str">
            <v xml:space="preserve">  </v>
          </cell>
          <cell r="N123" t="str">
            <v xml:space="preserve">  </v>
          </cell>
          <cell r="O123" t="str">
            <v xml:space="preserve">  </v>
          </cell>
          <cell r="P123" t="str">
            <v xml:space="preserve">  </v>
          </cell>
        </row>
        <row r="124">
          <cell r="H124" t="str">
            <v xml:space="preserve">  </v>
          </cell>
          <cell r="I124" t="str">
            <v xml:space="preserve">  </v>
          </cell>
          <cell r="J124" t="str">
            <v xml:space="preserve">  </v>
          </cell>
          <cell r="K124" t="str">
            <v xml:space="preserve">  </v>
          </cell>
          <cell r="L124" t="str">
            <v xml:space="preserve">  </v>
          </cell>
          <cell r="M124" t="str">
            <v xml:space="preserve">  </v>
          </cell>
          <cell r="N124" t="str">
            <v xml:space="preserve">  </v>
          </cell>
          <cell r="O124" t="str">
            <v xml:space="preserve">  </v>
          </cell>
          <cell r="P124" t="str">
            <v xml:space="preserve">  </v>
          </cell>
        </row>
        <row r="125">
          <cell r="H125" t="str">
            <v xml:space="preserve">  </v>
          </cell>
          <cell r="I125" t="str">
            <v xml:space="preserve">  </v>
          </cell>
          <cell r="J125" t="str">
            <v xml:space="preserve">  </v>
          </cell>
          <cell r="K125" t="str">
            <v xml:space="preserve">  </v>
          </cell>
          <cell r="L125" t="str">
            <v xml:space="preserve">  </v>
          </cell>
          <cell r="M125" t="str">
            <v xml:space="preserve">  </v>
          </cell>
          <cell r="N125" t="str">
            <v xml:space="preserve">  </v>
          </cell>
          <cell r="O125" t="str">
            <v xml:space="preserve">  </v>
          </cell>
          <cell r="P125" t="str">
            <v xml:space="preserve">  </v>
          </cell>
        </row>
        <row r="126">
          <cell r="H126" t="str">
            <v xml:space="preserve">  </v>
          </cell>
          <cell r="I126" t="str">
            <v xml:space="preserve">  </v>
          </cell>
          <cell r="J126" t="str">
            <v xml:space="preserve">  </v>
          </cell>
          <cell r="K126" t="str">
            <v xml:space="preserve">  </v>
          </cell>
          <cell r="L126" t="str">
            <v xml:space="preserve">  </v>
          </cell>
          <cell r="M126" t="str">
            <v xml:space="preserve">  </v>
          </cell>
          <cell r="N126" t="str">
            <v xml:space="preserve">  </v>
          </cell>
          <cell r="O126" t="str">
            <v xml:space="preserve">  </v>
          </cell>
          <cell r="P126" t="str">
            <v xml:space="preserve">  </v>
          </cell>
        </row>
        <row r="127">
          <cell r="H127" t="str">
            <v xml:space="preserve">  </v>
          </cell>
          <cell r="I127" t="str">
            <v xml:space="preserve">  </v>
          </cell>
          <cell r="J127" t="str">
            <v xml:space="preserve">  </v>
          </cell>
          <cell r="K127" t="str">
            <v xml:space="preserve">  </v>
          </cell>
          <cell r="L127" t="str">
            <v xml:space="preserve">  </v>
          </cell>
          <cell r="M127" t="str">
            <v xml:space="preserve">  </v>
          </cell>
          <cell r="N127" t="str">
            <v xml:space="preserve">  </v>
          </cell>
          <cell r="O127" t="str">
            <v xml:space="preserve">  </v>
          </cell>
          <cell r="P127" t="str">
            <v xml:space="preserve">  </v>
          </cell>
        </row>
        <row r="128">
          <cell r="C128">
            <v>20262000</v>
          </cell>
          <cell r="D128" t="str">
            <v>USD</v>
          </cell>
          <cell r="E128" t="str">
            <v>BID</v>
          </cell>
          <cell r="F128" t="str">
            <v>1466-OC-EC</v>
          </cell>
          <cell r="G128" t="str">
            <v>GOBIERNO CENTRAL</v>
          </cell>
          <cell r="H128" t="str">
            <v xml:space="preserve"> 27.08.2003 </v>
          </cell>
          <cell r="I128">
            <v>29700000</v>
          </cell>
          <cell r="J128" t="str">
            <v xml:space="preserve">  </v>
          </cell>
          <cell r="K128" t="str">
            <v xml:space="preserve">  </v>
          </cell>
          <cell r="L128" t="str">
            <v xml:space="preserve">  </v>
          </cell>
          <cell r="M128" t="str">
            <v xml:space="preserve">  </v>
          </cell>
          <cell r="N128" t="str">
            <v xml:space="preserve">  </v>
          </cell>
          <cell r="O128" t="str">
            <v xml:space="preserve">  </v>
          </cell>
          <cell r="P128">
            <v>29700000</v>
          </cell>
        </row>
        <row r="129">
          <cell r="H129" t="str">
            <v xml:space="preserve">  </v>
          </cell>
          <cell r="I129" t="str">
            <v xml:space="preserve">  </v>
          </cell>
          <cell r="J129" t="str">
            <v xml:space="preserve">  </v>
          </cell>
          <cell r="K129" t="str">
            <v xml:space="preserve">  </v>
          </cell>
          <cell r="L129" t="str">
            <v xml:space="preserve">  </v>
          </cell>
          <cell r="M129" t="str">
            <v xml:space="preserve">  </v>
          </cell>
          <cell r="N129" t="str">
            <v xml:space="preserve">  </v>
          </cell>
          <cell r="O129" t="str">
            <v xml:space="preserve">  </v>
          </cell>
          <cell r="P129" t="str">
            <v xml:space="preserve">  </v>
          </cell>
        </row>
        <row r="130">
          <cell r="H130" t="str">
            <v xml:space="preserve">  </v>
          </cell>
          <cell r="I130" t="str">
            <v xml:space="preserve">  </v>
          </cell>
          <cell r="J130" t="str">
            <v xml:space="preserve">  </v>
          </cell>
          <cell r="K130" t="str">
            <v xml:space="preserve">  </v>
          </cell>
          <cell r="L130" t="str">
            <v xml:space="preserve">  </v>
          </cell>
          <cell r="M130" t="str">
            <v xml:space="preserve">  </v>
          </cell>
          <cell r="N130" t="str">
            <v xml:space="preserve">  </v>
          </cell>
          <cell r="O130" t="str">
            <v xml:space="preserve">  </v>
          </cell>
          <cell r="P130" t="str">
            <v xml:space="preserve">  </v>
          </cell>
        </row>
        <row r="131">
          <cell r="H131" t="str">
            <v xml:space="preserve">  </v>
          </cell>
          <cell r="I131" t="str">
            <v xml:space="preserve">  </v>
          </cell>
          <cell r="J131" t="str">
            <v xml:space="preserve">  </v>
          </cell>
          <cell r="K131" t="str">
            <v xml:space="preserve">  </v>
          </cell>
          <cell r="L131" t="str">
            <v xml:space="preserve">  </v>
          </cell>
          <cell r="M131" t="str">
            <v xml:space="preserve">  </v>
          </cell>
          <cell r="N131" t="str">
            <v xml:space="preserve">  </v>
          </cell>
          <cell r="O131" t="str">
            <v xml:space="preserve">  </v>
          </cell>
          <cell r="P131" t="str">
            <v xml:space="preserve">  </v>
          </cell>
        </row>
        <row r="132">
          <cell r="H132" t="str">
            <v xml:space="preserve">  </v>
          </cell>
          <cell r="I132" t="str">
            <v xml:space="preserve">  </v>
          </cell>
          <cell r="J132" t="str">
            <v xml:space="preserve">  </v>
          </cell>
          <cell r="K132" t="str">
            <v xml:space="preserve">  </v>
          </cell>
          <cell r="L132" t="str">
            <v xml:space="preserve">  </v>
          </cell>
          <cell r="M132" t="str">
            <v xml:space="preserve">  </v>
          </cell>
          <cell r="N132" t="str">
            <v xml:space="preserve">  </v>
          </cell>
          <cell r="O132" t="str">
            <v xml:space="preserve">  </v>
          </cell>
          <cell r="P132" t="str">
            <v xml:space="preserve">  </v>
          </cell>
        </row>
        <row r="133">
          <cell r="H133" t="str">
            <v xml:space="preserve">  </v>
          </cell>
          <cell r="I133" t="str">
            <v xml:space="preserve">  </v>
          </cell>
          <cell r="J133" t="str">
            <v xml:space="preserve">  </v>
          </cell>
          <cell r="K133" t="str">
            <v xml:space="preserve">  </v>
          </cell>
          <cell r="L133" t="str">
            <v xml:space="preserve">  </v>
          </cell>
          <cell r="M133" t="str">
            <v xml:space="preserve">  </v>
          </cell>
          <cell r="N133" t="str">
            <v xml:space="preserve">  </v>
          </cell>
          <cell r="O133" t="str">
            <v xml:space="preserve">  </v>
          </cell>
          <cell r="P133" t="str">
            <v xml:space="preserve">  </v>
          </cell>
        </row>
        <row r="134">
          <cell r="C134">
            <v>20264000</v>
          </cell>
          <cell r="D134" t="str">
            <v>USD</v>
          </cell>
          <cell r="E134" t="str">
            <v>BID</v>
          </cell>
          <cell r="F134" t="str">
            <v>1531-OC-EC</v>
          </cell>
          <cell r="G134" t="str">
            <v>GOBIERNO CENTRAL</v>
          </cell>
          <cell r="H134" t="str">
            <v xml:space="preserve"> 26.10.2004 </v>
          </cell>
          <cell r="I134">
            <v>2431927.7999999998</v>
          </cell>
          <cell r="J134" t="str">
            <v xml:space="preserve">  </v>
          </cell>
          <cell r="K134" t="str">
            <v xml:space="preserve">  </v>
          </cell>
          <cell r="L134" t="str">
            <v xml:space="preserve">  </v>
          </cell>
          <cell r="M134" t="str">
            <v xml:space="preserve">  </v>
          </cell>
          <cell r="N134" t="str">
            <v xml:space="preserve">  </v>
          </cell>
          <cell r="O134" t="str">
            <v xml:space="preserve">  </v>
          </cell>
          <cell r="P134">
            <v>2431927.7999999998</v>
          </cell>
        </row>
        <row r="135">
          <cell r="H135" t="str">
            <v xml:space="preserve">  </v>
          </cell>
          <cell r="I135" t="str">
            <v xml:space="preserve">  </v>
          </cell>
          <cell r="J135" t="str">
            <v xml:space="preserve">  </v>
          </cell>
          <cell r="K135" t="str">
            <v xml:space="preserve">  </v>
          </cell>
          <cell r="L135" t="str">
            <v xml:space="preserve">  </v>
          </cell>
          <cell r="M135" t="str">
            <v xml:space="preserve">  </v>
          </cell>
          <cell r="N135" t="str">
            <v xml:space="preserve">  </v>
          </cell>
          <cell r="O135" t="str">
            <v xml:space="preserve">  </v>
          </cell>
          <cell r="P135" t="str">
            <v xml:space="preserve">  </v>
          </cell>
        </row>
        <row r="136">
          <cell r="H136" t="str">
            <v xml:space="preserve">  </v>
          </cell>
          <cell r="I136" t="str">
            <v xml:space="preserve">  </v>
          </cell>
          <cell r="J136" t="str">
            <v xml:space="preserve">  </v>
          </cell>
          <cell r="K136" t="str">
            <v xml:space="preserve">  </v>
          </cell>
          <cell r="L136" t="str">
            <v xml:space="preserve">  </v>
          </cell>
          <cell r="M136" t="str">
            <v xml:space="preserve">  </v>
          </cell>
          <cell r="N136" t="str">
            <v xml:space="preserve">  </v>
          </cell>
          <cell r="O136" t="str">
            <v xml:space="preserve">  </v>
          </cell>
          <cell r="P136" t="str">
            <v xml:space="preserve">  </v>
          </cell>
        </row>
        <row r="137">
          <cell r="H137" t="str">
            <v xml:space="preserve">  </v>
          </cell>
          <cell r="I137" t="str">
            <v xml:space="preserve">  </v>
          </cell>
          <cell r="J137" t="str">
            <v xml:space="preserve">  </v>
          </cell>
          <cell r="K137" t="str">
            <v xml:space="preserve">  </v>
          </cell>
          <cell r="L137" t="str">
            <v xml:space="preserve">  </v>
          </cell>
          <cell r="M137" t="str">
            <v xml:space="preserve">  </v>
          </cell>
          <cell r="N137" t="str">
            <v xml:space="preserve">  </v>
          </cell>
          <cell r="O137" t="str">
            <v xml:space="preserve">  </v>
          </cell>
          <cell r="P137" t="str">
            <v xml:space="preserve">  </v>
          </cell>
        </row>
        <row r="138">
          <cell r="H138" t="str">
            <v xml:space="preserve">  </v>
          </cell>
          <cell r="I138" t="str">
            <v xml:space="preserve">  </v>
          </cell>
          <cell r="J138" t="str">
            <v xml:space="preserve">  </v>
          </cell>
          <cell r="K138" t="str">
            <v xml:space="preserve">  </v>
          </cell>
          <cell r="L138" t="str">
            <v xml:space="preserve">  </v>
          </cell>
          <cell r="M138" t="str">
            <v xml:space="preserve">  </v>
          </cell>
          <cell r="N138" t="str">
            <v xml:space="preserve">  </v>
          </cell>
          <cell r="O138" t="str">
            <v xml:space="preserve">  </v>
          </cell>
          <cell r="P138" t="str">
            <v xml:space="preserve">  </v>
          </cell>
        </row>
        <row r="139">
          <cell r="H139" t="str">
            <v xml:space="preserve">  </v>
          </cell>
          <cell r="I139" t="str">
            <v xml:space="preserve">  </v>
          </cell>
          <cell r="J139" t="str">
            <v xml:space="preserve">  </v>
          </cell>
          <cell r="K139" t="str">
            <v xml:space="preserve">  </v>
          </cell>
          <cell r="L139" t="str">
            <v xml:space="preserve">  </v>
          </cell>
          <cell r="M139" t="str">
            <v xml:space="preserve">  </v>
          </cell>
          <cell r="N139" t="str">
            <v xml:space="preserve">  </v>
          </cell>
          <cell r="O139" t="str">
            <v xml:space="preserve">  </v>
          </cell>
          <cell r="P139" t="str">
            <v xml:space="preserve">  </v>
          </cell>
        </row>
        <row r="140">
          <cell r="C140">
            <v>20266000</v>
          </cell>
          <cell r="D140" t="str">
            <v>USD</v>
          </cell>
          <cell r="E140" t="str">
            <v>BID</v>
          </cell>
          <cell r="F140" t="str">
            <v>1707-OC-EC</v>
          </cell>
          <cell r="G140" t="str">
            <v>GOBIERNO CENTRAL</v>
          </cell>
          <cell r="H140" t="str">
            <v xml:space="preserve"> 25.05.2006 </v>
          </cell>
          <cell r="I140">
            <v>132064.07999999999</v>
          </cell>
          <cell r="J140" t="str">
            <v xml:space="preserve">  </v>
          </cell>
          <cell r="K140" t="str">
            <v xml:space="preserve">  </v>
          </cell>
          <cell r="L140" t="str">
            <v xml:space="preserve">  </v>
          </cell>
          <cell r="M140" t="str">
            <v xml:space="preserve">  </v>
          </cell>
          <cell r="N140" t="str">
            <v xml:space="preserve">  </v>
          </cell>
          <cell r="O140" t="str">
            <v xml:space="preserve">  </v>
          </cell>
          <cell r="P140">
            <v>132064.07999999999</v>
          </cell>
        </row>
        <row r="141">
          <cell r="H141" t="str">
            <v xml:space="preserve">  </v>
          </cell>
          <cell r="I141" t="str">
            <v xml:space="preserve">  </v>
          </cell>
          <cell r="J141" t="str">
            <v xml:space="preserve">  </v>
          </cell>
          <cell r="K141" t="str">
            <v xml:space="preserve">  </v>
          </cell>
          <cell r="L141" t="str">
            <v xml:space="preserve">  </v>
          </cell>
          <cell r="M141" t="str">
            <v xml:space="preserve">  </v>
          </cell>
          <cell r="N141" t="str">
            <v xml:space="preserve">  </v>
          </cell>
          <cell r="O141" t="str">
            <v xml:space="preserve">  </v>
          </cell>
          <cell r="P141" t="str">
            <v xml:space="preserve">  </v>
          </cell>
        </row>
        <row r="142">
          <cell r="H142" t="str">
            <v xml:space="preserve">  </v>
          </cell>
          <cell r="I142" t="str">
            <v xml:space="preserve">  </v>
          </cell>
          <cell r="J142" t="str">
            <v xml:space="preserve">  </v>
          </cell>
          <cell r="K142" t="str">
            <v xml:space="preserve">  </v>
          </cell>
          <cell r="L142" t="str">
            <v xml:space="preserve">  </v>
          </cell>
          <cell r="M142" t="str">
            <v xml:space="preserve">  </v>
          </cell>
          <cell r="N142" t="str">
            <v xml:space="preserve">  </v>
          </cell>
          <cell r="O142" t="str">
            <v xml:space="preserve">  </v>
          </cell>
          <cell r="P142" t="str">
            <v xml:space="preserve">  </v>
          </cell>
        </row>
        <row r="143">
          <cell r="H143" t="str">
            <v xml:space="preserve">  </v>
          </cell>
          <cell r="I143" t="str">
            <v xml:space="preserve">  </v>
          </cell>
          <cell r="J143" t="str">
            <v xml:space="preserve">  </v>
          </cell>
          <cell r="K143" t="str">
            <v xml:space="preserve">  </v>
          </cell>
          <cell r="L143" t="str">
            <v xml:space="preserve">  </v>
          </cell>
          <cell r="M143" t="str">
            <v xml:space="preserve">  </v>
          </cell>
          <cell r="N143" t="str">
            <v xml:space="preserve">  </v>
          </cell>
          <cell r="O143" t="str">
            <v xml:space="preserve">  </v>
          </cell>
          <cell r="P143" t="str">
            <v xml:space="preserve">  </v>
          </cell>
        </row>
        <row r="144">
          <cell r="H144" t="str">
            <v xml:space="preserve">  </v>
          </cell>
          <cell r="I144" t="str">
            <v xml:space="preserve">  </v>
          </cell>
          <cell r="J144" t="str">
            <v xml:space="preserve">  </v>
          </cell>
          <cell r="K144" t="str">
            <v xml:space="preserve">  </v>
          </cell>
          <cell r="L144" t="str">
            <v xml:space="preserve">  </v>
          </cell>
          <cell r="M144" t="str">
            <v xml:space="preserve">  </v>
          </cell>
          <cell r="N144" t="str">
            <v xml:space="preserve">  </v>
          </cell>
          <cell r="O144" t="str">
            <v xml:space="preserve">  </v>
          </cell>
          <cell r="P144" t="str">
            <v xml:space="preserve">  </v>
          </cell>
        </row>
        <row r="145">
          <cell r="H145" t="str">
            <v xml:space="preserve">  </v>
          </cell>
          <cell r="I145" t="str">
            <v xml:space="preserve">  </v>
          </cell>
          <cell r="J145" t="str">
            <v xml:space="preserve">  </v>
          </cell>
          <cell r="K145" t="str">
            <v xml:space="preserve">  </v>
          </cell>
          <cell r="L145" t="str">
            <v xml:space="preserve">  </v>
          </cell>
          <cell r="M145" t="str">
            <v xml:space="preserve">  </v>
          </cell>
          <cell r="N145" t="str">
            <v xml:space="preserve">  </v>
          </cell>
          <cell r="O145" t="str">
            <v xml:space="preserve">  </v>
          </cell>
          <cell r="P145" t="str">
            <v xml:space="preserve">  </v>
          </cell>
        </row>
        <row r="146">
          <cell r="C146">
            <v>20267000</v>
          </cell>
          <cell r="D146" t="str">
            <v>USD</v>
          </cell>
          <cell r="E146" t="str">
            <v>BID</v>
          </cell>
          <cell r="F146" t="str">
            <v>1753-OC-EC</v>
          </cell>
          <cell r="G146" t="str">
            <v>ETAPA  EP CUENCA</v>
          </cell>
          <cell r="H146" t="str">
            <v xml:space="preserve"> 07.12.2006 </v>
          </cell>
          <cell r="I146">
            <v>19593522.68</v>
          </cell>
          <cell r="J146" t="str">
            <v xml:space="preserve">  </v>
          </cell>
          <cell r="K146" t="str">
            <v xml:space="preserve">  </v>
          </cell>
          <cell r="L146" t="str">
            <v xml:space="preserve">  </v>
          </cell>
          <cell r="M146" t="str">
            <v xml:space="preserve">  </v>
          </cell>
          <cell r="N146" t="str">
            <v xml:space="preserve">  </v>
          </cell>
          <cell r="O146" t="str">
            <v xml:space="preserve">  </v>
          </cell>
          <cell r="P146">
            <v>19593522.68</v>
          </cell>
        </row>
        <row r="147">
          <cell r="H147" t="str">
            <v xml:space="preserve">  </v>
          </cell>
          <cell r="I147" t="str">
            <v xml:space="preserve">  </v>
          </cell>
          <cell r="J147" t="str">
            <v xml:space="preserve">  </v>
          </cell>
          <cell r="K147" t="str">
            <v xml:space="preserve">  </v>
          </cell>
          <cell r="L147" t="str">
            <v xml:space="preserve">  </v>
          </cell>
          <cell r="M147" t="str">
            <v xml:space="preserve">  </v>
          </cell>
          <cell r="N147" t="str">
            <v xml:space="preserve">  </v>
          </cell>
          <cell r="O147" t="str">
            <v xml:space="preserve">  </v>
          </cell>
          <cell r="P147" t="str">
            <v xml:space="preserve">  </v>
          </cell>
        </row>
        <row r="148">
          <cell r="H148" t="str">
            <v xml:space="preserve">  </v>
          </cell>
          <cell r="I148" t="str">
            <v xml:space="preserve">  </v>
          </cell>
          <cell r="J148" t="str">
            <v xml:space="preserve">  </v>
          </cell>
          <cell r="K148" t="str">
            <v xml:space="preserve">  </v>
          </cell>
          <cell r="L148" t="str">
            <v xml:space="preserve">  </v>
          </cell>
          <cell r="M148" t="str">
            <v xml:space="preserve">  </v>
          </cell>
          <cell r="N148" t="str">
            <v xml:space="preserve">  </v>
          </cell>
          <cell r="O148" t="str">
            <v xml:space="preserve">  </v>
          </cell>
          <cell r="P148" t="str">
            <v xml:space="preserve">  </v>
          </cell>
        </row>
        <row r="149">
          <cell r="H149" t="str">
            <v xml:space="preserve">  </v>
          </cell>
          <cell r="I149" t="str">
            <v xml:space="preserve">  </v>
          </cell>
          <cell r="J149" t="str">
            <v xml:space="preserve">  </v>
          </cell>
          <cell r="K149" t="str">
            <v xml:space="preserve">  </v>
          </cell>
          <cell r="L149" t="str">
            <v xml:space="preserve">  </v>
          </cell>
          <cell r="M149" t="str">
            <v xml:space="preserve">  </v>
          </cell>
          <cell r="N149" t="str">
            <v xml:space="preserve">  </v>
          </cell>
          <cell r="O149" t="str">
            <v xml:space="preserve">  </v>
          </cell>
          <cell r="P149" t="str">
            <v xml:space="preserve">  </v>
          </cell>
        </row>
        <row r="150">
          <cell r="H150" t="str">
            <v xml:space="preserve">  </v>
          </cell>
          <cell r="I150" t="str">
            <v xml:space="preserve">  </v>
          </cell>
          <cell r="J150" t="str">
            <v xml:space="preserve">  </v>
          </cell>
          <cell r="K150" t="str">
            <v xml:space="preserve">  </v>
          </cell>
          <cell r="L150" t="str">
            <v xml:space="preserve">  </v>
          </cell>
          <cell r="M150" t="str">
            <v xml:space="preserve">  </v>
          </cell>
          <cell r="N150" t="str">
            <v xml:space="preserve">  </v>
          </cell>
          <cell r="O150" t="str">
            <v xml:space="preserve">  </v>
          </cell>
          <cell r="P150" t="str">
            <v xml:space="preserve">  </v>
          </cell>
        </row>
        <row r="151">
          <cell r="H151" t="str">
            <v xml:space="preserve">  </v>
          </cell>
          <cell r="I151" t="str">
            <v xml:space="preserve">  </v>
          </cell>
          <cell r="J151" t="str">
            <v xml:space="preserve">  </v>
          </cell>
          <cell r="K151" t="str">
            <v xml:space="preserve">  </v>
          </cell>
          <cell r="L151" t="str">
            <v xml:space="preserve">  </v>
          </cell>
          <cell r="M151" t="str">
            <v xml:space="preserve">  </v>
          </cell>
          <cell r="N151" t="str">
            <v xml:space="preserve">  </v>
          </cell>
          <cell r="O151" t="str">
            <v xml:space="preserve">  </v>
          </cell>
          <cell r="P151" t="str">
            <v xml:space="preserve">  </v>
          </cell>
        </row>
        <row r="152">
          <cell r="C152">
            <v>20268000</v>
          </cell>
          <cell r="D152" t="str">
            <v>USD</v>
          </cell>
          <cell r="E152" t="str">
            <v>BID</v>
          </cell>
          <cell r="F152" t="str">
            <v>1761-OC-EC</v>
          </cell>
          <cell r="G152" t="str">
            <v>MUN. CUENCA</v>
          </cell>
          <cell r="H152" t="str">
            <v xml:space="preserve"> 07.12.2006 </v>
          </cell>
          <cell r="I152">
            <v>1661765.63</v>
          </cell>
          <cell r="J152" t="str">
            <v xml:space="preserve">  </v>
          </cell>
          <cell r="K152" t="str">
            <v xml:space="preserve">  </v>
          </cell>
          <cell r="L152" t="str">
            <v xml:space="preserve">  </v>
          </cell>
          <cell r="M152" t="str">
            <v xml:space="preserve">  </v>
          </cell>
          <cell r="N152" t="str">
            <v xml:space="preserve">  </v>
          </cell>
          <cell r="O152" t="str">
            <v xml:space="preserve">  </v>
          </cell>
          <cell r="P152">
            <v>1661765.63</v>
          </cell>
        </row>
        <row r="153">
          <cell r="H153" t="str">
            <v xml:space="preserve">  </v>
          </cell>
          <cell r="I153" t="str">
            <v xml:space="preserve">  </v>
          </cell>
          <cell r="J153" t="str">
            <v xml:space="preserve">  </v>
          </cell>
          <cell r="K153" t="str">
            <v xml:space="preserve">  </v>
          </cell>
          <cell r="L153" t="str">
            <v xml:space="preserve">  </v>
          </cell>
          <cell r="M153" t="str">
            <v xml:space="preserve">  </v>
          </cell>
          <cell r="N153" t="str">
            <v xml:space="preserve">  </v>
          </cell>
          <cell r="O153" t="str">
            <v xml:space="preserve">  </v>
          </cell>
          <cell r="P153" t="str">
            <v xml:space="preserve">  </v>
          </cell>
        </row>
        <row r="154">
          <cell r="H154" t="str">
            <v xml:space="preserve">  </v>
          </cell>
          <cell r="I154" t="str">
            <v xml:space="preserve">  </v>
          </cell>
          <cell r="J154" t="str">
            <v xml:space="preserve">  </v>
          </cell>
          <cell r="K154" t="str">
            <v xml:space="preserve">  </v>
          </cell>
          <cell r="L154" t="str">
            <v xml:space="preserve">  </v>
          </cell>
          <cell r="M154" t="str">
            <v xml:space="preserve">  </v>
          </cell>
          <cell r="N154" t="str">
            <v xml:space="preserve">  </v>
          </cell>
          <cell r="O154" t="str">
            <v xml:space="preserve">  </v>
          </cell>
          <cell r="P154" t="str">
            <v xml:space="preserve">  </v>
          </cell>
        </row>
        <row r="155">
          <cell r="H155" t="str">
            <v xml:space="preserve">  </v>
          </cell>
          <cell r="I155" t="str">
            <v xml:space="preserve">  </v>
          </cell>
          <cell r="J155" t="str">
            <v xml:space="preserve">  </v>
          </cell>
          <cell r="K155" t="str">
            <v xml:space="preserve">  </v>
          </cell>
          <cell r="L155" t="str">
            <v xml:space="preserve">  </v>
          </cell>
          <cell r="M155" t="str">
            <v xml:space="preserve">  </v>
          </cell>
          <cell r="N155" t="str">
            <v xml:space="preserve">  </v>
          </cell>
          <cell r="O155" t="str">
            <v xml:space="preserve">  </v>
          </cell>
          <cell r="P155" t="str">
            <v xml:space="preserve">  </v>
          </cell>
        </row>
        <row r="156">
          <cell r="H156" t="str">
            <v xml:space="preserve">  </v>
          </cell>
          <cell r="I156" t="str">
            <v xml:space="preserve">  </v>
          </cell>
          <cell r="J156" t="str">
            <v xml:space="preserve">  </v>
          </cell>
          <cell r="K156" t="str">
            <v xml:space="preserve">  </v>
          </cell>
          <cell r="L156" t="str">
            <v xml:space="preserve">  </v>
          </cell>
          <cell r="M156" t="str">
            <v xml:space="preserve">  </v>
          </cell>
          <cell r="N156" t="str">
            <v xml:space="preserve">  </v>
          </cell>
          <cell r="O156" t="str">
            <v xml:space="preserve">  </v>
          </cell>
          <cell r="P156" t="str">
            <v xml:space="preserve">  </v>
          </cell>
        </row>
        <row r="157">
          <cell r="H157" t="str">
            <v xml:space="preserve">  </v>
          </cell>
          <cell r="I157" t="str">
            <v xml:space="preserve">  </v>
          </cell>
          <cell r="J157" t="str">
            <v xml:space="preserve">  </v>
          </cell>
          <cell r="K157" t="str">
            <v xml:space="preserve">  </v>
          </cell>
          <cell r="L157" t="str">
            <v xml:space="preserve">  </v>
          </cell>
          <cell r="M157" t="str">
            <v xml:space="preserve">  </v>
          </cell>
          <cell r="N157" t="str">
            <v xml:space="preserve">  </v>
          </cell>
          <cell r="O157" t="str">
            <v xml:space="preserve">  </v>
          </cell>
          <cell r="P157" t="str">
            <v xml:space="preserve">  </v>
          </cell>
        </row>
        <row r="158">
          <cell r="C158">
            <v>20269000</v>
          </cell>
          <cell r="D158" t="str">
            <v>USD</v>
          </cell>
          <cell r="E158" t="str">
            <v>BID</v>
          </cell>
          <cell r="F158" t="str">
            <v>1740-OC-EC</v>
          </cell>
          <cell r="G158" t="str">
            <v>DMQ</v>
          </cell>
          <cell r="H158" t="str">
            <v xml:space="preserve"> 05.03.2007 </v>
          </cell>
          <cell r="I158">
            <v>3575022.38</v>
          </cell>
          <cell r="J158" t="str">
            <v xml:space="preserve">  </v>
          </cell>
          <cell r="K158" t="str">
            <v xml:space="preserve">  </v>
          </cell>
          <cell r="L158" t="str">
            <v xml:space="preserve">  </v>
          </cell>
          <cell r="M158" t="str">
            <v xml:space="preserve">  </v>
          </cell>
          <cell r="N158" t="str">
            <v xml:space="preserve">  </v>
          </cell>
          <cell r="O158" t="str">
            <v xml:space="preserve">  </v>
          </cell>
          <cell r="P158">
            <v>3575022.38</v>
          </cell>
        </row>
        <row r="159">
          <cell r="H159" t="str">
            <v xml:space="preserve">  </v>
          </cell>
          <cell r="I159" t="str">
            <v xml:space="preserve">  </v>
          </cell>
          <cell r="J159" t="str">
            <v xml:space="preserve">  </v>
          </cell>
          <cell r="K159" t="str">
            <v xml:space="preserve">  </v>
          </cell>
          <cell r="L159" t="str">
            <v xml:space="preserve">  </v>
          </cell>
          <cell r="M159" t="str">
            <v xml:space="preserve">  </v>
          </cell>
          <cell r="N159" t="str">
            <v xml:space="preserve">  </v>
          </cell>
          <cell r="O159" t="str">
            <v xml:space="preserve">  </v>
          </cell>
          <cell r="P159" t="str">
            <v xml:space="preserve">  </v>
          </cell>
        </row>
        <row r="160">
          <cell r="H160" t="str">
            <v xml:space="preserve">  </v>
          </cell>
          <cell r="I160" t="str">
            <v xml:space="preserve">  </v>
          </cell>
          <cell r="J160" t="str">
            <v xml:space="preserve">  </v>
          </cell>
          <cell r="K160" t="str">
            <v xml:space="preserve">  </v>
          </cell>
          <cell r="L160" t="str">
            <v xml:space="preserve">  </v>
          </cell>
          <cell r="M160" t="str">
            <v xml:space="preserve">  </v>
          </cell>
          <cell r="N160" t="str">
            <v xml:space="preserve">  </v>
          </cell>
          <cell r="O160" t="str">
            <v xml:space="preserve">  </v>
          </cell>
          <cell r="P160" t="str">
            <v xml:space="preserve">  </v>
          </cell>
        </row>
        <row r="161">
          <cell r="H161" t="str">
            <v xml:space="preserve">  </v>
          </cell>
          <cell r="I161" t="str">
            <v xml:space="preserve">  </v>
          </cell>
          <cell r="J161" t="str">
            <v xml:space="preserve">  </v>
          </cell>
          <cell r="K161" t="str">
            <v xml:space="preserve">  </v>
          </cell>
          <cell r="L161" t="str">
            <v xml:space="preserve">  </v>
          </cell>
          <cell r="M161" t="str">
            <v xml:space="preserve">  </v>
          </cell>
          <cell r="N161" t="str">
            <v xml:space="preserve">  </v>
          </cell>
          <cell r="O161" t="str">
            <v xml:space="preserve">  </v>
          </cell>
          <cell r="P161" t="str">
            <v xml:space="preserve">  </v>
          </cell>
        </row>
        <row r="162">
          <cell r="H162" t="str">
            <v xml:space="preserve">  </v>
          </cell>
          <cell r="I162" t="str">
            <v xml:space="preserve">  </v>
          </cell>
          <cell r="J162" t="str">
            <v xml:space="preserve">  </v>
          </cell>
          <cell r="K162" t="str">
            <v xml:space="preserve">  </v>
          </cell>
          <cell r="L162" t="str">
            <v xml:space="preserve">  </v>
          </cell>
          <cell r="M162" t="str">
            <v xml:space="preserve">  </v>
          </cell>
          <cell r="N162" t="str">
            <v xml:space="preserve">  </v>
          </cell>
          <cell r="O162" t="str">
            <v xml:space="preserve">  </v>
          </cell>
          <cell r="P162" t="str">
            <v xml:space="preserve">  </v>
          </cell>
        </row>
        <row r="163">
          <cell r="H163" t="str">
            <v xml:space="preserve">  </v>
          </cell>
          <cell r="I163" t="str">
            <v xml:space="preserve">  </v>
          </cell>
          <cell r="J163" t="str">
            <v xml:space="preserve">  </v>
          </cell>
          <cell r="K163" t="str">
            <v xml:space="preserve">  </v>
          </cell>
          <cell r="L163" t="str">
            <v xml:space="preserve">  </v>
          </cell>
          <cell r="M163" t="str">
            <v xml:space="preserve">  </v>
          </cell>
          <cell r="N163" t="str">
            <v xml:space="preserve">  </v>
          </cell>
          <cell r="O163" t="str">
            <v xml:space="preserve">  </v>
          </cell>
          <cell r="P163" t="str">
            <v xml:space="preserve">  </v>
          </cell>
        </row>
        <row r="164">
          <cell r="C164">
            <v>20270000</v>
          </cell>
          <cell r="D164" t="str">
            <v>USD</v>
          </cell>
          <cell r="E164" t="str">
            <v>BID</v>
          </cell>
          <cell r="F164" t="str">
            <v>1791-OC-EC</v>
          </cell>
          <cell r="G164" t="str">
            <v>GOBIERNO CENTRAL</v>
          </cell>
          <cell r="H164" t="str">
            <v xml:space="preserve"> 29.06.2007 </v>
          </cell>
          <cell r="I164">
            <v>3448275.89</v>
          </cell>
          <cell r="J164" t="str">
            <v xml:space="preserve">  </v>
          </cell>
          <cell r="K164" t="str">
            <v xml:space="preserve">  </v>
          </cell>
          <cell r="L164" t="str">
            <v xml:space="preserve">  </v>
          </cell>
          <cell r="M164" t="str">
            <v xml:space="preserve">  </v>
          </cell>
          <cell r="N164" t="str">
            <v xml:space="preserve">  </v>
          </cell>
          <cell r="O164" t="str">
            <v xml:space="preserve">  </v>
          </cell>
          <cell r="P164">
            <v>3448275.89</v>
          </cell>
        </row>
        <row r="165">
          <cell r="H165" t="str">
            <v xml:space="preserve">  </v>
          </cell>
          <cell r="I165" t="str">
            <v xml:space="preserve">  </v>
          </cell>
          <cell r="J165" t="str">
            <v xml:space="preserve">  </v>
          </cell>
          <cell r="K165" t="str">
            <v xml:space="preserve">  </v>
          </cell>
          <cell r="L165" t="str">
            <v xml:space="preserve">  </v>
          </cell>
          <cell r="M165" t="str">
            <v xml:space="preserve">  </v>
          </cell>
          <cell r="N165" t="str">
            <v xml:space="preserve">  </v>
          </cell>
          <cell r="O165" t="str">
            <v xml:space="preserve">  </v>
          </cell>
          <cell r="P165" t="str">
            <v xml:space="preserve">  </v>
          </cell>
        </row>
        <row r="166">
          <cell r="H166" t="str">
            <v xml:space="preserve">  </v>
          </cell>
          <cell r="I166" t="str">
            <v xml:space="preserve">  </v>
          </cell>
          <cell r="J166" t="str">
            <v xml:space="preserve">  </v>
          </cell>
          <cell r="K166" t="str">
            <v xml:space="preserve">  </v>
          </cell>
          <cell r="L166" t="str">
            <v xml:space="preserve">  </v>
          </cell>
          <cell r="M166" t="str">
            <v xml:space="preserve">  </v>
          </cell>
          <cell r="N166" t="str">
            <v xml:space="preserve">  </v>
          </cell>
          <cell r="O166" t="str">
            <v xml:space="preserve">  </v>
          </cell>
          <cell r="P166" t="str">
            <v xml:space="preserve">  </v>
          </cell>
        </row>
        <row r="167">
          <cell r="H167" t="str">
            <v xml:space="preserve">  </v>
          </cell>
          <cell r="I167" t="str">
            <v xml:space="preserve">  </v>
          </cell>
          <cell r="J167" t="str">
            <v xml:space="preserve">  </v>
          </cell>
          <cell r="K167" t="str">
            <v xml:space="preserve">  </v>
          </cell>
          <cell r="L167" t="str">
            <v xml:space="preserve">  </v>
          </cell>
          <cell r="M167" t="str">
            <v xml:space="preserve">  </v>
          </cell>
          <cell r="N167" t="str">
            <v xml:space="preserve">  </v>
          </cell>
          <cell r="O167" t="str">
            <v xml:space="preserve">  </v>
          </cell>
          <cell r="P167" t="str">
            <v xml:space="preserve">  </v>
          </cell>
        </row>
        <row r="168">
          <cell r="H168" t="str">
            <v xml:space="preserve">  </v>
          </cell>
          <cell r="I168" t="str">
            <v xml:space="preserve">  </v>
          </cell>
          <cell r="J168" t="str">
            <v xml:space="preserve">  </v>
          </cell>
          <cell r="K168" t="str">
            <v xml:space="preserve">  </v>
          </cell>
          <cell r="L168" t="str">
            <v xml:space="preserve">  </v>
          </cell>
          <cell r="M168" t="str">
            <v xml:space="preserve">  </v>
          </cell>
          <cell r="N168" t="str">
            <v xml:space="preserve">  </v>
          </cell>
          <cell r="O168" t="str">
            <v xml:space="preserve">  </v>
          </cell>
          <cell r="P168" t="str">
            <v xml:space="preserve">  </v>
          </cell>
        </row>
        <row r="169">
          <cell r="H169" t="str">
            <v xml:space="preserve">  </v>
          </cell>
          <cell r="I169" t="str">
            <v xml:space="preserve">  </v>
          </cell>
          <cell r="J169" t="str">
            <v xml:space="preserve">  </v>
          </cell>
          <cell r="K169" t="str">
            <v xml:space="preserve">  </v>
          </cell>
          <cell r="L169" t="str">
            <v xml:space="preserve">  </v>
          </cell>
          <cell r="M169" t="str">
            <v xml:space="preserve">  </v>
          </cell>
          <cell r="N169" t="str">
            <v xml:space="preserve">  </v>
          </cell>
          <cell r="O169" t="str">
            <v xml:space="preserve">  </v>
          </cell>
          <cell r="P169" t="str">
            <v xml:space="preserve">  </v>
          </cell>
        </row>
        <row r="170">
          <cell r="C170">
            <v>20271000</v>
          </cell>
          <cell r="D170" t="str">
            <v>USD</v>
          </cell>
          <cell r="E170" t="str">
            <v>BID</v>
          </cell>
          <cell r="F170" t="str">
            <v>1925-OC-EC</v>
          </cell>
          <cell r="G170" t="str">
            <v>TAME</v>
          </cell>
          <cell r="H170" t="str">
            <v xml:space="preserve"> 12.12.2007 </v>
          </cell>
          <cell r="I170">
            <v>6546767.5899999999</v>
          </cell>
          <cell r="J170" t="str">
            <v xml:space="preserve">  </v>
          </cell>
          <cell r="K170" t="str">
            <v xml:space="preserve">  </v>
          </cell>
          <cell r="L170" t="str">
            <v xml:space="preserve">  </v>
          </cell>
          <cell r="M170" t="str">
            <v xml:space="preserve">  </v>
          </cell>
          <cell r="N170" t="str">
            <v xml:space="preserve">  </v>
          </cell>
          <cell r="O170" t="str">
            <v xml:space="preserve">  </v>
          </cell>
          <cell r="P170">
            <v>6546767.5899999999</v>
          </cell>
        </row>
        <row r="171">
          <cell r="H171" t="str">
            <v xml:space="preserve">  </v>
          </cell>
          <cell r="I171" t="str">
            <v xml:space="preserve">  </v>
          </cell>
          <cell r="J171" t="str">
            <v xml:space="preserve">  </v>
          </cell>
          <cell r="K171" t="str">
            <v xml:space="preserve">  </v>
          </cell>
          <cell r="L171" t="str">
            <v xml:space="preserve">  </v>
          </cell>
          <cell r="M171" t="str">
            <v xml:space="preserve">  </v>
          </cell>
          <cell r="N171" t="str">
            <v xml:space="preserve">  </v>
          </cell>
          <cell r="O171" t="str">
            <v xml:space="preserve">  </v>
          </cell>
          <cell r="P171" t="str">
            <v xml:space="preserve">  </v>
          </cell>
        </row>
        <row r="172">
          <cell r="H172" t="str">
            <v xml:space="preserve">  </v>
          </cell>
          <cell r="I172" t="str">
            <v xml:space="preserve">  </v>
          </cell>
          <cell r="J172" t="str">
            <v xml:space="preserve">  </v>
          </cell>
          <cell r="K172" t="str">
            <v xml:space="preserve">  </v>
          </cell>
          <cell r="L172" t="str">
            <v xml:space="preserve">  </v>
          </cell>
          <cell r="M172" t="str">
            <v xml:space="preserve">  </v>
          </cell>
          <cell r="N172" t="str">
            <v xml:space="preserve">  </v>
          </cell>
          <cell r="O172" t="str">
            <v xml:space="preserve">  </v>
          </cell>
          <cell r="P172" t="str">
            <v xml:space="preserve">  </v>
          </cell>
        </row>
        <row r="173">
          <cell r="H173" t="str">
            <v xml:space="preserve">  </v>
          </cell>
          <cell r="I173" t="str">
            <v xml:space="preserve">  </v>
          </cell>
          <cell r="J173" t="str">
            <v xml:space="preserve">  </v>
          </cell>
          <cell r="K173" t="str">
            <v xml:space="preserve">  </v>
          </cell>
          <cell r="L173" t="str">
            <v xml:space="preserve">  </v>
          </cell>
          <cell r="M173" t="str">
            <v xml:space="preserve">  </v>
          </cell>
          <cell r="N173" t="str">
            <v xml:space="preserve">  </v>
          </cell>
          <cell r="O173" t="str">
            <v xml:space="preserve">  </v>
          </cell>
          <cell r="P173" t="str">
            <v xml:space="preserve">  </v>
          </cell>
        </row>
        <row r="174">
          <cell r="H174" t="str">
            <v xml:space="preserve">  </v>
          </cell>
          <cell r="I174" t="str">
            <v xml:space="preserve">  </v>
          </cell>
          <cell r="J174" t="str">
            <v xml:space="preserve">  </v>
          </cell>
          <cell r="K174" t="str">
            <v xml:space="preserve">  </v>
          </cell>
          <cell r="L174" t="str">
            <v xml:space="preserve">  </v>
          </cell>
          <cell r="M174" t="str">
            <v xml:space="preserve">  </v>
          </cell>
          <cell r="N174" t="str">
            <v xml:space="preserve">  </v>
          </cell>
          <cell r="O174" t="str">
            <v xml:space="preserve">  </v>
          </cell>
          <cell r="P174" t="str">
            <v xml:space="preserve">  </v>
          </cell>
        </row>
        <row r="175">
          <cell r="H175" t="str">
            <v xml:space="preserve">  </v>
          </cell>
          <cell r="I175" t="str">
            <v xml:space="preserve">  </v>
          </cell>
          <cell r="J175" t="str">
            <v xml:space="preserve">  </v>
          </cell>
          <cell r="K175" t="str">
            <v xml:space="preserve">  </v>
          </cell>
          <cell r="L175" t="str">
            <v xml:space="preserve">  </v>
          </cell>
          <cell r="M175" t="str">
            <v xml:space="preserve">  </v>
          </cell>
          <cell r="N175" t="str">
            <v xml:space="preserve">  </v>
          </cell>
          <cell r="O175" t="str">
            <v xml:space="preserve">  </v>
          </cell>
          <cell r="P175" t="str">
            <v xml:space="preserve">  </v>
          </cell>
        </row>
        <row r="176">
          <cell r="C176">
            <v>20272000</v>
          </cell>
          <cell r="D176" t="str">
            <v>USD</v>
          </cell>
          <cell r="E176" t="str">
            <v>BID</v>
          </cell>
          <cell r="F176" t="str">
            <v>1754-OC-EC</v>
          </cell>
          <cell r="G176" t="str">
            <v>GOBIERNO CENTRAL</v>
          </cell>
          <cell r="H176" t="str">
            <v xml:space="preserve"> 12.12.2007 </v>
          </cell>
          <cell r="I176">
            <v>29999999.977000002</v>
          </cell>
          <cell r="J176" t="str">
            <v xml:space="preserve">  </v>
          </cell>
          <cell r="K176" t="str">
            <v xml:space="preserve">  </v>
          </cell>
          <cell r="L176" t="str">
            <v xml:space="preserve">  </v>
          </cell>
          <cell r="M176" t="str">
            <v xml:space="preserve">  </v>
          </cell>
          <cell r="N176" t="str">
            <v xml:space="preserve">  </v>
          </cell>
          <cell r="O176" t="str">
            <v xml:space="preserve">  </v>
          </cell>
          <cell r="P176">
            <v>29999999.977000002</v>
          </cell>
        </row>
        <row r="177">
          <cell r="H177" t="str">
            <v xml:space="preserve">  </v>
          </cell>
          <cell r="I177" t="str">
            <v xml:space="preserve">  </v>
          </cell>
          <cell r="J177" t="str">
            <v xml:space="preserve">  </v>
          </cell>
          <cell r="K177" t="str">
            <v xml:space="preserve">  </v>
          </cell>
          <cell r="L177" t="str">
            <v xml:space="preserve">  </v>
          </cell>
          <cell r="M177" t="str">
            <v xml:space="preserve">  </v>
          </cell>
          <cell r="N177" t="str">
            <v xml:space="preserve">  </v>
          </cell>
          <cell r="O177" t="str">
            <v xml:space="preserve">  </v>
          </cell>
          <cell r="P177" t="str">
            <v xml:space="preserve">  </v>
          </cell>
        </row>
        <row r="178">
          <cell r="H178" t="str">
            <v xml:space="preserve">  </v>
          </cell>
          <cell r="I178" t="str">
            <v xml:space="preserve">  </v>
          </cell>
          <cell r="J178" t="str">
            <v xml:space="preserve">  </v>
          </cell>
          <cell r="K178" t="str">
            <v xml:space="preserve">  </v>
          </cell>
          <cell r="L178" t="str">
            <v xml:space="preserve">  </v>
          </cell>
          <cell r="M178" t="str">
            <v xml:space="preserve">  </v>
          </cell>
          <cell r="N178" t="str">
            <v xml:space="preserve">  </v>
          </cell>
          <cell r="O178" t="str">
            <v xml:space="preserve">  </v>
          </cell>
          <cell r="P178" t="str">
            <v xml:space="preserve">  </v>
          </cell>
        </row>
        <row r="179">
          <cell r="H179" t="str">
            <v xml:space="preserve">  </v>
          </cell>
          <cell r="I179" t="str">
            <v xml:space="preserve">  </v>
          </cell>
          <cell r="J179" t="str">
            <v xml:space="preserve">  </v>
          </cell>
          <cell r="K179" t="str">
            <v xml:space="preserve">  </v>
          </cell>
          <cell r="L179" t="str">
            <v xml:space="preserve">  </v>
          </cell>
          <cell r="M179" t="str">
            <v xml:space="preserve">  </v>
          </cell>
          <cell r="N179" t="str">
            <v xml:space="preserve">  </v>
          </cell>
          <cell r="O179" t="str">
            <v xml:space="preserve">  </v>
          </cell>
          <cell r="P179" t="str">
            <v xml:space="preserve">  </v>
          </cell>
        </row>
        <row r="180">
          <cell r="H180" t="str">
            <v xml:space="preserve">  </v>
          </cell>
          <cell r="I180" t="str">
            <v xml:space="preserve">  </v>
          </cell>
          <cell r="J180" t="str">
            <v xml:space="preserve">  </v>
          </cell>
          <cell r="K180" t="str">
            <v xml:space="preserve">  </v>
          </cell>
          <cell r="L180" t="str">
            <v xml:space="preserve">  </v>
          </cell>
          <cell r="M180" t="str">
            <v xml:space="preserve">  </v>
          </cell>
          <cell r="N180" t="str">
            <v xml:space="preserve">  </v>
          </cell>
          <cell r="O180" t="str">
            <v xml:space="preserve">  </v>
          </cell>
          <cell r="P180" t="str">
            <v xml:space="preserve">  </v>
          </cell>
        </row>
        <row r="181">
          <cell r="H181" t="str">
            <v xml:space="preserve">  </v>
          </cell>
          <cell r="I181" t="str">
            <v xml:space="preserve">  </v>
          </cell>
          <cell r="J181" t="str">
            <v xml:space="preserve">  </v>
          </cell>
          <cell r="K181" t="str">
            <v xml:space="preserve">  </v>
          </cell>
          <cell r="L181" t="str">
            <v xml:space="preserve">  </v>
          </cell>
          <cell r="M181" t="str">
            <v xml:space="preserve">  </v>
          </cell>
          <cell r="N181" t="str">
            <v xml:space="preserve">  </v>
          </cell>
          <cell r="O181" t="str">
            <v xml:space="preserve">  </v>
          </cell>
          <cell r="P181" t="str">
            <v xml:space="preserve">  </v>
          </cell>
        </row>
        <row r="182">
          <cell r="C182">
            <v>20273000</v>
          </cell>
          <cell r="D182" t="str">
            <v>USD</v>
          </cell>
          <cell r="E182" t="str">
            <v>BID</v>
          </cell>
          <cell r="F182" t="str">
            <v>1923/BL-EC</v>
          </cell>
          <cell r="G182" t="str">
            <v>GOBIERNO CENTRAL</v>
          </cell>
          <cell r="H182" t="str">
            <v xml:space="preserve"> 12.12.2007 </v>
          </cell>
          <cell r="I182">
            <v>28161224.5</v>
          </cell>
          <cell r="J182" t="str">
            <v xml:space="preserve">  </v>
          </cell>
          <cell r="K182" t="str">
            <v xml:space="preserve">  </v>
          </cell>
          <cell r="L182" t="str">
            <v xml:space="preserve">  </v>
          </cell>
          <cell r="M182" t="str">
            <v xml:space="preserve">  </v>
          </cell>
          <cell r="N182" t="str">
            <v xml:space="preserve">  </v>
          </cell>
          <cell r="O182" t="str">
            <v xml:space="preserve">  </v>
          </cell>
          <cell r="P182">
            <v>28161224.5</v>
          </cell>
        </row>
        <row r="183">
          <cell r="H183" t="str">
            <v xml:space="preserve">  </v>
          </cell>
          <cell r="I183" t="str">
            <v xml:space="preserve">  </v>
          </cell>
          <cell r="J183" t="str">
            <v xml:space="preserve">  </v>
          </cell>
          <cell r="K183" t="str">
            <v xml:space="preserve">  </v>
          </cell>
          <cell r="L183" t="str">
            <v xml:space="preserve">  </v>
          </cell>
          <cell r="M183" t="str">
            <v xml:space="preserve">  </v>
          </cell>
          <cell r="N183" t="str">
            <v xml:space="preserve">  </v>
          </cell>
          <cell r="O183" t="str">
            <v xml:space="preserve">  </v>
          </cell>
          <cell r="P183" t="str">
            <v xml:space="preserve">  </v>
          </cell>
        </row>
        <row r="184">
          <cell r="H184" t="str">
            <v xml:space="preserve">  </v>
          </cell>
          <cell r="I184" t="str">
            <v xml:space="preserve">  </v>
          </cell>
          <cell r="J184" t="str">
            <v xml:space="preserve">  </v>
          </cell>
          <cell r="K184" t="str">
            <v xml:space="preserve">  </v>
          </cell>
          <cell r="L184" t="str">
            <v xml:space="preserve">  </v>
          </cell>
          <cell r="M184" t="str">
            <v xml:space="preserve">  </v>
          </cell>
          <cell r="N184" t="str">
            <v xml:space="preserve">  </v>
          </cell>
          <cell r="O184" t="str">
            <v xml:space="preserve">  </v>
          </cell>
          <cell r="P184" t="str">
            <v xml:space="preserve">  </v>
          </cell>
        </row>
        <row r="185">
          <cell r="H185" t="str">
            <v xml:space="preserve">  </v>
          </cell>
          <cell r="I185" t="str">
            <v xml:space="preserve">  </v>
          </cell>
          <cell r="J185" t="str">
            <v xml:space="preserve">  </v>
          </cell>
          <cell r="K185" t="str">
            <v xml:space="preserve">  </v>
          </cell>
          <cell r="L185" t="str">
            <v xml:space="preserve">  </v>
          </cell>
          <cell r="M185" t="str">
            <v xml:space="preserve">  </v>
          </cell>
          <cell r="N185" t="str">
            <v xml:space="preserve">  </v>
          </cell>
          <cell r="O185" t="str">
            <v xml:space="preserve">  </v>
          </cell>
          <cell r="P185" t="str">
            <v xml:space="preserve">  </v>
          </cell>
        </row>
        <row r="186">
          <cell r="H186" t="str">
            <v xml:space="preserve">  </v>
          </cell>
          <cell r="I186" t="str">
            <v xml:space="preserve">  </v>
          </cell>
          <cell r="J186" t="str">
            <v xml:space="preserve">  </v>
          </cell>
          <cell r="K186" t="str">
            <v xml:space="preserve">  </v>
          </cell>
          <cell r="L186" t="str">
            <v xml:space="preserve">  </v>
          </cell>
          <cell r="M186" t="str">
            <v xml:space="preserve">  </v>
          </cell>
          <cell r="N186" t="str">
            <v xml:space="preserve">  </v>
          </cell>
          <cell r="O186" t="str">
            <v xml:space="preserve">  </v>
          </cell>
          <cell r="P186" t="str">
            <v xml:space="preserve">  </v>
          </cell>
        </row>
        <row r="187">
          <cell r="H187" t="str">
            <v xml:space="preserve">  </v>
          </cell>
          <cell r="I187" t="str">
            <v xml:space="preserve">  </v>
          </cell>
          <cell r="J187" t="str">
            <v xml:space="preserve">  </v>
          </cell>
          <cell r="K187" t="str">
            <v xml:space="preserve">  </v>
          </cell>
          <cell r="L187" t="str">
            <v xml:space="preserve">  </v>
          </cell>
          <cell r="M187" t="str">
            <v xml:space="preserve">  </v>
          </cell>
          <cell r="N187" t="str">
            <v xml:space="preserve">  </v>
          </cell>
          <cell r="O187" t="str">
            <v xml:space="preserve">  </v>
          </cell>
          <cell r="P187" t="str">
            <v xml:space="preserve">  </v>
          </cell>
        </row>
        <row r="188">
          <cell r="C188">
            <v>20274000</v>
          </cell>
          <cell r="D188" t="str">
            <v>USD</v>
          </cell>
          <cell r="E188" t="str">
            <v>BID</v>
          </cell>
          <cell r="F188" t="str">
            <v>1802-OC-EC</v>
          </cell>
          <cell r="G188" t="str">
            <v>EMAAP-Q</v>
          </cell>
          <cell r="H188" t="str">
            <v xml:space="preserve"> 12.12.2007 </v>
          </cell>
          <cell r="I188">
            <v>24763680.609999999</v>
          </cell>
          <cell r="J188" t="str">
            <v xml:space="preserve">  </v>
          </cell>
          <cell r="K188" t="str">
            <v xml:space="preserve">  </v>
          </cell>
          <cell r="L188" t="str">
            <v xml:space="preserve">  </v>
          </cell>
          <cell r="M188" t="str">
            <v xml:space="preserve">  </v>
          </cell>
          <cell r="N188" t="str">
            <v xml:space="preserve">  </v>
          </cell>
          <cell r="O188" t="str">
            <v xml:space="preserve">  </v>
          </cell>
          <cell r="P188">
            <v>24763680.609999999</v>
          </cell>
        </row>
        <row r="189">
          <cell r="H189" t="str">
            <v xml:space="preserve">  </v>
          </cell>
          <cell r="I189" t="str">
            <v xml:space="preserve">  </v>
          </cell>
          <cell r="J189" t="str">
            <v xml:space="preserve">  </v>
          </cell>
          <cell r="K189" t="str">
            <v xml:space="preserve">  </v>
          </cell>
          <cell r="L189" t="str">
            <v xml:space="preserve">  </v>
          </cell>
          <cell r="M189" t="str">
            <v xml:space="preserve">  </v>
          </cell>
          <cell r="N189" t="str">
            <v xml:space="preserve">  </v>
          </cell>
          <cell r="O189" t="str">
            <v xml:space="preserve">  </v>
          </cell>
          <cell r="P189" t="str">
            <v xml:space="preserve">  </v>
          </cell>
        </row>
        <row r="190">
          <cell r="H190" t="str">
            <v xml:space="preserve">  </v>
          </cell>
          <cell r="I190" t="str">
            <v xml:space="preserve">  </v>
          </cell>
          <cell r="J190" t="str">
            <v xml:space="preserve">  </v>
          </cell>
          <cell r="K190" t="str">
            <v xml:space="preserve">  </v>
          </cell>
          <cell r="L190" t="str">
            <v xml:space="preserve">  </v>
          </cell>
          <cell r="M190" t="str">
            <v xml:space="preserve">  </v>
          </cell>
          <cell r="N190" t="str">
            <v xml:space="preserve">  </v>
          </cell>
          <cell r="O190" t="str">
            <v xml:space="preserve">  </v>
          </cell>
          <cell r="P190" t="str">
            <v xml:space="preserve">  </v>
          </cell>
        </row>
        <row r="191">
          <cell r="H191" t="str">
            <v xml:space="preserve">  </v>
          </cell>
          <cell r="I191" t="str">
            <v xml:space="preserve">  </v>
          </cell>
          <cell r="J191" t="str">
            <v xml:space="preserve">  </v>
          </cell>
          <cell r="K191" t="str">
            <v xml:space="preserve">  </v>
          </cell>
          <cell r="L191" t="str">
            <v xml:space="preserve">  </v>
          </cell>
          <cell r="M191" t="str">
            <v xml:space="preserve">  </v>
          </cell>
          <cell r="N191" t="str">
            <v xml:space="preserve">  </v>
          </cell>
          <cell r="O191" t="str">
            <v xml:space="preserve">  </v>
          </cell>
          <cell r="P191" t="str">
            <v xml:space="preserve">  </v>
          </cell>
        </row>
        <row r="192">
          <cell r="H192" t="str">
            <v xml:space="preserve">  </v>
          </cell>
          <cell r="I192" t="str">
            <v xml:space="preserve">  </v>
          </cell>
          <cell r="J192" t="str">
            <v xml:space="preserve">  </v>
          </cell>
          <cell r="K192" t="str">
            <v xml:space="preserve">  </v>
          </cell>
          <cell r="L192" t="str">
            <v xml:space="preserve">  </v>
          </cell>
          <cell r="M192" t="str">
            <v xml:space="preserve">  </v>
          </cell>
          <cell r="N192" t="str">
            <v xml:space="preserve">  </v>
          </cell>
          <cell r="O192" t="str">
            <v xml:space="preserve">  </v>
          </cell>
          <cell r="P192" t="str">
            <v xml:space="preserve">  </v>
          </cell>
        </row>
        <row r="193">
          <cell r="H193" t="str">
            <v xml:space="preserve">  </v>
          </cell>
          <cell r="I193" t="str">
            <v xml:space="preserve">  </v>
          </cell>
          <cell r="J193" t="str">
            <v xml:space="preserve">  </v>
          </cell>
          <cell r="K193" t="str">
            <v xml:space="preserve">  </v>
          </cell>
          <cell r="L193" t="str">
            <v xml:space="preserve">  </v>
          </cell>
          <cell r="M193" t="str">
            <v xml:space="preserve">  </v>
          </cell>
          <cell r="N193" t="str">
            <v xml:space="preserve">  </v>
          </cell>
          <cell r="O193" t="str">
            <v xml:space="preserve">  </v>
          </cell>
          <cell r="P193" t="str">
            <v xml:space="preserve">  </v>
          </cell>
        </row>
        <row r="194">
          <cell r="C194">
            <v>20276000</v>
          </cell>
          <cell r="D194" t="str">
            <v>USD</v>
          </cell>
          <cell r="E194" t="str">
            <v>BID</v>
          </cell>
          <cell r="F194" t="str">
            <v>1924-OC-EC</v>
          </cell>
          <cell r="G194" t="str">
            <v>GOBIERNO CENTRAL</v>
          </cell>
          <cell r="H194" t="str">
            <v xml:space="preserve"> 12.12.2007 </v>
          </cell>
          <cell r="I194">
            <v>80317878.121000007</v>
          </cell>
          <cell r="J194" t="str">
            <v xml:space="preserve">  </v>
          </cell>
          <cell r="K194" t="str">
            <v xml:space="preserve">  </v>
          </cell>
          <cell r="L194" t="str">
            <v xml:space="preserve">  </v>
          </cell>
          <cell r="M194" t="str">
            <v xml:space="preserve">  </v>
          </cell>
          <cell r="N194" t="str">
            <v xml:space="preserve">  </v>
          </cell>
          <cell r="O194" t="str">
            <v xml:space="preserve">  </v>
          </cell>
          <cell r="P194">
            <v>80317878.121000007</v>
          </cell>
        </row>
        <row r="195">
          <cell r="H195" t="str">
            <v xml:space="preserve">  </v>
          </cell>
          <cell r="I195" t="str">
            <v xml:space="preserve">  </v>
          </cell>
          <cell r="J195" t="str">
            <v xml:space="preserve">  </v>
          </cell>
          <cell r="K195" t="str">
            <v xml:space="preserve">  </v>
          </cell>
          <cell r="L195" t="str">
            <v xml:space="preserve">  </v>
          </cell>
          <cell r="M195" t="str">
            <v xml:space="preserve">  </v>
          </cell>
          <cell r="N195" t="str">
            <v xml:space="preserve">  </v>
          </cell>
          <cell r="O195" t="str">
            <v xml:space="preserve">  </v>
          </cell>
          <cell r="P195" t="str">
            <v xml:space="preserve">  </v>
          </cell>
        </row>
        <row r="196">
          <cell r="H196" t="str">
            <v xml:space="preserve">  </v>
          </cell>
          <cell r="I196" t="str">
            <v xml:space="preserve">  </v>
          </cell>
          <cell r="J196" t="str">
            <v xml:space="preserve">  </v>
          </cell>
          <cell r="K196" t="str">
            <v xml:space="preserve">  </v>
          </cell>
          <cell r="L196" t="str">
            <v xml:space="preserve">  </v>
          </cell>
          <cell r="M196" t="str">
            <v xml:space="preserve">  </v>
          </cell>
          <cell r="N196" t="str">
            <v xml:space="preserve">  </v>
          </cell>
          <cell r="O196" t="str">
            <v xml:space="preserve">  </v>
          </cell>
          <cell r="P196" t="str">
            <v xml:space="preserve">  </v>
          </cell>
        </row>
        <row r="197">
          <cell r="H197" t="str">
            <v xml:space="preserve">  </v>
          </cell>
          <cell r="I197" t="str">
            <v xml:space="preserve">  </v>
          </cell>
          <cell r="J197" t="str">
            <v xml:space="preserve">  </v>
          </cell>
          <cell r="K197" t="str">
            <v xml:space="preserve">  </v>
          </cell>
          <cell r="L197" t="str">
            <v xml:space="preserve">  </v>
          </cell>
          <cell r="M197" t="str">
            <v xml:space="preserve">  </v>
          </cell>
          <cell r="N197" t="str">
            <v xml:space="preserve">  </v>
          </cell>
          <cell r="O197" t="str">
            <v xml:space="preserve">  </v>
          </cell>
          <cell r="P197" t="str">
            <v xml:space="preserve">  </v>
          </cell>
        </row>
        <row r="198">
          <cell r="H198" t="str">
            <v xml:space="preserve">  </v>
          </cell>
          <cell r="I198" t="str">
            <v xml:space="preserve">  </v>
          </cell>
          <cell r="J198" t="str">
            <v xml:space="preserve">  </v>
          </cell>
          <cell r="K198" t="str">
            <v xml:space="preserve">  </v>
          </cell>
          <cell r="L198" t="str">
            <v xml:space="preserve">  </v>
          </cell>
          <cell r="M198" t="str">
            <v xml:space="preserve">  </v>
          </cell>
          <cell r="N198" t="str">
            <v xml:space="preserve">  </v>
          </cell>
          <cell r="O198" t="str">
            <v xml:space="preserve">  </v>
          </cell>
          <cell r="P198" t="str">
            <v xml:space="preserve">  </v>
          </cell>
        </row>
        <row r="199">
          <cell r="H199" t="str">
            <v xml:space="preserve">  </v>
          </cell>
          <cell r="I199" t="str">
            <v xml:space="preserve">  </v>
          </cell>
          <cell r="J199" t="str">
            <v xml:space="preserve">  </v>
          </cell>
          <cell r="K199" t="str">
            <v xml:space="preserve">  </v>
          </cell>
          <cell r="L199" t="str">
            <v xml:space="preserve">  </v>
          </cell>
          <cell r="M199" t="str">
            <v xml:space="preserve">  </v>
          </cell>
          <cell r="N199" t="str">
            <v xml:space="preserve">  </v>
          </cell>
          <cell r="O199" t="str">
            <v xml:space="preserve">  </v>
          </cell>
          <cell r="P199" t="str">
            <v xml:space="preserve">  </v>
          </cell>
        </row>
        <row r="200">
          <cell r="C200">
            <v>20277000</v>
          </cell>
          <cell r="D200" t="str">
            <v>USD</v>
          </cell>
          <cell r="E200" t="str">
            <v>BID</v>
          </cell>
          <cell r="F200" t="str">
            <v>2114/BL-EC-OC</v>
          </cell>
          <cell r="G200" t="str">
            <v>GOBIERNO CENTRAL</v>
          </cell>
          <cell r="H200" t="str">
            <v xml:space="preserve"> 31.03.2009 </v>
          </cell>
          <cell r="I200">
            <v>4462321.25</v>
          </cell>
          <cell r="J200" t="str">
            <v xml:space="preserve">  </v>
          </cell>
          <cell r="K200" t="str">
            <v xml:space="preserve">  </v>
          </cell>
          <cell r="L200" t="str">
            <v xml:space="preserve">  </v>
          </cell>
          <cell r="M200" t="str">
            <v xml:space="preserve">  </v>
          </cell>
          <cell r="N200" t="str">
            <v xml:space="preserve">  </v>
          </cell>
          <cell r="O200" t="str">
            <v xml:space="preserve">  </v>
          </cell>
          <cell r="P200">
            <v>4462321.25</v>
          </cell>
        </row>
        <row r="201">
          <cell r="H201" t="str">
            <v xml:space="preserve">  </v>
          </cell>
          <cell r="I201" t="str">
            <v xml:space="preserve">  </v>
          </cell>
          <cell r="J201" t="str">
            <v xml:space="preserve">  </v>
          </cell>
          <cell r="K201" t="str">
            <v xml:space="preserve">  </v>
          </cell>
          <cell r="L201" t="str">
            <v xml:space="preserve">  </v>
          </cell>
          <cell r="M201" t="str">
            <v xml:space="preserve">  </v>
          </cell>
          <cell r="N201" t="str">
            <v xml:space="preserve">  </v>
          </cell>
          <cell r="O201" t="str">
            <v xml:space="preserve">  </v>
          </cell>
          <cell r="P201" t="str">
            <v xml:space="preserve">  </v>
          </cell>
        </row>
        <row r="202">
          <cell r="H202" t="str">
            <v xml:space="preserve">  </v>
          </cell>
          <cell r="I202" t="str">
            <v xml:space="preserve">  </v>
          </cell>
          <cell r="J202" t="str">
            <v xml:space="preserve">  </v>
          </cell>
          <cell r="K202" t="str">
            <v xml:space="preserve">  </v>
          </cell>
          <cell r="L202" t="str">
            <v xml:space="preserve">  </v>
          </cell>
          <cell r="M202" t="str">
            <v xml:space="preserve">  </v>
          </cell>
          <cell r="N202" t="str">
            <v xml:space="preserve">  </v>
          </cell>
          <cell r="O202" t="str">
            <v xml:space="preserve">  </v>
          </cell>
          <cell r="P202" t="str">
            <v xml:space="preserve">  </v>
          </cell>
        </row>
        <row r="203">
          <cell r="H203" t="str">
            <v xml:space="preserve">  </v>
          </cell>
          <cell r="I203" t="str">
            <v xml:space="preserve">  </v>
          </cell>
          <cell r="J203" t="str">
            <v xml:space="preserve">  </v>
          </cell>
          <cell r="K203" t="str">
            <v xml:space="preserve">  </v>
          </cell>
          <cell r="L203" t="str">
            <v xml:space="preserve">  </v>
          </cell>
          <cell r="M203" t="str">
            <v xml:space="preserve">  </v>
          </cell>
          <cell r="N203" t="str">
            <v xml:space="preserve">  </v>
          </cell>
          <cell r="O203" t="str">
            <v xml:space="preserve">  </v>
          </cell>
          <cell r="P203" t="str">
            <v xml:space="preserve">  </v>
          </cell>
        </row>
        <row r="204">
          <cell r="H204" t="str">
            <v xml:space="preserve">  </v>
          </cell>
          <cell r="I204" t="str">
            <v xml:space="preserve">  </v>
          </cell>
          <cell r="J204" t="str">
            <v xml:space="preserve">  </v>
          </cell>
          <cell r="K204" t="str">
            <v xml:space="preserve">  </v>
          </cell>
          <cell r="L204" t="str">
            <v xml:space="preserve">  </v>
          </cell>
          <cell r="M204" t="str">
            <v xml:space="preserve">  </v>
          </cell>
          <cell r="N204" t="str">
            <v xml:space="preserve">  </v>
          </cell>
          <cell r="O204" t="str">
            <v xml:space="preserve">  </v>
          </cell>
          <cell r="P204" t="str">
            <v xml:space="preserve">  </v>
          </cell>
        </row>
        <row r="205">
          <cell r="H205" t="str">
            <v xml:space="preserve">  </v>
          </cell>
          <cell r="I205" t="str">
            <v xml:space="preserve">  </v>
          </cell>
          <cell r="J205" t="str">
            <v xml:space="preserve">  </v>
          </cell>
          <cell r="K205" t="str">
            <v xml:space="preserve">  </v>
          </cell>
          <cell r="L205" t="str">
            <v xml:space="preserve">  </v>
          </cell>
          <cell r="M205" t="str">
            <v xml:space="preserve">  </v>
          </cell>
          <cell r="N205" t="str">
            <v xml:space="preserve">  </v>
          </cell>
          <cell r="O205" t="str">
            <v xml:space="preserve">  </v>
          </cell>
          <cell r="P205" t="str">
            <v xml:space="preserve">  </v>
          </cell>
        </row>
        <row r="206">
          <cell r="C206">
            <v>20278000</v>
          </cell>
          <cell r="D206" t="str">
            <v>USD</v>
          </cell>
          <cell r="E206" t="str">
            <v>BID</v>
          </cell>
          <cell r="F206" t="str">
            <v>2113/OC-EC</v>
          </cell>
          <cell r="G206" t="str">
            <v>GOBIERNO CENTRAL</v>
          </cell>
          <cell r="H206" t="str">
            <v xml:space="preserve"> 31.03.2009 </v>
          </cell>
          <cell r="I206">
            <v>525000</v>
          </cell>
          <cell r="J206" t="str">
            <v xml:space="preserve">  </v>
          </cell>
          <cell r="K206" t="str">
            <v xml:space="preserve">  </v>
          </cell>
          <cell r="L206" t="str">
            <v xml:space="preserve">  </v>
          </cell>
          <cell r="M206" t="str">
            <v xml:space="preserve">  </v>
          </cell>
          <cell r="N206" t="str">
            <v xml:space="preserve">  </v>
          </cell>
          <cell r="O206" t="str">
            <v xml:space="preserve">  </v>
          </cell>
          <cell r="P206">
            <v>525000</v>
          </cell>
        </row>
        <row r="207">
          <cell r="H207" t="str">
            <v xml:space="preserve">  </v>
          </cell>
          <cell r="I207" t="str">
            <v xml:space="preserve">  </v>
          </cell>
          <cell r="J207" t="str">
            <v xml:space="preserve">  </v>
          </cell>
          <cell r="K207" t="str">
            <v xml:space="preserve">  </v>
          </cell>
          <cell r="L207" t="str">
            <v xml:space="preserve">  </v>
          </cell>
          <cell r="M207" t="str">
            <v xml:space="preserve">  </v>
          </cell>
          <cell r="N207" t="str">
            <v xml:space="preserve">  </v>
          </cell>
          <cell r="O207" t="str">
            <v xml:space="preserve">  </v>
          </cell>
          <cell r="P207" t="str">
            <v xml:space="preserve">  </v>
          </cell>
        </row>
        <row r="208">
          <cell r="H208" t="str">
            <v xml:space="preserve">  </v>
          </cell>
          <cell r="I208" t="str">
            <v xml:space="preserve">  </v>
          </cell>
          <cell r="J208" t="str">
            <v xml:space="preserve">  </v>
          </cell>
          <cell r="K208" t="str">
            <v xml:space="preserve">  </v>
          </cell>
          <cell r="L208" t="str">
            <v xml:space="preserve">  </v>
          </cell>
          <cell r="M208" t="str">
            <v xml:space="preserve">  </v>
          </cell>
          <cell r="N208" t="str">
            <v xml:space="preserve">  </v>
          </cell>
          <cell r="O208" t="str">
            <v xml:space="preserve">  </v>
          </cell>
          <cell r="P208" t="str">
            <v xml:space="preserve">  </v>
          </cell>
        </row>
        <row r="209">
          <cell r="H209" t="str">
            <v xml:space="preserve">  </v>
          </cell>
          <cell r="I209" t="str">
            <v xml:space="preserve">  </v>
          </cell>
          <cell r="J209" t="str">
            <v xml:space="preserve">  </v>
          </cell>
          <cell r="K209" t="str">
            <v xml:space="preserve">  </v>
          </cell>
          <cell r="L209" t="str">
            <v xml:space="preserve">  </v>
          </cell>
          <cell r="M209" t="str">
            <v xml:space="preserve">  </v>
          </cell>
          <cell r="N209" t="str">
            <v xml:space="preserve">  </v>
          </cell>
          <cell r="O209" t="str">
            <v xml:space="preserve">  </v>
          </cell>
          <cell r="P209" t="str">
            <v xml:space="preserve">  </v>
          </cell>
        </row>
        <row r="210">
          <cell r="H210" t="str">
            <v xml:space="preserve">  </v>
          </cell>
          <cell r="I210" t="str">
            <v xml:space="preserve">  </v>
          </cell>
          <cell r="J210" t="str">
            <v xml:space="preserve">  </v>
          </cell>
          <cell r="K210" t="str">
            <v xml:space="preserve">  </v>
          </cell>
          <cell r="L210" t="str">
            <v xml:space="preserve">  </v>
          </cell>
          <cell r="M210" t="str">
            <v xml:space="preserve">  </v>
          </cell>
          <cell r="N210" t="str">
            <v xml:space="preserve">  </v>
          </cell>
          <cell r="O210" t="str">
            <v xml:space="preserve">  </v>
          </cell>
          <cell r="P210" t="str">
            <v xml:space="preserve">  </v>
          </cell>
        </row>
        <row r="211">
          <cell r="H211" t="str">
            <v xml:space="preserve">  </v>
          </cell>
          <cell r="I211" t="str">
            <v xml:space="preserve">  </v>
          </cell>
          <cell r="J211" t="str">
            <v xml:space="preserve">  </v>
          </cell>
          <cell r="K211" t="str">
            <v xml:space="preserve">  </v>
          </cell>
          <cell r="L211" t="str">
            <v xml:space="preserve">  </v>
          </cell>
          <cell r="M211" t="str">
            <v xml:space="preserve">  </v>
          </cell>
          <cell r="N211" t="str">
            <v xml:space="preserve">  </v>
          </cell>
          <cell r="O211" t="str">
            <v xml:space="preserve">  </v>
          </cell>
          <cell r="P211" t="str">
            <v xml:space="preserve">  </v>
          </cell>
        </row>
        <row r="212">
          <cell r="C212">
            <v>20279000</v>
          </cell>
          <cell r="D212" t="str">
            <v>USD</v>
          </cell>
          <cell r="E212" t="str">
            <v>BID</v>
          </cell>
          <cell r="F212" t="str">
            <v>2114/BL-EC-SF</v>
          </cell>
          <cell r="G212" t="str">
            <v>GOBIERNO CENTRAL</v>
          </cell>
          <cell r="H212" t="str">
            <v xml:space="preserve"> 31.03.2009 </v>
          </cell>
          <cell r="I212">
            <v>2024571.69</v>
          </cell>
          <cell r="J212" t="str">
            <v xml:space="preserve">  </v>
          </cell>
          <cell r="K212" t="str">
            <v xml:space="preserve">  </v>
          </cell>
          <cell r="L212" t="str">
            <v xml:space="preserve">  </v>
          </cell>
          <cell r="M212" t="str">
            <v xml:space="preserve">  </v>
          </cell>
          <cell r="N212" t="str">
            <v xml:space="preserve">  </v>
          </cell>
          <cell r="O212" t="str">
            <v xml:space="preserve">  </v>
          </cell>
          <cell r="P212">
            <v>2024571.69</v>
          </cell>
        </row>
        <row r="213">
          <cell r="H213" t="str">
            <v xml:space="preserve">  </v>
          </cell>
          <cell r="I213" t="str">
            <v xml:space="preserve">  </v>
          </cell>
          <cell r="J213" t="str">
            <v xml:space="preserve">  </v>
          </cell>
          <cell r="K213" t="str">
            <v xml:space="preserve">  </v>
          </cell>
          <cell r="L213" t="str">
            <v xml:space="preserve">  </v>
          </cell>
          <cell r="M213" t="str">
            <v xml:space="preserve">  </v>
          </cell>
          <cell r="N213" t="str">
            <v xml:space="preserve">  </v>
          </cell>
          <cell r="O213" t="str">
            <v xml:space="preserve">  </v>
          </cell>
          <cell r="P213" t="str">
            <v xml:space="preserve">  </v>
          </cell>
        </row>
        <row r="214">
          <cell r="H214" t="str">
            <v xml:space="preserve">  </v>
          </cell>
          <cell r="I214" t="str">
            <v xml:space="preserve">  </v>
          </cell>
          <cell r="J214" t="str">
            <v xml:space="preserve">  </v>
          </cell>
          <cell r="K214" t="str">
            <v xml:space="preserve">  </v>
          </cell>
          <cell r="L214" t="str">
            <v xml:space="preserve">  </v>
          </cell>
          <cell r="M214" t="str">
            <v xml:space="preserve">  </v>
          </cell>
          <cell r="N214" t="str">
            <v xml:space="preserve">  </v>
          </cell>
          <cell r="O214" t="str">
            <v xml:space="preserve">  </v>
          </cell>
          <cell r="P214" t="str">
            <v xml:space="preserve">  </v>
          </cell>
        </row>
        <row r="215">
          <cell r="H215" t="str">
            <v xml:space="preserve">  </v>
          </cell>
          <cell r="I215" t="str">
            <v xml:space="preserve">  </v>
          </cell>
          <cell r="J215" t="str">
            <v xml:space="preserve">  </v>
          </cell>
          <cell r="K215" t="str">
            <v xml:space="preserve">  </v>
          </cell>
          <cell r="L215" t="str">
            <v xml:space="preserve">  </v>
          </cell>
          <cell r="M215" t="str">
            <v xml:space="preserve">  </v>
          </cell>
          <cell r="N215" t="str">
            <v xml:space="preserve">  </v>
          </cell>
          <cell r="O215" t="str">
            <v xml:space="preserve">  </v>
          </cell>
          <cell r="P215" t="str">
            <v xml:space="preserve">  </v>
          </cell>
        </row>
        <row r="216">
          <cell r="H216" t="str">
            <v xml:space="preserve">  </v>
          </cell>
          <cell r="I216" t="str">
            <v xml:space="preserve">  </v>
          </cell>
          <cell r="J216" t="str">
            <v xml:space="preserve">  </v>
          </cell>
          <cell r="K216" t="str">
            <v xml:space="preserve">  </v>
          </cell>
          <cell r="L216" t="str">
            <v xml:space="preserve">  </v>
          </cell>
          <cell r="M216" t="str">
            <v xml:space="preserve">  </v>
          </cell>
          <cell r="N216" t="str">
            <v xml:space="preserve">  </v>
          </cell>
          <cell r="O216" t="str">
            <v xml:space="preserve">  </v>
          </cell>
          <cell r="P216" t="str">
            <v xml:space="preserve">  </v>
          </cell>
        </row>
        <row r="217">
          <cell r="H217" t="str">
            <v xml:space="preserve">  </v>
          </cell>
          <cell r="I217" t="str">
            <v xml:space="preserve">  </v>
          </cell>
          <cell r="J217" t="str">
            <v xml:space="preserve">  </v>
          </cell>
          <cell r="K217" t="str">
            <v xml:space="preserve">  </v>
          </cell>
          <cell r="L217" t="str">
            <v xml:space="preserve">  </v>
          </cell>
          <cell r="M217" t="str">
            <v xml:space="preserve">  </v>
          </cell>
          <cell r="N217" t="str">
            <v xml:space="preserve">  </v>
          </cell>
          <cell r="O217" t="str">
            <v xml:space="preserve">  </v>
          </cell>
          <cell r="P217" t="str">
            <v xml:space="preserve">  </v>
          </cell>
        </row>
        <row r="218">
          <cell r="C218">
            <v>20280000</v>
          </cell>
          <cell r="D218" t="str">
            <v>USD</v>
          </cell>
          <cell r="E218" t="str">
            <v>BID</v>
          </cell>
          <cell r="F218" t="str">
            <v>2201/OC-EC</v>
          </cell>
          <cell r="G218" t="str">
            <v>GOBIERNO CENTRAL</v>
          </cell>
          <cell r="H218" t="str">
            <v xml:space="preserve"> 19.02.2010 </v>
          </cell>
          <cell r="I218">
            <v>168694102.72600001</v>
          </cell>
          <cell r="J218" t="str">
            <v xml:space="preserve">  </v>
          </cell>
          <cell r="K218" t="str">
            <v xml:space="preserve">  </v>
          </cell>
          <cell r="L218" t="str">
            <v xml:space="preserve">  </v>
          </cell>
          <cell r="M218" t="str">
            <v xml:space="preserve">  </v>
          </cell>
          <cell r="N218" t="str">
            <v xml:space="preserve">  </v>
          </cell>
          <cell r="O218" t="str">
            <v xml:space="preserve">  </v>
          </cell>
          <cell r="P218">
            <v>168694102.72600001</v>
          </cell>
        </row>
        <row r="219">
          <cell r="H219" t="str">
            <v xml:space="preserve">  </v>
          </cell>
          <cell r="I219" t="str">
            <v xml:space="preserve">  </v>
          </cell>
          <cell r="J219" t="str">
            <v xml:space="preserve">  </v>
          </cell>
          <cell r="K219" t="str">
            <v xml:space="preserve">  </v>
          </cell>
          <cell r="L219" t="str">
            <v xml:space="preserve">  </v>
          </cell>
          <cell r="M219" t="str">
            <v xml:space="preserve">  </v>
          </cell>
          <cell r="N219" t="str">
            <v xml:space="preserve">  </v>
          </cell>
          <cell r="O219" t="str">
            <v xml:space="preserve">  </v>
          </cell>
          <cell r="P219" t="str">
            <v xml:space="preserve">  </v>
          </cell>
        </row>
        <row r="220">
          <cell r="H220" t="str">
            <v xml:space="preserve">  </v>
          </cell>
          <cell r="I220" t="str">
            <v xml:space="preserve">  </v>
          </cell>
          <cell r="J220" t="str">
            <v xml:space="preserve">  </v>
          </cell>
          <cell r="K220" t="str">
            <v xml:space="preserve">  </v>
          </cell>
          <cell r="L220" t="str">
            <v xml:space="preserve">  </v>
          </cell>
          <cell r="M220" t="str">
            <v xml:space="preserve">  </v>
          </cell>
          <cell r="N220" t="str">
            <v xml:space="preserve">  </v>
          </cell>
          <cell r="O220" t="str">
            <v xml:space="preserve">  </v>
          </cell>
          <cell r="P220" t="str">
            <v xml:space="preserve">  </v>
          </cell>
        </row>
        <row r="221">
          <cell r="H221" t="str">
            <v xml:space="preserve">  </v>
          </cell>
          <cell r="I221" t="str">
            <v xml:space="preserve">  </v>
          </cell>
          <cell r="J221" t="str">
            <v xml:space="preserve">  </v>
          </cell>
          <cell r="K221" t="str">
            <v xml:space="preserve">  </v>
          </cell>
          <cell r="L221" t="str">
            <v xml:space="preserve">  </v>
          </cell>
          <cell r="M221" t="str">
            <v xml:space="preserve">  </v>
          </cell>
          <cell r="N221" t="str">
            <v xml:space="preserve">  </v>
          </cell>
          <cell r="O221" t="str">
            <v xml:space="preserve">  </v>
          </cell>
          <cell r="P221" t="str">
            <v xml:space="preserve">  </v>
          </cell>
        </row>
        <row r="222">
          <cell r="H222" t="str">
            <v xml:space="preserve">  </v>
          </cell>
          <cell r="I222" t="str">
            <v xml:space="preserve">  </v>
          </cell>
          <cell r="J222" t="str">
            <v xml:space="preserve">  </v>
          </cell>
          <cell r="K222" t="str">
            <v xml:space="preserve">  </v>
          </cell>
          <cell r="L222" t="str">
            <v xml:space="preserve">  </v>
          </cell>
          <cell r="M222" t="str">
            <v xml:space="preserve">  </v>
          </cell>
          <cell r="N222" t="str">
            <v xml:space="preserve">  </v>
          </cell>
          <cell r="O222" t="str">
            <v xml:space="preserve">  </v>
          </cell>
          <cell r="P222" t="str">
            <v xml:space="preserve">  </v>
          </cell>
        </row>
        <row r="223">
          <cell r="H223" t="str">
            <v xml:space="preserve">  </v>
          </cell>
          <cell r="I223" t="str">
            <v xml:space="preserve">  </v>
          </cell>
          <cell r="J223" t="str">
            <v xml:space="preserve">  </v>
          </cell>
          <cell r="K223" t="str">
            <v xml:space="preserve">  </v>
          </cell>
          <cell r="L223" t="str">
            <v xml:space="preserve">  </v>
          </cell>
          <cell r="M223" t="str">
            <v xml:space="preserve">  </v>
          </cell>
          <cell r="N223" t="str">
            <v xml:space="preserve">  </v>
          </cell>
          <cell r="O223" t="str">
            <v xml:space="preserve">  </v>
          </cell>
          <cell r="P223" t="str">
            <v xml:space="preserve">  </v>
          </cell>
        </row>
        <row r="224">
          <cell r="C224">
            <v>20281000</v>
          </cell>
          <cell r="D224" t="str">
            <v>USD</v>
          </cell>
          <cell r="E224" t="str">
            <v>BID</v>
          </cell>
          <cell r="F224" t="str">
            <v>2279-OC-EC</v>
          </cell>
          <cell r="G224" t="str">
            <v>GOBIERNO CENTRAL</v>
          </cell>
          <cell r="H224" t="str">
            <v xml:space="preserve"> 22.03.2010 </v>
          </cell>
          <cell r="I224">
            <v>45183863.816</v>
          </cell>
          <cell r="J224" t="str">
            <v xml:space="preserve">  </v>
          </cell>
          <cell r="K224" t="str">
            <v xml:space="preserve">  </v>
          </cell>
          <cell r="L224" t="str">
            <v xml:space="preserve">  </v>
          </cell>
          <cell r="M224" t="str">
            <v xml:space="preserve">  </v>
          </cell>
          <cell r="N224" t="str">
            <v xml:space="preserve">  </v>
          </cell>
          <cell r="O224" t="str">
            <v xml:space="preserve">  </v>
          </cell>
          <cell r="P224">
            <v>45183863.816</v>
          </cell>
        </row>
        <row r="225">
          <cell r="H225" t="str">
            <v xml:space="preserve">  </v>
          </cell>
          <cell r="I225" t="str">
            <v xml:space="preserve">  </v>
          </cell>
          <cell r="J225" t="str">
            <v xml:space="preserve">  </v>
          </cell>
          <cell r="K225" t="str">
            <v xml:space="preserve">  </v>
          </cell>
          <cell r="L225" t="str">
            <v xml:space="preserve">  </v>
          </cell>
          <cell r="M225" t="str">
            <v xml:space="preserve">  </v>
          </cell>
          <cell r="N225" t="str">
            <v xml:space="preserve">  </v>
          </cell>
          <cell r="O225" t="str">
            <v xml:space="preserve">  </v>
          </cell>
          <cell r="P225" t="str">
            <v xml:space="preserve">  </v>
          </cell>
        </row>
        <row r="226">
          <cell r="H226" t="str">
            <v xml:space="preserve">  </v>
          </cell>
          <cell r="I226" t="str">
            <v xml:space="preserve">  </v>
          </cell>
          <cell r="J226" t="str">
            <v xml:space="preserve">  </v>
          </cell>
          <cell r="K226" t="str">
            <v xml:space="preserve">  </v>
          </cell>
          <cell r="L226" t="str">
            <v xml:space="preserve">  </v>
          </cell>
          <cell r="M226" t="str">
            <v xml:space="preserve">  </v>
          </cell>
          <cell r="N226" t="str">
            <v xml:space="preserve">  </v>
          </cell>
          <cell r="O226" t="str">
            <v xml:space="preserve">  </v>
          </cell>
          <cell r="P226" t="str">
            <v xml:space="preserve">  </v>
          </cell>
        </row>
        <row r="227">
          <cell r="H227" t="str">
            <v xml:space="preserve">  </v>
          </cell>
          <cell r="I227" t="str">
            <v xml:space="preserve">  </v>
          </cell>
          <cell r="J227" t="str">
            <v xml:space="preserve">  </v>
          </cell>
          <cell r="K227" t="str">
            <v xml:space="preserve">  </v>
          </cell>
          <cell r="L227" t="str">
            <v xml:space="preserve">  </v>
          </cell>
          <cell r="M227" t="str">
            <v xml:space="preserve">  </v>
          </cell>
          <cell r="N227" t="str">
            <v xml:space="preserve">  </v>
          </cell>
          <cell r="O227" t="str">
            <v xml:space="preserve">  </v>
          </cell>
          <cell r="P227" t="str">
            <v xml:space="preserve">  </v>
          </cell>
        </row>
        <row r="228">
          <cell r="H228" t="str">
            <v xml:space="preserve">  </v>
          </cell>
          <cell r="I228" t="str">
            <v xml:space="preserve">  </v>
          </cell>
          <cell r="J228" t="str">
            <v xml:space="preserve">  </v>
          </cell>
          <cell r="K228" t="str">
            <v xml:space="preserve">  </v>
          </cell>
          <cell r="L228" t="str">
            <v xml:space="preserve">  </v>
          </cell>
          <cell r="M228" t="str">
            <v xml:space="preserve">  </v>
          </cell>
          <cell r="N228" t="str">
            <v xml:space="preserve">  </v>
          </cell>
          <cell r="O228" t="str">
            <v xml:space="preserve">  </v>
          </cell>
          <cell r="P228" t="str">
            <v xml:space="preserve">  </v>
          </cell>
        </row>
        <row r="229">
          <cell r="H229" t="str">
            <v xml:space="preserve">  </v>
          </cell>
          <cell r="I229" t="str">
            <v xml:space="preserve">  </v>
          </cell>
          <cell r="J229" t="str">
            <v xml:space="preserve">  </v>
          </cell>
          <cell r="K229" t="str">
            <v xml:space="preserve">  </v>
          </cell>
          <cell r="L229" t="str">
            <v xml:space="preserve">  </v>
          </cell>
          <cell r="M229" t="str">
            <v xml:space="preserve">  </v>
          </cell>
          <cell r="N229" t="str">
            <v xml:space="preserve">  </v>
          </cell>
          <cell r="O229" t="str">
            <v xml:space="preserve">  </v>
          </cell>
          <cell r="P229" t="str">
            <v xml:space="preserve">  </v>
          </cell>
        </row>
        <row r="230">
          <cell r="C230">
            <v>20282000</v>
          </cell>
          <cell r="D230" t="str">
            <v>USD</v>
          </cell>
          <cell r="E230" t="str">
            <v>BID</v>
          </cell>
          <cell r="F230" t="str">
            <v>2340-OC-EC</v>
          </cell>
          <cell r="G230" t="str">
            <v>GOBIERNO CENTRAL</v>
          </cell>
          <cell r="H230" t="str">
            <v xml:space="preserve"> 13.12.2010 </v>
          </cell>
          <cell r="I230">
            <v>36111870.560000002</v>
          </cell>
          <cell r="J230" t="str">
            <v xml:space="preserve">  </v>
          </cell>
          <cell r="K230" t="str">
            <v xml:space="preserve">  </v>
          </cell>
          <cell r="L230" t="str">
            <v xml:space="preserve">  </v>
          </cell>
          <cell r="M230" t="str">
            <v xml:space="preserve">  </v>
          </cell>
          <cell r="N230" t="str">
            <v xml:space="preserve">  </v>
          </cell>
          <cell r="O230" t="str">
            <v xml:space="preserve">  </v>
          </cell>
          <cell r="P230">
            <v>36111870.560000002</v>
          </cell>
        </row>
        <row r="231">
          <cell r="H231" t="str">
            <v xml:space="preserve">  </v>
          </cell>
          <cell r="I231" t="str">
            <v xml:space="preserve">  </v>
          </cell>
          <cell r="J231" t="str">
            <v xml:space="preserve">  </v>
          </cell>
          <cell r="K231" t="str">
            <v xml:space="preserve">  </v>
          </cell>
          <cell r="L231" t="str">
            <v xml:space="preserve">  </v>
          </cell>
          <cell r="M231" t="str">
            <v xml:space="preserve">  </v>
          </cell>
          <cell r="N231" t="str">
            <v xml:space="preserve">  </v>
          </cell>
          <cell r="O231" t="str">
            <v xml:space="preserve">  </v>
          </cell>
          <cell r="P231" t="str">
            <v xml:space="preserve">  </v>
          </cell>
        </row>
        <row r="232">
          <cell r="H232" t="str">
            <v xml:space="preserve">  </v>
          </cell>
          <cell r="I232" t="str">
            <v xml:space="preserve">  </v>
          </cell>
          <cell r="J232" t="str">
            <v xml:space="preserve">  </v>
          </cell>
          <cell r="K232" t="str">
            <v xml:space="preserve">  </v>
          </cell>
          <cell r="L232" t="str">
            <v xml:space="preserve">  </v>
          </cell>
          <cell r="M232" t="str">
            <v xml:space="preserve">  </v>
          </cell>
          <cell r="N232" t="str">
            <v xml:space="preserve">  </v>
          </cell>
          <cell r="O232" t="str">
            <v xml:space="preserve">  </v>
          </cell>
          <cell r="P232" t="str">
            <v xml:space="preserve">  </v>
          </cell>
        </row>
        <row r="233">
          <cell r="H233" t="str">
            <v xml:space="preserve">  </v>
          </cell>
          <cell r="I233" t="str">
            <v xml:space="preserve">  </v>
          </cell>
          <cell r="J233" t="str">
            <v xml:space="preserve">  </v>
          </cell>
          <cell r="K233" t="str">
            <v xml:space="preserve">  </v>
          </cell>
          <cell r="L233" t="str">
            <v xml:space="preserve">  </v>
          </cell>
          <cell r="M233" t="str">
            <v xml:space="preserve">  </v>
          </cell>
          <cell r="N233" t="str">
            <v xml:space="preserve">  </v>
          </cell>
          <cell r="O233" t="str">
            <v xml:space="preserve">  </v>
          </cell>
          <cell r="P233" t="str">
            <v xml:space="preserve">  </v>
          </cell>
        </row>
        <row r="234">
          <cell r="H234" t="str">
            <v xml:space="preserve">  </v>
          </cell>
          <cell r="I234" t="str">
            <v xml:space="preserve">  </v>
          </cell>
          <cell r="J234" t="str">
            <v xml:space="preserve">  </v>
          </cell>
          <cell r="K234" t="str">
            <v xml:space="preserve">  </v>
          </cell>
          <cell r="L234" t="str">
            <v xml:space="preserve">  </v>
          </cell>
          <cell r="M234" t="str">
            <v xml:space="preserve">  </v>
          </cell>
          <cell r="N234" t="str">
            <v xml:space="preserve">  </v>
          </cell>
          <cell r="O234" t="str">
            <v xml:space="preserve">  </v>
          </cell>
          <cell r="P234" t="str">
            <v xml:space="preserve">  </v>
          </cell>
        </row>
        <row r="235">
          <cell r="H235" t="str">
            <v xml:space="preserve">  </v>
          </cell>
          <cell r="I235" t="str">
            <v xml:space="preserve">  </v>
          </cell>
          <cell r="J235" t="str">
            <v xml:space="preserve">  </v>
          </cell>
          <cell r="K235" t="str">
            <v xml:space="preserve">  </v>
          </cell>
          <cell r="L235" t="str">
            <v xml:space="preserve">  </v>
          </cell>
          <cell r="M235" t="str">
            <v xml:space="preserve">  </v>
          </cell>
          <cell r="N235" t="str">
            <v xml:space="preserve">  </v>
          </cell>
          <cell r="O235" t="str">
            <v xml:space="preserve">  </v>
          </cell>
          <cell r="P235" t="str">
            <v xml:space="preserve">  </v>
          </cell>
        </row>
        <row r="236">
          <cell r="C236">
            <v>20283000</v>
          </cell>
          <cell r="D236" t="str">
            <v>USD</v>
          </cell>
          <cell r="E236" t="str">
            <v>BID</v>
          </cell>
          <cell r="F236" t="str">
            <v>2377-OC-EC</v>
          </cell>
          <cell r="G236" t="str">
            <v>GOBIERNO CENTRAL</v>
          </cell>
          <cell r="H236" t="str">
            <v xml:space="preserve"> 10.01.2011 </v>
          </cell>
          <cell r="I236">
            <v>14245606.25</v>
          </cell>
          <cell r="J236" t="str">
            <v xml:space="preserve">  </v>
          </cell>
          <cell r="K236">
            <v>678362.2</v>
          </cell>
          <cell r="L236">
            <v>127691.52</v>
          </cell>
          <cell r="M236" t="str">
            <v xml:space="preserve">  </v>
          </cell>
          <cell r="N236" t="str">
            <v xml:space="preserve">  </v>
          </cell>
          <cell r="O236" t="str">
            <v xml:space="preserve">  </v>
          </cell>
          <cell r="P236">
            <v>13567244.050000001</v>
          </cell>
        </row>
        <row r="237">
          <cell r="H237" t="str">
            <v xml:space="preserve">  </v>
          </cell>
          <cell r="I237" t="str">
            <v xml:space="preserve">  </v>
          </cell>
          <cell r="J237" t="str">
            <v xml:space="preserve">  </v>
          </cell>
          <cell r="K237" t="str">
            <v xml:space="preserve">  </v>
          </cell>
          <cell r="L237" t="str">
            <v xml:space="preserve">  </v>
          </cell>
          <cell r="M237" t="str">
            <v xml:space="preserve">  </v>
          </cell>
          <cell r="N237" t="str">
            <v xml:space="preserve">  </v>
          </cell>
          <cell r="O237" t="str">
            <v xml:space="preserve">  </v>
          </cell>
          <cell r="P237" t="str">
            <v xml:space="preserve">  </v>
          </cell>
        </row>
        <row r="238">
          <cell r="H238" t="str">
            <v xml:space="preserve">  </v>
          </cell>
          <cell r="I238" t="str">
            <v xml:space="preserve">  </v>
          </cell>
          <cell r="J238" t="str">
            <v xml:space="preserve">  </v>
          </cell>
          <cell r="K238" t="str">
            <v xml:space="preserve">  </v>
          </cell>
          <cell r="L238" t="str">
            <v xml:space="preserve">  </v>
          </cell>
          <cell r="M238" t="str">
            <v xml:space="preserve">  </v>
          </cell>
          <cell r="N238" t="str">
            <v xml:space="preserve">  </v>
          </cell>
          <cell r="O238" t="str">
            <v xml:space="preserve">  </v>
          </cell>
          <cell r="P238" t="str">
            <v xml:space="preserve">  </v>
          </cell>
        </row>
        <row r="239">
          <cell r="H239" t="str">
            <v xml:space="preserve">  </v>
          </cell>
          <cell r="I239" t="str">
            <v xml:space="preserve">  </v>
          </cell>
          <cell r="J239" t="str">
            <v xml:space="preserve">  </v>
          </cell>
          <cell r="K239" t="str">
            <v xml:space="preserve">  </v>
          </cell>
          <cell r="L239" t="str">
            <v xml:space="preserve">  </v>
          </cell>
          <cell r="M239" t="str">
            <v xml:space="preserve">  </v>
          </cell>
          <cell r="N239" t="str">
            <v xml:space="preserve">  </v>
          </cell>
          <cell r="O239" t="str">
            <v xml:space="preserve">  </v>
          </cell>
          <cell r="P239" t="str">
            <v xml:space="preserve">  </v>
          </cell>
        </row>
        <row r="240">
          <cell r="H240" t="str">
            <v xml:space="preserve">  </v>
          </cell>
          <cell r="I240" t="str">
            <v xml:space="preserve">  </v>
          </cell>
          <cell r="J240" t="str">
            <v xml:space="preserve">  </v>
          </cell>
          <cell r="K240" t="str">
            <v xml:space="preserve">  </v>
          </cell>
          <cell r="L240" t="str">
            <v xml:space="preserve">  </v>
          </cell>
          <cell r="M240" t="str">
            <v xml:space="preserve">  </v>
          </cell>
          <cell r="N240" t="str">
            <v xml:space="preserve">  </v>
          </cell>
          <cell r="O240" t="str">
            <v xml:space="preserve">  </v>
          </cell>
          <cell r="P240" t="str">
            <v xml:space="preserve">  </v>
          </cell>
        </row>
        <row r="241">
          <cell r="H241" t="str">
            <v xml:space="preserve">  </v>
          </cell>
          <cell r="I241" t="str">
            <v xml:space="preserve">  </v>
          </cell>
          <cell r="J241" t="str">
            <v xml:space="preserve">  </v>
          </cell>
          <cell r="K241" t="str">
            <v xml:space="preserve">  </v>
          </cell>
          <cell r="L241" t="str">
            <v xml:space="preserve">  </v>
          </cell>
          <cell r="M241" t="str">
            <v xml:space="preserve">  </v>
          </cell>
          <cell r="N241" t="str">
            <v xml:space="preserve">  </v>
          </cell>
          <cell r="O241" t="str">
            <v xml:space="preserve">  </v>
          </cell>
          <cell r="P241" t="str">
            <v xml:space="preserve">  </v>
          </cell>
        </row>
        <row r="242">
          <cell r="C242">
            <v>20284000</v>
          </cell>
          <cell r="D242" t="str">
            <v>USD</v>
          </cell>
          <cell r="E242" t="str">
            <v>BID</v>
          </cell>
          <cell r="F242" t="str">
            <v>2457/OC-EC</v>
          </cell>
          <cell r="G242" t="str">
            <v>GOBIERNO CENTRAL</v>
          </cell>
          <cell r="H242" t="str">
            <v xml:space="preserve"> 01.02.2011 </v>
          </cell>
          <cell r="I242">
            <v>32350000.010000002</v>
          </cell>
          <cell r="J242" t="str">
            <v xml:space="preserve">  </v>
          </cell>
          <cell r="K242">
            <v>1540476.19</v>
          </cell>
          <cell r="L242">
            <v>293461.48</v>
          </cell>
          <cell r="M242" t="str">
            <v xml:space="preserve">  </v>
          </cell>
          <cell r="N242" t="str">
            <v xml:space="preserve">  </v>
          </cell>
          <cell r="O242" t="str">
            <v xml:space="preserve">  </v>
          </cell>
          <cell r="P242">
            <v>30809523.82</v>
          </cell>
        </row>
        <row r="243">
          <cell r="H243" t="str">
            <v xml:space="preserve">  </v>
          </cell>
          <cell r="I243" t="str">
            <v xml:space="preserve">  </v>
          </cell>
          <cell r="J243" t="str">
            <v xml:space="preserve">  </v>
          </cell>
          <cell r="K243" t="str">
            <v xml:space="preserve">  </v>
          </cell>
          <cell r="L243" t="str">
            <v xml:space="preserve">  </v>
          </cell>
          <cell r="M243" t="str">
            <v xml:space="preserve">  </v>
          </cell>
          <cell r="N243" t="str">
            <v xml:space="preserve">  </v>
          </cell>
          <cell r="O243" t="str">
            <v xml:space="preserve">  </v>
          </cell>
          <cell r="P243" t="str">
            <v xml:space="preserve">  </v>
          </cell>
        </row>
        <row r="244">
          <cell r="H244" t="str">
            <v xml:space="preserve">  </v>
          </cell>
          <cell r="I244" t="str">
            <v xml:space="preserve">  </v>
          </cell>
          <cell r="J244" t="str">
            <v xml:space="preserve">  </v>
          </cell>
          <cell r="K244" t="str">
            <v xml:space="preserve">  </v>
          </cell>
          <cell r="L244" t="str">
            <v xml:space="preserve">  </v>
          </cell>
          <cell r="M244" t="str">
            <v xml:space="preserve">  </v>
          </cell>
          <cell r="N244" t="str">
            <v xml:space="preserve">  </v>
          </cell>
          <cell r="O244" t="str">
            <v xml:space="preserve">  </v>
          </cell>
          <cell r="P244" t="str">
            <v xml:space="preserve">  </v>
          </cell>
        </row>
        <row r="245">
          <cell r="H245" t="str">
            <v xml:space="preserve">  </v>
          </cell>
          <cell r="I245" t="str">
            <v xml:space="preserve">  </v>
          </cell>
          <cell r="J245" t="str">
            <v xml:space="preserve">  </v>
          </cell>
          <cell r="K245" t="str">
            <v xml:space="preserve">  </v>
          </cell>
          <cell r="L245" t="str">
            <v xml:space="preserve">  </v>
          </cell>
          <cell r="M245" t="str">
            <v xml:space="preserve">  </v>
          </cell>
          <cell r="N245" t="str">
            <v xml:space="preserve">  </v>
          </cell>
          <cell r="O245" t="str">
            <v xml:space="preserve">  </v>
          </cell>
          <cell r="P245" t="str">
            <v xml:space="preserve">  </v>
          </cell>
        </row>
        <row r="246">
          <cell r="H246" t="str">
            <v xml:space="preserve">  </v>
          </cell>
          <cell r="I246" t="str">
            <v xml:space="preserve">  </v>
          </cell>
          <cell r="J246" t="str">
            <v xml:space="preserve">  </v>
          </cell>
          <cell r="K246" t="str">
            <v xml:space="preserve">  </v>
          </cell>
          <cell r="L246" t="str">
            <v xml:space="preserve">  </v>
          </cell>
          <cell r="M246" t="str">
            <v xml:space="preserve">  </v>
          </cell>
          <cell r="N246" t="str">
            <v xml:space="preserve">  </v>
          </cell>
          <cell r="O246" t="str">
            <v xml:space="preserve">  </v>
          </cell>
          <cell r="P246" t="str">
            <v xml:space="preserve">  </v>
          </cell>
        </row>
        <row r="247">
          <cell r="H247" t="str">
            <v xml:space="preserve">  </v>
          </cell>
          <cell r="I247" t="str">
            <v xml:space="preserve">  </v>
          </cell>
          <cell r="J247" t="str">
            <v xml:space="preserve">  </v>
          </cell>
          <cell r="K247" t="str">
            <v xml:space="preserve">  </v>
          </cell>
          <cell r="L247" t="str">
            <v xml:space="preserve">  </v>
          </cell>
          <cell r="M247" t="str">
            <v xml:space="preserve">  </v>
          </cell>
          <cell r="N247" t="str">
            <v xml:space="preserve">  </v>
          </cell>
          <cell r="O247" t="str">
            <v xml:space="preserve">  </v>
          </cell>
          <cell r="P247" t="str">
            <v xml:space="preserve">  </v>
          </cell>
        </row>
        <row r="248">
          <cell r="C248">
            <v>20285000</v>
          </cell>
          <cell r="D248" t="str">
            <v>USD</v>
          </cell>
          <cell r="E248" t="str">
            <v>BID</v>
          </cell>
          <cell r="F248" t="str">
            <v>2461/OC-EC</v>
          </cell>
          <cell r="G248" t="str">
            <v>GOBIERNO CENTRAL</v>
          </cell>
          <cell r="H248" t="str">
            <v xml:space="preserve"> 01.02.2011 </v>
          </cell>
          <cell r="I248">
            <v>44958007.130000003</v>
          </cell>
          <cell r="J248" t="str">
            <v xml:space="preserve">  </v>
          </cell>
          <cell r="K248">
            <v>2140857.4900000002</v>
          </cell>
          <cell r="L248">
            <v>407834.4</v>
          </cell>
          <cell r="M248" t="str">
            <v xml:space="preserve">  </v>
          </cell>
          <cell r="N248" t="str">
            <v xml:space="preserve">  </v>
          </cell>
          <cell r="O248" t="str">
            <v xml:space="preserve">  </v>
          </cell>
          <cell r="P248">
            <v>42817149.640000001</v>
          </cell>
        </row>
        <row r="249">
          <cell r="H249" t="str">
            <v xml:space="preserve">  </v>
          </cell>
          <cell r="I249" t="str">
            <v xml:space="preserve">  </v>
          </cell>
          <cell r="J249" t="str">
            <v xml:space="preserve">  </v>
          </cell>
          <cell r="K249" t="str">
            <v xml:space="preserve">  </v>
          </cell>
          <cell r="L249" t="str">
            <v xml:space="preserve">  </v>
          </cell>
          <cell r="M249" t="str">
            <v xml:space="preserve">  </v>
          </cell>
          <cell r="N249" t="str">
            <v xml:space="preserve">  </v>
          </cell>
          <cell r="O249" t="str">
            <v xml:space="preserve">  </v>
          </cell>
          <cell r="P249" t="str">
            <v xml:space="preserve">  </v>
          </cell>
        </row>
        <row r="250">
          <cell r="H250" t="str">
            <v xml:space="preserve">  </v>
          </cell>
          <cell r="I250" t="str">
            <v xml:space="preserve">  </v>
          </cell>
          <cell r="J250" t="str">
            <v xml:space="preserve">  </v>
          </cell>
          <cell r="K250" t="str">
            <v xml:space="preserve">  </v>
          </cell>
          <cell r="L250" t="str">
            <v xml:space="preserve">  </v>
          </cell>
          <cell r="M250" t="str">
            <v xml:space="preserve">  </v>
          </cell>
          <cell r="N250" t="str">
            <v xml:space="preserve">  </v>
          </cell>
          <cell r="O250" t="str">
            <v xml:space="preserve">  </v>
          </cell>
          <cell r="P250" t="str">
            <v xml:space="preserve">  </v>
          </cell>
        </row>
        <row r="251">
          <cell r="H251" t="str">
            <v xml:space="preserve">  </v>
          </cell>
          <cell r="I251" t="str">
            <v xml:space="preserve">  </v>
          </cell>
          <cell r="J251" t="str">
            <v xml:space="preserve">  </v>
          </cell>
          <cell r="K251" t="str">
            <v xml:space="preserve">  </v>
          </cell>
          <cell r="L251" t="str">
            <v xml:space="preserve">  </v>
          </cell>
          <cell r="M251" t="str">
            <v xml:space="preserve">  </v>
          </cell>
          <cell r="N251" t="str">
            <v xml:space="preserve">  </v>
          </cell>
          <cell r="O251" t="str">
            <v xml:space="preserve">  </v>
          </cell>
          <cell r="P251" t="str">
            <v xml:space="preserve">  </v>
          </cell>
        </row>
        <row r="252">
          <cell r="H252" t="str">
            <v xml:space="preserve">  </v>
          </cell>
          <cell r="I252" t="str">
            <v xml:space="preserve">  </v>
          </cell>
          <cell r="J252" t="str">
            <v xml:space="preserve">  </v>
          </cell>
          <cell r="K252" t="str">
            <v xml:space="preserve">  </v>
          </cell>
          <cell r="L252" t="str">
            <v xml:space="preserve">  </v>
          </cell>
          <cell r="M252" t="str">
            <v xml:space="preserve">  </v>
          </cell>
          <cell r="N252" t="str">
            <v xml:space="preserve">  </v>
          </cell>
          <cell r="O252" t="str">
            <v xml:space="preserve">  </v>
          </cell>
          <cell r="P252" t="str">
            <v xml:space="preserve">  </v>
          </cell>
        </row>
        <row r="253">
          <cell r="H253" t="str">
            <v xml:space="preserve">  </v>
          </cell>
          <cell r="I253" t="str">
            <v xml:space="preserve">  </v>
          </cell>
          <cell r="J253" t="str">
            <v xml:space="preserve">  </v>
          </cell>
          <cell r="K253" t="str">
            <v xml:space="preserve">  </v>
          </cell>
          <cell r="L253" t="str">
            <v xml:space="preserve">  </v>
          </cell>
          <cell r="M253" t="str">
            <v xml:space="preserve">  </v>
          </cell>
          <cell r="N253" t="str">
            <v xml:space="preserve">  </v>
          </cell>
          <cell r="O253" t="str">
            <v xml:space="preserve">  </v>
          </cell>
          <cell r="P253" t="str">
            <v xml:space="preserve">  </v>
          </cell>
        </row>
        <row r="254">
          <cell r="C254">
            <v>20286000</v>
          </cell>
          <cell r="D254" t="str">
            <v>USD</v>
          </cell>
          <cell r="E254" t="str">
            <v>BID</v>
          </cell>
          <cell r="F254" t="str">
            <v>2472/OC-EC</v>
          </cell>
          <cell r="G254" t="str">
            <v>GOBIERNO CENTRAL</v>
          </cell>
          <cell r="H254" t="str">
            <v xml:space="preserve"> 01.02.2011 </v>
          </cell>
          <cell r="I254">
            <v>25512091.920000002</v>
          </cell>
          <cell r="J254" t="str">
            <v xml:space="preserve">  </v>
          </cell>
          <cell r="K254">
            <v>1214861.52</v>
          </cell>
          <cell r="L254">
            <v>231431.72</v>
          </cell>
          <cell r="M254" t="str">
            <v xml:space="preserve">  </v>
          </cell>
          <cell r="N254" t="str">
            <v xml:space="preserve">  </v>
          </cell>
          <cell r="O254" t="str">
            <v xml:space="preserve">  </v>
          </cell>
          <cell r="P254">
            <v>24297230.399999999</v>
          </cell>
        </row>
        <row r="255">
          <cell r="H255" t="str">
            <v xml:space="preserve">  </v>
          </cell>
          <cell r="I255" t="str">
            <v xml:space="preserve">  </v>
          </cell>
          <cell r="J255" t="str">
            <v xml:space="preserve">  </v>
          </cell>
          <cell r="K255" t="str">
            <v xml:space="preserve">  </v>
          </cell>
          <cell r="L255" t="str">
            <v xml:space="preserve">  </v>
          </cell>
          <cell r="M255" t="str">
            <v xml:space="preserve">  </v>
          </cell>
          <cell r="N255" t="str">
            <v xml:space="preserve">  </v>
          </cell>
          <cell r="O255" t="str">
            <v xml:space="preserve">  </v>
          </cell>
          <cell r="P255" t="str">
            <v xml:space="preserve">  </v>
          </cell>
        </row>
        <row r="256">
          <cell r="H256" t="str">
            <v xml:space="preserve">  </v>
          </cell>
          <cell r="I256" t="str">
            <v xml:space="preserve">  </v>
          </cell>
          <cell r="J256" t="str">
            <v xml:space="preserve">  </v>
          </cell>
          <cell r="K256" t="str">
            <v xml:space="preserve">  </v>
          </cell>
          <cell r="L256" t="str">
            <v xml:space="preserve">  </v>
          </cell>
          <cell r="M256" t="str">
            <v xml:space="preserve">  </v>
          </cell>
          <cell r="N256" t="str">
            <v xml:space="preserve">  </v>
          </cell>
          <cell r="O256" t="str">
            <v xml:space="preserve">  </v>
          </cell>
          <cell r="P256" t="str">
            <v xml:space="preserve">  </v>
          </cell>
        </row>
        <row r="257">
          <cell r="H257" t="str">
            <v xml:space="preserve">  </v>
          </cell>
          <cell r="I257" t="str">
            <v xml:space="preserve">  </v>
          </cell>
          <cell r="J257" t="str">
            <v xml:space="preserve">  </v>
          </cell>
          <cell r="K257" t="str">
            <v xml:space="preserve">  </v>
          </cell>
          <cell r="L257" t="str">
            <v xml:space="preserve">  </v>
          </cell>
          <cell r="M257" t="str">
            <v xml:space="preserve">  </v>
          </cell>
          <cell r="N257" t="str">
            <v xml:space="preserve">  </v>
          </cell>
          <cell r="O257" t="str">
            <v xml:space="preserve">  </v>
          </cell>
          <cell r="P257" t="str">
            <v xml:space="preserve">  </v>
          </cell>
        </row>
        <row r="258">
          <cell r="H258" t="str">
            <v xml:space="preserve">  </v>
          </cell>
          <cell r="I258" t="str">
            <v xml:space="preserve">  </v>
          </cell>
          <cell r="J258" t="str">
            <v xml:space="preserve">  </v>
          </cell>
          <cell r="K258" t="str">
            <v xml:space="preserve">  </v>
          </cell>
          <cell r="L258" t="str">
            <v xml:space="preserve">  </v>
          </cell>
          <cell r="M258" t="str">
            <v xml:space="preserve">  </v>
          </cell>
          <cell r="N258" t="str">
            <v xml:space="preserve">  </v>
          </cell>
          <cell r="O258" t="str">
            <v xml:space="preserve">  </v>
          </cell>
          <cell r="P258" t="str">
            <v xml:space="preserve">  </v>
          </cell>
        </row>
        <row r="259">
          <cell r="H259" t="str">
            <v xml:space="preserve">  </v>
          </cell>
          <cell r="I259" t="str">
            <v xml:space="preserve">  </v>
          </cell>
          <cell r="J259" t="str">
            <v xml:space="preserve">  </v>
          </cell>
          <cell r="K259" t="str">
            <v xml:space="preserve">  </v>
          </cell>
          <cell r="L259" t="str">
            <v xml:space="preserve">  </v>
          </cell>
          <cell r="M259" t="str">
            <v xml:space="preserve">  </v>
          </cell>
          <cell r="N259" t="str">
            <v xml:space="preserve">  </v>
          </cell>
          <cell r="O259" t="str">
            <v xml:space="preserve">  </v>
          </cell>
          <cell r="P259" t="str">
            <v xml:space="preserve">  </v>
          </cell>
        </row>
        <row r="260">
          <cell r="C260">
            <v>20287000</v>
          </cell>
          <cell r="D260" t="str">
            <v>USD</v>
          </cell>
          <cell r="E260" t="str">
            <v>BID</v>
          </cell>
          <cell r="F260" t="str">
            <v>2487/OC-EC</v>
          </cell>
          <cell r="G260" t="str">
            <v>GOBIERNO CENTRAL</v>
          </cell>
          <cell r="H260" t="str">
            <v xml:space="preserve"> 03.03.2011 </v>
          </cell>
          <cell r="I260">
            <v>35356676.840000004</v>
          </cell>
          <cell r="J260" t="str">
            <v xml:space="preserve">  </v>
          </cell>
          <cell r="K260" t="str">
            <v xml:space="preserve">  </v>
          </cell>
          <cell r="L260" t="str">
            <v xml:space="preserve">  </v>
          </cell>
          <cell r="M260" t="str">
            <v xml:space="preserve">  </v>
          </cell>
          <cell r="N260" t="str">
            <v xml:space="preserve">  </v>
          </cell>
          <cell r="O260" t="str">
            <v xml:space="preserve">  </v>
          </cell>
          <cell r="P260">
            <v>35356676.840000004</v>
          </cell>
        </row>
        <row r="261">
          <cell r="H261" t="str">
            <v xml:space="preserve">  </v>
          </cell>
          <cell r="I261" t="str">
            <v xml:space="preserve">  </v>
          </cell>
          <cell r="J261" t="str">
            <v xml:space="preserve">  </v>
          </cell>
          <cell r="K261" t="str">
            <v xml:space="preserve">  </v>
          </cell>
          <cell r="L261" t="str">
            <v xml:space="preserve">  </v>
          </cell>
          <cell r="M261" t="str">
            <v xml:space="preserve">  </v>
          </cell>
          <cell r="N261" t="str">
            <v xml:space="preserve">  </v>
          </cell>
          <cell r="O261" t="str">
            <v xml:space="preserve">  </v>
          </cell>
          <cell r="P261" t="str">
            <v xml:space="preserve">  </v>
          </cell>
        </row>
        <row r="262">
          <cell r="H262" t="str">
            <v xml:space="preserve">  </v>
          </cell>
          <cell r="I262" t="str">
            <v xml:space="preserve">  </v>
          </cell>
          <cell r="J262" t="str">
            <v xml:space="preserve">  </v>
          </cell>
          <cell r="K262" t="str">
            <v xml:space="preserve">  </v>
          </cell>
          <cell r="L262" t="str">
            <v xml:space="preserve">  </v>
          </cell>
          <cell r="M262" t="str">
            <v xml:space="preserve">  </v>
          </cell>
          <cell r="N262" t="str">
            <v xml:space="preserve">  </v>
          </cell>
          <cell r="O262" t="str">
            <v xml:space="preserve">  </v>
          </cell>
          <cell r="P262" t="str">
            <v xml:space="preserve">  </v>
          </cell>
        </row>
        <row r="263">
          <cell r="H263" t="str">
            <v xml:space="preserve">  </v>
          </cell>
          <cell r="I263" t="str">
            <v xml:space="preserve">  </v>
          </cell>
          <cell r="J263" t="str">
            <v xml:space="preserve">  </v>
          </cell>
          <cell r="K263" t="str">
            <v xml:space="preserve">  </v>
          </cell>
          <cell r="L263" t="str">
            <v xml:space="preserve">  </v>
          </cell>
          <cell r="M263" t="str">
            <v xml:space="preserve">  </v>
          </cell>
          <cell r="N263" t="str">
            <v xml:space="preserve">  </v>
          </cell>
          <cell r="O263" t="str">
            <v xml:space="preserve">  </v>
          </cell>
          <cell r="P263" t="str">
            <v xml:space="preserve">  </v>
          </cell>
        </row>
        <row r="264">
          <cell r="H264" t="str">
            <v xml:space="preserve">  </v>
          </cell>
          <cell r="I264" t="str">
            <v xml:space="preserve">  </v>
          </cell>
          <cell r="J264" t="str">
            <v xml:space="preserve">  </v>
          </cell>
          <cell r="K264" t="str">
            <v xml:space="preserve">  </v>
          </cell>
          <cell r="L264" t="str">
            <v xml:space="preserve">  </v>
          </cell>
          <cell r="M264" t="str">
            <v xml:space="preserve">  </v>
          </cell>
          <cell r="N264" t="str">
            <v xml:space="preserve">  </v>
          </cell>
          <cell r="O264" t="str">
            <v xml:space="preserve">  </v>
          </cell>
          <cell r="P264" t="str">
            <v xml:space="preserve">  </v>
          </cell>
        </row>
        <row r="265">
          <cell r="H265" t="str">
            <v xml:space="preserve">  </v>
          </cell>
          <cell r="I265" t="str">
            <v xml:space="preserve">  </v>
          </cell>
          <cell r="J265" t="str">
            <v xml:space="preserve">  </v>
          </cell>
          <cell r="K265" t="str">
            <v xml:space="preserve">  </v>
          </cell>
          <cell r="L265" t="str">
            <v xml:space="preserve">  </v>
          </cell>
          <cell r="M265" t="str">
            <v xml:space="preserve">  </v>
          </cell>
          <cell r="N265" t="str">
            <v xml:space="preserve">  </v>
          </cell>
          <cell r="O265" t="str">
            <v xml:space="preserve">  </v>
          </cell>
          <cell r="P265" t="str">
            <v xml:space="preserve">  </v>
          </cell>
        </row>
        <row r="266">
          <cell r="C266">
            <v>20288000</v>
          </cell>
          <cell r="D266" t="str">
            <v>USD</v>
          </cell>
          <cell r="E266" t="str">
            <v>BID</v>
          </cell>
          <cell r="F266" t="str">
            <v>2431/OC-EC</v>
          </cell>
          <cell r="G266" t="str">
            <v>GOBIERNO CENTRAL</v>
          </cell>
          <cell r="H266" t="str">
            <v xml:space="preserve"> 27.03.2011 </v>
          </cell>
          <cell r="I266">
            <v>38502901.649999999</v>
          </cell>
          <cell r="J266" t="str">
            <v xml:space="preserve">  </v>
          </cell>
          <cell r="K266" t="str">
            <v xml:space="preserve">  </v>
          </cell>
          <cell r="L266" t="str">
            <v xml:space="preserve">  </v>
          </cell>
          <cell r="M266" t="str">
            <v xml:space="preserve">  </v>
          </cell>
          <cell r="N266" t="str">
            <v xml:space="preserve">  </v>
          </cell>
          <cell r="O266" t="str">
            <v xml:space="preserve">  </v>
          </cell>
          <cell r="P266">
            <v>38502901.649999999</v>
          </cell>
        </row>
        <row r="267">
          <cell r="H267" t="str">
            <v xml:space="preserve">  </v>
          </cell>
          <cell r="I267" t="str">
            <v xml:space="preserve">  </v>
          </cell>
          <cell r="J267" t="str">
            <v xml:space="preserve">  </v>
          </cell>
          <cell r="K267" t="str">
            <v xml:space="preserve">  </v>
          </cell>
          <cell r="L267" t="str">
            <v xml:space="preserve">  </v>
          </cell>
          <cell r="M267" t="str">
            <v xml:space="preserve">  </v>
          </cell>
          <cell r="N267" t="str">
            <v xml:space="preserve">  </v>
          </cell>
          <cell r="O267" t="str">
            <v xml:space="preserve">  </v>
          </cell>
          <cell r="P267" t="str">
            <v xml:space="preserve">  </v>
          </cell>
        </row>
        <row r="268">
          <cell r="H268" t="str">
            <v xml:space="preserve">  </v>
          </cell>
          <cell r="I268" t="str">
            <v xml:space="preserve">  </v>
          </cell>
          <cell r="J268" t="str">
            <v xml:space="preserve">  </v>
          </cell>
          <cell r="K268" t="str">
            <v xml:space="preserve">  </v>
          </cell>
          <cell r="L268" t="str">
            <v xml:space="preserve">  </v>
          </cell>
          <cell r="M268" t="str">
            <v xml:space="preserve">  </v>
          </cell>
          <cell r="N268" t="str">
            <v xml:space="preserve">  </v>
          </cell>
          <cell r="O268" t="str">
            <v xml:space="preserve">  </v>
          </cell>
          <cell r="P268" t="str">
            <v xml:space="preserve">  </v>
          </cell>
        </row>
        <row r="269">
          <cell r="H269" t="str">
            <v xml:space="preserve">  </v>
          </cell>
          <cell r="I269" t="str">
            <v xml:space="preserve">  </v>
          </cell>
          <cell r="J269" t="str">
            <v xml:space="preserve">  </v>
          </cell>
          <cell r="K269" t="str">
            <v xml:space="preserve">  </v>
          </cell>
          <cell r="L269" t="str">
            <v xml:space="preserve">  </v>
          </cell>
          <cell r="M269" t="str">
            <v xml:space="preserve">  </v>
          </cell>
          <cell r="N269" t="str">
            <v xml:space="preserve">  </v>
          </cell>
          <cell r="O269" t="str">
            <v xml:space="preserve">  </v>
          </cell>
          <cell r="P269" t="str">
            <v xml:space="preserve">  </v>
          </cell>
        </row>
        <row r="270">
          <cell r="H270" t="str">
            <v xml:space="preserve">  </v>
          </cell>
          <cell r="I270" t="str">
            <v xml:space="preserve">  </v>
          </cell>
          <cell r="J270" t="str">
            <v xml:space="preserve">  </v>
          </cell>
          <cell r="K270" t="str">
            <v xml:space="preserve">  </v>
          </cell>
          <cell r="L270" t="str">
            <v xml:space="preserve">  </v>
          </cell>
          <cell r="M270" t="str">
            <v xml:space="preserve">  </v>
          </cell>
          <cell r="N270" t="str">
            <v xml:space="preserve">  </v>
          </cell>
          <cell r="O270" t="str">
            <v xml:space="preserve">  </v>
          </cell>
          <cell r="P270" t="str">
            <v xml:space="preserve">  </v>
          </cell>
        </row>
        <row r="271">
          <cell r="H271" t="str">
            <v xml:space="preserve">  </v>
          </cell>
          <cell r="I271" t="str">
            <v xml:space="preserve">  </v>
          </cell>
          <cell r="J271" t="str">
            <v xml:space="preserve">  </v>
          </cell>
          <cell r="K271" t="str">
            <v xml:space="preserve">  </v>
          </cell>
          <cell r="L271" t="str">
            <v xml:space="preserve">  </v>
          </cell>
          <cell r="M271" t="str">
            <v xml:space="preserve">  </v>
          </cell>
          <cell r="N271" t="str">
            <v xml:space="preserve">  </v>
          </cell>
          <cell r="O271" t="str">
            <v xml:space="preserve">  </v>
          </cell>
          <cell r="P271" t="str">
            <v xml:space="preserve">  </v>
          </cell>
        </row>
        <row r="272">
          <cell r="C272">
            <v>20289000</v>
          </cell>
          <cell r="D272" t="str">
            <v>USD</v>
          </cell>
          <cell r="E272" t="str">
            <v>BID</v>
          </cell>
          <cell r="F272" t="str">
            <v>2585/OC-EC</v>
          </cell>
          <cell r="G272" t="str">
            <v>GOBIERNO CENTRAL</v>
          </cell>
          <cell r="H272" t="str">
            <v xml:space="preserve"> 02.12.2011 </v>
          </cell>
          <cell r="I272">
            <v>18777987.149999999</v>
          </cell>
          <cell r="J272" t="str">
            <v xml:space="preserve">  </v>
          </cell>
          <cell r="K272" t="str">
            <v xml:space="preserve">  </v>
          </cell>
          <cell r="L272" t="str">
            <v xml:space="preserve">  </v>
          </cell>
          <cell r="M272" t="str">
            <v xml:space="preserve">  </v>
          </cell>
          <cell r="N272" t="str">
            <v xml:space="preserve">  </v>
          </cell>
          <cell r="O272" t="str">
            <v xml:space="preserve">  </v>
          </cell>
          <cell r="P272">
            <v>18777987.149999999</v>
          </cell>
        </row>
        <row r="273">
          <cell r="H273" t="str">
            <v xml:space="preserve">  </v>
          </cell>
          <cell r="I273" t="str">
            <v xml:space="preserve">  </v>
          </cell>
          <cell r="J273" t="str">
            <v xml:space="preserve">  </v>
          </cell>
          <cell r="K273" t="str">
            <v xml:space="preserve">  </v>
          </cell>
          <cell r="L273" t="str">
            <v xml:space="preserve">  </v>
          </cell>
          <cell r="M273" t="str">
            <v xml:space="preserve">  </v>
          </cell>
          <cell r="N273" t="str">
            <v xml:space="preserve">  </v>
          </cell>
          <cell r="O273" t="str">
            <v xml:space="preserve">  </v>
          </cell>
          <cell r="P273" t="str">
            <v xml:space="preserve">  </v>
          </cell>
        </row>
        <row r="274">
          <cell r="H274" t="str">
            <v xml:space="preserve">  </v>
          </cell>
          <cell r="I274" t="str">
            <v xml:space="preserve">  </v>
          </cell>
          <cell r="J274" t="str">
            <v xml:space="preserve">  </v>
          </cell>
          <cell r="K274" t="str">
            <v xml:space="preserve">  </v>
          </cell>
          <cell r="L274" t="str">
            <v xml:space="preserve">  </v>
          </cell>
          <cell r="M274" t="str">
            <v xml:space="preserve">  </v>
          </cell>
          <cell r="N274" t="str">
            <v xml:space="preserve">  </v>
          </cell>
          <cell r="O274" t="str">
            <v xml:space="preserve">  </v>
          </cell>
          <cell r="P274" t="str">
            <v xml:space="preserve">  </v>
          </cell>
        </row>
        <row r="275">
          <cell r="H275" t="str">
            <v xml:space="preserve">  </v>
          </cell>
          <cell r="I275" t="str">
            <v xml:space="preserve">  </v>
          </cell>
          <cell r="J275" t="str">
            <v xml:space="preserve">  </v>
          </cell>
          <cell r="K275" t="str">
            <v xml:space="preserve">  </v>
          </cell>
          <cell r="L275" t="str">
            <v xml:space="preserve">  </v>
          </cell>
          <cell r="M275" t="str">
            <v xml:space="preserve">  </v>
          </cell>
          <cell r="N275" t="str">
            <v xml:space="preserve">  </v>
          </cell>
          <cell r="O275" t="str">
            <v xml:space="preserve">  </v>
          </cell>
          <cell r="P275" t="str">
            <v xml:space="preserve">  </v>
          </cell>
        </row>
        <row r="276">
          <cell r="H276" t="str">
            <v xml:space="preserve">  </v>
          </cell>
          <cell r="I276" t="str">
            <v xml:space="preserve">  </v>
          </cell>
          <cell r="J276" t="str">
            <v xml:space="preserve">  </v>
          </cell>
          <cell r="K276" t="str">
            <v xml:space="preserve">  </v>
          </cell>
          <cell r="L276" t="str">
            <v xml:space="preserve">  </v>
          </cell>
          <cell r="M276" t="str">
            <v xml:space="preserve">  </v>
          </cell>
          <cell r="N276" t="str">
            <v xml:space="preserve">  </v>
          </cell>
          <cell r="O276" t="str">
            <v xml:space="preserve">  </v>
          </cell>
          <cell r="P276" t="str">
            <v xml:space="preserve">  </v>
          </cell>
        </row>
        <row r="277">
          <cell r="H277" t="str">
            <v xml:space="preserve">  </v>
          </cell>
          <cell r="I277" t="str">
            <v xml:space="preserve">  </v>
          </cell>
          <cell r="J277" t="str">
            <v xml:space="preserve">  </v>
          </cell>
          <cell r="K277" t="str">
            <v xml:space="preserve">  </v>
          </cell>
          <cell r="L277" t="str">
            <v xml:space="preserve">  </v>
          </cell>
          <cell r="M277" t="str">
            <v xml:space="preserve">  </v>
          </cell>
          <cell r="N277" t="str">
            <v xml:space="preserve">  </v>
          </cell>
          <cell r="O277" t="str">
            <v xml:space="preserve">  </v>
          </cell>
          <cell r="P277" t="str">
            <v xml:space="preserve">  </v>
          </cell>
        </row>
        <row r="278">
          <cell r="C278">
            <v>20290000</v>
          </cell>
          <cell r="D278" t="str">
            <v>USD</v>
          </cell>
          <cell r="E278" t="str">
            <v>BID</v>
          </cell>
          <cell r="F278" t="str">
            <v>2653/OC-EC</v>
          </cell>
          <cell r="G278" t="str">
            <v>GOBIERNO CENTRAL</v>
          </cell>
          <cell r="H278" t="str">
            <v xml:space="preserve"> 15.12.2011 </v>
          </cell>
          <cell r="I278">
            <v>136909717.632</v>
          </cell>
          <cell r="J278" t="str">
            <v xml:space="preserve">  </v>
          </cell>
          <cell r="K278" t="str">
            <v xml:space="preserve">  </v>
          </cell>
          <cell r="L278" t="str">
            <v xml:space="preserve">  </v>
          </cell>
          <cell r="M278" t="str">
            <v xml:space="preserve">  </v>
          </cell>
          <cell r="N278" t="str">
            <v xml:space="preserve">  </v>
          </cell>
          <cell r="O278" t="str">
            <v xml:space="preserve">  </v>
          </cell>
          <cell r="P278">
            <v>136909717.632</v>
          </cell>
        </row>
        <row r="279">
          <cell r="H279" t="str">
            <v xml:space="preserve">  </v>
          </cell>
          <cell r="I279" t="str">
            <v xml:space="preserve">  </v>
          </cell>
          <cell r="J279" t="str">
            <v xml:space="preserve">  </v>
          </cell>
          <cell r="K279" t="str">
            <v xml:space="preserve">  </v>
          </cell>
          <cell r="L279" t="str">
            <v xml:space="preserve">  </v>
          </cell>
          <cell r="M279" t="str">
            <v xml:space="preserve">  </v>
          </cell>
          <cell r="N279" t="str">
            <v xml:space="preserve">  </v>
          </cell>
          <cell r="O279" t="str">
            <v xml:space="preserve">  </v>
          </cell>
          <cell r="P279" t="str">
            <v xml:space="preserve">  </v>
          </cell>
        </row>
        <row r="280">
          <cell r="H280" t="str">
            <v xml:space="preserve">  </v>
          </cell>
          <cell r="I280" t="str">
            <v xml:space="preserve">  </v>
          </cell>
          <cell r="J280" t="str">
            <v xml:space="preserve">  </v>
          </cell>
          <cell r="K280" t="str">
            <v xml:space="preserve">  </v>
          </cell>
          <cell r="L280" t="str">
            <v xml:space="preserve">  </v>
          </cell>
          <cell r="M280" t="str">
            <v xml:space="preserve">  </v>
          </cell>
          <cell r="N280" t="str">
            <v xml:space="preserve">  </v>
          </cell>
          <cell r="O280" t="str">
            <v xml:space="preserve">  </v>
          </cell>
          <cell r="P280" t="str">
            <v xml:space="preserve">  </v>
          </cell>
        </row>
        <row r="281">
          <cell r="H281" t="str">
            <v xml:space="preserve">  </v>
          </cell>
          <cell r="I281" t="str">
            <v xml:space="preserve">  </v>
          </cell>
          <cell r="J281" t="str">
            <v xml:space="preserve">  </v>
          </cell>
          <cell r="K281" t="str">
            <v xml:space="preserve">  </v>
          </cell>
          <cell r="L281" t="str">
            <v xml:space="preserve">  </v>
          </cell>
          <cell r="M281" t="str">
            <v xml:space="preserve">  </v>
          </cell>
          <cell r="N281" t="str">
            <v xml:space="preserve">  </v>
          </cell>
          <cell r="O281" t="str">
            <v xml:space="preserve">  </v>
          </cell>
          <cell r="P281" t="str">
            <v xml:space="preserve">  </v>
          </cell>
        </row>
        <row r="282">
          <cell r="H282" t="str">
            <v xml:space="preserve">  </v>
          </cell>
          <cell r="I282" t="str">
            <v xml:space="preserve">  </v>
          </cell>
          <cell r="J282" t="str">
            <v xml:space="preserve">  </v>
          </cell>
          <cell r="K282" t="str">
            <v xml:space="preserve">  </v>
          </cell>
          <cell r="L282" t="str">
            <v xml:space="preserve">  </v>
          </cell>
          <cell r="M282" t="str">
            <v xml:space="preserve">  </v>
          </cell>
          <cell r="N282" t="str">
            <v xml:space="preserve">  </v>
          </cell>
          <cell r="O282" t="str">
            <v xml:space="preserve">  </v>
          </cell>
          <cell r="P282" t="str">
            <v xml:space="preserve">  </v>
          </cell>
        </row>
        <row r="283">
          <cell r="H283" t="str">
            <v xml:space="preserve">  </v>
          </cell>
          <cell r="I283" t="str">
            <v xml:space="preserve">  </v>
          </cell>
          <cell r="J283" t="str">
            <v xml:space="preserve">  </v>
          </cell>
          <cell r="K283" t="str">
            <v xml:space="preserve">  </v>
          </cell>
          <cell r="L283" t="str">
            <v xml:space="preserve">  </v>
          </cell>
          <cell r="M283" t="str">
            <v xml:space="preserve">  </v>
          </cell>
          <cell r="N283" t="str">
            <v xml:space="preserve">  </v>
          </cell>
          <cell r="O283" t="str">
            <v xml:space="preserve">  </v>
          </cell>
          <cell r="P283" t="str">
            <v xml:space="preserve">  </v>
          </cell>
        </row>
        <row r="284">
          <cell r="C284">
            <v>20291000</v>
          </cell>
          <cell r="D284" t="str">
            <v>USD</v>
          </cell>
          <cell r="E284" t="str">
            <v>BID</v>
          </cell>
          <cell r="F284" t="str">
            <v>2608/OC-EC</v>
          </cell>
          <cell r="G284" t="str">
            <v>GOBIERNO CENTRAL</v>
          </cell>
          <cell r="H284" t="str">
            <v xml:space="preserve"> 02.05.2012 </v>
          </cell>
          <cell r="I284">
            <v>19999999.938999999</v>
          </cell>
          <cell r="J284" t="str">
            <v xml:space="preserve">  </v>
          </cell>
          <cell r="K284" t="str">
            <v xml:space="preserve">  </v>
          </cell>
          <cell r="L284" t="str">
            <v xml:space="preserve">  </v>
          </cell>
          <cell r="M284" t="str">
            <v xml:space="preserve">  </v>
          </cell>
          <cell r="N284" t="str">
            <v xml:space="preserve">  </v>
          </cell>
          <cell r="O284" t="str">
            <v xml:space="preserve">  </v>
          </cell>
          <cell r="P284">
            <v>19999999.938999999</v>
          </cell>
        </row>
        <row r="285">
          <cell r="H285" t="str">
            <v xml:space="preserve">  </v>
          </cell>
          <cell r="I285" t="str">
            <v xml:space="preserve">  </v>
          </cell>
          <cell r="J285" t="str">
            <v xml:space="preserve">  </v>
          </cell>
          <cell r="K285" t="str">
            <v xml:space="preserve">  </v>
          </cell>
          <cell r="L285" t="str">
            <v xml:space="preserve">  </v>
          </cell>
          <cell r="M285" t="str">
            <v xml:space="preserve">  </v>
          </cell>
          <cell r="N285" t="str">
            <v xml:space="preserve">  </v>
          </cell>
          <cell r="O285" t="str">
            <v xml:space="preserve">  </v>
          </cell>
          <cell r="P285" t="str">
            <v xml:space="preserve">  </v>
          </cell>
        </row>
        <row r="286">
          <cell r="H286" t="str">
            <v xml:space="preserve">  </v>
          </cell>
          <cell r="I286" t="str">
            <v xml:space="preserve">  </v>
          </cell>
          <cell r="J286" t="str">
            <v xml:space="preserve">  </v>
          </cell>
          <cell r="K286" t="str">
            <v xml:space="preserve">  </v>
          </cell>
          <cell r="L286" t="str">
            <v xml:space="preserve">  </v>
          </cell>
          <cell r="M286" t="str">
            <v xml:space="preserve">  </v>
          </cell>
          <cell r="N286" t="str">
            <v xml:space="preserve">  </v>
          </cell>
          <cell r="O286" t="str">
            <v xml:space="preserve">  </v>
          </cell>
          <cell r="P286" t="str">
            <v xml:space="preserve">  </v>
          </cell>
        </row>
        <row r="287">
          <cell r="H287" t="str">
            <v xml:space="preserve">  </v>
          </cell>
          <cell r="I287" t="str">
            <v xml:space="preserve">  </v>
          </cell>
          <cell r="J287" t="str">
            <v xml:space="preserve">  </v>
          </cell>
          <cell r="K287" t="str">
            <v xml:space="preserve">  </v>
          </cell>
          <cell r="L287" t="str">
            <v xml:space="preserve">  </v>
          </cell>
          <cell r="M287" t="str">
            <v xml:space="preserve">  </v>
          </cell>
          <cell r="N287" t="str">
            <v xml:space="preserve">  </v>
          </cell>
          <cell r="O287" t="str">
            <v xml:space="preserve">  </v>
          </cell>
          <cell r="P287" t="str">
            <v xml:space="preserve">  </v>
          </cell>
        </row>
        <row r="288">
          <cell r="H288" t="str">
            <v xml:space="preserve">  </v>
          </cell>
          <cell r="I288" t="str">
            <v xml:space="preserve">  </v>
          </cell>
          <cell r="J288" t="str">
            <v xml:space="preserve">  </v>
          </cell>
          <cell r="K288" t="str">
            <v xml:space="preserve">  </v>
          </cell>
          <cell r="L288" t="str">
            <v xml:space="preserve">  </v>
          </cell>
          <cell r="M288" t="str">
            <v xml:space="preserve">  </v>
          </cell>
          <cell r="N288" t="str">
            <v xml:space="preserve">  </v>
          </cell>
          <cell r="O288" t="str">
            <v xml:space="preserve">  </v>
          </cell>
          <cell r="P288" t="str">
            <v xml:space="preserve">  </v>
          </cell>
        </row>
        <row r="289">
          <cell r="H289" t="str">
            <v xml:space="preserve">  </v>
          </cell>
          <cell r="I289" t="str">
            <v xml:space="preserve">  </v>
          </cell>
          <cell r="J289" t="str">
            <v xml:space="preserve">  </v>
          </cell>
          <cell r="K289" t="str">
            <v xml:space="preserve">  </v>
          </cell>
          <cell r="L289" t="str">
            <v xml:space="preserve">  </v>
          </cell>
          <cell r="M289" t="str">
            <v xml:space="preserve">  </v>
          </cell>
          <cell r="N289" t="str">
            <v xml:space="preserve">  </v>
          </cell>
          <cell r="O289" t="str">
            <v xml:space="preserve">  </v>
          </cell>
          <cell r="P289" t="str">
            <v xml:space="preserve">  </v>
          </cell>
        </row>
        <row r="290">
          <cell r="C290">
            <v>20292000</v>
          </cell>
          <cell r="D290" t="str">
            <v>USD</v>
          </cell>
          <cell r="E290" t="str">
            <v>BID</v>
          </cell>
          <cell r="F290" t="str">
            <v>2584/OC-EC</v>
          </cell>
          <cell r="G290" t="str">
            <v>GOBIERNO CENTRAL</v>
          </cell>
          <cell r="H290" t="str">
            <v xml:space="preserve"> 02.05.2012 </v>
          </cell>
          <cell r="I290">
            <v>1161433.0900000001</v>
          </cell>
          <cell r="J290" t="str">
            <v xml:space="preserve">  </v>
          </cell>
          <cell r="K290" t="str">
            <v xml:space="preserve">  </v>
          </cell>
          <cell r="L290" t="str">
            <v xml:space="preserve">  </v>
          </cell>
          <cell r="M290" t="str">
            <v xml:space="preserve">  </v>
          </cell>
          <cell r="N290" t="str">
            <v xml:space="preserve">  </v>
          </cell>
          <cell r="O290" t="str">
            <v xml:space="preserve">  </v>
          </cell>
          <cell r="P290">
            <v>1161433.0900000001</v>
          </cell>
        </row>
        <row r="291">
          <cell r="H291" t="str">
            <v xml:space="preserve">  </v>
          </cell>
          <cell r="I291" t="str">
            <v xml:space="preserve">  </v>
          </cell>
          <cell r="J291" t="str">
            <v xml:space="preserve">  </v>
          </cell>
          <cell r="K291" t="str">
            <v xml:space="preserve">  </v>
          </cell>
          <cell r="L291" t="str">
            <v xml:space="preserve">  </v>
          </cell>
          <cell r="M291" t="str">
            <v xml:space="preserve">  </v>
          </cell>
          <cell r="N291" t="str">
            <v xml:space="preserve">  </v>
          </cell>
          <cell r="O291" t="str">
            <v xml:space="preserve">  </v>
          </cell>
          <cell r="P291" t="str">
            <v xml:space="preserve">  </v>
          </cell>
        </row>
        <row r="292">
          <cell r="H292" t="str">
            <v xml:space="preserve">  </v>
          </cell>
          <cell r="I292" t="str">
            <v xml:space="preserve">  </v>
          </cell>
          <cell r="J292" t="str">
            <v xml:space="preserve">  </v>
          </cell>
          <cell r="K292" t="str">
            <v xml:space="preserve">  </v>
          </cell>
          <cell r="L292" t="str">
            <v xml:space="preserve">  </v>
          </cell>
          <cell r="M292" t="str">
            <v xml:space="preserve">  </v>
          </cell>
          <cell r="N292" t="str">
            <v xml:space="preserve">  </v>
          </cell>
          <cell r="O292" t="str">
            <v xml:space="preserve">  </v>
          </cell>
          <cell r="P292" t="str">
            <v xml:space="preserve">  </v>
          </cell>
        </row>
        <row r="293">
          <cell r="H293" t="str">
            <v xml:space="preserve">  </v>
          </cell>
          <cell r="I293" t="str">
            <v xml:space="preserve">  </v>
          </cell>
          <cell r="J293" t="str">
            <v xml:space="preserve">  </v>
          </cell>
          <cell r="K293" t="str">
            <v xml:space="preserve">  </v>
          </cell>
          <cell r="L293" t="str">
            <v xml:space="preserve">  </v>
          </cell>
          <cell r="M293" t="str">
            <v xml:space="preserve">  </v>
          </cell>
          <cell r="N293" t="str">
            <v xml:space="preserve">  </v>
          </cell>
          <cell r="O293" t="str">
            <v xml:space="preserve">  </v>
          </cell>
          <cell r="P293" t="str">
            <v xml:space="preserve">  </v>
          </cell>
        </row>
        <row r="294">
          <cell r="H294" t="str">
            <v xml:space="preserve">  </v>
          </cell>
          <cell r="I294" t="str">
            <v xml:space="preserve">  </v>
          </cell>
          <cell r="J294" t="str">
            <v xml:space="preserve">  </v>
          </cell>
          <cell r="K294" t="str">
            <v xml:space="preserve">  </v>
          </cell>
          <cell r="L294" t="str">
            <v xml:space="preserve">  </v>
          </cell>
          <cell r="M294" t="str">
            <v xml:space="preserve">  </v>
          </cell>
          <cell r="N294" t="str">
            <v xml:space="preserve">  </v>
          </cell>
          <cell r="O294" t="str">
            <v xml:space="preserve">  </v>
          </cell>
          <cell r="P294" t="str">
            <v xml:space="preserve">  </v>
          </cell>
        </row>
        <row r="295">
          <cell r="H295" t="str">
            <v xml:space="preserve">  </v>
          </cell>
          <cell r="I295" t="str">
            <v xml:space="preserve">  </v>
          </cell>
          <cell r="J295" t="str">
            <v xml:space="preserve">  </v>
          </cell>
          <cell r="K295" t="str">
            <v xml:space="preserve">  </v>
          </cell>
          <cell r="L295" t="str">
            <v xml:space="preserve">  </v>
          </cell>
          <cell r="M295" t="str">
            <v xml:space="preserve">  </v>
          </cell>
          <cell r="N295" t="str">
            <v xml:space="preserve">  </v>
          </cell>
          <cell r="O295" t="str">
            <v xml:space="preserve">  </v>
          </cell>
          <cell r="P295" t="str">
            <v xml:space="preserve">  </v>
          </cell>
        </row>
        <row r="296">
          <cell r="C296">
            <v>20293000</v>
          </cell>
          <cell r="D296" t="str">
            <v>USD</v>
          </cell>
          <cell r="E296" t="str">
            <v>BID</v>
          </cell>
          <cell r="F296" t="str">
            <v>2678/OC-EC</v>
          </cell>
          <cell r="G296" t="str">
            <v>GOBIERNO CENTRAL</v>
          </cell>
          <cell r="H296" t="str">
            <v xml:space="preserve"> 16.03.2012 </v>
          </cell>
          <cell r="I296">
            <v>8132756.3600000003</v>
          </cell>
          <cell r="J296" t="str">
            <v xml:space="preserve">  </v>
          </cell>
          <cell r="K296" t="str">
            <v xml:space="preserve">  </v>
          </cell>
          <cell r="L296" t="str">
            <v xml:space="preserve">  </v>
          </cell>
          <cell r="M296" t="str">
            <v xml:space="preserve">  </v>
          </cell>
          <cell r="N296" t="str">
            <v xml:space="preserve">  </v>
          </cell>
          <cell r="O296" t="str">
            <v xml:space="preserve">  </v>
          </cell>
          <cell r="P296">
            <v>8132756.3600000003</v>
          </cell>
        </row>
        <row r="297">
          <cell r="H297" t="str">
            <v xml:space="preserve">  </v>
          </cell>
          <cell r="I297" t="str">
            <v xml:space="preserve">  </v>
          </cell>
          <cell r="J297" t="str">
            <v xml:space="preserve">  </v>
          </cell>
          <cell r="K297" t="str">
            <v xml:space="preserve">  </v>
          </cell>
          <cell r="L297" t="str">
            <v xml:space="preserve">  </v>
          </cell>
          <cell r="M297" t="str">
            <v xml:space="preserve">  </v>
          </cell>
          <cell r="N297" t="str">
            <v xml:space="preserve">  </v>
          </cell>
          <cell r="O297" t="str">
            <v xml:space="preserve">  </v>
          </cell>
          <cell r="P297" t="str">
            <v xml:space="preserve">  </v>
          </cell>
        </row>
        <row r="298">
          <cell r="H298" t="str">
            <v xml:space="preserve">  </v>
          </cell>
          <cell r="I298" t="str">
            <v xml:space="preserve">  </v>
          </cell>
          <cell r="J298" t="str">
            <v xml:space="preserve">  </v>
          </cell>
          <cell r="K298" t="str">
            <v xml:space="preserve">  </v>
          </cell>
          <cell r="L298" t="str">
            <v xml:space="preserve">  </v>
          </cell>
          <cell r="M298" t="str">
            <v xml:space="preserve">  </v>
          </cell>
          <cell r="N298" t="str">
            <v xml:space="preserve">  </v>
          </cell>
          <cell r="O298" t="str">
            <v xml:space="preserve">  </v>
          </cell>
          <cell r="P298" t="str">
            <v xml:space="preserve">  </v>
          </cell>
        </row>
        <row r="299">
          <cell r="H299" t="str">
            <v xml:space="preserve">  </v>
          </cell>
          <cell r="I299" t="str">
            <v xml:space="preserve">  </v>
          </cell>
          <cell r="J299" t="str">
            <v xml:space="preserve">  </v>
          </cell>
          <cell r="K299" t="str">
            <v xml:space="preserve">  </v>
          </cell>
          <cell r="L299" t="str">
            <v xml:space="preserve">  </v>
          </cell>
          <cell r="M299" t="str">
            <v xml:space="preserve">  </v>
          </cell>
          <cell r="N299" t="str">
            <v xml:space="preserve">  </v>
          </cell>
          <cell r="O299" t="str">
            <v xml:space="preserve">  </v>
          </cell>
          <cell r="P299" t="str">
            <v xml:space="preserve">  </v>
          </cell>
        </row>
        <row r="300">
          <cell r="H300" t="str">
            <v xml:space="preserve">  </v>
          </cell>
          <cell r="I300" t="str">
            <v xml:space="preserve">  </v>
          </cell>
          <cell r="J300" t="str">
            <v xml:space="preserve">  </v>
          </cell>
          <cell r="K300" t="str">
            <v xml:space="preserve">  </v>
          </cell>
          <cell r="L300" t="str">
            <v xml:space="preserve">  </v>
          </cell>
          <cell r="M300" t="str">
            <v xml:space="preserve">  </v>
          </cell>
          <cell r="N300" t="str">
            <v xml:space="preserve">  </v>
          </cell>
          <cell r="O300" t="str">
            <v xml:space="preserve">  </v>
          </cell>
          <cell r="P300" t="str">
            <v xml:space="preserve">  </v>
          </cell>
        </row>
        <row r="301">
          <cell r="H301" t="str">
            <v xml:space="preserve">  </v>
          </cell>
          <cell r="I301" t="str">
            <v xml:space="preserve">  </v>
          </cell>
          <cell r="J301" t="str">
            <v xml:space="preserve">  </v>
          </cell>
          <cell r="K301" t="str">
            <v xml:space="preserve">  </v>
          </cell>
          <cell r="L301" t="str">
            <v xml:space="preserve">  </v>
          </cell>
          <cell r="M301" t="str">
            <v xml:space="preserve">  </v>
          </cell>
          <cell r="N301" t="str">
            <v xml:space="preserve">  </v>
          </cell>
          <cell r="O301" t="str">
            <v xml:space="preserve">  </v>
          </cell>
          <cell r="P301" t="str">
            <v xml:space="preserve">  </v>
          </cell>
        </row>
        <row r="302">
          <cell r="C302">
            <v>20295000</v>
          </cell>
          <cell r="D302" t="str">
            <v>USD</v>
          </cell>
          <cell r="E302" t="str">
            <v>BID</v>
          </cell>
          <cell r="F302" t="str">
            <v>2761/OC-EC</v>
          </cell>
          <cell r="G302" t="str">
            <v>GOBIERNO CENTRAL</v>
          </cell>
          <cell r="H302" t="str">
            <v xml:space="preserve"> 15.08.2012 </v>
          </cell>
          <cell r="I302">
            <v>1781193.74</v>
          </cell>
          <cell r="J302" t="str">
            <v xml:space="preserve">  </v>
          </cell>
          <cell r="K302" t="str">
            <v xml:space="preserve">  </v>
          </cell>
          <cell r="L302" t="str">
            <v xml:space="preserve">  </v>
          </cell>
          <cell r="M302" t="str">
            <v xml:space="preserve">  </v>
          </cell>
          <cell r="N302" t="str">
            <v xml:space="preserve">  </v>
          </cell>
          <cell r="O302" t="str">
            <v xml:space="preserve">  </v>
          </cell>
          <cell r="P302">
            <v>1781193.74</v>
          </cell>
        </row>
        <row r="303">
          <cell r="H303" t="str">
            <v xml:space="preserve">  </v>
          </cell>
          <cell r="I303" t="str">
            <v xml:space="preserve">  </v>
          </cell>
          <cell r="J303" t="str">
            <v xml:space="preserve">  </v>
          </cell>
          <cell r="K303" t="str">
            <v xml:space="preserve">  </v>
          </cell>
          <cell r="L303" t="str">
            <v xml:space="preserve">  </v>
          </cell>
          <cell r="M303" t="str">
            <v xml:space="preserve">  </v>
          </cell>
          <cell r="N303" t="str">
            <v xml:space="preserve">  </v>
          </cell>
          <cell r="O303" t="str">
            <v xml:space="preserve">  </v>
          </cell>
          <cell r="P303" t="str">
            <v xml:space="preserve">  </v>
          </cell>
        </row>
        <row r="304">
          <cell r="H304" t="str">
            <v xml:space="preserve">  </v>
          </cell>
          <cell r="I304" t="str">
            <v xml:space="preserve">  </v>
          </cell>
          <cell r="J304" t="str">
            <v xml:space="preserve">  </v>
          </cell>
          <cell r="K304" t="str">
            <v xml:space="preserve">  </v>
          </cell>
          <cell r="L304" t="str">
            <v xml:space="preserve">  </v>
          </cell>
          <cell r="M304" t="str">
            <v xml:space="preserve">  </v>
          </cell>
          <cell r="N304" t="str">
            <v xml:space="preserve">  </v>
          </cell>
          <cell r="O304" t="str">
            <v xml:space="preserve">  </v>
          </cell>
          <cell r="P304" t="str">
            <v xml:space="preserve">  </v>
          </cell>
        </row>
        <row r="305">
          <cell r="H305" t="str">
            <v xml:space="preserve">  </v>
          </cell>
          <cell r="I305" t="str">
            <v xml:space="preserve">  </v>
          </cell>
          <cell r="J305" t="str">
            <v xml:space="preserve">  </v>
          </cell>
          <cell r="K305" t="str">
            <v xml:space="preserve">  </v>
          </cell>
          <cell r="L305" t="str">
            <v xml:space="preserve">  </v>
          </cell>
          <cell r="M305" t="str">
            <v xml:space="preserve">  </v>
          </cell>
          <cell r="N305" t="str">
            <v xml:space="preserve">  </v>
          </cell>
          <cell r="O305" t="str">
            <v xml:space="preserve">  </v>
          </cell>
          <cell r="P305" t="str">
            <v xml:space="preserve">  </v>
          </cell>
        </row>
        <row r="306">
          <cell r="H306" t="str">
            <v xml:space="preserve">  </v>
          </cell>
          <cell r="I306" t="str">
            <v xml:space="preserve">  </v>
          </cell>
          <cell r="J306" t="str">
            <v xml:space="preserve">  </v>
          </cell>
          <cell r="K306" t="str">
            <v xml:space="preserve">  </v>
          </cell>
          <cell r="L306" t="str">
            <v xml:space="preserve">  </v>
          </cell>
          <cell r="M306" t="str">
            <v xml:space="preserve">  </v>
          </cell>
          <cell r="N306" t="str">
            <v xml:space="preserve">  </v>
          </cell>
          <cell r="O306" t="str">
            <v xml:space="preserve">  </v>
          </cell>
          <cell r="P306" t="str">
            <v xml:space="preserve">  </v>
          </cell>
        </row>
        <row r="307">
          <cell r="H307" t="str">
            <v xml:space="preserve">  </v>
          </cell>
          <cell r="I307" t="str">
            <v xml:space="preserve">  </v>
          </cell>
          <cell r="J307" t="str">
            <v xml:space="preserve">  </v>
          </cell>
          <cell r="K307" t="str">
            <v xml:space="preserve">  </v>
          </cell>
          <cell r="L307" t="str">
            <v xml:space="preserve">  </v>
          </cell>
          <cell r="M307" t="str">
            <v xml:space="preserve">  </v>
          </cell>
          <cell r="N307" t="str">
            <v xml:space="preserve">  </v>
          </cell>
          <cell r="O307" t="str">
            <v xml:space="preserve">  </v>
          </cell>
          <cell r="P307" t="str">
            <v xml:space="preserve">  </v>
          </cell>
        </row>
        <row r="308">
          <cell r="C308">
            <v>20297000</v>
          </cell>
          <cell r="D308" t="str">
            <v>USD</v>
          </cell>
          <cell r="E308" t="str">
            <v>BID</v>
          </cell>
          <cell r="F308" t="str">
            <v>2651/OC-EC</v>
          </cell>
          <cell r="G308" t="str">
            <v>GOBIERNO CENTRAL</v>
          </cell>
          <cell r="H308" t="str">
            <v xml:space="preserve"> 30.11.2012 </v>
          </cell>
          <cell r="I308">
            <v>28571428.579999998</v>
          </cell>
          <cell r="J308" t="str">
            <v xml:space="preserve">  </v>
          </cell>
          <cell r="K308" t="str">
            <v xml:space="preserve">  </v>
          </cell>
          <cell r="L308" t="str">
            <v xml:space="preserve">  </v>
          </cell>
          <cell r="M308" t="str">
            <v xml:space="preserve">  </v>
          </cell>
          <cell r="N308" t="str">
            <v xml:space="preserve">  </v>
          </cell>
          <cell r="O308" t="str">
            <v xml:space="preserve">  </v>
          </cell>
          <cell r="P308">
            <v>28571428.579999998</v>
          </cell>
        </row>
        <row r="309">
          <cell r="H309" t="str">
            <v xml:space="preserve">  </v>
          </cell>
          <cell r="I309" t="str">
            <v xml:space="preserve">  </v>
          </cell>
          <cell r="J309" t="str">
            <v xml:space="preserve">  </v>
          </cell>
          <cell r="K309" t="str">
            <v xml:space="preserve">  </v>
          </cell>
          <cell r="L309" t="str">
            <v xml:space="preserve">  </v>
          </cell>
          <cell r="M309" t="str">
            <v xml:space="preserve">  </v>
          </cell>
          <cell r="N309" t="str">
            <v xml:space="preserve">  </v>
          </cell>
          <cell r="O309" t="str">
            <v xml:space="preserve">  </v>
          </cell>
          <cell r="P309" t="str">
            <v xml:space="preserve">  </v>
          </cell>
        </row>
        <row r="310">
          <cell r="H310" t="str">
            <v xml:space="preserve">  </v>
          </cell>
          <cell r="I310" t="str">
            <v xml:space="preserve">  </v>
          </cell>
          <cell r="J310" t="str">
            <v xml:space="preserve">  </v>
          </cell>
          <cell r="K310" t="str">
            <v xml:space="preserve">  </v>
          </cell>
          <cell r="L310" t="str">
            <v xml:space="preserve">  </v>
          </cell>
          <cell r="M310" t="str">
            <v xml:space="preserve">  </v>
          </cell>
          <cell r="N310" t="str">
            <v xml:space="preserve">  </v>
          </cell>
          <cell r="O310" t="str">
            <v xml:space="preserve">  </v>
          </cell>
          <cell r="P310" t="str">
            <v xml:space="preserve">  </v>
          </cell>
        </row>
        <row r="311">
          <cell r="H311" t="str">
            <v xml:space="preserve">  </v>
          </cell>
          <cell r="I311" t="str">
            <v xml:space="preserve">  </v>
          </cell>
          <cell r="J311" t="str">
            <v xml:space="preserve">  </v>
          </cell>
          <cell r="K311" t="str">
            <v xml:space="preserve">  </v>
          </cell>
          <cell r="L311" t="str">
            <v xml:space="preserve">  </v>
          </cell>
          <cell r="M311" t="str">
            <v xml:space="preserve">  </v>
          </cell>
          <cell r="N311" t="str">
            <v xml:space="preserve">  </v>
          </cell>
          <cell r="O311" t="str">
            <v xml:space="preserve">  </v>
          </cell>
          <cell r="P311" t="str">
            <v xml:space="preserve">  </v>
          </cell>
        </row>
        <row r="312">
          <cell r="H312" t="str">
            <v xml:space="preserve">  </v>
          </cell>
          <cell r="I312" t="str">
            <v xml:space="preserve">  </v>
          </cell>
          <cell r="J312" t="str">
            <v xml:space="preserve">  </v>
          </cell>
          <cell r="K312" t="str">
            <v xml:space="preserve">  </v>
          </cell>
          <cell r="L312" t="str">
            <v xml:space="preserve">  </v>
          </cell>
          <cell r="M312" t="str">
            <v xml:space="preserve">  </v>
          </cell>
          <cell r="N312" t="str">
            <v xml:space="preserve">  </v>
          </cell>
          <cell r="O312" t="str">
            <v xml:space="preserve">  </v>
          </cell>
          <cell r="P312" t="str">
            <v xml:space="preserve">  </v>
          </cell>
        </row>
        <row r="313">
          <cell r="H313" t="str">
            <v xml:space="preserve">  </v>
          </cell>
          <cell r="I313" t="str">
            <v xml:space="preserve">  </v>
          </cell>
          <cell r="J313" t="str">
            <v xml:space="preserve">  </v>
          </cell>
          <cell r="K313" t="str">
            <v xml:space="preserve">  </v>
          </cell>
          <cell r="L313" t="str">
            <v xml:space="preserve">  </v>
          </cell>
          <cell r="M313" t="str">
            <v xml:space="preserve">  </v>
          </cell>
          <cell r="N313" t="str">
            <v xml:space="preserve">  </v>
          </cell>
          <cell r="O313" t="str">
            <v xml:space="preserve">  </v>
          </cell>
          <cell r="P313" t="str">
            <v xml:space="preserve">  </v>
          </cell>
        </row>
        <row r="314">
          <cell r="C314">
            <v>20298000</v>
          </cell>
          <cell r="D314" t="str">
            <v>USD</v>
          </cell>
          <cell r="E314" t="str">
            <v>BID</v>
          </cell>
          <cell r="F314" t="str">
            <v>2797/OC-EC</v>
          </cell>
          <cell r="G314" t="str">
            <v>GOBIERNO CENTRAL</v>
          </cell>
          <cell r="H314" t="str">
            <v xml:space="preserve"> 15.03.2013 </v>
          </cell>
          <cell r="I314">
            <v>94990000</v>
          </cell>
          <cell r="J314" t="str">
            <v xml:space="preserve">  </v>
          </cell>
          <cell r="K314" t="str">
            <v xml:space="preserve">  </v>
          </cell>
          <cell r="L314" t="str">
            <v xml:space="preserve">  </v>
          </cell>
          <cell r="M314" t="str">
            <v xml:space="preserve">  </v>
          </cell>
          <cell r="N314" t="str">
            <v xml:space="preserve">  </v>
          </cell>
          <cell r="O314" t="str">
            <v xml:space="preserve">  </v>
          </cell>
          <cell r="P314">
            <v>94990000</v>
          </cell>
        </row>
        <row r="315">
          <cell r="H315" t="str">
            <v xml:space="preserve">  </v>
          </cell>
          <cell r="I315" t="str">
            <v xml:space="preserve">  </v>
          </cell>
          <cell r="J315" t="str">
            <v xml:space="preserve">  </v>
          </cell>
          <cell r="K315" t="str">
            <v xml:space="preserve">  </v>
          </cell>
          <cell r="L315" t="str">
            <v xml:space="preserve">  </v>
          </cell>
          <cell r="M315" t="str">
            <v xml:space="preserve">  </v>
          </cell>
          <cell r="N315" t="str">
            <v xml:space="preserve">  </v>
          </cell>
          <cell r="O315" t="str">
            <v xml:space="preserve">  </v>
          </cell>
          <cell r="P315" t="str">
            <v xml:space="preserve">  </v>
          </cell>
        </row>
        <row r="316">
          <cell r="H316" t="str">
            <v xml:space="preserve">  </v>
          </cell>
          <cell r="I316" t="str">
            <v xml:space="preserve">  </v>
          </cell>
          <cell r="J316" t="str">
            <v xml:space="preserve">  </v>
          </cell>
          <cell r="K316" t="str">
            <v xml:space="preserve">  </v>
          </cell>
          <cell r="L316" t="str">
            <v xml:space="preserve">  </v>
          </cell>
          <cell r="M316" t="str">
            <v xml:space="preserve">  </v>
          </cell>
          <cell r="N316" t="str">
            <v xml:space="preserve">  </v>
          </cell>
          <cell r="O316" t="str">
            <v xml:space="preserve">  </v>
          </cell>
          <cell r="P316" t="str">
            <v xml:space="preserve">  </v>
          </cell>
        </row>
        <row r="317">
          <cell r="H317" t="str">
            <v xml:space="preserve">  </v>
          </cell>
          <cell r="I317" t="str">
            <v xml:space="preserve">  </v>
          </cell>
          <cell r="J317" t="str">
            <v xml:space="preserve">  </v>
          </cell>
          <cell r="K317" t="str">
            <v xml:space="preserve">  </v>
          </cell>
          <cell r="L317" t="str">
            <v xml:space="preserve">  </v>
          </cell>
          <cell r="M317" t="str">
            <v xml:space="preserve">  </v>
          </cell>
          <cell r="N317" t="str">
            <v xml:space="preserve">  </v>
          </cell>
          <cell r="O317" t="str">
            <v xml:space="preserve">  </v>
          </cell>
          <cell r="P317" t="str">
            <v xml:space="preserve">  </v>
          </cell>
        </row>
        <row r="318">
          <cell r="H318" t="str">
            <v xml:space="preserve">  </v>
          </cell>
          <cell r="I318" t="str">
            <v xml:space="preserve">  </v>
          </cell>
          <cell r="J318" t="str">
            <v xml:space="preserve">  </v>
          </cell>
          <cell r="K318" t="str">
            <v xml:space="preserve">  </v>
          </cell>
          <cell r="L318" t="str">
            <v xml:space="preserve">  </v>
          </cell>
          <cell r="M318" t="str">
            <v xml:space="preserve">  </v>
          </cell>
          <cell r="N318" t="str">
            <v xml:space="preserve">  </v>
          </cell>
          <cell r="O318" t="str">
            <v xml:space="preserve">  </v>
          </cell>
          <cell r="P318" t="str">
            <v xml:space="preserve">  </v>
          </cell>
        </row>
        <row r="319">
          <cell r="H319" t="str">
            <v xml:space="preserve">  </v>
          </cell>
          <cell r="I319" t="str">
            <v xml:space="preserve">  </v>
          </cell>
          <cell r="J319" t="str">
            <v xml:space="preserve">  </v>
          </cell>
          <cell r="K319" t="str">
            <v xml:space="preserve">  </v>
          </cell>
          <cell r="L319" t="str">
            <v xml:space="preserve">  </v>
          </cell>
          <cell r="M319" t="str">
            <v xml:space="preserve">  </v>
          </cell>
          <cell r="N319" t="str">
            <v xml:space="preserve">  </v>
          </cell>
          <cell r="O319" t="str">
            <v xml:space="preserve">  </v>
          </cell>
          <cell r="P319" t="str">
            <v xml:space="preserve">  </v>
          </cell>
        </row>
        <row r="320">
          <cell r="C320">
            <v>20299000</v>
          </cell>
          <cell r="D320" t="str">
            <v>USD</v>
          </cell>
          <cell r="E320" t="str">
            <v>BID</v>
          </cell>
          <cell r="F320" t="str">
            <v>2787/OC-EC</v>
          </cell>
          <cell r="G320" t="str">
            <v>GOBIERNO CENTRAL</v>
          </cell>
          <cell r="H320" t="str">
            <v xml:space="preserve"> 15.03.2013 </v>
          </cell>
          <cell r="I320">
            <v>1573354.96</v>
          </cell>
          <cell r="J320" t="str">
            <v xml:space="preserve">  </v>
          </cell>
          <cell r="K320" t="str">
            <v xml:space="preserve">  </v>
          </cell>
          <cell r="L320" t="str">
            <v xml:space="preserve">  </v>
          </cell>
          <cell r="M320" t="str">
            <v xml:space="preserve">  </v>
          </cell>
          <cell r="N320" t="str">
            <v xml:space="preserve">  </v>
          </cell>
          <cell r="O320" t="str">
            <v xml:space="preserve">  </v>
          </cell>
          <cell r="P320">
            <v>1573354.96</v>
          </cell>
        </row>
        <row r="321">
          <cell r="H321" t="str">
            <v xml:space="preserve">  </v>
          </cell>
          <cell r="I321" t="str">
            <v xml:space="preserve">  </v>
          </cell>
          <cell r="J321" t="str">
            <v xml:space="preserve">  </v>
          </cell>
          <cell r="K321" t="str">
            <v xml:space="preserve">  </v>
          </cell>
          <cell r="L321" t="str">
            <v xml:space="preserve">  </v>
          </cell>
          <cell r="M321" t="str">
            <v xml:space="preserve">  </v>
          </cell>
          <cell r="N321" t="str">
            <v xml:space="preserve">  </v>
          </cell>
          <cell r="O321" t="str">
            <v xml:space="preserve">  </v>
          </cell>
          <cell r="P321" t="str">
            <v xml:space="preserve">  </v>
          </cell>
        </row>
        <row r="322">
          <cell r="H322" t="str">
            <v xml:space="preserve">  </v>
          </cell>
          <cell r="I322" t="str">
            <v xml:space="preserve">  </v>
          </cell>
          <cell r="J322" t="str">
            <v xml:space="preserve">  </v>
          </cell>
          <cell r="K322" t="str">
            <v xml:space="preserve">  </v>
          </cell>
          <cell r="L322" t="str">
            <v xml:space="preserve">  </v>
          </cell>
          <cell r="M322" t="str">
            <v xml:space="preserve">  </v>
          </cell>
          <cell r="N322" t="str">
            <v xml:space="preserve">  </v>
          </cell>
          <cell r="O322" t="str">
            <v xml:space="preserve">  </v>
          </cell>
          <cell r="P322" t="str">
            <v xml:space="preserve">  </v>
          </cell>
        </row>
        <row r="323">
          <cell r="H323" t="str">
            <v xml:space="preserve">  </v>
          </cell>
          <cell r="I323" t="str">
            <v xml:space="preserve">  </v>
          </cell>
          <cell r="J323" t="str">
            <v xml:space="preserve">  </v>
          </cell>
          <cell r="K323" t="str">
            <v xml:space="preserve">  </v>
          </cell>
          <cell r="L323" t="str">
            <v xml:space="preserve">  </v>
          </cell>
          <cell r="M323" t="str">
            <v xml:space="preserve">  </v>
          </cell>
          <cell r="N323" t="str">
            <v xml:space="preserve">  </v>
          </cell>
          <cell r="O323" t="str">
            <v xml:space="preserve">  </v>
          </cell>
          <cell r="P323" t="str">
            <v xml:space="preserve">  </v>
          </cell>
        </row>
        <row r="324">
          <cell r="H324" t="str">
            <v xml:space="preserve">  </v>
          </cell>
          <cell r="I324" t="str">
            <v xml:space="preserve">  </v>
          </cell>
          <cell r="J324" t="str">
            <v xml:space="preserve">  </v>
          </cell>
          <cell r="K324" t="str">
            <v xml:space="preserve">  </v>
          </cell>
          <cell r="L324" t="str">
            <v xml:space="preserve">  </v>
          </cell>
          <cell r="M324" t="str">
            <v xml:space="preserve">  </v>
          </cell>
          <cell r="N324" t="str">
            <v xml:space="preserve">  </v>
          </cell>
          <cell r="O324" t="str">
            <v xml:space="preserve">  </v>
          </cell>
          <cell r="P324" t="str">
            <v xml:space="preserve">  </v>
          </cell>
        </row>
        <row r="325">
          <cell r="H325" t="str">
            <v xml:space="preserve">  </v>
          </cell>
          <cell r="I325" t="str">
            <v xml:space="preserve">  </v>
          </cell>
          <cell r="J325" t="str">
            <v xml:space="preserve">  </v>
          </cell>
          <cell r="K325" t="str">
            <v xml:space="preserve">  </v>
          </cell>
          <cell r="L325" t="str">
            <v xml:space="preserve">  </v>
          </cell>
          <cell r="M325" t="str">
            <v xml:space="preserve">  </v>
          </cell>
          <cell r="N325" t="str">
            <v xml:space="preserve">  </v>
          </cell>
          <cell r="O325" t="str">
            <v xml:space="preserve">  </v>
          </cell>
          <cell r="P325" t="str">
            <v xml:space="preserve">  </v>
          </cell>
        </row>
        <row r="326">
          <cell r="C326">
            <v>20300000</v>
          </cell>
          <cell r="D326" t="str">
            <v>USD</v>
          </cell>
          <cell r="E326" t="str">
            <v>BID</v>
          </cell>
          <cell r="F326" t="str">
            <v>2839/OC-EC</v>
          </cell>
          <cell r="G326" t="str">
            <v>GOBIERNO CENTRAL</v>
          </cell>
          <cell r="H326" t="str">
            <v xml:space="preserve"> 01.08.2013 </v>
          </cell>
          <cell r="I326">
            <v>94118010.799999997</v>
          </cell>
          <cell r="J326" t="str">
            <v xml:space="preserve">  </v>
          </cell>
          <cell r="K326" t="str">
            <v xml:space="preserve">  </v>
          </cell>
          <cell r="L326" t="str">
            <v xml:space="preserve">  </v>
          </cell>
          <cell r="M326" t="str">
            <v xml:space="preserve">  </v>
          </cell>
          <cell r="N326" t="str">
            <v xml:space="preserve">  </v>
          </cell>
          <cell r="O326" t="str">
            <v xml:space="preserve">  </v>
          </cell>
          <cell r="P326">
            <v>94118010.799999997</v>
          </cell>
        </row>
        <row r="327">
          <cell r="H327" t="str">
            <v xml:space="preserve">  </v>
          </cell>
          <cell r="I327" t="str">
            <v xml:space="preserve">  </v>
          </cell>
          <cell r="J327" t="str">
            <v xml:space="preserve">  </v>
          </cell>
          <cell r="K327" t="str">
            <v xml:space="preserve">  </v>
          </cell>
          <cell r="L327" t="str">
            <v xml:space="preserve">  </v>
          </cell>
          <cell r="M327" t="str">
            <v xml:space="preserve">  </v>
          </cell>
          <cell r="N327" t="str">
            <v xml:space="preserve">  </v>
          </cell>
          <cell r="O327" t="str">
            <v xml:space="preserve">  </v>
          </cell>
          <cell r="P327" t="str">
            <v xml:space="preserve">  </v>
          </cell>
        </row>
        <row r="328">
          <cell r="H328" t="str">
            <v xml:space="preserve">  </v>
          </cell>
          <cell r="I328" t="str">
            <v xml:space="preserve">  </v>
          </cell>
          <cell r="J328" t="str">
            <v xml:space="preserve">  </v>
          </cell>
          <cell r="K328" t="str">
            <v xml:space="preserve">  </v>
          </cell>
          <cell r="L328" t="str">
            <v xml:space="preserve">  </v>
          </cell>
          <cell r="M328" t="str">
            <v xml:space="preserve">  </v>
          </cell>
          <cell r="N328" t="str">
            <v xml:space="preserve">  </v>
          </cell>
          <cell r="O328" t="str">
            <v xml:space="preserve">  </v>
          </cell>
          <cell r="P328" t="str">
            <v xml:space="preserve">  </v>
          </cell>
        </row>
        <row r="329">
          <cell r="H329" t="str">
            <v xml:space="preserve">  </v>
          </cell>
          <cell r="I329" t="str">
            <v xml:space="preserve">  </v>
          </cell>
          <cell r="J329" t="str">
            <v xml:space="preserve">  </v>
          </cell>
          <cell r="K329" t="str">
            <v xml:space="preserve">  </v>
          </cell>
          <cell r="L329" t="str">
            <v xml:space="preserve">  </v>
          </cell>
          <cell r="M329" t="str">
            <v xml:space="preserve">  </v>
          </cell>
          <cell r="N329" t="str">
            <v xml:space="preserve">  </v>
          </cell>
          <cell r="O329" t="str">
            <v xml:space="preserve">  </v>
          </cell>
          <cell r="P329" t="str">
            <v xml:space="preserve">  </v>
          </cell>
        </row>
        <row r="330">
          <cell r="H330" t="str">
            <v xml:space="preserve">  </v>
          </cell>
          <cell r="I330" t="str">
            <v xml:space="preserve">  </v>
          </cell>
          <cell r="J330" t="str">
            <v xml:space="preserve">  </v>
          </cell>
          <cell r="K330" t="str">
            <v xml:space="preserve">  </v>
          </cell>
          <cell r="L330" t="str">
            <v xml:space="preserve">  </v>
          </cell>
          <cell r="M330" t="str">
            <v xml:space="preserve">  </v>
          </cell>
          <cell r="N330" t="str">
            <v xml:space="preserve">  </v>
          </cell>
          <cell r="O330" t="str">
            <v xml:space="preserve">  </v>
          </cell>
          <cell r="P330" t="str">
            <v xml:space="preserve">  </v>
          </cell>
        </row>
        <row r="331">
          <cell r="H331" t="str">
            <v xml:space="preserve">  </v>
          </cell>
          <cell r="I331" t="str">
            <v xml:space="preserve">  </v>
          </cell>
          <cell r="J331" t="str">
            <v xml:space="preserve">  </v>
          </cell>
          <cell r="K331" t="str">
            <v xml:space="preserve">  </v>
          </cell>
          <cell r="L331" t="str">
            <v xml:space="preserve">  </v>
          </cell>
          <cell r="M331" t="str">
            <v xml:space="preserve">  </v>
          </cell>
          <cell r="N331" t="str">
            <v xml:space="preserve">  </v>
          </cell>
          <cell r="O331" t="str">
            <v xml:space="preserve">  </v>
          </cell>
          <cell r="P331" t="str">
            <v xml:space="preserve">  </v>
          </cell>
        </row>
        <row r="332">
          <cell r="C332">
            <v>20301000</v>
          </cell>
          <cell r="D332" t="str">
            <v>USD</v>
          </cell>
          <cell r="E332" t="str">
            <v>BID</v>
          </cell>
          <cell r="F332" t="str">
            <v>2950/OC-EC</v>
          </cell>
          <cell r="G332" t="str">
            <v>CON. PROV. CHIMBORAZ</v>
          </cell>
          <cell r="H332" t="str">
            <v xml:space="preserve"> 23.09.2013 </v>
          </cell>
          <cell r="I332">
            <v>8000000</v>
          </cell>
          <cell r="J332" t="str">
            <v xml:space="preserve">  </v>
          </cell>
          <cell r="K332" t="str">
            <v xml:space="preserve">  </v>
          </cell>
          <cell r="L332" t="str">
            <v xml:space="preserve">  </v>
          </cell>
          <cell r="M332" t="str">
            <v xml:space="preserve">  </v>
          </cell>
          <cell r="N332" t="str">
            <v xml:space="preserve">  </v>
          </cell>
          <cell r="O332" t="str">
            <v xml:space="preserve">  </v>
          </cell>
          <cell r="P332">
            <v>8000000</v>
          </cell>
        </row>
        <row r="333">
          <cell r="H333" t="str">
            <v xml:space="preserve">  </v>
          </cell>
          <cell r="I333" t="str">
            <v xml:space="preserve">  </v>
          </cell>
          <cell r="J333" t="str">
            <v xml:space="preserve">  </v>
          </cell>
          <cell r="K333" t="str">
            <v xml:space="preserve">  </v>
          </cell>
          <cell r="L333" t="str">
            <v xml:space="preserve">  </v>
          </cell>
          <cell r="M333" t="str">
            <v xml:space="preserve">  </v>
          </cell>
          <cell r="N333" t="str">
            <v xml:space="preserve">  </v>
          </cell>
          <cell r="O333" t="str">
            <v xml:space="preserve">  </v>
          </cell>
          <cell r="P333" t="str">
            <v xml:space="preserve">  </v>
          </cell>
        </row>
        <row r="334">
          <cell r="H334" t="str">
            <v xml:space="preserve">  </v>
          </cell>
          <cell r="I334" t="str">
            <v xml:space="preserve">  </v>
          </cell>
          <cell r="J334" t="str">
            <v xml:space="preserve">  </v>
          </cell>
          <cell r="K334" t="str">
            <v xml:space="preserve">  </v>
          </cell>
          <cell r="L334" t="str">
            <v xml:space="preserve">  </v>
          </cell>
          <cell r="M334" t="str">
            <v xml:space="preserve">  </v>
          </cell>
          <cell r="N334" t="str">
            <v xml:space="preserve">  </v>
          </cell>
          <cell r="O334" t="str">
            <v xml:space="preserve">  </v>
          </cell>
          <cell r="P334" t="str">
            <v xml:space="preserve">  </v>
          </cell>
        </row>
        <row r="335">
          <cell r="H335" t="str">
            <v xml:space="preserve">  </v>
          </cell>
          <cell r="I335" t="str">
            <v xml:space="preserve">  </v>
          </cell>
          <cell r="J335" t="str">
            <v xml:space="preserve">  </v>
          </cell>
          <cell r="K335" t="str">
            <v xml:space="preserve">  </v>
          </cell>
          <cell r="L335" t="str">
            <v xml:space="preserve">  </v>
          </cell>
          <cell r="M335" t="str">
            <v xml:space="preserve">  </v>
          </cell>
          <cell r="N335" t="str">
            <v xml:space="preserve">  </v>
          </cell>
          <cell r="O335" t="str">
            <v xml:space="preserve">  </v>
          </cell>
          <cell r="P335" t="str">
            <v xml:space="preserve">  </v>
          </cell>
        </row>
        <row r="336">
          <cell r="H336" t="str">
            <v xml:space="preserve">  </v>
          </cell>
          <cell r="I336" t="str">
            <v xml:space="preserve">  </v>
          </cell>
          <cell r="J336" t="str">
            <v xml:space="preserve">  </v>
          </cell>
          <cell r="K336" t="str">
            <v xml:space="preserve">  </v>
          </cell>
          <cell r="L336" t="str">
            <v xml:space="preserve">  </v>
          </cell>
          <cell r="M336" t="str">
            <v xml:space="preserve">  </v>
          </cell>
          <cell r="N336" t="str">
            <v xml:space="preserve">  </v>
          </cell>
          <cell r="O336" t="str">
            <v xml:space="preserve">  </v>
          </cell>
          <cell r="P336" t="str">
            <v xml:space="preserve">  </v>
          </cell>
        </row>
        <row r="337">
          <cell r="H337" t="str">
            <v xml:space="preserve">  </v>
          </cell>
          <cell r="I337" t="str">
            <v xml:space="preserve">  </v>
          </cell>
          <cell r="J337" t="str">
            <v xml:space="preserve">  </v>
          </cell>
          <cell r="K337" t="str">
            <v xml:space="preserve">  </v>
          </cell>
          <cell r="L337" t="str">
            <v xml:space="preserve">  </v>
          </cell>
          <cell r="M337" t="str">
            <v xml:space="preserve">  </v>
          </cell>
          <cell r="N337" t="str">
            <v xml:space="preserve">  </v>
          </cell>
          <cell r="O337" t="str">
            <v xml:space="preserve">  </v>
          </cell>
          <cell r="P337" t="str">
            <v xml:space="preserve">  </v>
          </cell>
        </row>
        <row r="338">
          <cell r="C338">
            <v>20302000</v>
          </cell>
          <cell r="D338" t="str">
            <v>USD</v>
          </cell>
          <cell r="E338" t="str">
            <v>BID</v>
          </cell>
          <cell r="F338" t="str">
            <v>3073/OC-EC</v>
          </cell>
          <cell r="G338" t="str">
            <v>GOBIERNO CENTRAL</v>
          </cell>
          <cell r="H338" t="str">
            <v xml:space="preserve"> 03.12.2013 </v>
          </cell>
          <cell r="I338">
            <v>267002186.13</v>
          </cell>
          <cell r="J338" t="str">
            <v xml:space="preserve">  </v>
          </cell>
          <cell r="K338" t="str">
            <v xml:space="preserve">  </v>
          </cell>
          <cell r="L338" t="str">
            <v xml:space="preserve">  </v>
          </cell>
          <cell r="M338" t="str">
            <v xml:space="preserve">  </v>
          </cell>
          <cell r="N338" t="str">
            <v xml:space="preserve">  </v>
          </cell>
          <cell r="O338" t="str">
            <v xml:space="preserve">  </v>
          </cell>
          <cell r="P338">
            <v>267002186.13</v>
          </cell>
        </row>
        <row r="339">
          <cell r="H339" t="str">
            <v xml:space="preserve">  </v>
          </cell>
          <cell r="I339" t="str">
            <v xml:space="preserve">  </v>
          </cell>
          <cell r="J339" t="str">
            <v xml:space="preserve">  </v>
          </cell>
          <cell r="K339" t="str">
            <v xml:space="preserve">  </v>
          </cell>
          <cell r="L339" t="str">
            <v xml:space="preserve">  </v>
          </cell>
          <cell r="M339" t="str">
            <v xml:space="preserve">  </v>
          </cell>
          <cell r="N339" t="str">
            <v xml:space="preserve">  </v>
          </cell>
          <cell r="O339" t="str">
            <v xml:space="preserve">  </v>
          </cell>
          <cell r="P339" t="str">
            <v xml:space="preserve">  </v>
          </cell>
        </row>
        <row r="340">
          <cell r="H340" t="str">
            <v xml:space="preserve">  </v>
          </cell>
          <cell r="I340" t="str">
            <v xml:space="preserve">  </v>
          </cell>
          <cell r="J340" t="str">
            <v xml:space="preserve">  </v>
          </cell>
          <cell r="K340" t="str">
            <v xml:space="preserve">  </v>
          </cell>
          <cell r="L340" t="str">
            <v xml:space="preserve">  </v>
          </cell>
          <cell r="M340" t="str">
            <v xml:space="preserve">  </v>
          </cell>
          <cell r="N340" t="str">
            <v xml:space="preserve">  </v>
          </cell>
          <cell r="O340" t="str">
            <v xml:space="preserve">  </v>
          </cell>
          <cell r="P340" t="str">
            <v xml:space="preserve">  </v>
          </cell>
        </row>
        <row r="341">
          <cell r="H341" t="str">
            <v xml:space="preserve">  </v>
          </cell>
          <cell r="I341" t="str">
            <v xml:space="preserve">  </v>
          </cell>
          <cell r="J341" t="str">
            <v xml:space="preserve">  </v>
          </cell>
          <cell r="K341" t="str">
            <v xml:space="preserve">  </v>
          </cell>
          <cell r="L341" t="str">
            <v xml:space="preserve">  </v>
          </cell>
          <cell r="M341" t="str">
            <v xml:space="preserve">  </v>
          </cell>
          <cell r="N341" t="str">
            <v xml:space="preserve">  </v>
          </cell>
          <cell r="O341" t="str">
            <v xml:space="preserve">  </v>
          </cell>
          <cell r="P341" t="str">
            <v xml:space="preserve">  </v>
          </cell>
        </row>
        <row r="342">
          <cell r="H342" t="str">
            <v xml:space="preserve">  </v>
          </cell>
          <cell r="I342" t="str">
            <v xml:space="preserve">  </v>
          </cell>
          <cell r="J342" t="str">
            <v xml:space="preserve">  </v>
          </cell>
          <cell r="K342" t="str">
            <v xml:space="preserve">  </v>
          </cell>
          <cell r="L342" t="str">
            <v xml:space="preserve">  </v>
          </cell>
          <cell r="M342" t="str">
            <v xml:space="preserve">  </v>
          </cell>
          <cell r="N342" t="str">
            <v xml:space="preserve">  </v>
          </cell>
          <cell r="O342" t="str">
            <v xml:space="preserve">  </v>
          </cell>
          <cell r="P342" t="str">
            <v xml:space="preserve">  </v>
          </cell>
        </row>
        <row r="343">
          <cell r="H343" t="str">
            <v xml:space="preserve">  </v>
          </cell>
          <cell r="I343" t="str">
            <v xml:space="preserve">  </v>
          </cell>
          <cell r="J343" t="str">
            <v xml:space="preserve">  </v>
          </cell>
          <cell r="K343" t="str">
            <v xml:space="preserve">  </v>
          </cell>
          <cell r="L343" t="str">
            <v xml:space="preserve">  </v>
          </cell>
          <cell r="M343" t="str">
            <v xml:space="preserve">  </v>
          </cell>
          <cell r="N343" t="str">
            <v xml:space="preserve">  </v>
          </cell>
          <cell r="O343" t="str">
            <v xml:space="preserve">  </v>
          </cell>
          <cell r="P343" t="str">
            <v xml:space="preserve">  </v>
          </cell>
        </row>
        <row r="344">
          <cell r="C344">
            <v>20303000</v>
          </cell>
          <cell r="D344" t="str">
            <v>USD</v>
          </cell>
          <cell r="E344" t="str">
            <v>BID</v>
          </cell>
          <cell r="F344" t="str">
            <v>3087/OC-EC</v>
          </cell>
          <cell r="G344" t="str">
            <v>GOBIERNO CENTRAL</v>
          </cell>
          <cell r="H344" t="str">
            <v xml:space="preserve"> 28.03.2014 </v>
          </cell>
          <cell r="I344">
            <v>14660066.755000001</v>
          </cell>
          <cell r="J344" t="str">
            <v xml:space="preserve">  </v>
          </cell>
          <cell r="K344" t="str">
            <v xml:space="preserve">  </v>
          </cell>
          <cell r="L344" t="str">
            <v xml:space="preserve">  </v>
          </cell>
          <cell r="M344" t="str">
            <v xml:space="preserve">  </v>
          </cell>
          <cell r="N344" t="str">
            <v xml:space="preserve">  </v>
          </cell>
          <cell r="O344" t="str">
            <v xml:space="preserve">  </v>
          </cell>
          <cell r="P344">
            <v>14660066.755000001</v>
          </cell>
        </row>
        <row r="345">
          <cell r="H345" t="str">
            <v xml:space="preserve">  </v>
          </cell>
          <cell r="I345" t="str">
            <v xml:space="preserve">  </v>
          </cell>
          <cell r="J345" t="str">
            <v xml:space="preserve">  </v>
          </cell>
          <cell r="K345" t="str">
            <v xml:space="preserve">  </v>
          </cell>
          <cell r="L345" t="str">
            <v xml:space="preserve">  </v>
          </cell>
          <cell r="M345" t="str">
            <v xml:space="preserve">  </v>
          </cell>
          <cell r="N345" t="str">
            <v xml:space="preserve">  </v>
          </cell>
          <cell r="O345" t="str">
            <v xml:space="preserve">  </v>
          </cell>
          <cell r="P345" t="str">
            <v xml:space="preserve">  </v>
          </cell>
        </row>
        <row r="346">
          <cell r="H346" t="str">
            <v xml:space="preserve">  </v>
          </cell>
          <cell r="I346" t="str">
            <v xml:space="preserve">  </v>
          </cell>
          <cell r="J346" t="str">
            <v xml:space="preserve">  </v>
          </cell>
          <cell r="K346" t="str">
            <v xml:space="preserve">  </v>
          </cell>
          <cell r="L346" t="str">
            <v xml:space="preserve">  </v>
          </cell>
          <cell r="M346" t="str">
            <v xml:space="preserve">  </v>
          </cell>
          <cell r="N346" t="str">
            <v xml:space="preserve">  </v>
          </cell>
          <cell r="O346" t="str">
            <v xml:space="preserve">  </v>
          </cell>
          <cell r="P346" t="str">
            <v xml:space="preserve">  </v>
          </cell>
        </row>
        <row r="347">
          <cell r="H347" t="str">
            <v xml:space="preserve">  </v>
          </cell>
          <cell r="I347" t="str">
            <v xml:space="preserve">  </v>
          </cell>
          <cell r="J347" t="str">
            <v xml:space="preserve">  </v>
          </cell>
          <cell r="K347" t="str">
            <v xml:space="preserve">  </v>
          </cell>
          <cell r="L347" t="str">
            <v xml:space="preserve">  </v>
          </cell>
          <cell r="M347" t="str">
            <v xml:space="preserve">  </v>
          </cell>
          <cell r="N347" t="str">
            <v xml:space="preserve">  </v>
          </cell>
          <cell r="O347" t="str">
            <v xml:space="preserve">  </v>
          </cell>
          <cell r="P347" t="str">
            <v xml:space="preserve">  </v>
          </cell>
        </row>
        <row r="348">
          <cell r="H348" t="str">
            <v xml:space="preserve">  </v>
          </cell>
          <cell r="I348" t="str">
            <v xml:space="preserve">  </v>
          </cell>
          <cell r="J348" t="str">
            <v xml:space="preserve">  </v>
          </cell>
          <cell r="K348" t="str">
            <v xml:space="preserve">  </v>
          </cell>
          <cell r="L348" t="str">
            <v xml:space="preserve">  </v>
          </cell>
          <cell r="M348" t="str">
            <v xml:space="preserve">  </v>
          </cell>
          <cell r="N348" t="str">
            <v xml:space="preserve">  </v>
          </cell>
          <cell r="O348" t="str">
            <v xml:space="preserve">  </v>
          </cell>
          <cell r="P348" t="str">
            <v xml:space="preserve">  </v>
          </cell>
        </row>
        <row r="349">
          <cell r="H349" t="str">
            <v xml:space="preserve">  </v>
          </cell>
          <cell r="I349" t="str">
            <v xml:space="preserve">  </v>
          </cell>
          <cell r="J349" t="str">
            <v xml:space="preserve">  </v>
          </cell>
          <cell r="K349" t="str">
            <v xml:space="preserve">  </v>
          </cell>
          <cell r="L349" t="str">
            <v xml:space="preserve">  </v>
          </cell>
          <cell r="M349" t="str">
            <v xml:space="preserve">  </v>
          </cell>
          <cell r="N349" t="str">
            <v xml:space="preserve">  </v>
          </cell>
          <cell r="O349" t="str">
            <v xml:space="preserve">  </v>
          </cell>
          <cell r="P349" t="str">
            <v xml:space="preserve">  </v>
          </cell>
        </row>
        <row r="350">
          <cell r="C350">
            <v>20304000</v>
          </cell>
          <cell r="D350" t="str">
            <v>USD</v>
          </cell>
          <cell r="E350" t="str">
            <v>BID</v>
          </cell>
          <cell r="F350" t="str">
            <v>3135/OC-EC</v>
          </cell>
          <cell r="G350" t="str">
            <v>GOBIERNO CENTRAL</v>
          </cell>
          <cell r="H350" t="str">
            <v xml:space="preserve"> 28.03.2014 </v>
          </cell>
          <cell r="I350">
            <v>59363606.200000003</v>
          </cell>
          <cell r="J350" t="str">
            <v xml:space="preserve">  </v>
          </cell>
          <cell r="K350" t="str">
            <v xml:space="preserve">  </v>
          </cell>
          <cell r="L350">
            <v>603229.06999999995</v>
          </cell>
          <cell r="M350" t="str">
            <v xml:space="preserve">  </v>
          </cell>
          <cell r="N350" t="str">
            <v xml:space="preserve">  </v>
          </cell>
          <cell r="O350" t="str">
            <v xml:space="preserve">  </v>
          </cell>
          <cell r="P350">
            <v>59363606.200000003</v>
          </cell>
        </row>
        <row r="351">
          <cell r="H351" t="str">
            <v xml:space="preserve">  </v>
          </cell>
          <cell r="I351" t="str">
            <v xml:space="preserve">  </v>
          </cell>
          <cell r="J351" t="str">
            <v xml:space="preserve">  </v>
          </cell>
          <cell r="K351" t="str">
            <v xml:space="preserve">  </v>
          </cell>
          <cell r="L351" t="str">
            <v xml:space="preserve">  </v>
          </cell>
          <cell r="M351" t="str">
            <v xml:space="preserve">  </v>
          </cell>
          <cell r="N351" t="str">
            <v xml:space="preserve">  </v>
          </cell>
          <cell r="O351" t="str">
            <v xml:space="preserve">  </v>
          </cell>
          <cell r="P351" t="str">
            <v xml:space="preserve">  </v>
          </cell>
        </row>
        <row r="352">
          <cell r="H352" t="str">
            <v xml:space="preserve">  </v>
          </cell>
          <cell r="I352" t="str">
            <v xml:space="preserve">  </v>
          </cell>
          <cell r="J352" t="str">
            <v xml:space="preserve">  </v>
          </cell>
          <cell r="K352" t="str">
            <v xml:space="preserve">  </v>
          </cell>
          <cell r="L352" t="str">
            <v xml:space="preserve">  </v>
          </cell>
          <cell r="M352" t="str">
            <v xml:space="preserve">  </v>
          </cell>
          <cell r="N352" t="str">
            <v xml:space="preserve">  </v>
          </cell>
          <cell r="O352" t="str">
            <v xml:space="preserve">  </v>
          </cell>
          <cell r="P352" t="str">
            <v xml:space="preserve">  </v>
          </cell>
        </row>
        <row r="353">
          <cell r="H353" t="str">
            <v xml:space="preserve">  </v>
          </cell>
          <cell r="I353" t="str">
            <v xml:space="preserve">  </v>
          </cell>
          <cell r="J353" t="str">
            <v xml:space="preserve">  </v>
          </cell>
          <cell r="K353" t="str">
            <v xml:space="preserve">  </v>
          </cell>
          <cell r="L353" t="str">
            <v xml:space="preserve">  </v>
          </cell>
          <cell r="M353" t="str">
            <v xml:space="preserve">  </v>
          </cell>
          <cell r="N353" t="str">
            <v xml:space="preserve">  </v>
          </cell>
          <cell r="O353" t="str">
            <v xml:space="preserve">  </v>
          </cell>
          <cell r="P353" t="str">
            <v xml:space="preserve">  </v>
          </cell>
        </row>
        <row r="354">
          <cell r="H354" t="str">
            <v xml:space="preserve">  </v>
          </cell>
          <cell r="I354" t="str">
            <v xml:space="preserve">  </v>
          </cell>
          <cell r="J354" t="str">
            <v xml:space="preserve">  </v>
          </cell>
          <cell r="K354" t="str">
            <v xml:space="preserve">  </v>
          </cell>
          <cell r="L354" t="str">
            <v xml:space="preserve">  </v>
          </cell>
          <cell r="M354" t="str">
            <v xml:space="preserve">  </v>
          </cell>
          <cell r="N354" t="str">
            <v xml:space="preserve">  </v>
          </cell>
          <cell r="O354" t="str">
            <v xml:space="preserve">  </v>
          </cell>
          <cell r="P354" t="str">
            <v xml:space="preserve">  </v>
          </cell>
        </row>
        <row r="355">
          <cell r="H355" t="str">
            <v xml:space="preserve">  </v>
          </cell>
          <cell r="I355" t="str">
            <v xml:space="preserve">  </v>
          </cell>
          <cell r="J355" t="str">
            <v xml:space="preserve">  </v>
          </cell>
          <cell r="K355" t="str">
            <v xml:space="preserve">  </v>
          </cell>
          <cell r="L355" t="str">
            <v xml:space="preserve">  </v>
          </cell>
          <cell r="M355" t="str">
            <v xml:space="preserve">  </v>
          </cell>
          <cell r="N355" t="str">
            <v xml:space="preserve">  </v>
          </cell>
          <cell r="O355" t="str">
            <v xml:space="preserve">  </v>
          </cell>
          <cell r="P355" t="str">
            <v xml:space="preserve">  </v>
          </cell>
        </row>
        <row r="356">
          <cell r="C356">
            <v>20305000</v>
          </cell>
          <cell r="D356" t="str">
            <v>USD</v>
          </cell>
          <cell r="E356" t="str">
            <v>BID</v>
          </cell>
          <cell r="F356" t="str">
            <v>3120/OC-EC</v>
          </cell>
          <cell r="G356" t="str">
            <v>GOBIERNO CENTRAL</v>
          </cell>
          <cell r="H356" t="str">
            <v xml:space="preserve"> 24.04.2014 </v>
          </cell>
          <cell r="I356">
            <v>10329042.83</v>
          </cell>
          <cell r="J356" t="str">
            <v xml:space="preserve">  </v>
          </cell>
          <cell r="K356" t="str">
            <v xml:space="preserve">  </v>
          </cell>
          <cell r="L356">
            <v>93413.03</v>
          </cell>
          <cell r="M356" t="str">
            <v xml:space="preserve">  </v>
          </cell>
          <cell r="N356" t="str">
            <v xml:space="preserve">  </v>
          </cell>
          <cell r="O356" t="str">
            <v xml:space="preserve">  </v>
          </cell>
          <cell r="P356">
            <v>10329042.83</v>
          </cell>
        </row>
        <row r="357">
          <cell r="H357" t="str">
            <v xml:space="preserve">  </v>
          </cell>
          <cell r="I357" t="str">
            <v xml:space="preserve">  </v>
          </cell>
          <cell r="J357" t="str">
            <v xml:space="preserve">  </v>
          </cell>
          <cell r="K357" t="str">
            <v xml:space="preserve">  </v>
          </cell>
          <cell r="L357" t="str">
            <v xml:space="preserve">  </v>
          </cell>
          <cell r="M357" t="str">
            <v xml:space="preserve">  </v>
          </cell>
          <cell r="N357" t="str">
            <v xml:space="preserve">  </v>
          </cell>
          <cell r="O357" t="str">
            <v xml:space="preserve">  </v>
          </cell>
          <cell r="P357" t="str">
            <v xml:space="preserve">  </v>
          </cell>
        </row>
        <row r="358">
          <cell r="H358" t="str">
            <v xml:space="preserve">  </v>
          </cell>
          <cell r="I358" t="str">
            <v xml:space="preserve">  </v>
          </cell>
          <cell r="J358" t="str">
            <v xml:space="preserve">  </v>
          </cell>
          <cell r="K358" t="str">
            <v xml:space="preserve">  </v>
          </cell>
          <cell r="L358" t="str">
            <v xml:space="preserve">  </v>
          </cell>
          <cell r="M358" t="str">
            <v xml:space="preserve">  </v>
          </cell>
          <cell r="N358" t="str">
            <v xml:space="preserve">  </v>
          </cell>
          <cell r="O358" t="str">
            <v xml:space="preserve">  </v>
          </cell>
          <cell r="P358" t="str">
            <v xml:space="preserve">  </v>
          </cell>
        </row>
        <row r="359">
          <cell r="H359" t="str">
            <v xml:space="preserve">  </v>
          </cell>
          <cell r="I359" t="str">
            <v xml:space="preserve">  </v>
          </cell>
          <cell r="J359" t="str">
            <v xml:space="preserve">  </v>
          </cell>
          <cell r="K359" t="str">
            <v xml:space="preserve">  </v>
          </cell>
          <cell r="L359" t="str">
            <v xml:space="preserve">  </v>
          </cell>
          <cell r="M359" t="str">
            <v xml:space="preserve">  </v>
          </cell>
          <cell r="N359" t="str">
            <v xml:space="preserve">  </v>
          </cell>
          <cell r="O359" t="str">
            <v xml:space="preserve">  </v>
          </cell>
          <cell r="P359" t="str">
            <v xml:space="preserve">  </v>
          </cell>
        </row>
        <row r="360">
          <cell r="H360" t="str">
            <v xml:space="preserve">  </v>
          </cell>
          <cell r="I360" t="str">
            <v xml:space="preserve">  </v>
          </cell>
          <cell r="J360" t="str">
            <v xml:space="preserve">  </v>
          </cell>
          <cell r="K360" t="str">
            <v xml:space="preserve">  </v>
          </cell>
          <cell r="L360" t="str">
            <v xml:space="preserve">  </v>
          </cell>
          <cell r="M360" t="str">
            <v xml:space="preserve">  </v>
          </cell>
          <cell r="N360" t="str">
            <v xml:space="preserve">  </v>
          </cell>
          <cell r="O360" t="str">
            <v xml:space="preserve">  </v>
          </cell>
          <cell r="P360" t="str">
            <v xml:space="preserve">  </v>
          </cell>
        </row>
        <row r="361">
          <cell r="H361" t="str">
            <v xml:space="preserve">  </v>
          </cell>
          <cell r="I361" t="str">
            <v xml:space="preserve">  </v>
          </cell>
          <cell r="J361" t="str">
            <v xml:space="preserve">  </v>
          </cell>
          <cell r="K361" t="str">
            <v xml:space="preserve">  </v>
          </cell>
          <cell r="L361" t="str">
            <v xml:space="preserve">  </v>
          </cell>
          <cell r="M361" t="str">
            <v xml:space="preserve">  </v>
          </cell>
          <cell r="N361" t="str">
            <v xml:space="preserve">  </v>
          </cell>
          <cell r="O361" t="str">
            <v xml:space="preserve">  </v>
          </cell>
          <cell r="P361" t="str">
            <v xml:space="preserve">  </v>
          </cell>
        </row>
        <row r="362">
          <cell r="C362">
            <v>20306000</v>
          </cell>
          <cell r="D362" t="str">
            <v>USD</v>
          </cell>
          <cell r="E362" t="str">
            <v>BID</v>
          </cell>
          <cell r="F362" t="str">
            <v>3187/OC-EC</v>
          </cell>
          <cell r="G362" t="str">
            <v>GOBIERNO CENTRAL</v>
          </cell>
          <cell r="H362" t="str">
            <v xml:space="preserve"> 31.07.2014 </v>
          </cell>
          <cell r="I362">
            <v>170000000</v>
          </cell>
          <cell r="J362" t="str">
            <v xml:space="preserve">  </v>
          </cell>
          <cell r="K362" t="str">
            <v xml:space="preserve">  </v>
          </cell>
          <cell r="L362" t="str">
            <v xml:space="preserve">  </v>
          </cell>
          <cell r="M362" t="str">
            <v xml:space="preserve">  </v>
          </cell>
          <cell r="N362" t="str">
            <v xml:space="preserve">  </v>
          </cell>
          <cell r="O362" t="str">
            <v xml:space="preserve">  </v>
          </cell>
          <cell r="P362">
            <v>170000000</v>
          </cell>
        </row>
        <row r="363">
          <cell r="H363" t="str">
            <v xml:space="preserve">  </v>
          </cell>
          <cell r="I363" t="str">
            <v xml:space="preserve">  </v>
          </cell>
          <cell r="J363" t="str">
            <v xml:space="preserve">  </v>
          </cell>
          <cell r="K363" t="str">
            <v xml:space="preserve">  </v>
          </cell>
          <cell r="L363" t="str">
            <v xml:space="preserve">  </v>
          </cell>
          <cell r="M363" t="str">
            <v xml:space="preserve">  </v>
          </cell>
          <cell r="N363" t="str">
            <v xml:space="preserve">  </v>
          </cell>
          <cell r="O363" t="str">
            <v xml:space="preserve">  </v>
          </cell>
          <cell r="P363" t="str">
            <v xml:space="preserve">  </v>
          </cell>
        </row>
        <row r="364">
          <cell r="H364" t="str">
            <v xml:space="preserve">  </v>
          </cell>
          <cell r="I364" t="str">
            <v xml:space="preserve">  </v>
          </cell>
          <cell r="J364" t="str">
            <v xml:space="preserve">  </v>
          </cell>
          <cell r="K364" t="str">
            <v xml:space="preserve">  </v>
          </cell>
          <cell r="L364" t="str">
            <v xml:space="preserve">  </v>
          </cell>
          <cell r="M364" t="str">
            <v xml:space="preserve">  </v>
          </cell>
          <cell r="N364" t="str">
            <v xml:space="preserve">  </v>
          </cell>
          <cell r="O364" t="str">
            <v xml:space="preserve">  </v>
          </cell>
          <cell r="P364" t="str">
            <v xml:space="preserve">  </v>
          </cell>
        </row>
        <row r="365">
          <cell r="H365" t="str">
            <v xml:space="preserve">  </v>
          </cell>
          <cell r="I365" t="str">
            <v xml:space="preserve">  </v>
          </cell>
          <cell r="J365" t="str">
            <v xml:space="preserve">  </v>
          </cell>
          <cell r="K365" t="str">
            <v xml:space="preserve">  </v>
          </cell>
          <cell r="L365" t="str">
            <v xml:space="preserve">  </v>
          </cell>
          <cell r="M365" t="str">
            <v xml:space="preserve">  </v>
          </cell>
          <cell r="N365" t="str">
            <v xml:space="preserve">  </v>
          </cell>
          <cell r="O365" t="str">
            <v xml:space="preserve">  </v>
          </cell>
          <cell r="P365" t="str">
            <v xml:space="preserve">  </v>
          </cell>
        </row>
        <row r="366">
          <cell r="H366" t="str">
            <v xml:space="preserve">  </v>
          </cell>
          <cell r="I366" t="str">
            <v xml:space="preserve">  </v>
          </cell>
          <cell r="J366" t="str">
            <v xml:space="preserve">  </v>
          </cell>
          <cell r="K366" t="str">
            <v xml:space="preserve">  </v>
          </cell>
          <cell r="L366" t="str">
            <v xml:space="preserve">  </v>
          </cell>
          <cell r="M366" t="str">
            <v xml:space="preserve">  </v>
          </cell>
          <cell r="N366" t="str">
            <v xml:space="preserve">  </v>
          </cell>
          <cell r="O366" t="str">
            <v xml:space="preserve">  </v>
          </cell>
          <cell r="P366" t="str">
            <v xml:space="preserve">  </v>
          </cell>
        </row>
        <row r="367">
          <cell r="H367" t="str">
            <v xml:space="preserve">  </v>
          </cell>
          <cell r="I367" t="str">
            <v xml:space="preserve">  </v>
          </cell>
          <cell r="J367" t="str">
            <v xml:space="preserve">  </v>
          </cell>
          <cell r="K367" t="str">
            <v xml:space="preserve">  </v>
          </cell>
          <cell r="L367" t="str">
            <v xml:space="preserve">  </v>
          </cell>
          <cell r="M367" t="str">
            <v xml:space="preserve">  </v>
          </cell>
          <cell r="N367" t="str">
            <v xml:space="preserve">  </v>
          </cell>
          <cell r="O367" t="str">
            <v xml:space="preserve">  </v>
          </cell>
          <cell r="P367" t="str">
            <v xml:space="preserve">  </v>
          </cell>
        </row>
        <row r="368">
          <cell r="C368">
            <v>20307000</v>
          </cell>
          <cell r="D368" t="str">
            <v>USD</v>
          </cell>
          <cell r="E368" t="str">
            <v>BID</v>
          </cell>
          <cell r="F368" t="str">
            <v>3188/CH-EC</v>
          </cell>
          <cell r="G368" t="str">
            <v>GOBIERNO CENTRAL</v>
          </cell>
          <cell r="H368" t="str">
            <v xml:space="preserve"> 31.07.2014 </v>
          </cell>
          <cell r="I368">
            <v>50000000</v>
          </cell>
          <cell r="J368" t="str">
            <v xml:space="preserve">  </v>
          </cell>
          <cell r="K368" t="str">
            <v xml:space="preserve">  </v>
          </cell>
          <cell r="L368" t="str">
            <v xml:space="preserve">  </v>
          </cell>
          <cell r="M368" t="str">
            <v xml:space="preserve">  </v>
          </cell>
          <cell r="N368" t="str">
            <v xml:space="preserve">  </v>
          </cell>
          <cell r="O368" t="str">
            <v xml:space="preserve">  </v>
          </cell>
          <cell r="P368">
            <v>50000000</v>
          </cell>
        </row>
        <row r="369">
          <cell r="H369" t="str">
            <v xml:space="preserve">  </v>
          </cell>
          <cell r="I369" t="str">
            <v xml:space="preserve">  </v>
          </cell>
          <cell r="J369" t="str">
            <v xml:space="preserve">  </v>
          </cell>
          <cell r="K369" t="str">
            <v xml:space="preserve">  </v>
          </cell>
          <cell r="L369" t="str">
            <v xml:space="preserve">  </v>
          </cell>
          <cell r="M369" t="str">
            <v xml:space="preserve">  </v>
          </cell>
          <cell r="N369" t="str">
            <v xml:space="preserve">  </v>
          </cell>
          <cell r="O369" t="str">
            <v xml:space="preserve">  </v>
          </cell>
          <cell r="P369" t="str">
            <v xml:space="preserve">  </v>
          </cell>
        </row>
        <row r="370">
          <cell r="H370" t="str">
            <v xml:space="preserve">  </v>
          </cell>
          <cell r="I370" t="str">
            <v xml:space="preserve">  </v>
          </cell>
          <cell r="J370" t="str">
            <v xml:space="preserve">  </v>
          </cell>
          <cell r="K370" t="str">
            <v xml:space="preserve">  </v>
          </cell>
          <cell r="L370" t="str">
            <v xml:space="preserve">  </v>
          </cell>
          <cell r="M370" t="str">
            <v xml:space="preserve">  </v>
          </cell>
          <cell r="N370" t="str">
            <v xml:space="preserve">  </v>
          </cell>
          <cell r="O370" t="str">
            <v xml:space="preserve">  </v>
          </cell>
          <cell r="P370" t="str">
            <v xml:space="preserve">  </v>
          </cell>
        </row>
        <row r="371">
          <cell r="H371" t="str">
            <v xml:space="preserve">  </v>
          </cell>
          <cell r="I371" t="str">
            <v xml:space="preserve">  </v>
          </cell>
          <cell r="J371" t="str">
            <v xml:space="preserve">  </v>
          </cell>
          <cell r="K371" t="str">
            <v xml:space="preserve">  </v>
          </cell>
          <cell r="L371" t="str">
            <v xml:space="preserve">  </v>
          </cell>
          <cell r="M371" t="str">
            <v xml:space="preserve">  </v>
          </cell>
          <cell r="N371" t="str">
            <v xml:space="preserve">  </v>
          </cell>
          <cell r="O371" t="str">
            <v xml:space="preserve">  </v>
          </cell>
          <cell r="P371" t="str">
            <v xml:space="preserve">  </v>
          </cell>
        </row>
        <row r="372">
          <cell r="H372" t="str">
            <v xml:space="preserve">  </v>
          </cell>
          <cell r="I372" t="str">
            <v xml:space="preserve">  </v>
          </cell>
          <cell r="J372" t="str">
            <v xml:space="preserve">  </v>
          </cell>
          <cell r="K372" t="str">
            <v xml:space="preserve">  </v>
          </cell>
          <cell r="L372" t="str">
            <v xml:space="preserve">  </v>
          </cell>
          <cell r="M372" t="str">
            <v xml:space="preserve">  </v>
          </cell>
          <cell r="N372" t="str">
            <v xml:space="preserve">  </v>
          </cell>
          <cell r="O372" t="str">
            <v xml:space="preserve">  </v>
          </cell>
          <cell r="P372" t="str">
            <v xml:space="preserve">  </v>
          </cell>
        </row>
        <row r="373">
          <cell r="H373" t="str">
            <v xml:space="preserve">  </v>
          </cell>
          <cell r="I373" t="str">
            <v xml:space="preserve">  </v>
          </cell>
          <cell r="J373" t="str">
            <v xml:space="preserve">  </v>
          </cell>
          <cell r="K373" t="str">
            <v xml:space="preserve">  </v>
          </cell>
          <cell r="L373" t="str">
            <v xml:space="preserve">  </v>
          </cell>
          <cell r="M373" t="str">
            <v xml:space="preserve">  </v>
          </cell>
          <cell r="N373" t="str">
            <v xml:space="preserve">  </v>
          </cell>
          <cell r="O373" t="str">
            <v xml:space="preserve">  </v>
          </cell>
          <cell r="P373" t="str">
            <v xml:space="preserve">  </v>
          </cell>
        </row>
        <row r="374">
          <cell r="C374">
            <v>20308000</v>
          </cell>
          <cell r="D374" t="str">
            <v>USD</v>
          </cell>
          <cell r="E374" t="str">
            <v>BID</v>
          </cell>
          <cell r="F374" t="str">
            <v>3167/OC-EC</v>
          </cell>
          <cell r="G374" t="str">
            <v>GOBIERNO CENTRAL</v>
          </cell>
          <cell r="H374" t="str">
            <v xml:space="preserve"> 23.06.2014 </v>
          </cell>
          <cell r="I374">
            <v>150000000</v>
          </cell>
          <cell r="J374" t="str">
            <v xml:space="preserve">  </v>
          </cell>
          <cell r="K374" t="str">
            <v xml:space="preserve">  </v>
          </cell>
          <cell r="L374" t="str">
            <v xml:space="preserve">  </v>
          </cell>
          <cell r="M374" t="str">
            <v xml:space="preserve">  </v>
          </cell>
          <cell r="N374" t="str">
            <v xml:space="preserve">  </v>
          </cell>
          <cell r="O374" t="str">
            <v xml:space="preserve">  </v>
          </cell>
          <cell r="P374">
            <v>150000000</v>
          </cell>
        </row>
        <row r="375">
          <cell r="H375" t="str">
            <v xml:space="preserve">  </v>
          </cell>
          <cell r="I375" t="str">
            <v xml:space="preserve">  </v>
          </cell>
          <cell r="J375" t="str">
            <v xml:space="preserve">  </v>
          </cell>
          <cell r="K375" t="str">
            <v xml:space="preserve">  </v>
          </cell>
          <cell r="L375" t="str">
            <v xml:space="preserve">  </v>
          </cell>
          <cell r="M375" t="str">
            <v xml:space="preserve">  </v>
          </cell>
          <cell r="N375" t="str">
            <v xml:space="preserve">  </v>
          </cell>
          <cell r="O375" t="str">
            <v xml:space="preserve">  </v>
          </cell>
          <cell r="P375" t="str">
            <v xml:space="preserve">  </v>
          </cell>
        </row>
        <row r="376">
          <cell r="H376" t="str">
            <v xml:space="preserve">  </v>
          </cell>
          <cell r="I376" t="str">
            <v xml:space="preserve">  </v>
          </cell>
          <cell r="J376" t="str">
            <v xml:space="preserve">  </v>
          </cell>
          <cell r="K376" t="str">
            <v xml:space="preserve">  </v>
          </cell>
          <cell r="L376" t="str">
            <v xml:space="preserve">  </v>
          </cell>
          <cell r="M376" t="str">
            <v xml:space="preserve">  </v>
          </cell>
          <cell r="N376" t="str">
            <v xml:space="preserve">  </v>
          </cell>
          <cell r="O376" t="str">
            <v xml:space="preserve">  </v>
          </cell>
          <cell r="P376" t="str">
            <v xml:space="preserve">  </v>
          </cell>
        </row>
        <row r="377">
          <cell r="H377" t="str">
            <v xml:space="preserve">  </v>
          </cell>
          <cell r="I377" t="str">
            <v xml:space="preserve">  </v>
          </cell>
          <cell r="J377" t="str">
            <v xml:space="preserve">  </v>
          </cell>
          <cell r="K377" t="str">
            <v xml:space="preserve">  </v>
          </cell>
          <cell r="L377" t="str">
            <v xml:space="preserve">  </v>
          </cell>
          <cell r="M377" t="str">
            <v xml:space="preserve">  </v>
          </cell>
          <cell r="N377" t="str">
            <v xml:space="preserve">  </v>
          </cell>
          <cell r="O377" t="str">
            <v xml:space="preserve">  </v>
          </cell>
          <cell r="P377" t="str">
            <v xml:space="preserve">  </v>
          </cell>
        </row>
        <row r="378">
          <cell r="H378" t="str">
            <v xml:space="preserve">  </v>
          </cell>
          <cell r="I378" t="str">
            <v xml:space="preserve">  </v>
          </cell>
          <cell r="J378" t="str">
            <v xml:space="preserve">  </v>
          </cell>
          <cell r="K378" t="str">
            <v xml:space="preserve">  </v>
          </cell>
          <cell r="L378" t="str">
            <v xml:space="preserve">  </v>
          </cell>
          <cell r="M378" t="str">
            <v xml:space="preserve">  </v>
          </cell>
          <cell r="N378" t="str">
            <v xml:space="preserve">  </v>
          </cell>
          <cell r="O378" t="str">
            <v xml:space="preserve">  </v>
          </cell>
          <cell r="P378" t="str">
            <v xml:space="preserve">  </v>
          </cell>
        </row>
        <row r="379">
          <cell r="H379" t="str">
            <v xml:space="preserve">  </v>
          </cell>
          <cell r="I379" t="str">
            <v xml:space="preserve">  </v>
          </cell>
          <cell r="J379" t="str">
            <v xml:space="preserve">  </v>
          </cell>
          <cell r="K379" t="str">
            <v xml:space="preserve">  </v>
          </cell>
          <cell r="L379" t="str">
            <v xml:space="preserve">  </v>
          </cell>
          <cell r="M379" t="str">
            <v xml:space="preserve">  </v>
          </cell>
          <cell r="N379" t="str">
            <v xml:space="preserve">  </v>
          </cell>
          <cell r="O379" t="str">
            <v xml:space="preserve">  </v>
          </cell>
          <cell r="P379" t="str">
            <v xml:space="preserve">  </v>
          </cell>
        </row>
        <row r="380">
          <cell r="C380">
            <v>20309000</v>
          </cell>
          <cell r="D380" t="str">
            <v>USD</v>
          </cell>
          <cell r="E380" t="str">
            <v>BID</v>
          </cell>
          <cell r="F380" t="str">
            <v>3232/OC-EC</v>
          </cell>
          <cell r="G380" t="str">
            <v>GOBIERNO CENTRAL</v>
          </cell>
          <cell r="H380" t="str">
            <v xml:space="preserve"> 14.11.2014 </v>
          </cell>
          <cell r="I380">
            <v>116669044.58</v>
          </cell>
          <cell r="J380" t="str">
            <v xml:space="preserve">  </v>
          </cell>
          <cell r="K380" t="str">
            <v xml:space="preserve">  </v>
          </cell>
          <cell r="L380" t="str">
            <v xml:space="preserve">  </v>
          </cell>
          <cell r="M380" t="str">
            <v xml:space="preserve">  </v>
          </cell>
          <cell r="N380" t="str">
            <v xml:space="preserve">  </v>
          </cell>
          <cell r="O380" t="str">
            <v xml:space="preserve">  </v>
          </cell>
          <cell r="P380">
            <v>116669044.58</v>
          </cell>
        </row>
        <row r="381">
          <cell r="H381" t="str">
            <v xml:space="preserve">  </v>
          </cell>
          <cell r="I381" t="str">
            <v xml:space="preserve">  </v>
          </cell>
          <cell r="J381" t="str">
            <v xml:space="preserve">  </v>
          </cell>
          <cell r="K381" t="str">
            <v xml:space="preserve">  </v>
          </cell>
          <cell r="L381" t="str">
            <v xml:space="preserve">  </v>
          </cell>
          <cell r="M381" t="str">
            <v xml:space="preserve">  </v>
          </cell>
          <cell r="N381" t="str">
            <v xml:space="preserve">  </v>
          </cell>
          <cell r="O381" t="str">
            <v xml:space="preserve">  </v>
          </cell>
          <cell r="P381" t="str">
            <v xml:space="preserve">  </v>
          </cell>
        </row>
        <row r="382">
          <cell r="H382" t="str">
            <v xml:space="preserve">  </v>
          </cell>
          <cell r="I382" t="str">
            <v xml:space="preserve">  </v>
          </cell>
          <cell r="J382" t="str">
            <v xml:space="preserve">  </v>
          </cell>
          <cell r="K382" t="str">
            <v xml:space="preserve">  </v>
          </cell>
          <cell r="L382" t="str">
            <v xml:space="preserve">  </v>
          </cell>
          <cell r="M382" t="str">
            <v xml:space="preserve">  </v>
          </cell>
          <cell r="N382" t="str">
            <v xml:space="preserve">  </v>
          </cell>
          <cell r="O382" t="str">
            <v xml:space="preserve">  </v>
          </cell>
          <cell r="P382" t="str">
            <v xml:space="preserve">  </v>
          </cell>
        </row>
        <row r="383">
          <cell r="H383" t="str">
            <v xml:space="preserve">  </v>
          </cell>
          <cell r="I383" t="str">
            <v xml:space="preserve">  </v>
          </cell>
          <cell r="J383" t="str">
            <v xml:space="preserve">  </v>
          </cell>
          <cell r="K383" t="str">
            <v xml:space="preserve">  </v>
          </cell>
          <cell r="L383" t="str">
            <v xml:space="preserve">  </v>
          </cell>
          <cell r="M383" t="str">
            <v xml:space="preserve">  </v>
          </cell>
          <cell r="N383" t="str">
            <v xml:space="preserve">  </v>
          </cell>
          <cell r="O383" t="str">
            <v xml:space="preserve">  </v>
          </cell>
          <cell r="P383" t="str">
            <v xml:space="preserve">  </v>
          </cell>
        </row>
        <row r="384">
          <cell r="H384" t="str">
            <v xml:space="preserve">  </v>
          </cell>
          <cell r="I384" t="str">
            <v xml:space="preserve">  </v>
          </cell>
          <cell r="J384" t="str">
            <v xml:space="preserve">  </v>
          </cell>
          <cell r="K384" t="str">
            <v xml:space="preserve">  </v>
          </cell>
          <cell r="L384" t="str">
            <v xml:space="preserve">  </v>
          </cell>
          <cell r="M384" t="str">
            <v xml:space="preserve">  </v>
          </cell>
          <cell r="N384" t="str">
            <v xml:space="preserve">  </v>
          </cell>
          <cell r="O384" t="str">
            <v xml:space="preserve">  </v>
          </cell>
          <cell r="P384" t="str">
            <v xml:space="preserve">  </v>
          </cell>
        </row>
        <row r="385">
          <cell r="H385" t="str">
            <v xml:space="preserve">  </v>
          </cell>
          <cell r="I385" t="str">
            <v xml:space="preserve">  </v>
          </cell>
          <cell r="J385" t="str">
            <v xml:space="preserve">  </v>
          </cell>
          <cell r="K385" t="str">
            <v xml:space="preserve">  </v>
          </cell>
          <cell r="L385" t="str">
            <v xml:space="preserve">  </v>
          </cell>
          <cell r="M385" t="str">
            <v xml:space="preserve">  </v>
          </cell>
          <cell r="N385" t="str">
            <v xml:space="preserve">  </v>
          </cell>
          <cell r="O385" t="str">
            <v xml:space="preserve">  </v>
          </cell>
          <cell r="P385" t="str">
            <v xml:space="preserve">  </v>
          </cell>
        </row>
        <row r="386">
          <cell r="C386">
            <v>20310000</v>
          </cell>
          <cell r="D386" t="str">
            <v>USD</v>
          </cell>
          <cell r="E386" t="str">
            <v>BID</v>
          </cell>
          <cell r="F386" t="str">
            <v>3233/CH-EC</v>
          </cell>
          <cell r="G386" t="str">
            <v>GOBIERNO CENTRAL</v>
          </cell>
          <cell r="H386" t="str">
            <v xml:space="preserve"> 14.11.2014 </v>
          </cell>
          <cell r="I386">
            <v>28257846.84</v>
          </cell>
          <cell r="J386" t="str">
            <v xml:space="preserve">  </v>
          </cell>
          <cell r="K386" t="str">
            <v xml:space="preserve">  </v>
          </cell>
          <cell r="L386" t="str">
            <v xml:space="preserve">  </v>
          </cell>
          <cell r="M386" t="str">
            <v xml:space="preserve">  </v>
          </cell>
          <cell r="N386" t="str">
            <v xml:space="preserve">  </v>
          </cell>
          <cell r="O386" t="str">
            <v xml:space="preserve">  </v>
          </cell>
          <cell r="P386">
            <v>28257846.84</v>
          </cell>
        </row>
        <row r="387">
          <cell r="H387" t="str">
            <v xml:space="preserve">  </v>
          </cell>
          <cell r="I387" t="str">
            <v xml:space="preserve">  </v>
          </cell>
          <cell r="J387" t="str">
            <v xml:space="preserve">  </v>
          </cell>
          <cell r="K387" t="str">
            <v xml:space="preserve">  </v>
          </cell>
          <cell r="L387" t="str">
            <v xml:space="preserve">  </v>
          </cell>
          <cell r="M387" t="str">
            <v xml:space="preserve">  </v>
          </cell>
          <cell r="N387" t="str">
            <v xml:space="preserve">  </v>
          </cell>
          <cell r="O387" t="str">
            <v xml:space="preserve">  </v>
          </cell>
          <cell r="P387" t="str">
            <v xml:space="preserve">  </v>
          </cell>
        </row>
        <row r="388">
          <cell r="H388" t="str">
            <v xml:space="preserve">  </v>
          </cell>
          <cell r="I388" t="str">
            <v xml:space="preserve">  </v>
          </cell>
          <cell r="J388" t="str">
            <v xml:space="preserve">  </v>
          </cell>
          <cell r="K388" t="str">
            <v xml:space="preserve">  </v>
          </cell>
          <cell r="L388" t="str">
            <v xml:space="preserve">  </v>
          </cell>
          <cell r="M388" t="str">
            <v xml:space="preserve">  </v>
          </cell>
          <cell r="N388" t="str">
            <v xml:space="preserve">  </v>
          </cell>
          <cell r="O388" t="str">
            <v xml:space="preserve">  </v>
          </cell>
          <cell r="P388" t="str">
            <v xml:space="preserve">  </v>
          </cell>
        </row>
        <row r="389">
          <cell r="H389" t="str">
            <v xml:space="preserve">  </v>
          </cell>
          <cell r="I389" t="str">
            <v xml:space="preserve">  </v>
          </cell>
          <cell r="J389" t="str">
            <v xml:space="preserve">  </v>
          </cell>
          <cell r="K389" t="str">
            <v xml:space="preserve">  </v>
          </cell>
          <cell r="L389" t="str">
            <v xml:space="preserve">  </v>
          </cell>
          <cell r="M389" t="str">
            <v xml:space="preserve">  </v>
          </cell>
          <cell r="N389" t="str">
            <v xml:space="preserve">  </v>
          </cell>
          <cell r="O389" t="str">
            <v xml:space="preserve">  </v>
          </cell>
          <cell r="P389" t="str">
            <v xml:space="preserve">  </v>
          </cell>
        </row>
        <row r="390">
          <cell r="H390" t="str">
            <v xml:space="preserve">  </v>
          </cell>
          <cell r="I390" t="str">
            <v xml:space="preserve">  </v>
          </cell>
          <cell r="J390" t="str">
            <v xml:space="preserve">  </v>
          </cell>
          <cell r="K390" t="str">
            <v xml:space="preserve">  </v>
          </cell>
          <cell r="L390" t="str">
            <v xml:space="preserve">  </v>
          </cell>
          <cell r="M390" t="str">
            <v xml:space="preserve">  </v>
          </cell>
          <cell r="N390" t="str">
            <v xml:space="preserve">  </v>
          </cell>
          <cell r="O390" t="str">
            <v xml:space="preserve">  </v>
          </cell>
          <cell r="P390" t="str">
            <v xml:space="preserve">  </v>
          </cell>
        </row>
        <row r="391">
          <cell r="H391" t="str">
            <v xml:space="preserve">  </v>
          </cell>
          <cell r="I391" t="str">
            <v xml:space="preserve">  </v>
          </cell>
          <cell r="J391" t="str">
            <v xml:space="preserve">  </v>
          </cell>
          <cell r="K391" t="str">
            <v xml:space="preserve">  </v>
          </cell>
          <cell r="L391" t="str">
            <v xml:space="preserve">  </v>
          </cell>
          <cell r="M391" t="str">
            <v xml:space="preserve">  </v>
          </cell>
          <cell r="N391" t="str">
            <v xml:space="preserve">  </v>
          </cell>
          <cell r="O391" t="str">
            <v xml:space="preserve">  </v>
          </cell>
          <cell r="P391" t="str">
            <v xml:space="preserve">  </v>
          </cell>
        </row>
        <row r="392">
          <cell r="C392">
            <v>20311000</v>
          </cell>
          <cell r="D392" t="str">
            <v>USD</v>
          </cell>
          <cell r="E392" t="str">
            <v>BID</v>
          </cell>
          <cell r="F392" t="str">
            <v>3420/OC-EC</v>
          </cell>
          <cell r="G392" t="str">
            <v>GOBIERNO CENTRAL</v>
          </cell>
          <cell r="H392" t="str">
            <v xml:space="preserve"> 05.02.2015 </v>
          </cell>
          <cell r="I392">
            <v>500000000</v>
          </cell>
          <cell r="J392" t="str">
            <v xml:space="preserve">  </v>
          </cell>
          <cell r="K392" t="str">
            <v xml:space="preserve">  </v>
          </cell>
          <cell r="L392">
            <v>7254136.9900000002</v>
          </cell>
          <cell r="M392" t="str">
            <v xml:space="preserve">  </v>
          </cell>
          <cell r="N392" t="str">
            <v xml:space="preserve">  </v>
          </cell>
          <cell r="O392" t="str">
            <v xml:space="preserve">  </v>
          </cell>
          <cell r="P392">
            <v>500000000</v>
          </cell>
        </row>
        <row r="393">
          <cell r="H393" t="str">
            <v xml:space="preserve">  </v>
          </cell>
          <cell r="I393" t="str">
            <v xml:space="preserve">  </v>
          </cell>
          <cell r="J393" t="str">
            <v xml:space="preserve">  </v>
          </cell>
          <cell r="K393" t="str">
            <v xml:space="preserve">  </v>
          </cell>
          <cell r="L393" t="str">
            <v xml:space="preserve">  </v>
          </cell>
          <cell r="M393" t="str">
            <v xml:space="preserve">  </v>
          </cell>
          <cell r="N393" t="str">
            <v xml:space="preserve">  </v>
          </cell>
          <cell r="O393" t="str">
            <v xml:space="preserve">  </v>
          </cell>
          <cell r="P393" t="str">
            <v xml:space="preserve">  </v>
          </cell>
        </row>
        <row r="394">
          <cell r="H394" t="str">
            <v xml:space="preserve">  </v>
          </cell>
          <cell r="I394" t="str">
            <v xml:space="preserve">  </v>
          </cell>
          <cell r="J394" t="str">
            <v xml:space="preserve">  </v>
          </cell>
          <cell r="K394" t="str">
            <v xml:space="preserve">  </v>
          </cell>
          <cell r="L394" t="str">
            <v xml:space="preserve">  </v>
          </cell>
          <cell r="M394" t="str">
            <v xml:space="preserve">  </v>
          </cell>
          <cell r="N394" t="str">
            <v xml:space="preserve">  </v>
          </cell>
          <cell r="O394" t="str">
            <v xml:space="preserve">  </v>
          </cell>
          <cell r="P394" t="str">
            <v xml:space="preserve">  </v>
          </cell>
        </row>
        <row r="395">
          <cell r="H395" t="str">
            <v xml:space="preserve">  </v>
          </cell>
          <cell r="I395" t="str">
            <v xml:space="preserve">  </v>
          </cell>
          <cell r="J395" t="str">
            <v xml:space="preserve">  </v>
          </cell>
          <cell r="K395" t="str">
            <v xml:space="preserve">  </v>
          </cell>
          <cell r="L395" t="str">
            <v xml:space="preserve">  </v>
          </cell>
          <cell r="M395" t="str">
            <v xml:space="preserve">  </v>
          </cell>
          <cell r="N395" t="str">
            <v xml:space="preserve">  </v>
          </cell>
          <cell r="O395" t="str">
            <v xml:space="preserve">  </v>
          </cell>
          <cell r="P395" t="str">
            <v xml:space="preserve">  </v>
          </cell>
        </row>
        <row r="396">
          <cell r="H396" t="str">
            <v xml:space="preserve">  </v>
          </cell>
          <cell r="I396" t="str">
            <v xml:space="preserve">  </v>
          </cell>
          <cell r="J396" t="str">
            <v xml:space="preserve">  </v>
          </cell>
          <cell r="K396" t="str">
            <v xml:space="preserve">  </v>
          </cell>
          <cell r="L396" t="str">
            <v xml:space="preserve">  </v>
          </cell>
          <cell r="M396" t="str">
            <v xml:space="preserve">  </v>
          </cell>
          <cell r="N396" t="str">
            <v xml:space="preserve">  </v>
          </cell>
          <cell r="O396" t="str">
            <v xml:space="preserve">  </v>
          </cell>
          <cell r="P396" t="str">
            <v xml:space="preserve">  </v>
          </cell>
        </row>
        <row r="397">
          <cell r="H397" t="str">
            <v xml:space="preserve">  </v>
          </cell>
          <cell r="I397" t="str">
            <v xml:space="preserve">  </v>
          </cell>
          <cell r="J397" t="str">
            <v xml:space="preserve">  </v>
          </cell>
          <cell r="K397" t="str">
            <v xml:space="preserve">  </v>
          </cell>
          <cell r="L397" t="str">
            <v xml:space="preserve">  </v>
          </cell>
          <cell r="M397" t="str">
            <v xml:space="preserve">  </v>
          </cell>
          <cell r="N397" t="str">
            <v xml:space="preserve">  </v>
          </cell>
          <cell r="O397" t="str">
            <v xml:space="preserve">  </v>
          </cell>
          <cell r="P397" t="str">
            <v xml:space="preserve">  </v>
          </cell>
        </row>
        <row r="398">
          <cell r="C398">
            <v>20313000</v>
          </cell>
          <cell r="D398" t="str">
            <v>USD</v>
          </cell>
          <cell r="E398" t="str">
            <v>BID</v>
          </cell>
          <cell r="F398" t="str">
            <v>3341/OC-EC</v>
          </cell>
          <cell r="G398" t="str">
            <v>GOBIERNO CENTRAL</v>
          </cell>
          <cell r="H398" t="str">
            <v xml:space="preserve"> 05.02.2015 </v>
          </cell>
          <cell r="I398">
            <v>68695814.290000007</v>
          </cell>
          <cell r="J398" t="str">
            <v xml:space="preserve">  </v>
          </cell>
          <cell r="K398" t="str">
            <v xml:space="preserve">  </v>
          </cell>
          <cell r="L398" t="str">
            <v xml:space="preserve">  </v>
          </cell>
          <cell r="M398" t="str">
            <v xml:space="preserve">  </v>
          </cell>
          <cell r="N398" t="str">
            <v xml:space="preserve">  </v>
          </cell>
          <cell r="O398" t="str">
            <v xml:space="preserve">  </v>
          </cell>
          <cell r="P398">
            <v>68695814.290000007</v>
          </cell>
        </row>
        <row r="399">
          <cell r="H399" t="str">
            <v xml:space="preserve">  </v>
          </cell>
          <cell r="I399" t="str">
            <v xml:space="preserve">  </v>
          </cell>
          <cell r="J399" t="str">
            <v xml:space="preserve">  </v>
          </cell>
          <cell r="K399" t="str">
            <v xml:space="preserve">  </v>
          </cell>
          <cell r="L399" t="str">
            <v xml:space="preserve">  </v>
          </cell>
          <cell r="M399" t="str">
            <v xml:space="preserve">  </v>
          </cell>
          <cell r="N399" t="str">
            <v xml:space="preserve">  </v>
          </cell>
          <cell r="O399" t="str">
            <v xml:space="preserve">  </v>
          </cell>
          <cell r="P399" t="str">
            <v xml:space="preserve">  </v>
          </cell>
        </row>
        <row r="400">
          <cell r="H400" t="str">
            <v xml:space="preserve">  </v>
          </cell>
          <cell r="I400" t="str">
            <v xml:space="preserve">  </v>
          </cell>
          <cell r="J400" t="str">
            <v xml:space="preserve">  </v>
          </cell>
          <cell r="K400" t="str">
            <v xml:space="preserve">  </v>
          </cell>
          <cell r="L400" t="str">
            <v xml:space="preserve">  </v>
          </cell>
          <cell r="M400" t="str">
            <v xml:space="preserve">  </v>
          </cell>
          <cell r="N400" t="str">
            <v xml:space="preserve">  </v>
          </cell>
          <cell r="O400" t="str">
            <v xml:space="preserve">  </v>
          </cell>
          <cell r="P400" t="str">
            <v xml:space="preserve">  </v>
          </cell>
        </row>
        <row r="401">
          <cell r="H401" t="str">
            <v xml:space="preserve">  </v>
          </cell>
          <cell r="I401" t="str">
            <v xml:space="preserve">  </v>
          </cell>
          <cell r="J401" t="str">
            <v xml:space="preserve">  </v>
          </cell>
          <cell r="K401" t="str">
            <v xml:space="preserve">  </v>
          </cell>
          <cell r="L401" t="str">
            <v xml:space="preserve">  </v>
          </cell>
          <cell r="M401" t="str">
            <v xml:space="preserve">  </v>
          </cell>
          <cell r="N401" t="str">
            <v xml:space="preserve">  </v>
          </cell>
          <cell r="O401" t="str">
            <v xml:space="preserve">  </v>
          </cell>
          <cell r="P401" t="str">
            <v xml:space="preserve">  </v>
          </cell>
        </row>
        <row r="402">
          <cell r="H402" t="str">
            <v xml:space="preserve">  </v>
          </cell>
          <cell r="I402" t="str">
            <v xml:space="preserve">  </v>
          </cell>
          <cell r="J402" t="str">
            <v xml:space="preserve">  </v>
          </cell>
          <cell r="K402" t="str">
            <v xml:space="preserve">  </v>
          </cell>
          <cell r="L402" t="str">
            <v xml:space="preserve">  </v>
          </cell>
          <cell r="M402" t="str">
            <v xml:space="preserve">  </v>
          </cell>
          <cell r="N402" t="str">
            <v xml:space="preserve">  </v>
          </cell>
          <cell r="O402" t="str">
            <v xml:space="preserve">  </v>
          </cell>
          <cell r="P402" t="str">
            <v xml:space="preserve">  </v>
          </cell>
        </row>
        <row r="403">
          <cell r="H403" t="str">
            <v xml:space="preserve">  </v>
          </cell>
          <cell r="I403" t="str">
            <v xml:space="preserve">  </v>
          </cell>
          <cell r="J403" t="str">
            <v xml:space="preserve">  </v>
          </cell>
          <cell r="K403" t="str">
            <v xml:space="preserve">  </v>
          </cell>
          <cell r="L403" t="str">
            <v xml:space="preserve">  </v>
          </cell>
          <cell r="M403" t="str">
            <v xml:space="preserve">  </v>
          </cell>
          <cell r="N403" t="str">
            <v xml:space="preserve">  </v>
          </cell>
          <cell r="O403" t="str">
            <v xml:space="preserve">  </v>
          </cell>
          <cell r="P403" t="str">
            <v xml:space="preserve">  </v>
          </cell>
        </row>
        <row r="404">
          <cell r="C404">
            <v>20314000</v>
          </cell>
          <cell r="D404" t="str">
            <v>USD</v>
          </cell>
          <cell r="E404" t="str">
            <v>BID</v>
          </cell>
          <cell r="F404" t="str">
            <v>3325/OC-EC</v>
          </cell>
          <cell r="G404" t="str">
            <v>GOBIERNO CENTRAL</v>
          </cell>
          <cell r="H404" t="str">
            <v xml:space="preserve"> 05.02.2015 </v>
          </cell>
          <cell r="I404">
            <v>14004240.310000001</v>
          </cell>
          <cell r="J404" t="str">
            <v xml:space="preserve">  </v>
          </cell>
          <cell r="K404" t="str">
            <v xml:space="preserve">  </v>
          </cell>
          <cell r="L404" t="str">
            <v xml:space="preserve">  </v>
          </cell>
          <cell r="M404" t="str">
            <v xml:space="preserve">  </v>
          </cell>
          <cell r="N404" t="str">
            <v xml:space="preserve">  </v>
          </cell>
          <cell r="O404" t="str">
            <v xml:space="preserve">  </v>
          </cell>
          <cell r="P404">
            <v>14004240.310000001</v>
          </cell>
        </row>
        <row r="405">
          <cell r="H405" t="str">
            <v xml:space="preserve">  </v>
          </cell>
          <cell r="I405" t="str">
            <v xml:space="preserve">  </v>
          </cell>
          <cell r="J405" t="str">
            <v xml:space="preserve">  </v>
          </cell>
          <cell r="K405" t="str">
            <v xml:space="preserve">  </v>
          </cell>
          <cell r="L405" t="str">
            <v xml:space="preserve">  </v>
          </cell>
          <cell r="M405" t="str">
            <v xml:space="preserve">  </v>
          </cell>
          <cell r="N405" t="str">
            <v xml:space="preserve">  </v>
          </cell>
          <cell r="O405" t="str">
            <v xml:space="preserve">  </v>
          </cell>
          <cell r="P405" t="str">
            <v xml:space="preserve">  </v>
          </cell>
        </row>
        <row r="406">
          <cell r="H406" t="str">
            <v xml:space="preserve">  </v>
          </cell>
          <cell r="I406" t="str">
            <v xml:space="preserve">  </v>
          </cell>
          <cell r="J406" t="str">
            <v xml:space="preserve">  </v>
          </cell>
          <cell r="K406" t="str">
            <v xml:space="preserve">  </v>
          </cell>
          <cell r="L406" t="str">
            <v xml:space="preserve">  </v>
          </cell>
          <cell r="M406" t="str">
            <v xml:space="preserve">  </v>
          </cell>
          <cell r="N406" t="str">
            <v xml:space="preserve">  </v>
          </cell>
          <cell r="O406" t="str">
            <v xml:space="preserve">  </v>
          </cell>
          <cell r="P406" t="str">
            <v xml:space="preserve">  </v>
          </cell>
        </row>
        <row r="407">
          <cell r="H407" t="str">
            <v xml:space="preserve">  </v>
          </cell>
          <cell r="I407" t="str">
            <v xml:space="preserve">  </v>
          </cell>
          <cell r="J407" t="str">
            <v xml:space="preserve">  </v>
          </cell>
          <cell r="K407" t="str">
            <v xml:space="preserve">  </v>
          </cell>
          <cell r="L407" t="str">
            <v xml:space="preserve">  </v>
          </cell>
          <cell r="M407" t="str">
            <v xml:space="preserve">  </v>
          </cell>
          <cell r="N407" t="str">
            <v xml:space="preserve">  </v>
          </cell>
          <cell r="O407" t="str">
            <v xml:space="preserve">  </v>
          </cell>
          <cell r="P407" t="str">
            <v xml:space="preserve">  </v>
          </cell>
        </row>
        <row r="408">
          <cell r="H408" t="str">
            <v xml:space="preserve">  </v>
          </cell>
          <cell r="I408" t="str">
            <v xml:space="preserve">  </v>
          </cell>
          <cell r="J408" t="str">
            <v xml:space="preserve">  </v>
          </cell>
          <cell r="K408" t="str">
            <v xml:space="preserve">  </v>
          </cell>
          <cell r="L408" t="str">
            <v xml:space="preserve">  </v>
          </cell>
          <cell r="M408" t="str">
            <v xml:space="preserve">  </v>
          </cell>
          <cell r="N408" t="str">
            <v xml:space="preserve">  </v>
          </cell>
          <cell r="O408" t="str">
            <v xml:space="preserve">  </v>
          </cell>
          <cell r="P408" t="str">
            <v xml:space="preserve">  </v>
          </cell>
        </row>
        <row r="409">
          <cell r="H409" t="str">
            <v xml:space="preserve">  </v>
          </cell>
          <cell r="I409" t="str">
            <v xml:space="preserve">  </v>
          </cell>
          <cell r="J409" t="str">
            <v xml:space="preserve">  </v>
          </cell>
          <cell r="K409" t="str">
            <v xml:space="preserve">  </v>
          </cell>
          <cell r="L409" t="str">
            <v xml:space="preserve">  </v>
          </cell>
          <cell r="M409" t="str">
            <v xml:space="preserve">  </v>
          </cell>
          <cell r="N409" t="str">
            <v xml:space="preserve">  </v>
          </cell>
          <cell r="O409" t="str">
            <v xml:space="preserve">  </v>
          </cell>
          <cell r="P409" t="str">
            <v xml:space="preserve">  </v>
          </cell>
        </row>
        <row r="410">
          <cell r="C410">
            <v>20315000</v>
          </cell>
          <cell r="D410" t="str">
            <v>USD</v>
          </cell>
          <cell r="E410" t="str">
            <v>BID</v>
          </cell>
          <cell r="F410" t="str">
            <v>2882-2882.1/OC-EC</v>
          </cell>
          <cell r="G410" t="str">
            <v>GOBIERNO CENTRAL</v>
          </cell>
          <cell r="H410" t="str">
            <v xml:space="preserve"> 16.06.2015 </v>
          </cell>
          <cell r="I410">
            <v>128800000</v>
          </cell>
          <cell r="J410" t="str">
            <v xml:space="preserve">  </v>
          </cell>
          <cell r="K410" t="str">
            <v xml:space="preserve">  </v>
          </cell>
          <cell r="L410" t="str">
            <v xml:space="preserve">  </v>
          </cell>
          <cell r="M410" t="str">
            <v xml:space="preserve">  </v>
          </cell>
          <cell r="N410" t="str">
            <v xml:space="preserve">  </v>
          </cell>
          <cell r="O410" t="str">
            <v xml:space="preserve">  </v>
          </cell>
          <cell r="P410">
            <v>128800000</v>
          </cell>
        </row>
        <row r="411">
          <cell r="H411" t="str">
            <v xml:space="preserve">  </v>
          </cell>
          <cell r="I411" t="str">
            <v xml:space="preserve">  </v>
          </cell>
          <cell r="J411" t="str">
            <v xml:space="preserve">  </v>
          </cell>
          <cell r="K411" t="str">
            <v xml:space="preserve">  </v>
          </cell>
          <cell r="L411" t="str">
            <v xml:space="preserve">  </v>
          </cell>
          <cell r="M411" t="str">
            <v xml:space="preserve">  </v>
          </cell>
          <cell r="N411" t="str">
            <v xml:space="preserve">  </v>
          </cell>
          <cell r="O411" t="str">
            <v xml:space="preserve">  </v>
          </cell>
          <cell r="P411" t="str">
            <v xml:space="preserve">  </v>
          </cell>
        </row>
        <row r="412">
          <cell r="H412" t="str">
            <v xml:space="preserve">  </v>
          </cell>
          <cell r="I412" t="str">
            <v xml:space="preserve">  </v>
          </cell>
          <cell r="J412" t="str">
            <v xml:space="preserve">  </v>
          </cell>
          <cell r="K412" t="str">
            <v xml:space="preserve">  </v>
          </cell>
          <cell r="L412" t="str">
            <v xml:space="preserve">  </v>
          </cell>
          <cell r="M412" t="str">
            <v xml:space="preserve">  </v>
          </cell>
          <cell r="N412" t="str">
            <v xml:space="preserve">  </v>
          </cell>
          <cell r="O412" t="str">
            <v xml:space="preserve">  </v>
          </cell>
          <cell r="P412" t="str">
            <v xml:space="preserve">  </v>
          </cell>
        </row>
        <row r="413">
          <cell r="H413" t="str">
            <v xml:space="preserve">  </v>
          </cell>
          <cell r="I413" t="str">
            <v xml:space="preserve">  </v>
          </cell>
          <cell r="J413" t="str">
            <v xml:space="preserve">  </v>
          </cell>
          <cell r="K413" t="str">
            <v xml:space="preserve">  </v>
          </cell>
          <cell r="L413" t="str">
            <v xml:space="preserve">  </v>
          </cell>
          <cell r="M413" t="str">
            <v xml:space="preserve">  </v>
          </cell>
          <cell r="N413" t="str">
            <v xml:space="preserve">  </v>
          </cell>
          <cell r="O413" t="str">
            <v xml:space="preserve">  </v>
          </cell>
          <cell r="P413" t="str">
            <v xml:space="preserve">  </v>
          </cell>
        </row>
        <row r="414">
          <cell r="H414" t="str">
            <v xml:space="preserve">  </v>
          </cell>
          <cell r="I414" t="str">
            <v xml:space="preserve">  </v>
          </cell>
          <cell r="J414" t="str">
            <v xml:space="preserve">  </v>
          </cell>
          <cell r="K414" t="str">
            <v xml:space="preserve">  </v>
          </cell>
          <cell r="L414" t="str">
            <v xml:space="preserve">  </v>
          </cell>
          <cell r="M414" t="str">
            <v xml:space="preserve">  </v>
          </cell>
          <cell r="N414" t="str">
            <v xml:space="preserve">  </v>
          </cell>
          <cell r="O414" t="str">
            <v xml:space="preserve">  </v>
          </cell>
          <cell r="P414" t="str">
            <v xml:space="preserve">  </v>
          </cell>
        </row>
        <row r="415">
          <cell r="H415" t="str">
            <v xml:space="preserve">  </v>
          </cell>
          <cell r="I415" t="str">
            <v xml:space="preserve">  </v>
          </cell>
          <cell r="J415" t="str">
            <v xml:space="preserve">  </v>
          </cell>
          <cell r="K415" t="str">
            <v xml:space="preserve">  </v>
          </cell>
          <cell r="L415" t="str">
            <v xml:space="preserve">  </v>
          </cell>
          <cell r="M415" t="str">
            <v xml:space="preserve">  </v>
          </cell>
          <cell r="N415" t="str">
            <v xml:space="preserve">  </v>
          </cell>
          <cell r="O415" t="str">
            <v xml:space="preserve">  </v>
          </cell>
          <cell r="P415" t="str">
            <v xml:space="preserve">  </v>
          </cell>
        </row>
        <row r="416">
          <cell r="C416">
            <v>20316000</v>
          </cell>
          <cell r="D416" t="str">
            <v>USD</v>
          </cell>
          <cell r="E416" t="str">
            <v>BID</v>
          </cell>
          <cell r="F416" t="str">
            <v>3670-OC-EC/X1014</v>
          </cell>
          <cell r="G416" t="str">
            <v>GOBIERNO CENTRAL</v>
          </cell>
          <cell r="H416" t="str">
            <v xml:space="preserve"> 16.06.2015 </v>
          </cell>
          <cell r="I416">
            <v>124000000</v>
          </cell>
          <cell r="J416" t="str">
            <v xml:space="preserve">  </v>
          </cell>
          <cell r="K416" t="str">
            <v xml:space="preserve">  </v>
          </cell>
          <cell r="L416" t="str">
            <v xml:space="preserve">  </v>
          </cell>
          <cell r="M416" t="str">
            <v xml:space="preserve">  </v>
          </cell>
          <cell r="N416" t="str">
            <v xml:space="preserve">  </v>
          </cell>
          <cell r="O416" t="str">
            <v xml:space="preserve">  </v>
          </cell>
          <cell r="P416">
            <v>124000000</v>
          </cell>
        </row>
        <row r="417">
          <cell r="H417" t="str">
            <v xml:space="preserve">  </v>
          </cell>
          <cell r="I417" t="str">
            <v xml:space="preserve">  </v>
          </cell>
          <cell r="J417" t="str">
            <v xml:space="preserve">  </v>
          </cell>
          <cell r="K417" t="str">
            <v xml:space="preserve">  </v>
          </cell>
          <cell r="L417" t="str">
            <v xml:space="preserve">  </v>
          </cell>
          <cell r="M417" t="str">
            <v xml:space="preserve">  </v>
          </cell>
          <cell r="N417" t="str">
            <v xml:space="preserve">  </v>
          </cell>
          <cell r="O417" t="str">
            <v xml:space="preserve">  </v>
          </cell>
          <cell r="P417" t="str">
            <v xml:space="preserve">  </v>
          </cell>
        </row>
        <row r="418">
          <cell r="H418" t="str">
            <v xml:space="preserve">  </v>
          </cell>
          <cell r="I418" t="str">
            <v xml:space="preserve">  </v>
          </cell>
          <cell r="J418" t="str">
            <v xml:space="preserve">  </v>
          </cell>
          <cell r="K418" t="str">
            <v xml:space="preserve">  </v>
          </cell>
          <cell r="L418" t="str">
            <v xml:space="preserve">  </v>
          </cell>
          <cell r="M418" t="str">
            <v xml:space="preserve">  </v>
          </cell>
          <cell r="N418" t="str">
            <v xml:space="preserve">  </v>
          </cell>
          <cell r="O418" t="str">
            <v xml:space="preserve">  </v>
          </cell>
          <cell r="P418" t="str">
            <v xml:space="preserve">  </v>
          </cell>
        </row>
        <row r="419">
          <cell r="H419" t="str">
            <v xml:space="preserve">  </v>
          </cell>
          <cell r="I419" t="str">
            <v xml:space="preserve">  </v>
          </cell>
          <cell r="J419" t="str">
            <v xml:space="preserve">  </v>
          </cell>
          <cell r="K419" t="str">
            <v xml:space="preserve">  </v>
          </cell>
          <cell r="L419" t="str">
            <v xml:space="preserve">  </v>
          </cell>
          <cell r="M419" t="str">
            <v xml:space="preserve">  </v>
          </cell>
          <cell r="N419" t="str">
            <v xml:space="preserve">  </v>
          </cell>
          <cell r="O419" t="str">
            <v xml:space="preserve">  </v>
          </cell>
          <cell r="P419" t="str">
            <v xml:space="preserve">  </v>
          </cell>
        </row>
        <row r="420">
          <cell r="H420" t="str">
            <v xml:space="preserve">  </v>
          </cell>
          <cell r="I420" t="str">
            <v xml:space="preserve">  </v>
          </cell>
          <cell r="J420" t="str">
            <v xml:space="preserve">  </v>
          </cell>
          <cell r="K420" t="str">
            <v xml:space="preserve">  </v>
          </cell>
          <cell r="L420" t="str">
            <v xml:space="preserve">  </v>
          </cell>
          <cell r="M420" t="str">
            <v xml:space="preserve">  </v>
          </cell>
          <cell r="N420" t="str">
            <v xml:space="preserve">  </v>
          </cell>
          <cell r="O420" t="str">
            <v xml:space="preserve">  </v>
          </cell>
          <cell r="P420" t="str">
            <v xml:space="preserve">  </v>
          </cell>
        </row>
        <row r="421">
          <cell r="H421" t="str">
            <v xml:space="preserve">  </v>
          </cell>
          <cell r="I421" t="str">
            <v xml:space="preserve">  </v>
          </cell>
          <cell r="J421" t="str">
            <v xml:space="preserve">  </v>
          </cell>
          <cell r="K421" t="str">
            <v xml:space="preserve">  </v>
          </cell>
          <cell r="L421" t="str">
            <v xml:space="preserve">  </v>
          </cell>
          <cell r="M421" t="str">
            <v xml:space="preserve">  </v>
          </cell>
          <cell r="N421" t="str">
            <v xml:space="preserve">  </v>
          </cell>
          <cell r="O421" t="str">
            <v xml:space="preserve">  </v>
          </cell>
          <cell r="P421" t="str">
            <v xml:space="preserve">  </v>
          </cell>
        </row>
        <row r="422">
          <cell r="C422">
            <v>20317000</v>
          </cell>
          <cell r="D422" t="str">
            <v>USD</v>
          </cell>
          <cell r="E422" t="str">
            <v>BID</v>
          </cell>
          <cell r="F422" t="str">
            <v>3494/OC-EC</v>
          </cell>
          <cell r="G422" t="str">
            <v>GOBIERNO CENTRAL</v>
          </cell>
          <cell r="H422" t="str">
            <v xml:space="preserve"> 30.09.2015 </v>
          </cell>
          <cell r="I422">
            <v>31977415.859999999</v>
          </cell>
          <cell r="J422" t="str">
            <v xml:space="preserve">  </v>
          </cell>
          <cell r="K422" t="str">
            <v xml:space="preserve">  </v>
          </cell>
          <cell r="L422" t="str">
            <v xml:space="preserve">  </v>
          </cell>
          <cell r="M422" t="str">
            <v xml:space="preserve">  </v>
          </cell>
          <cell r="N422" t="str">
            <v xml:space="preserve">  </v>
          </cell>
          <cell r="O422" t="str">
            <v xml:space="preserve">  </v>
          </cell>
          <cell r="P422">
            <v>31977415.859999999</v>
          </cell>
        </row>
        <row r="423">
          <cell r="H423" t="str">
            <v xml:space="preserve">  </v>
          </cell>
          <cell r="I423" t="str">
            <v xml:space="preserve">  </v>
          </cell>
          <cell r="J423" t="str">
            <v xml:space="preserve">  </v>
          </cell>
          <cell r="K423" t="str">
            <v xml:space="preserve">  </v>
          </cell>
          <cell r="L423" t="str">
            <v xml:space="preserve">  </v>
          </cell>
          <cell r="M423" t="str">
            <v xml:space="preserve">  </v>
          </cell>
          <cell r="N423" t="str">
            <v xml:space="preserve">  </v>
          </cell>
          <cell r="O423" t="str">
            <v xml:space="preserve">  </v>
          </cell>
          <cell r="P423" t="str">
            <v xml:space="preserve">  </v>
          </cell>
        </row>
        <row r="424">
          <cell r="H424" t="str">
            <v xml:space="preserve">  </v>
          </cell>
          <cell r="I424" t="str">
            <v xml:space="preserve">  </v>
          </cell>
          <cell r="J424" t="str">
            <v xml:space="preserve">  </v>
          </cell>
          <cell r="K424" t="str">
            <v xml:space="preserve">  </v>
          </cell>
          <cell r="L424" t="str">
            <v xml:space="preserve">  </v>
          </cell>
          <cell r="M424" t="str">
            <v xml:space="preserve">  </v>
          </cell>
          <cell r="N424" t="str">
            <v xml:space="preserve">  </v>
          </cell>
          <cell r="O424" t="str">
            <v xml:space="preserve">  </v>
          </cell>
          <cell r="P424" t="str">
            <v xml:space="preserve">  </v>
          </cell>
        </row>
        <row r="425">
          <cell r="H425" t="str">
            <v xml:space="preserve">  </v>
          </cell>
          <cell r="I425" t="str">
            <v xml:space="preserve">  </v>
          </cell>
          <cell r="J425" t="str">
            <v xml:space="preserve">  </v>
          </cell>
          <cell r="K425" t="str">
            <v xml:space="preserve">  </v>
          </cell>
          <cell r="L425" t="str">
            <v xml:space="preserve">  </v>
          </cell>
          <cell r="M425" t="str">
            <v xml:space="preserve">  </v>
          </cell>
          <cell r="N425" t="str">
            <v xml:space="preserve">  </v>
          </cell>
          <cell r="O425" t="str">
            <v xml:space="preserve">  </v>
          </cell>
          <cell r="P425" t="str">
            <v xml:space="preserve">  </v>
          </cell>
        </row>
        <row r="426">
          <cell r="H426" t="str">
            <v xml:space="preserve">  </v>
          </cell>
          <cell r="I426" t="str">
            <v xml:space="preserve">  </v>
          </cell>
          <cell r="J426" t="str">
            <v xml:space="preserve">  </v>
          </cell>
          <cell r="K426" t="str">
            <v xml:space="preserve">  </v>
          </cell>
          <cell r="L426" t="str">
            <v xml:space="preserve">  </v>
          </cell>
          <cell r="M426" t="str">
            <v xml:space="preserve">  </v>
          </cell>
          <cell r="N426" t="str">
            <v xml:space="preserve">  </v>
          </cell>
          <cell r="O426" t="str">
            <v xml:space="preserve">  </v>
          </cell>
          <cell r="P426" t="str">
            <v xml:space="preserve">  </v>
          </cell>
        </row>
        <row r="427">
          <cell r="H427" t="str">
            <v xml:space="preserve">  </v>
          </cell>
          <cell r="I427" t="str">
            <v xml:space="preserve">  </v>
          </cell>
          <cell r="J427" t="str">
            <v xml:space="preserve">  </v>
          </cell>
          <cell r="K427" t="str">
            <v xml:space="preserve">  </v>
          </cell>
          <cell r="L427" t="str">
            <v xml:space="preserve">  </v>
          </cell>
          <cell r="M427" t="str">
            <v xml:space="preserve">  </v>
          </cell>
          <cell r="N427" t="str">
            <v xml:space="preserve">  </v>
          </cell>
          <cell r="O427" t="str">
            <v xml:space="preserve">  </v>
          </cell>
          <cell r="P427" t="str">
            <v xml:space="preserve">  </v>
          </cell>
        </row>
        <row r="428">
          <cell r="C428">
            <v>20318000</v>
          </cell>
          <cell r="D428" t="str">
            <v>USD</v>
          </cell>
          <cell r="E428" t="str">
            <v>BID</v>
          </cell>
          <cell r="F428" t="str">
            <v>3494/CH-EC</v>
          </cell>
          <cell r="G428" t="str">
            <v>GOBIERNO CENTRAL</v>
          </cell>
          <cell r="H428" t="str">
            <v xml:space="preserve"> 30.09.2015 </v>
          </cell>
          <cell r="I428">
            <v>19320000</v>
          </cell>
          <cell r="J428" t="str">
            <v xml:space="preserve">  </v>
          </cell>
          <cell r="K428" t="str">
            <v xml:space="preserve">  </v>
          </cell>
          <cell r="L428" t="str">
            <v xml:space="preserve">  </v>
          </cell>
          <cell r="M428" t="str">
            <v xml:space="preserve">  </v>
          </cell>
          <cell r="N428" t="str">
            <v xml:space="preserve">  </v>
          </cell>
          <cell r="O428" t="str">
            <v xml:space="preserve">  </v>
          </cell>
          <cell r="P428">
            <v>19320000</v>
          </cell>
        </row>
        <row r="429">
          <cell r="H429" t="str">
            <v xml:space="preserve">  </v>
          </cell>
          <cell r="I429" t="str">
            <v xml:space="preserve">  </v>
          </cell>
          <cell r="J429" t="str">
            <v xml:space="preserve">  </v>
          </cell>
          <cell r="K429" t="str">
            <v xml:space="preserve">  </v>
          </cell>
          <cell r="L429" t="str">
            <v xml:space="preserve">  </v>
          </cell>
          <cell r="M429" t="str">
            <v xml:space="preserve">  </v>
          </cell>
          <cell r="N429" t="str">
            <v xml:space="preserve">  </v>
          </cell>
          <cell r="O429" t="str">
            <v xml:space="preserve">  </v>
          </cell>
          <cell r="P429" t="str">
            <v xml:space="preserve">  </v>
          </cell>
        </row>
        <row r="430">
          <cell r="H430" t="str">
            <v xml:space="preserve">  </v>
          </cell>
          <cell r="I430" t="str">
            <v xml:space="preserve">  </v>
          </cell>
          <cell r="J430" t="str">
            <v xml:space="preserve">  </v>
          </cell>
          <cell r="K430" t="str">
            <v xml:space="preserve">  </v>
          </cell>
          <cell r="L430" t="str">
            <v xml:space="preserve">  </v>
          </cell>
          <cell r="M430" t="str">
            <v xml:space="preserve">  </v>
          </cell>
          <cell r="N430" t="str">
            <v xml:space="preserve">  </v>
          </cell>
          <cell r="O430" t="str">
            <v xml:space="preserve">  </v>
          </cell>
          <cell r="P430" t="str">
            <v xml:space="preserve">  </v>
          </cell>
        </row>
        <row r="431">
          <cell r="H431" t="str">
            <v xml:space="preserve">  </v>
          </cell>
          <cell r="I431" t="str">
            <v xml:space="preserve">  </v>
          </cell>
          <cell r="J431" t="str">
            <v xml:space="preserve">  </v>
          </cell>
          <cell r="K431" t="str">
            <v xml:space="preserve">  </v>
          </cell>
          <cell r="L431" t="str">
            <v xml:space="preserve">  </v>
          </cell>
          <cell r="M431" t="str">
            <v xml:space="preserve">  </v>
          </cell>
          <cell r="N431" t="str">
            <v xml:space="preserve">  </v>
          </cell>
          <cell r="O431" t="str">
            <v xml:space="preserve">  </v>
          </cell>
          <cell r="P431" t="str">
            <v xml:space="preserve">  </v>
          </cell>
        </row>
        <row r="432">
          <cell r="H432" t="str">
            <v xml:space="preserve">  </v>
          </cell>
          <cell r="I432" t="str">
            <v xml:space="preserve">  </v>
          </cell>
          <cell r="J432" t="str">
            <v xml:space="preserve">  </v>
          </cell>
          <cell r="K432" t="str">
            <v xml:space="preserve">  </v>
          </cell>
          <cell r="L432" t="str">
            <v xml:space="preserve">  </v>
          </cell>
          <cell r="M432" t="str">
            <v xml:space="preserve">  </v>
          </cell>
          <cell r="N432" t="str">
            <v xml:space="preserve">  </v>
          </cell>
          <cell r="O432" t="str">
            <v xml:space="preserve">  </v>
          </cell>
          <cell r="P432" t="str">
            <v xml:space="preserve">  </v>
          </cell>
        </row>
        <row r="433">
          <cell r="H433" t="str">
            <v xml:space="preserve">  </v>
          </cell>
          <cell r="I433" t="str">
            <v xml:space="preserve">  </v>
          </cell>
          <cell r="J433" t="str">
            <v xml:space="preserve">  </v>
          </cell>
          <cell r="K433" t="str">
            <v xml:space="preserve">  </v>
          </cell>
          <cell r="L433" t="str">
            <v xml:space="preserve">  </v>
          </cell>
          <cell r="M433" t="str">
            <v xml:space="preserve">  </v>
          </cell>
          <cell r="N433" t="str">
            <v xml:space="preserve">  </v>
          </cell>
          <cell r="O433" t="str">
            <v xml:space="preserve">  </v>
          </cell>
          <cell r="P433" t="str">
            <v xml:space="preserve">  </v>
          </cell>
        </row>
        <row r="434">
          <cell r="C434">
            <v>20320000</v>
          </cell>
          <cell r="D434" t="str">
            <v>USD</v>
          </cell>
          <cell r="E434" t="str">
            <v>BID</v>
          </cell>
          <cell r="F434" t="str">
            <v>3710/OC-EC</v>
          </cell>
          <cell r="G434" t="str">
            <v>GOBIERNO CENTRAL</v>
          </cell>
          <cell r="H434" t="str">
            <v xml:space="preserve"> 31.10.2016 </v>
          </cell>
          <cell r="I434">
            <v>85825722.5</v>
          </cell>
          <cell r="J434" t="str">
            <v xml:space="preserve">  </v>
          </cell>
          <cell r="K434" t="str">
            <v xml:space="preserve">  </v>
          </cell>
          <cell r="L434" t="str">
            <v xml:space="preserve">  </v>
          </cell>
          <cell r="M434" t="str">
            <v xml:space="preserve">  </v>
          </cell>
          <cell r="N434" t="str">
            <v xml:space="preserve">  </v>
          </cell>
          <cell r="O434" t="str">
            <v xml:space="preserve">  </v>
          </cell>
          <cell r="P434">
            <v>85825722.5</v>
          </cell>
        </row>
        <row r="435">
          <cell r="H435" t="str">
            <v xml:space="preserve">  </v>
          </cell>
          <cell r="I435" t="str">
            <v xml:space="preserve">  </v>
          </cell>
          <cell r="J435" t="str">
            <v xml:space="preserve">  </v>
          </cell>
          <cell r="K435" t="str">
            <v xml:space="preserve">  </v>
          </cell>
          <cell r="L435" t="str">
            <v xml:space="preserve">  </v>
          </cell>
          <cell r="M435" t="str">
            <v xml:space="preserve">  </v>
          </cell>
          <cell r="N435" t="str">
            <v xml:space="preserve">  </v>
          </cell>
          <cell r="O435" t="str">
            <v xml:space="preserve">  </v>
          </cell>
          <cell r="P435" t="str">
            <v xml:space="preserve">  </v>
          </cell>
        </row>
        <row r="436">
          <cell r="H436" t="str">
            <v xml:space="preserve">  </v>
          </cell>
          <cell r="I436" t="str">
            <v xml:space="preserve">  </v>
          </cell>
          <cell r="J436" t="str">
            <v xml:space="preserve">  </v>
          </cell>
          <cell r="K436" t="str">
            <v xml:space="preserve">  </v>
          </cell>
          <cell r="L436" t="str">
            <v xml:space="preserve">  </v>
          </cell>
          <cell r="M436" t="str">
            <v xml:space="preserve">  </v>
          </cell>
          <cell r="N436" t="str">
            <v xml:space="preserve">  </v>
          </cell>
          <cell r="O436" t="str">
            <v xml:space="preserve">  </v>
          </cell>
          <cell r="P436" t="str">
            <v xml:space="preserve">  </v>
          </cell>
        </row>
        <row r="437">
          <cell r="H437" t="str">
            <v xml:space="preserve">  </v>
          </cell>
          <cell r="I437" t="str">
            <v xml:space="preserve">  </v>
          </cell>
          <cell r="J437" t="str">
            <v xml:space="preserve">  </v>
          </cell>
          <cell r="K437" t="str">
            <v xml:space="preserve">  </v>
          </cell>
          <cell r="L437" t="str">
            <v xml:space="preserve">  </v>
          </cell>
          <cell r="M437" t="str">
            <v xml:space="preserve">  </v>
          </cell>
          <cell r="N437" t="str">
            <v xml:space="preserve">  </v>
          </cell>
          <cell r="O437" t="str">
            <v xml:space="preserve">  </v>
          </cell>
          <cell r="P437" t="str">
            <v xml:space="preserve">  </v>
          </cell>
        </row>
        <row r="438">
          <cell r="H438" t="str">
            <v xml:space="preserve">  </v>
          </cell>
          <cell r="I438" t="str">
            <v xml:space="preserve">  </v>
          </cell>
          <cell r="J438" t="str">
            <v xml:space="preserve">  </v>
          </cell>
          <cell r="K438" t="str">
            <v xml:space="preserve">  </v>
          </cell>
          <cell r="L438" t="str">
            <v xml:space="preserve">  </v>
          </cell>
          <cell r="M438" t="str">
            <v xml:space="preserve">  </v>
          </cell>
          <cell r="N438" t="str">
            <v xml:space="preserve">  </v>
          </cell>
          <cell r="O438" t="str">
            <v xml:space="preserve">  </v>
          </cell>
          <cell r="P438" t="str">
            <v xml:space="preserve">  </v>
          </cell>
        </row>
        <row r="439">
          <cell r="H439" t="str">
            <v xml:space="preserve">  </v>
          </cell>
          <cell r="I439" t="str">
            <v xml:space="preserve">  </v>
          </cell>
          <cell r="J439" t="str">
            <v xml:space="preserve">  </v>
          </cell>
          <cell r="K439" t="str">
            <v xml:space="preserve">  </v>
          </cell>
          <cell r="L439" t="str">
            <v xml:space="preserve">  </v>
          </cell>
          <cell r="M439" t="str">
            <v xml:space="preserve">  </v>
          </cell>
          <cell r="N439" t="str">
            <v xml:space="preserve">  </v>
          </cell>
          <cell r="O439" t="str">
            <v xml:space="preserve">  </v>
          </cell>
          <cell r="P439" t="str">
            <v xml:space="preserve">  </v>
          </cell>
        </row>
        <row r="440">
          <cell r="C440">
            <v>20321000</v>
          </cell>
          <cell r="D440" t="str">
            <v>USD</v>
          </cell>
          <cell r="E440" t="str">
            <v>BID</v>
          </cell>
          <cell r="F440" t="str">
            <v>3711/KI-EC</v>
          </cell>
          <cell r="G440" t="str">
            <v>GOBIERNO CENTRAL</v>
          </cell>
          <cell r="H440" t="str">
            <v xml:space="preserve"> 31.10.2016 </v>
          </cell>
          <cell r="I440">
            <v>19350700</v>
          </cell>
          <cell r="J440" t="str">
            <v xml:space="preserve">  </v>
          </cell>
          <cell r="K440" t="str">
            <v xml:space="preserve">  </v>
          </cell>
          <cell r="L440" t="str">
            <v xml:space="preserve">  </v>
          </cell>
          <cell r="M440" t="str">
            <v xml:space="preserve">  </v>
          </cell>
          <cell r="N440" t="str">
            <v xml:space="preserve">  </v>
          </cell>
          <cell r="O440" t="str">
            <v xml:space="preserve">  </v>
          </cell>
          <cell r="P440">
            <v>19350700</v>
          </cell>
        </row>
        <row r="441">
          <cell r="H441" t="str">
            <v xml:space="preserve">  </v>
          </cell>
          <cell r="I441" t="str">
            <v xml:space="preserve">  </v>
          </cell>
          <cell r="J441" t="str">
            <v xml:space="preserve">  </v>
          </cell>
          <cell r="K441" t="str">
            <v xml:space="preserve">  </v>
          </cell>
          <cell r="L441" t="str">
            <v xml:space="preserve">  </v>
          </cell>
          <cell r="M441" t="str">
            <v xml:space="preserve">  </v>
          </cell>
          <cell r="N441" t="str">
            <v xml:space="preserve">  </v>
          </cell>
          <cell r="O441" t="str">
            <v xml:space="preserve">  </v>
          </cell>
          <cell r="P441" t="str">
            <v xml:space="preserve">  </v>
          </cell>
        </row>
        <row r="442">
          <cell r="H442" t="str">
            <v xml:space="preserve">  </v>
          </cell>
          <cell r="I442" t="str">
            <v xml:space="preserve">  </v>
          </cell>
          <cell r="J442" t="str">
            <v xml:space="preserve">  </v>
          </cell>
          <cell r="K442" t="str">
            <v xml:space="preserve">  </v>
          </cell>
          <cell r="L442" t="str">
            <v xml:space="preserve">  </v>
          </cell>
          <cell r="M442" t="str">
            <v xml:space="preserve">  </v>
          </cell>
          <cell r="N442" t="str">
            <v xml:space="preserve">  </v>
          </cell>
          <cell r="O442" t="str">
            <v xml:space="preserve">  </v>
          </cell>
          <cell r="P442" t="str">
            <v xml:space="preserve">  </v>
          </cell>
        </row>
        <row r="443">
          <cell r="H443" t="str">
            <v xml:space="preserve">  </v>
          </cell>
          <cell r="I443" t="str">
            <v xml:space="preserve">  </v>
          </cell>
          <cell r="J443" t="str">
            <v xml:space="preserve">  </v>
          </cell>
          <cell r="K443" t="str">
            <v xml:space="preserve">  </v>
          </cell>
          <cell r="L443" t="str">
            <v xml:space="preserve">  </v>
          </cell>
          <cell r="M443" t="str">
            <v xml:space="preserve">  </v>
          </cell>
          <cell r="N443" t="str">
            <v xml:space="preserve">  </v>
          </cell>
          <cell r="O443" t="str">
            <v xml:space="preserve">  </v>
          </cell>
          <cell r="P443" t="str">
            <v xml:space="preserve">  </v>
          </cell>
        </row>
        <row r="444">
          <cell r="H444" t="str">
            <v xml:space="preserve">  </v>
          </cell>
          <cell r="I444" t="str">
            <v xml:space="preserve">  </v>
          </cell>
          <cell r="J444" t="str">
            <v xml:space="preserve">  </v>
          </cell>
          <cell r="K444" t="str">
            <v xml:space="preserve">  </v>
          </cell>
          <cell r="L444" t="str">
            <v xml:space="preserve">  </v>
          </cell>
          <cell r="M444" t="str">
            <v xml:space="preserve">  </v>
          </cell>
          <cell r="N444" t="str">
            <v xml:space="preserve">  </v>
          </cell>
          <cell r="O444" t="str">
            <v xml:space="preserve">  </v>
          </cell>
          <cell r="P444" t="str">
            <v xml:space="preserve">  </v>
          </cell>
        </row>
        <row r="445">
          <cell r="H445" t="str">
            <v xml:space="preserve">  </v>
          </cell>
          <cell r="I445" t="str">
            <v xml:space="preserve">  </v>
          </cell>
          <cell r="J445" t="str">
            <v xml:space="preserve">  </v>
          </cell>
          <cell r="K445" t="str">
            <v xml:space="preserve">  </v>
          </cell>
          <cell r="L445" t="str">
            <v xml:space="preserve">  </v>
          </cell>
          <cell r="M445" t="str">
            <v xml:space="preserve">  </v>
          </cell>
          <cell r="N445" t="str">
            <v xml:space="preserve">  </v>
          </cell>
          <cell r="O445" t="str">
            <v xml:space="preserve">  </v>
          </cell>
          <cell r="P445" t="str">
            <v xml:space="preserve">  </v>
          </cell>
        </row>
        <row r="446">
          <cell r="C446">
            <v>20322000</v>
          </cell>
          <cell r="D446" t="str">
            <v>USD</v>
          </cell>
          <cell r="E446" t="str">
            <v>BID</v>
          </cell>
          <cell r="F446" t="str">
            <v>3726/OC-EC</v>
          </cell>
          <cell r="G446" t="str">
            <v>GOBIERNO CENTRAL</v>
          </cell>
          <cell r="H446" t="str">
            <v xml:space="preserve"> 31.10.2016 </v>
          </cell>
          <cell r="I446">
            <v>116031394.79000001</v>
          </cell>
          <cell r="J446" t="str">
            <v xml:space="preserve">  </v>
          </cell>
          <cell r="K446" t="str">
            <v xml:space="preserve">  </v>
          </cell>
          <cell r="L446" t="str">
            <v xml:space="preserve">  </v>
          </cell>
          <cell r="M446" t="str">
            <v xml:space="preserve">  </v>
          </cell>
          <cell r="N446" t="str">
            <v xml:space="preserve">  </v>
          </cell>
          <cell r="O446" t="str">
            <v xml:space="preserve">  </v>
          </cell>
          <cell r="P446">
            <v>116031394.79000001</v>
          </cell>
        </row>
        <row r="447">
          <cell r="H447" t="str">
            <v xml:space="preserve">  </v>
          </cell>
          <cell r="I447" t="str">
            <v xml:space="preserve">  </v>
          </cell>
          <cell r="J447" t="str">
            <v xml:space="preserve">  </v>
          </cell>
          <cell r="K447" t="str">
            <v xml:space="preserve">  </v>
          </cell>
          <cell r="L447" t="str">
            <v xml:space="preserve">  </v>
          </cell>
          <cell r="M447" t="str">
            <v xml:space="preserve">  </v>
          </cell>
          <cell r="N447" t="str">
            <v xml:space="preserve">  </v>
          </cell>
          <cell r="O447" t="str">
            <v xml:space="preserve">  </v>
          </cell>
          <cell r="P447" t="str">
            <v xml:space="preserve">  </v>
          </cell>
        </row>
        <row r="448">
          <cell r="H448" t="str">
            <v xml:space="preserve">  </v>
          </cell>
          <cell r="I448" t="str">
            <v xml:space="preserve">  </v>
          </cell>
          <cell r="J448" t="str">
            <v xml:space="preserve">  </v>
          </cell>
          <cell r="K448" t="str">
            <v xml:space="preserve">  </v>
          </cell>
          <cell r="L448" t="str">
            <v xml:space="preserve">  </v>
          </cell>
          <cell r="M448" t="str">
            <v xml:space="preserve">  </v>
          </cell>
          <cell r="N448" t="str">
            <v xml:space="preserve">  </v>
          </cell>
          <cell r="O448" t="str">
            <v xml:space="preserve">  </v>
          </cell>
          <cell r="P448" t="str">
            <v xml:space="preserve">  </v>
          </cell>
        </row>
        <row r="449">
          <cell r="H449" t="str">
            <v xml:space="preserve">  </v>
          </cell>
          <cell r="I449" t="str">
            <v xml:space="preserve">  </v>
          </cell>
          <cell r="J449" t="str">
            <v xml:space="preserve">  </v>
          </cell>
          <cell r="K449" t="str">
            <v xml:space="preserve">  </v>
          </cell>
          <cell r="L449" t="str">
            <v xml:space="preserve">  </v>
          </cell>
          <cell r="M449" t="str">
            <v xml:space="preserve">  </v>
          </cell>
          <cell r="N449" t="str">
            <v xml:space="preserve">  </v>
          </cell>
          <cell r="O449" t="str">
            <v xml:space="preserve">  </v>
          </cell>
          <cell r="P449" t="str">
            <v xml:space="preserve">  </v>
          </cell>
        </row>
        <row r="450">
          <cell r="H450" t="str">
            <v xml:space="preserve">  </v>
          </cell>
          <cell r="I450" t="str">
            <v xml:space="preserve">  </v>
          </cell>
          <cell r="J450" t="str">
            <v xml:space="preserve">  </v>
          </cell>
          <cell r="K450" t="str">
            <v xml:space="preserve">  </v>
          </cell>
          <cell r="L450" t="str">
            <v xml:space="preserve">  </v>
          </cell>
          <cell r="M450" t="str">
            <v xml:space="preserve">  </v>
          </cell>
          <cell r="N450" t="str">
            <v xml:space="preserve">  </v>
          </cell>
          <cell r="O450" t="str">
            <v xml:space="preserve">  </v>
          </cell>
          <cell r="P450" t="str">
            <v xml:space="preserve">  </v>
          </cell>
        </row>
        <row r="451">
          <cell r="H451" t="str">
            <v xml:space="preserve">  </v>
          </cell>
          <cell r="I451" t="str">
            <v xml:space="preserve">  </v>
          </cell>
          <cell r="J451" t="str">
            <v xml:space="preserve">  </v>
          </cell>
          <cell r="K451" t="str">
            <v xml:space="preserve">  </v>
          </cell>
          <cell r="L451" t="str">
            <v xml:space="preserve">  </v>
          </cell>
          <cell r="M451" t="str">
            <v xml:space="preserve">  </v>
          </cell>
          <cell r="N451" t="str">
            <v xml:space="preserve">  </v>
          </cell>
          <cell r="O451" t="str">
            <v xml:space="preserve">  </v>
          </cell>
          <cell r="P451" t="str">
            <v xml:space="preserve">  </v>
          </cell>
        </row>
        <row r="452">
          <cell r="C452">
            <v>20323000</v>
          </cell>
          <cell r="D452" t="str">
            <v>USD</v>
          </cell>
          <cell r="E452" t="str">
            <v>BID</v>
          </cell>
          <cell r="F452" t="str">
            <v>3751/OC-EC</v>
          </cell>
          <cell r="G452" t="str">
            <v>GOBIERNO CENTRAL</v>
          </cell>
          <cell r="H452" t="str">
            <v xml:space="preserve"> 29.11.2016 </v>
          </cell>
          <cell r="I452">
            <v>14052409.609999999</v>
          </cell>
          <cell r="J452" t="str">
            <v xml:space="preserve">  </v>
          </cell>
          <cell r="K452" t="str">
            <v xml:space="preserve">  </v>
          </cell>
          <cell r="L452" t="str">
            <v xml:space="preserve">  </v>
          </cell>
          <cell r="M452" t="str">
            <v xml:space="preserve">  </v>
          </cell>
          <cell r="N452" t="str">
            <v xml:space="preserve">  </v>
          </cell>
          <cell r="O452" t="str">
            <v xml:space="preserve">  </v>
          </cell>
          <cell r="P452">
            <v>14052409.609999999</v>
          </cell>
        </row>
        <row r="453">
          <cell r="H453" t="str">
            <v xml:space="preserve">  </v>
          </cell>
          <cell r="I453" t="str">
            <v xml:space="preserve">  </v>
          </cell>
          <cell r="J453" t="str">
            <v xml:space="preserve">  </v>
          </cell>
          <cell r="K453" t="str">
            <v xml:space="preserve">  </v>
          </cell>
          <cell r="L453" t="str">
            <v xml:space="preserve">  </v>
          </cell>
          <cell r="M453" t="str">
            <v xml:space="preserve">  </v>
          </cell>
          <cell r="N453" t="str">
            <v xml:space="preserve">  </v>
          </cell>
          <cell r="O453" t="str">
            <v xml:space="preserve">  </v>
          </cell>
          <cell r="P453" t="str">
            <v xml:space="preserve">  </v>
          </cell>
        </row>
        <row r="454">
          <cell r="H454" t="str">
            <v xml:space="preserve">  </v>
          </cell>
          <cell r="I454" t="str">
            <v xml:space="preserve">  </v>
          </cell>
          <cell r="J454" t="str">
            <v xml:space="preserve">  </v>
          </cell>
          <cell r="K454" t="str">
            <v xml:space="preserve">  </v>
          </cell>
          <cell r="L454" t="str">
            <v xml:space="preserve">  </v>
          </cell>
          <cell r="M454" t="str">
            <v xml:space="preserve">  </v>
          </cell>
          <cell r="N454" t="str">
            <v xml:space="preserve">  </v>
          </cell>
          <cell r="O454" t="str">
            <v xml:space="preserve">  </v>
          </cell>
          <cell r="P454" t="str">
            <v xml:space="preserve">  </v>
          </cell>
        </row>
        <row r="455">
          <cell r="H455" t="str">
            <v xml:space="preserve">  </v>
          </cell>
          <cell r="I455" t="str">
            <v xml:space="preserve">  </v>
          </cell>
          <cell r="J455" t="str">
            <v xml:space="preserve">  </v>
          </cell>
          <cell r="K455" t="str">
            <v xml:space="preserve">  </v>
          </cell>
          <cell r="L455" t="str">
            <v xml:space="preserve">  </v>
          </cell>
          <cell r="M455" t="str">
            <v xml:space="preserve">  </v>
          </cell>
          <cell r="N455" t="str">
            <v xml:space="preserve">  </v>
          </cell>
          <cell r="O455" t="str">
            <v xml:space="preserve">  </v>
          </cell>
          <cell r="P455" t="str">
            <v xml:space="preserve">  </v>
          </cell>
        </row>
        <row r="456">
          <cell r="H456" t="str">
            <v xml:space="preserve">  </v>
          </cell>
          <cell r="I456" t="str">
            <v xml:space="preserve">  </v>
          </cell>
          <cell r="J456" t="str">
            <v xml:space="preserve">  </v>
          </cell>
          <cell r="K456" t="str">
            <v xml:space="preserve">  </v>
          </cell>
          <cell r="L456" t="str">
            <v xml:space="preserve">  </v>
          </cell>
          <cell r="M456" t="str">
            <v xml:space="preserve">  </v>
          </cell>
          <cell r="N456" t="str">
            <v xml:space="preserve">  </v>
          </cell>
          <cell r="O456" t="str">
            <v xml:space="preserve">  </v>
          </cell>
          <cell r="P456" t="str">
            <v xml:space="preserve">  </v>
          </cell>
        </row>
        <row r="457">
          <cell r="H457" t="str">
            <v xml:space="preserve">  </v>
          </cell>
          <cell r="I457" t="str">
            <v xml:space="preserve">  </v>
          </cell>
          <cell r="J457" t="str">
            <v xml:space="preserve">  </v>
          </cell>
          <cell r="K457" t="str">
            <v xml:space="preserve">  </v>
          </cell>
          <cell r="L457" t="str">
            <v xml:space="preserve">  </v>
          </cell>
          <cell r="M457" t="str">
            <v xml:space="preserve">  </v>
          </cell>
          <cell r="N457" t="str">
            <v xml:space="preserve">  </v>
          </cell>
          <cell r="O457" t="str">
            <v xml:space="preserve">  </v>
          </cell>
          <cell r="P457" t="str">
            <v xml:space="preserve">  </v>
          </cell>
        </row>
        <row r="458">
          <cell r="C458">
            <v>20324000</v>
          </cell>
          <cell r="D458" t="str">
            <v>USD</v>
          </cell>
          <cell r="E458" t="str">
            <v>BID</v>
          </cell>
          <cell r="F458" t="str">
            <v>3906/OC-EC</v>
          </cell>
          <cell r="G458" t="str">
            <v>GOBIERNO CENTRAL</v>
          </cell>
          <cell r="H458" t="str">
            <v xml:space="preserve"> 18.04.2017 </v>
          </cell>
          <cell r="I458">
            <v>46306862.630000003</v>
          </cell>
          <cell r="J458" t="str">
            <v xml:space="preserve">  </v>
          </cell>
          <cell r="K458">
            <v>3334276.85</v>
          </cell>
          <cell r="L458">
            <v>1091474.4099999999</v>
          </cell>
          <cell r="M458" t="str">
            <v xml:space="preserve">  </v>
          </cell>
          <cell r="N458" t="str">
            <v xml:space="preserve">  </v>
          </cell>
          <cell r="O458" t="str">
            <v xml:space="preserve">  </v>
          </cell>
          <cell r="P458">
            <v>42972585.780000001</v>
          </cell>
        </row>
        <row r="459">
          <cell r="H459" t="str">
            <v xml:space="preserve">  </v>
          </cell>
          <cell r="I459" t="str">
            <v xml:space="preserve">  </v>
          </cell>
          <cell r="J459" t="str">
            <v xml:space="preserve">  </v>
          </cell>
          <cell r="K459" t="str">
            <v xml:space="preserve">  </v>
          </cell>
          <cell r="L459" t="str">
            <v xml:space="preserve">  </v>
          </cell>
          <cell r="M459" t="str">
            <v xml:space="preserve">  </v>
          </cell>
          <cell r="N459" t="str">
            <v xml:space="preserve">  </v>
          </cell>
          <cell r="O459" t="str">
            <v xml:space="preserve">  </v>
          </cell>
          <cell r="P459" t="str">
            <v xml:space="preserve">  </v>
          </cell>
        </row>
        <row r="460">
          <cell r="H460" t="str">
            <v xml:space="preserve">  </v>
          </cell>
          <cell r="I460" t="str">
            <v xml:space="preserve">  </v>
          </cell>
          <cell r="J460" t="str">
            <v xml:space="preserve">  </v>
          </cell>
          <cell r="K460" t="str">
            <v xml:space="preserve">  </v>
          </cell>
          <cell r="L460" t="str">
            <v xml:space="preserve">  </v>
          </cell>
          <cell r="M460" t="str">
            <v xml:space="preserve">  </v>
          </cell>
          <cell r="N460" t="str">
            <v xml:space="preserve">  </v>
          </cell>
          <cell r="O460" t="str">
            <v xml:space="preserve">  </v>
          </cell>
          <cell r="P460" t="str">
            <v xml:space="preserve">  </v>
          </cell>
        </row>
        <row r="461">
          <cell r="H461" t="str">
            <v xml:space="preserve">  </v>
          </cell>
          <cell r="I461" t="str">
            <v xml:space="preserve">  </v>
          </cell>
          <cell r="J461" t="str">
            <v xml:space="preserve">  </v>
          </cell>
          <cell r="K461" t="str">
            <v xml:space="preserve">  </v>
          </cell>
          <cell r="L461" t="str">
            <v xml:space="preserve">  </v>
          </cell>
          <cell r="M461" t="str">
            <v xml:space="preserve">  </v>
          </cell>
          <cell r="N461" t="str">
            <v xml:space="preserve">  </v>
          </cell>
          <cell r="O461" t="str">
            <v xml:space="preserve">  </v>
          </cell>
          <cell r="P461" t="str">
            <v xml:space="preserve">  </v>
          </cell>
        </row>
        <row r="462">
          <cell r="H462" t="str">
            <v xml:space="preserve">  </v>
          </cell>
          <cell r="I462" t="str">
            <v xml:space="preserve">  </v>
          </cell>
          <cell r="J462" t="str">
            <v xml:space="preserve">  </v>
          </cell>
          <cell r="K462" t="str">
            <v xml:space="preserve">  </v>
          </cell>
          <cell r="L462" t="str">
            <v xml:space="preserve">  </v>
          </cell>
          <cell r="M462" t="str">
            <v xml:space="preserve">  </v>
          </cell>
          <cell r="N462" t="str">
            <v xml:space="preserve">  </v>
          </cell>
          <cell r="O462" t="str">
            <v xml:space="preserve">  </v>
          </cell>
          <cell r="P462" t="str">
            <v xml:space="preserve">  </v>
          </cell>
        </row>
        <row r="463">
          <cell r="H463" t="str">
            <v xml:space="preserve">  </v>
          </cell>
          <cell r="I463" t="str">
            <v xml:space="preserve">  </v>
          </cell>
          <cell r="J463" t="str">
            <v xml:space="preserve">  </v>
          </cell>
          <cell r="K463" t="str">
            <v xml:space="preserve">  </v>
          </cell>
          <cell r="L463" t="str">
            <v xml:space="preserve">  </v>
          </cell>
          <cell r="M463" t="str">
            <v xml:space="preserve">  </v>
          </cell>
          <cell r="N463" t="str">
            <v xml:space="preserve">  </v>
          </cell>
          <cell r="O463" t="str">
            <v xml:space="preserve">  </v>
          </cell>
          <cell r="P463" t="str">
            <v xml:space="preserve">  </v>
          </cell>
        </row>
        <row r="464">
          <cell r="C464">
            <v>20325000</v>
          </cell>
          <cell r="D464" t="str">
            <v>USD</v>
          </cell>
          <cell r="E464" t="str">
            <v>BID</v>
          </cell>
          <cell r="F464" t="str">
            <v>3913/OC-EC</v>
          </cell>
          <cell r="G464" t="str">
            <v>GOBIERNO CENTRAL</v>
          </cell>
          <cell r="H464" t="str">
            <v xml:space="preserve"> 26.05.2017 </v>
          </cell>
          <cell r="I464">
            <v>7813015.7800000003</v>
          </cell>
          <cell r="J464" t="str">
            <v xml:space="preserve">  </v>
          </cell>
          <cell r="K464" t="str">
            <v xml:space="preserve">  </v>
          </cell>
          <cell r="L464" t="str">
            <v xml:space="preserve">  </v>
          </cell>
          <cell r="M464" t="str">
            <v xml:space="preserve">  </v>
          </cell>
          <cell r="N464" t="str">
            <v xml:space="preserve">  </v>
          </cell>
          <cell r="O464" t="str">
            <v xml:space="preserve">  </v>
          </cell>
          <cell r="P464">
            <v>7813015.7800000003</v>
          </cell>
        </row>
        <row r="465">
          <cell r="H465" t="str">
            <v xml:space="preserve">  </v>
          </cell>
          <cell r="I465" t="str">
            <v xml:space="preserve">  </v>
          </cell>
          <cell r="J465" t="str">
            <v xml:space="preserve">  </v>
          </cell>
          <cell r="K465" t="str">
            <v xml:space="preserve">  </v>
          </cell>
          <cell r="L465" t="str">
            <v xml:space="preserve">  </v>
          </cell>
          <cell r="M465" t="str">
            <v xml:space="preserve">  </v>
          </cell>
          <cell r="N465" t="str">
            <v xml:space="preserve">  </v>
          </cell>
          <cell r="O465" t="str">
            <v xml:space="preserve">  </v>
          </cell>
          <cell r="P465" t="str">
            <v xml:space="preserve">  </v>
          </cell>
        </row>
        <row r="466">
          <cell r="H466" t="str">
            <v xml:space="preserve">  </v>
          </cell>
          <cell r="I466" t="str">
            <v xml:space="preserve">  </v>
          </cell>
          <cell r="J466" t="str">
            <v xml:space="preserve">  </v>
          </cell>
          <cell r="K466" t="str">
            <v xml:space="preserve">  </v>
          </cell>
          <cell r="L466" t="str">
            <v xml:space="preserve">  </v>
          </cell>
          <cell r="M466" t="str">
            <v xml:space="preserve">  </v>
          </cell>
          <cell r="N466" t="str">
            <v xml:space="preserve">  </v>
          </cell>
          <cell r="O466" t="str">
            <v xml:space="preserve">  </v>
          </cell>
          <cell r="P466" t="str">
            <v xml:space="preserve">  </v>
          </cell>
        </row>
        <row r="467">
          <cell r="H467" t="str">
            <v xml:space="preserve">  </v>
          </cell>
          <cell r="I467" t="str">
            <v xml:space="preserve">  </v>
          </cell>
          <cell r="J467" t="str">
            <v xml:space="preserve">  </v>
          </cell>
          <cell r="K467" t="str">
            <v xml:space="preserve">  </v>
          </cell>
          <cell r="L467" t="str">
            <v xml:space="preserve">  </v>
          </cell>
          <cell r="M467" t="str">
            <v xml:space="preserve">  </v>
          </cell>
          <cell r="N467" t="str">
            <v xml:space="preserve">  </v>
          </cell>
          <cell r="O467" t="str">
            <v xml:space="preserve">  </v>
          </cell>
          <cell r="P467" t="str">
            <v xml:space="preserve">  </v>
          </cell>
        </row>
        <row r="468">
          <cell r="H468" t="str">
            <v xml:space="preserve">  </v>
          </cell>
          <cell r="I468" t="str">
            <v xml:space="preserve">  </v>
          </cell>
          <cell r="J468" t="str">
            <v xml:space="preserve">  </v>
          </cell>
          <cell r="K468" t="str">
            <v xml:space="preserve">  </v>
          </cell>
          <cell r="L468" t="str">
            <v xml:space="preserve">  </v>
          </cell>
          <cell r="M468" t="str">
            <v xml:space="preserve">  </v>
          </cell>
          <cell r="N468" t="str">
            <v xml:space="preserve">  </v>
          </cell>
          <cell r="O468" t="str">
            <v xml:space="preserve">  </v>
          </cell>
          <cell r="P468" t="str">
            <v xml:space="preserve">  </v>
          </cell>
        </row>
        <row r="469">
          <cell r="H469" t="str">
            <v xml:space="preserve">  </v>
          </cell>
          <cell r="I469" t="str">
            <v xml:space="preserve">  </v>
          </cell>
          <cell r="J469" t="str">
            <v xml:space="preserve">  </v>
          </cell>
          <cell r="K469" t="str">
            <v xml:space="preserve">  </v>
          </cell>
          <cell r="L469" t="str">
            <v xml:space="preserve">  </v>
          </cell>
          <cell r="M469" t="str">
            <v xml:space="preserve">  </v>
          </cell>
          <cell r="N469" t="str">
            <v xml:space="preserve">  </v>
          </cell>
          <cell r="O469" t="str">
            <v xml:space="preserve">  </v>
          </cell>
          <cell r="P469" t="str">
            <v xml:space="preserve">  </v>
          </cell>
        </row>
        <row r="470">
          <cell r="C470">
            <v>20326000</v>
          </cell>
          <cell r="D470" t="str">
            <v>USD</v>
          </cell>
          <cell r="E470" t="str">
            <v>BID</v>
          </cell>
          <cell r="F470" t="str">
            <v>4364/OC-EC</v>
          </cell>
          <cell r="G470" t="str">
            <v>GOBIERNO CENTRAL</v>
          </cell>
          <cell r="H470" t="str">
            <v xml:space="preserve"> 07.09.2018 </v>
          </cell>
          <cell r="I470">
            <v>192599426.81999999</v>
          </cell>
          <cell r="J470" t="str">
            <v xml:space="preserve">  </v>
          </cell>
          <cell r="K470" t="str">
            <v xml:space="preserve">  </v>
          </cell>
          <cell r="L470" t="str">
            <v xml:space="preserve">  </v>
          </cell>
          <cell r="M470" t="str">
            <v xml:space="preserve">  </v>
          </cell>
          <cell r="N470" t="str">
            <v xml:space="preserve">  </v>
          </cell>
          <cell r="O470" t="str">
            <v xml:space="preserve">  </v>
          </cell>
          <cell r="P470">
            <v>192599426.81999999</v>
          </cell>
        </row>
        <row r="471">
          <cell r="H471" t="str">
            <v xml:space="preserve">  </v>
          </cell>
          <cell r="I471" t="str">
            <v xml:space="preserve">  </v>
          </cell>
          <cell r="J471" t="str">
            <v xml:space="preserve">  </v>
          </cell>
          <cell r="K471" t="str">
            <v xml:space="preserve">  </v>
          </cell>
          <cell r="L471" t="str">
            <v xml:space="preserve">  </v>
          </cell>
          <cell r="M471" t="str">
            <v xml:space="preserve">  </v>
          </cell>
          <cell r="N471" t="str">
            <v xml:space="preserve">  </v>
          </cell>
          <cell r="O471" t="str">
            <v xml:space="preserve">  </v>
          </cell>
          <cell r="P471" t="str">
            <v xml:space="preserve">  </v>
          </cell>
        </row>
        <row r="472">
          <cell r="H472" t="str">
            <v xml:space="preserve">  </v>
          </cell>
          <cell r="I472" t="str">
            <v xml:space="preserve">  </v>
          </cell>
          <cell r="J472" t="str">
            <v xml:space="preserve">  </v>
          </cell>
          <cell r="K472" t="str">
            <v xml:space="preserve">  </v>
          </cell>
          <cell r="L472" t="str">
            <v xml:space="preserve">  </v>
          </cell>
          <cell r="M472" t="str">
            <v xml:space="preserve">  </v>
          </cell>
          <cell r="N472" t="str">
            <v xml:space="preserve">  </v>
          </cell>
          <cell r="O472" t="str">
            <v xml:space="preserve">  </v>
          </cell>
          <cell r="P472" t="str">
            <v xml:space="preserve">  </v>
          </cell>
        </row>
        <row r="473">
          <cell r="H473" t="str">
            <v xml:space="preserve">  </v>
          </cell>
          <cell r="I473" t="str">
            <v xml:space="preserve">  </v>
          </cell>
          <cell r="J473" t="str">
            <v xml:space="preserve">  </v>
          </cell>
          <cell r="K473" t="str">
            <v xml:space="preserve">  </v>
          </cell>
          <cell r="L473" t="str">
            <v xml:space="preserve">  </v>
          </cell>
          <cell r="M473" t="str">
            <v xml:space="preserve">  </v>
          </cell>
          <cell r="N473" t="str">
            <v xml:space="preserve">  </v>
          </cell>
          <cell r="O473" t="str">
            <v xml:space="preserve">  </v>
          </cell>
          <cell r="P473" t="str">
            <v xml:space="preserve">  </v>
          </cell>
        </row>
        <row r="474">
          <cell r="H474" t="str">
            <v xml:space="preserve">  </v>
          </cell>
          <cell r="I474" t="str">
            <v xml:space="preserve">  </v>
          </cell>
          <cell r="J474" t="str">
            <v xml:space="preserve">  </v>
          </cell>
          <cell r="K474" t="str">
            <v xml:space="preserve">  </v>
          </cell>
          <cell r="L474" t="str">
            <v xml:space="preserve">  </v>
          </cell>
          <cell r="M474" t="str">
            <v xml:space="preserve">  </v>
          </cell>
          <cell r="N474" t="str">
            <v xml:space="preserve">  </v>
          </cell>
          <cell r="O474" t="str">
            <v xml:space="preserve">  </v>
          </cell>
          <cell r="P474" t="str">
            <v xml:space="preserve">  </v>
          </cell>
        </row>
        <row r="475">
          <cell r="H475" t="str">
            <v xml:space="preserve">  </v>
          </cell>
          <cell r="I475" t="str">
            <v xml:space="preserve">  </v>
          </cell>
          <cell r="J475" t="str">
            <v xml:space="preserve">  </v>
          </cell>
          <cell r="K475" t="str">
            <v xml:space="preserve">  </v>
          </cell>
          <cell r="L475" t="str">
            <v xml:space="preserve">  </v>
          </cell>
          <cell r="M475" t="str">
            <v xml:space="preserve">  </v>
          </cell>
          <cell r="N475" t="str">
            <v xml:space="preserve">  </v>
          </cell>
          <cell r="O475" t="str">
            <v xml:space="preserve">  </v>
          </cell>
          <cell r="P475" t="str">
            <v xml:space="preserve">  </v>
          </cell>
        </row>
        <row r="476">
          <cell r="C476">
            <v>20327000</v>
          </cell>
          <cell r="D476" t="str">
            <v>USD</v>
          </cell>
          <cell r="E476" t="str">
            <v>BID</v>
          </cell>
          <cell r="F476" t="str">
            <v>2882/OC-EC-2</v>
          </cell>
          <cell r="G476" t="str">
            <v>GOBIERNO CENTRAL</v>
          </cell>
          <cell r="H476" t="str">
            <v xml:space="preserve"> 07.09.2018 </v>
          </cell>
          <cell r="I476">
            <v>212330000</v>
          </cell>
          <cell r="J476" t="str">
            <v xml:space="preserve">  </v>
          </cell>
          <cell r="K476" t="str">
            <v xml:space="preserve">  </v>
          </cell>
          <cell r="L476" t="str">
            <v xml:space="preserve">  </v>
          </cell>
          <cell r="M476" t="str">
            <v xml:space="preserve">  </v>
          </cell>
          <cell r="N476" t="str">
            <v xml:space="preserve">  </v>
          </cell>
          <cell r="O476" t="str">
            <v xml:space="preserve">  </v>
          </cell>
          <cell r="P476">
            <v>212330000</v>
          </cell>
        </row>
        <row r="477">
          <cell r="H477" t="str">
            <v xml:space="preserve">  </v>
          </cell>
          <cell r="I477" t="str">
            <v xml:space="preserve">  </v>
          </cell>
          <cell r="J477" t="str">
            <v xml:space="preserve">  </v>
          </cell>
          <cell r="K477" t="str">
            <v xml:space="preserve">  </v>
          </cell>
          <cell r="L477" t="str">
            <v xml:space="preserve">  </v>
          </cell>
          <cell r="M477" t="str">
            <v xml:space="preserve">  </v>
          </cell>
          <cell r="N477" t="str">
            <v xml:space="preserve">  </v>
          </cell>
          <cell r="O477" t="str">
            <v xml:space="preserve">  </v>
          </cell>
          <cell r="P477" t="str">
            <v xml:space="preserve">  </v>
          </cell>
        </row>
        <row r="478">
          <cell r="H478" t="str">
            <v xml:space="preserve">  </v>
          </cell>
          <cell r="I478" t="str">
            <v xml:space="preserve">  </v>
          </cell>
          <cell r="J478" t="str">
            <v xml:space="preserve">  </v>
          </cell>
          <cell r="K478" t="str">
            <v xml:space="preserve">  </v>
          </cell>
          <cell r="L478" t="str">
            <v xml:space="preserve">  </v>
          </cell>
          <cell r="M478" t="str">
            <v xml:space="preserve">  </v>
          </cell>
          <cell r="N478" t="str">
            <v xml:space="preserve">  </v>
          </cell>
          <cell r="O478" t="str">
            <v xml:space="preserve">  </v>
          </cell>
          <cell r="P478" t="str">
            <v xml:space="preserve">  </v>
          </cell>
        </row>
        <row r="479">
          <cell r="H479" t="str">
            <v xml:space="preserve">  </v>
          </cell>
          <cell r="I479" t="str">
            <v xml:space="preserve">  </v>
          </cell>
          <cell r="J479" t="str">
            <v xml:space="preserve">  </v>
          </cell>
          <cell r="K479" t="str">
            <v xml:space="preserve">  </v>
          </cell>
          <cell r="L479" t="str">
            <v xml:space="preserve">  </v>
          </cell>
          <cell r="M479" t="str">
            <v xml:space="preserve">  </v>
          </cell>
          <cell r="N479" t="str">
            <v xml:space="preserve">  </v>
          </cell>
          <cell r="O479" t="str">
            <v xml:space="preserve">  </v>
          </cell>
          <cell r="P479" t="str">
            <v xml:space="preserve">  </v>
          </cell>
        </row>
        <row r="480">
          <cell r="H480" t="str">
            <v xml:space="preserve">  </v>
          </cell>
          <cell r="I480" t="str">
            <v xml:space="preserve">  </v>
          </cell>
          <cell r="J480" t="str">
            <v xml:space="preserve">  </v>
          </cell>
          <cell r="K480" t="str">
            <v xml:space="preserve">  </v>
          </cell>
          <cell r="L480" t="str">
            <v xml:space="preserve">  </v>
          </cell>
          <cell r="M480" t="str">
            <v xml:space="preserve">  </v>
          </cell>
          <cell r="N480" t="str">
            <v xml:space="preserve">  </v>
          </cell>
          <cell r="O480" t="str">
            <v xml:space="preserve">  </v>
          </cell>
          <cell r="P480" t="str">
            <v xml:space="preserve">  </v>
          </cell>
        </row>
        <row r="481">
          <cell r="H481" t="str">
            <v xml:space="preserve">  </v>
          </cell>
          <cell r="I481" t="str">
            <v xml:space="preserve">  </v>
          </cell>
          <cell r="J481" t="str">
            <v xml:space="preserve">  </v>
          </cell>
          <cell r="K481" t="str">
            <v xml:space="preserve">  </v>
          </cell>
          <cell r="L481" t="str">
            <v xml:space="preserve">  </v>
          </cell>
          <cell r="M481" t="str">
            <v xml:space="preserve">  </v>
          </cell>
          <cell r="N481" t="str">
            <v xml:space="preserve">  </v>
          </cell>
          <cell r="O481" t="str">
            <v xml:space="preserve">  </v>
          </cell>
          <cell r="P481" t="str">
            <v xml:space="preserve">  </v>
          </cell>
        </row>
        <row r="482">
          <cell r="C482">
            <v>20328000</v>
          </cell>
          <cell r="D482" t="str">
            <v>USD</v>
          </cell>
          <cell r="E482" t="str">
            <v>BID</v>
          </cell>
          <cell r="F482" t="str">
            <v>4614/OC-EC</v>
          </cell>
          <cell r="G482" t="str">
            <v>GOBIERNO CENTRAL</v>
          </cell>
          <cell r="H482" t="str">
            <v xml:space="preserve"> 11.12.2018 </v>
          </cell>
          <cell r="I482">
            <v>85000000</v>
          </cell>
          <cell r="J482" t="str">
            <v xml:space="preserve">  </v>
          </cell>
          <cell r="K482" t="str">
            <v xml:space="preserve">  </v>
          </cell>
          <cell r="L482" t="str">
            <v xml:space="preserve">  </v>
          </cell>
          <cell r="M482" t="str">
            <v xml:space="preserve">  </v>
          </cell>
          <cell r="N482" t="str">
            <v xml:space="preserve">  </v>
          </cell>
          <cell r="O482" t="str">
            <v xml:space="preserve">  </v>
          </cell>
          <cell r="P482">
            <v>85000000</v>
          </cell>
        </row>
        <row r="483">
          <cell r="H483" t="str">
            <v xml:space="preserve">  </v>
          </cell>
          <cell r="I483" t="str">
            <v xml:space="preserve">  </v>
          </cell>
          <cell r="J483" t="str">
            <v xml:space="preserve">  </v>
          </cell>
          <cell r="K483" t="str">
            <v xml:space="preserve">  </v>
          </cell>
          <cell r="L483" t="str">
            <v xml:space="preserve">  </v>
          </cell>
          <cell r="M483" t="str">
            <v xml:space="preserve">  </v>
          </cell>
          <cell r="N483" t="str">
            <v xml:space="preserve">  </v>
          </cell>
          <cell r="O483" t="str">
            <v xml:space="preserve">  </v>
          </cell>
          <cell r="P483" t="str">
            <v xml:space="preserve">  </v>
          </cell>
        </row>
        <row r="484">
          <cell r="H484" t="str">
            <v xml:space="preserve">  </v>
          </cell>
          <cell r="I484" t="str">
            <v xml:space="preserve">  </v>
          </cell>
          <cell r="J484" t="str">
            <v xml:space="preserve">  </v>
          </cell>
          <cell r="K484" t="str">
            <v xml:space="preserve">  </v>
          </cell>
          <cell r="L484" t="str">
            <v xml:space="preserve">  </v>
          </cell>
          <cell r="M484" t="str">
            <v xml:space="preserve">  </v>
          </cell>
          <cell r="N484" t="str">
            <v xml:space="preserve">  </v>
          </cell>
          <cell r="O484" t="str">
            <v xml:space="preserve">  </v>
          </cell>
          <cell r="P484" t="str">
            <v xml:space="preserve">  </v>
          </cell>
        </row>
        <row r="485">
          <cell r="H485" t="str">
            <v xml:space="preserve">  </v>
          </cell>
          <cell r="I485" t="str">
            <v xml:space="preserve">  </v>
          </cell>
          <cell r="J485" t="str">
            <v xml:space="preserve">  </v>
          </cell>
          <cell r="K485" t="str">
            <v xml:space="preserve">  </v>
          </cell>
          <cell r="L485" t="str">
            <v xml:space="preserve">  </v>
          </cell>
          <cell r="M485" t="str">
            <v xml:space="preserve">  </v>
          </cell>
          <cell r="N485" t="str">
            <v xml:space="preserve">  </v>
          </cell>
          <cell r="O485" t="str">
            <v xml:space="preserve">  </v>
          </cell>
          <cell r="P485" t="str">
            <v xml:space="preserve">  </v>
          </cell>
        </row>
        <row r="486">
          <cell r="H486" t="str">
            <v xml:space="preserve">  </v>
          </cell>
          <cell r="I486" t="str">
            <v xml:space="preserve">  </v>
          </cell>
          <cell r="J486" t="str">
            <v xml:space="preserve">  </v>
          </cell>
          <cell r="K486" t="str">
            <v xml:space="preserve">  </v>
          </cell>
          <cell r="L486" t="str">
            <v xml:space="preserve">  </v>
          </cell>
          <cell r="M486" t="str">
            <v xml:space="preserve">  </v>
          </cell>
          <cell r="N486" t="str">
            <v xml:space="preserve">  </v>
          </cell>
          <cell r="O486" t="str">
            <v xml:space="preserve">  </v>
          </cell>
          <cell r="P486" t="str">
            <v xml:space="preserve">  </v>
          </cell>
        </row>
        <row r="487">
          <cell r="H487" t="str">
            <v xml:space="preserve">  </v>
          </cell>
          <cell r="I487" t="str">
            <v xml:space="preserve">  </v>
          </cell>
          <cell r="J487" t="str">
            <v xml:space="preserve">  </v>
          </cell>
          <cell r="K487" t="str">
            <v xml:space="preserve">  </v>
          </cell>
          <cell r="L487" t="str">
            <v xml:space="preserve">  </v>
          </cell>
          <cell r="M487" t="str">
            <v xml:space="preserve">  </v>
          </cell>
          <cell r="N487" t="str">
            <v xml:space="preserve">  </v>
          </cell>
          <cell r="O487" t="str">
            <v xml:space="preserve">  </v>
          </cell>
          <cell r="P487" t="str">
            <v xml:space="preserve">  </v>
          </cell>
        </row>
        <row r="488">
          <cell r="C488">
            <v>20329000</v>
          </cell>
          <cell r="D488" t="str">
            <v>USD</v>
          </cell>
          <cell r="E488" t="str">
            <v>BID</v>
          </cell>
          <cell r="F488" t="str">
            <v>4607/OC-EC</v>
          </cell>
          <cell r="G488" t="str">
            <v>GOBIERNO CENTRAL</v>
          </cell>
          <cell r="H488" t="str">
            <v xml:space="preserve"> 12.03.2019 </v>
          </cell>
          <cell r="I488">
            <v>10366251.52</v>
          </cell>
          <cell r="J488" t="str">
            <v xml:space="preserve">  </v>
          </cell>
          <cell r="K488" t="str">
            <v xml:space="preserve">  </v>
          </cell>
          <cell r="L488" t="str">
            <v xml:space="preserve">  </v>
          </cell>
          <cell r="M488" t="str">
            <v xml:space="preserve">  </v>
          </cell>
          <cell r="N488" t="str">
            <v xml:space="preserve">  </v>
          </cell>
          <cell r="O488" t="str">
            <v xml:space="preserve">  </v>
          </cell>
          <cell r="P488">
            <v>10366251.52</v>
          </cell>
        </row>
        <row r="489">
          <cell r="H489" t="str">
            <v xml:space="preserve">  </v>
          </cell>
          <cell r="I489" t="str">
            <v xml:space="preserve">  </v>
          </cell>
          <cell r="J489" t="str">
            <v xml:space="preserve">  </v>
          </cell>
          <cell r="K489" t="str">
            <v xml:space="preserve">  </v>
          </cell>
          <cell r="L489" t="str">
            <v xml:space="preserve">  </v>
          </cell>
          <cell r="M489" t="str">
            <v xml:space="preserve">  </v>
          </cell>
          <cell r="N489" t="str">
            <v xml:space="preserve">  </v>
          </cell>
          <cell r="O489" t="str">
            <v xml:space="preserve">  </v>
          </cell>
          <cell r="P489" t="str">
            <v xml:space="preserve">  </v>
          </cell>
        </row>
        <row r="490">
          <cell r="H490" t="str">
            <v xml:space="preserve">  </v>
          </cell>
          <cell r="I490" t="str">
            <v xml:space="preserve">  </v>
          </cell>
          <cell r="J490" t="str">
            <v xml:space="preserve">  </v>
          </cell>
          <cell r="K490" t="str">
            <v xml:space="preserve">  </v>
          </cell>
          <cell r="L490" t="str">
            <v xml:space="preserve">  </v>
          </cell>
          <cell r="M490" t="str">
            <v xml:space="preserve">  </v>
          </cell>
          <cell r="N490" t="str">
            <v xml:space="preserve">  </v>
          </cell>
          <cell r="O490" t="str">
            <v xml:space="preserve">  </v>
          </cell>
          <cell r="P490" t="str">
            <v xml:space="preserve">  </v>
          </cell>
        </row>
        <row r="491">
          <cell r="H491" t="str">
            <v xml:space="preserve">  </v>
          </cell>
          <cell r="I491" t="str">
            <v xml:space="preserve">  </v>
          </cell>
          <cell r="J491" t="str">
            <v xml:space="preserve">  </v>
          </cell>
          <cell r="K491" t="str">
            <v xml:space="preserve">  </v>
          </cell>
          <cell r="L491" t="str">
            <v xml:space="preserve">  </v>
          </cell>
          <cell r="M491" t="str">
            <v xml:space="preserve">  </v>
          </cell>
          <cell r="N491" t="str">
            <v xml:space="preserve">  </v>
          </cell>
          <cell r="O491" t="str">
            <v xml:space="preserve">  </v>
          </cell>
          <cell r="P491" t="str">
            <v xml:space="preserve">  </v>
          </cell>
        </row>
        <row r="492">
          <cell r="H492" t="str">
            <v xml:space="preserve">  </v>
          </cell>
          <cell r="I492" t="str">
            <v xml:space="preserve">  </v>
          </cell>
          <cell r="J492" t="str">
            <v xml:space="preserve">  </v>
          </cell>
          <cell r="K492" t="str">
            <v xml:space="preserve">  </v>
          </cell>
          <cell r="L492" t="str">
            <v xml:space="preserve">  </v>
          </cell>
          <cell r="M492" t="str">
            <v xml:space="preserve">  </v>
          </cell>
          <cell r="N492" t="str">
            <v xml:space="preserve">  </v>
          </cell>
          <cell r="O492" t="str">
            <v xml:space="preserve">  </v>
          </cell>
          <cell r="P492" t="str">
            <v xml:space="preserve">  </v>
          </cell>
        </row>
        <row r="493">
          <cell r="H493" t="str">
            <v xml:space="preserve">  </v>
          </cell>
          <cell r="I493" t="str">
            <v xml:space="preserve">  </v>
          </cell>
          <cell r="J493" t="str">
            <v xml:space="preserve">  </v>
          </cell>
          <cell r="K493" t="str">
            <v xml:space="preserve">  </v>
          </cell>
          <cell r="L493" t="str">
            <v xml:space="preserve">  </v>
          </cell>
          <cell r="M493" t="str">
            <v xml:space="preserve">  </v>
          </cell>
          <cell r="N493" t="str">
            <v xml:space="preserve">  </v>
          </cell>
          <cell r="O493" t="str">
            <v xml:space="preserve">  </v>
          </cell>
          <cell r="P493" t="str">
            <v xml:space="preserve">  </v>
          </cell>
        </row>
        <row r="494">
          <cell r="C494">
            <v>20330000</v>
          </cell>
          <cell r="D494" t="str">
            <v>USD</v>
          </cell>
          <cell r="E494" t="str">
            <v>BID</v>
          </cell>
          <cell r="F494" t="str">
            <v>4670/OC-EC</v>
          </cell>
          <cell r="G494" t="str">
            <v>GOBIERNO CENTRAL</v>
          </cell>
          <cell r="H494" t="str">
            <v xml:space="preserve"> 10.04.2019 </v>
          </cell>
          <cell r="I494">
            <v>21713301.850000001</v>
          </cell>
          <cell r="J494" t="str">
            <v xml:space="preserve">  </v>
          </cell>
          <cell r="K494" t="str">
            <v xml:space="preserve">  </v>
          </cell>
          <cell r="L494" t="str">
            <v xml:space="preserve">  </v>
          </cell>
          <cell r="M494" t="str">
            <v xml:space="preserve">  </v>
          </cell>
          <cell r="N494" t="str">
            <v xml:space="preserve">  </v>
          </cell>
          <cell r="O494" t="str">
            <v xml:space="preserve">  </v>
          </cell>
          <cell r="P494">
            <v>21713301.850000001</v>
          </cell>
        </row>
        <row r="495">
          <cell r="H495" t="str">
            <v xml:space="preserve">  </v>
          </cell>
          <cell r="I495" t="str">
            <v xml:space="preserve">  </v>
          </cell>
          <cell r="J495" t="str">
            <v xml:space="preserve">  </v>
          </cell>
          <cell r="K495" t="str">
            <v xml:space="preserve">  </v>
          </cell>
          <cell r="L495" t="str">
            <v xml:space="preserve">  </v>
          </cell>
          <cell r="M495" t="str">
            <v xml:space="preserve">  </v>
          </cell>
          <cell r="N495" t="str">
            <v xml:space="preserve">  </v>
          </cell>
          <cell r="O495" t="str">
            <v xml:space="preserve">  </v>
          </cell>
          <cell r="P495" t="str">
            <v xml:space="preserve">  </v>
          </cell>
        </row>
        <row r="496">
          <cell r="H496" t="str">
            <v xml:space="preserve">  </v>
          </cell>
          <cell r="I496" t="str">
            <v xml:space="preserve">  </v>
          </cell>
          <cell r="J496" t="str">
            <v xml:space="preserve">  </v>
          </cell>
          <cell r="K496" t="str">
            <v xml:space="preserve">  </v>
          </cell>
          <cell r="L496" t="str">
            <v xml:space="preserve">  </v>
          </cell>
          <cell r="M496" t="str">
            <v xml:space="preserve">  </v>
          </cell>
          <cell r="N496" t="str">
            <v xml:space="preserve">  </v>
          </cell>
          <cell r="O496" t="str">
            <v xml:space="preserve">  </v>
          </cell>
          <cell r="P496" t="str">
            <v xml:space="preserve">  </v>
          </cell>
        </row>
        <row r="497">
          <cell r="H497" t="str">
            <v xml:space="preserve">  </v>
          </cell>
          <cell r="I497" t="str">
            <v xml:space="preserve">  </v>
          </cell>
          <cell r="J497" t="str">
            <v xml:space="preserve">  </v>
          </cell>
          <cell r="K497" t="str">
            <v xml:space="preserve">  </v>
          </cell>
          <cell r="L497" t="str">
            <v xml:space="preserve">  </v>
          </cell>
          <cell r="M497" t="str">
            <v xml:space="preserve">  </v>
          </cell>
          <cell r="N497" t="str">
            <v xml:space="preserve">  </v>
          </cell>
          <cell r="O497" t="str">
            <v xml:space="preserve">  </v>
          </cell>
          <cell r="P497" t="str">
            <v xml:space="preserve">  </v>
          </cell>
        </row>
        <row r="498">
          <cell r="H498" t="str">
            <v xml:space="preserve">  </v>
          </cell>
          <cell r="I498" t="str">
            <v xml:space="preserve">  </v>
          </cell>
          <cell r="J498" t="str">
            <v xml:space="preserve">  </v>
          </cell>
          <cell r="K498" t="str">
            <v xml:space="preserve">  </v>
          </cell>
          <cell r="L498" t="str">
            <v xml:space="preserve">  </v>
          </cell>
          <cell r="M498" t="str">
            <v xml:space="preserve">  </v>
          </cell>
          <cell r="N498" t="str">
            <v xml:space="preserve">  </v>
          </cell>
          <cell r="O498" t="str">
            <v xml:space="preserve">  </v>
          </cell>
          <cell r="P498" t="str">
            <v xml:space="preserve">  </v>
          </cell>
        </row>
        <row r="499">
          <cell r="H499" t="str">
            <v xml:space="preserve">  </v>
          </cell>
          <cell r="I499" t="str">
            <v xml:space="preserve">  </v>
          </cell>
          <cell r="J499" t="str">
            <v xml:space="preserve">  </v>
          </cell>
          <cell r="K499" t="str">
            <v xml:space="preserve">  </v>
          </cell>
          <cell r="L499" t="str">
            <v xml:space="preserve">  </v>
          </cell>
          <cell r="M499" t="str">
            <v xml:space="preserve">  </v>
          </cell>
          <cell r="N499" t="str">
            <v xml:space="preserve">  </v>
          </cell>
          <cell r="O499" t="str">
            <v xml:space="preserve">  </v>
          </cell>
          <cell r="P499" t="str">
            <v xml:space="preserve">  </v>
          </cell>
        </row>
        <row r="500">
          <cell r="C500">
            <v>20331000</v>
          </cell>
          <cell r="D500" t="str">
            <v>USD</v>
          </cell>
          <cell r="E500" t="str">
            <v>BID</v>
          </cell>
          <cell r="F500" t="str">
            <v>4771/OC-EC</v>
          </cell>
          <cell r="G500" t="str">
            <v>GOBIERNO CENTRAL</v>
          </cell>
          <cell r="H500" t="str">
            <v xml:space="preserve"> 24.05.2019 </v>
          </cell>
          <cell r="I500">
            <v>55555555.520000003</v>
          </cell>
          <cell r="J500" t="str">
            <v xml:space="preserve">  </v>
          </cell>
          <cell r="K500" t="str">
            <v xml:space="preserve">  </v>
          </cell>
          <cell r="L500" t="str">
            <v xml:space="preserve">  </v>
          </cell>
          <cell r="M500" t="str">
            <v xml:space="preserve">  </v>
          </cell>
          <cell r="N500" t="str">
            <v xml:space="preserve">  </v>
          </cell>
          <cell r="O500" t="str">
            <v xml:space="preserve">  </v>
          </cell>
          <cell r="P500">
            <v>55555555.520000003</v>
          </cell>
        </row>
        <row r="501">
          <cell r="H501" t="str">
            <v xml:space="preserve">  </v>
          </cell>
          <cell r="I501" t="str">
            <v xml:space="preserve">  </v>
          </cell>
          <cell r="J501" t="str">
            <v xml:space="preserve">  </v>
          </cell>
          <cell r="K501" t="str">
            <v xml:space="preserve">  </v>
          </cell>
          <cell r="L501" t="str">
            <v xml:space="preserve">  </v>
          </cell>
          <cell r="M501" t="str">
            <v xml:space="preserve">  </v>
          </cell>
          <cell r="N501" t="str">
            <v xml:space="preserve">  </v>
          </cell>
          <cell r="O501" t="str">
            <v xml:space="preserve">  </v>
          </cell>
          <cell r="P501" t="str">
            <v xml:space="preserve">  </v>
          </cell>
        </row>
        <row r="502">
          <cell r="H502" t="str">
            <v xml:space="preserve">  </v>
          </cell>
          <cell r="I502" t="str">
            <v xml:space="preserve">  </v>
          </cell>
          <cell r="J502" t="str">
            <v xml:space="preserve">  </v>
          </cell>
          <cell r="K502" t="str">
            <v xml:space="preserve">  </v>
          </cell>
          <cell r="L502" t="str">
            <v xml:space="preserve">  </v>
          </cell>
          <cell r="M502" t="str">
            <v xml:space="preserve">  </v>
          </cell>
          <cell r="N502" t="str">
            <v xml:space="preserve">  </v>
          </cell>
          <cell r="O502" t="str">
            <v xml:space="preserve">  </v>
          </cell>
          <cell r="P502" t="str">
            <v xml:space="preserve">  </v>
          </cell>
        </row>
        <row r="503">
          <cell r="H503" t="str">
            <v xml:space="preserve">  </v>
          </cell>
          <cell r="I503" t="str">
            <v xml:space="preserve">  </v>
          </cell>
          <cell r="J503" t="str">
            <v xml:space="preserve">  </v>
          </cell>
          <cell r="K503" t="str">
            <v xml:space="preserve">  </v>
          </cell>
          <cell r="L503" t="str">
            <v xml:space="preserve">  </v>
          </cell>
          <cell r="M503" t="str">
            <v xml:space="preserve">  </v>
          </cell>
          <cell r="N503" t="str">
            <v xml:space="preserve">  </v>
          </cell>
          <cell r="O503" t="str">
            <v xml:space="preserve">  </v>
          </cell>
          <cell r="P503" t="str">
            <v xml:space="preserve">  </v>
          </cell>
        </row>
        <row r="504">
          <cell r="H504" t="str">
            <v xml:space="preserve">  </v>
          </cell>
          <cell r="I504" t="str">
            <v xml:space="preserve">  </v>
          </cell>
          <cell r="J504" t="str">
            <v xml:space="preserve">  </v>
          </cell>
          <cell r="K504" t="str">
            <v xml:space="preserve">  </v>
          </cell>
          <cell r="L504" t="str">
            <v xml:space="preserve">  </v>
          </cell>
          <cell r="M504" t="str">
            <v xml:space="preserve">  </v>
          </cell>
          <cell r="N504" t="str">
            <v xml:space="preserve">  </v>
          </cell>
          <cell r="O504" t="str">
            <v xml:space="preserve">  </v>
          </cell>
          <cell r="P504" t="str">
            <v xml:space="preserve">  </v>
          </cell>
        </row>
        <row r="505">
          <cell r="H505" t="str">
            <v xml:space="preserve">  </v>
          </cell>
          <cell r="I505" t="str">
            <v xml:space="preserve">  </v>
          </cell>
          <cell r="J505" t="str">
            <v xml:space="preserve">  </v>
          </cell>
          <cell r="K505" t="str">
            <v xml:space="preserve">  </v>
          </cell>
          <cell r="L505" t="str">
            <v xml:space="preserve">  </v>
          </cell>
          <cell r="M505" t="str">
            <v xml:space="preserve">  </v>
          </cell>
          <cell r="N505" t="str">
            <v xml:space="preserve">  </v>
          </cell>
          <cell r="O505" t="str">
            <v xml:space="preserve">  </v>
          </cell>
          <cell r="P505" t="str">
            <v xml:space="preserve">  </v>
          </cell>
        </row>
        <row r="506">
          <cell r="C506">
            <v>20332000</v>
          </cell>
          <cell r="D506" t="str">
            <v>USD</v>
          </cell>
          <cell r="E506" t="str">
            <v>BID</v>
          </cell>
          <cell r="F506" t="str">
            <v>4788/OC-EC</v>
          </cell>
          <cell r="G506" t="str">
            <v>GOBIERNO CENTRAL</v>
          </cell>
          <cell r="H506" t="str">
            <v xml:space="preserve"> 12.07.2019 </v>
          </cell>
          <cell r="I506">
            <v>68257225.519999996</v>
          </cell>
          <cell r="J506" t="str">
            <v xml:space="preserve">  </v>
          </cell>
          <cell r="K506" t="str">
            <v xml:space="preserve">  </v>
          </cell>
          <cell r="L506" t="str">
            <v xml:space="preserve">  </v>
          </cell>
          <cell r="M506" t="str">
            <v xml:space="preserve">  </v>
          </cell>
          <cell r="N506" t="str">
            <v xml:space="preserve">  </v>
          </cell>
          <cell r="O506" t="str">
            <v xml:space="preserve">  </v>
          </cell>
          <cell r="P506">
            <v>68257225.519999996</v>
          </cell>
        </row>
        <row r="507">
          <cell r="H507" t="str">
            <v xml:space="preserve">  </v>
          </cell>
          <cell r="I507" t="str">
            <v xml:space="preserve">  </v>
          </cell>
          <cell r="J507" t="str">
            <v xml:space="preserve">  </v>
          </cell>
          <cell r="K507" t="str">
            <v xml:space="preserve">  </v>
          </cell>
          <cell r="L507" t="str">
            <v xml:space="preserve">  </v>
          </cell>
          <cell r="M507" t="str">
            <v xml:space="preserve">  </v>
          </cell>
          <cell r="N507" t="str">
            <v xml:space="preserve">  </v>
          </cell>
          <cell r="O507" t="str">
            <v xml:space="preserve">  </v>
          </cell>
          <cell r="P507" t="str">
            <v xml:space="preserve">  </v>
          </cell>
        </row>
        <row r="508">
          <cell r="H508" t="str">
            <v xml:space="preserve">  </v>
          </cell>
          <cell r="I508" t="str">
            <v xml:space="preserve">  </v>
          </cell>
          <cell r="J508" t="str">
            <v xml:space="preserve">  </v>
          </cell>
          <cell r="K508" t="str">
            <v xml:space="preserve">  </v>
          </cell>
          <cell r="L508" t="str">
            <v xml:space="preserve">  </v>
          </cell>
          <cell r="M508" t="str">
            <v xml:space="preserve">  </v>
          </cell>
          <cell r="N508" t="str">
            <v xml:space="preserve">  </v>
          </cell>
          <cell r="O508" t="str">
            <v xml:space="preserve">  </v>
          </cell>
          <cell r="P508" t="str">
            <v xml:space="preserve">  </v>
          </cell>
        </row>
        <row r="509">
          <cell r="H509" t="str">
            <v xml:space="preserve">  </v>
          </cell>
          <cell r="I509" t="str">
            <v xml:space="preserve">  </v>
          </cell>
          <cell r="J509" t="str">
            <v xml:space="preserve">  </v>
          </cell>
          <cell r="K509" t="str">
            <v xml:space="preserve">  </v>
          </cell>
          <cell r="L509" t="str">
            <v xml:space="preserve">  </v>
          </cell>
          <cell r="M509" t="str">
            <v xml:space="preserve">  </v>
          </cell>
          <cell r="N509" t="str">
            <v xml:space="preserve">  </v>
          </cell>
          <cell r="O509" t="str">
            <v xml:space="preserve">  </v>
          </cell>
          <cell r="P509" t="str">
            <v xml:space="preserve">  </v>
          </cell>
        </row>
        <row r="510">
          <cell r="H510" t="str">
            <v xml:space="preserve">  </v>
          </cell>
          <cell r="I510" t="str">
            <v xml:space="preserve">  </v>
          </cell>
          <cell r="J510" t="str">
            <v xml:space="preserve">  </v>
          </cell>
          <cell r="K510" t="str">
            <v xml:space="preserve">  </v>
          </cell>
          <cell r="L510" t="str">
            <v xml:space="preserve">  </v>
          </cell>
          <cell r="M510" t="str">
            <v xml:space="preserve">  </v>
          </cell>
          <cell r="N510" t="str">
            <v xml:space="preserve">  </v>
          </cell>
          <cell r="O510" t="str">
            <v xml:space="preserve">  </v>
          </cell>
          <cell r="P510" t="str">
            <v xml:space="preserve">  </v>
          </cell>
        </row>
        <row r="511">
          <cell r="H511" t="str">
            <v xml:space="preserve">  </v>
          </cell>
          <cell r="I511" t="str">
            <v xml:space="preserve">  </v>
          </cell>
          <cell r="J511" t="str">
            <v xml:space="preserve">  </v>
          </cell>
          <cell r="K511" t="str">
            <v xml:space="preserve">  </v>
          </cell>
          <cell r="L511" t="str">
            <v xml:space="preserve">  </v>
          </cell>
          <cell r="M511" t="str">
            <v xml:space="preserve">  </v>
          </cell>
          <cell r="N511" t="str">
            <v xml:space="preserve">  </v>
          </cell>
          <cell r="O511" t="str">
            <v xml:space="preserve">  </v>
          </cell>
          <cell r="P511" t="str">
            <v xml:space="preserve">  </v>
          </cell>
        </row>
        <row r="512">
          <cell r="C512">
            <v>20333000</v>
          </cell>
          <cell r="D512" t="str">
            <v>USD</v>
          </cell>
          <cell r="E512" t="str">
            <v>BID</v>
          </cell>
          <cell r="F512" t="str">
            <v>4343/OC-EC</v>
          </cell>
          <cell r="G512" t="str">
            <v>GOBIERNO CENTRAL</v>
          </cell>
          <cell r="H512" t="str">
            <v xml:space="preserve"> 03.07.2019 </v>
          </cell>
          <cell r="I512">
            <v>122779382.70999999</v>
          </cell>
          <cell r="J512" t="str">
            <v xml:space="preserve">  </v>
          </cell>
          <cell r="K512" t="str">
            <v xml:space="preserve">  </v>
          </cell>
          <cell r="L512" t="str">
            <v xml:space="preserve">  </v>
          </cell>
          <cell r="M512" t="str">
            <v xml:space="preserve">  </v>
          </cell>
          <cell r="N512" t="str">
            <v xml:space="preserve">  </v>
          </cell>
          <cell r="O512" t="str">
            <v xml:space="preserve">  </v>
          </cell>
          <cell r="P512">
            <v>122779382.70999999</v>
          </cell>
        </row>
        <row r="513">
          <cell r="H513" t="str">
            <v xml:space="preserve">  </v>
          </cell>
          <cell r="I513" t="str">
            <v xml:space="preserve">  </v>
          </cell>
          <cell r="J513" t="str">
            <v xml:space="preserve">  </v>
          </cell>
          <cell r="K513" t="str">
            <v xml:space="preserve">  </v>
          </cell>
          <cell r="L513" t="str">
            <v xml:space="preserve">  </v>
          </cell>
          <cell r="M513" t="str">
            <v xml:space="preserve">  </v>
          </cell>
          <cell r="N513" t="str">
            <v xml:space="preserve">  </v>
          </cell>
          <cell r="O513" t="str">
            <v xml:space="preserve">  </v>
          </cell>
          <cell r="P513" t="str">
            <v xml:space="preserve">  </v>
          </cell>
        </row>
        <row r="514">
          <cell r="H514" t="str">
            <v xml:space="preserve">  </v>
          </cell>
          <cell r="I514" t="str">
            <v xml:space="preserve">  </v>
          </cell>
          <cell r="J514" t="str">
            <v xml:space="preserve">  </v>
          </cell>
          <cell r="K514" t="str">
            <v xml:space="preserve">  </v>
          </cell>
          <cell r="L514" t="str">
            <v xml:space="preserve">  </v>
          </cell>
          <cell r="M514" t="str">
            <v xml:space="preserve">  </v>
          </cell>
          <cell r="N514" t="str">
            <v xml:space="preserve">  </v>
          </cell>
          <cell r="O514" t="str">
            <v xml:space="preserve">  </v>
          </cell>
          <cell r="P514" t="str">
            <v xml:space="preserve">  </v>
          </cell>
        </row>
        <row r="515">
          <cell r="H515" t="str">
            <v xml:space="preserve">  </v>
          </cell>
          <cell r="I515" t="str">
            <v xml:space="preserve">  </v>
          </cell>
          <cell r="J515" t="str">
            <v xml:space="preserve">  </v>
          </cell>
          <cell r="K515" t="str">
            <v xml:space="preserve">  </v>
          </cell>
          <cell r="L515" t="str">
            <v xml:space="preserve">  </v>
          </cell>
          <cell r="M515" t="str">
            <v xml:space="preserve">  </v>
          </cell>
          <cell r="N515" t="str">
            <v xml:space="preserve">  </v>
          </cell>
          <cell r="O515" t="str">
            <v xml:space="preserve">  </v>
          </cell>
          <cell r="P515" t="str">
            <v xml:space="preserve">  </v>
          </cell>
        </row>
        <row r="516">
          <cell r="H516" t="str">
            <v xml:space="preserve">  </v>
          </cell>
          <cell r="I516" t="str">
            <v xml:space="preserve">  </v>
          </cell>
          <cell r="J516" t="str">
            <v xml:space="preserve">  </v>
          </cell>
          <cell r="K516" t="str">
            <v xml:space="preserve">  </v>
          </cell>
          <cell r="L516" t="str">
            <v xml:space="preserve">  </v>
          </cell>
          <cell r="M516" t="str">
            <v xml:space="preserve">  </v>
          </cell>
          <cell r="N516" t="str">
            <v xml:space="preserve">  </v>
          </cell>
          <cell r="O516" t="str">
            <v xml:space="preserve">  </v>
          </cell>
          <cell r="P516" t="str">
            <v xml:space="preserve">  </v>
          </cell>
        </row>
        <row r="517">
          <cell r="H517" t="str">
            <v xml:space="preserve">  </v>
          </cell>
          <cell r="I517" t="str">
            <v xml:space="preserve">  </v>
          </cell>
          <cell r="J517" t="str">
            <v xml:space="preserve">  </v>
          </cell>
          <cell r="K517" t="str">
            <v xml:space="preserve">  </v>
          </cell>
          <cell r="L517" t="str">
            <v xml:space="preserve">  </v>
          </cell>
          <cell r="M517" t="str">
            <v xml:space="preserve">  </v>
          </cell>
          <cell r="N517" t="str">
            <v xml:space="preserve">  </v>
          </cell>
          <cell r="O517" t="str">
            <v xml:space="preserve">  </v>
          </cell>
          <cell r="P517" t="str">
            <v xml:space="preserve">  </v>
          </cell>
        </row>
        <row r="518">
          <cell r="C518">
            <v>20334000</v>
          </cell>
          <cell r="D518" t="str">
            <v>USD</v>
          </cell>
          <cell r="E518" t="str">
            <v>BID</v>
          </cell>
          <cell r="F518" t="str">
            <v>4759/OC-EC</v>
          </cell>
          <cell r="G518" t="str">
            <v>EMAAP-Q</v>
          </cell>
          <cell r="H518" t="str">
            <v xml:space="preserve"> 23.07.2019 </v>
          </cell>
          <cell r="I518">
            <v>65039682.950000003</v>
          </cell>
          <cell r="J518">
            <v>6521755.6200000001</v>
          </cell>
          <cell r="K518">
            <v>1806657.86</v>
          </cell>
          <cell r="L518">
            <v>1657559.94</v>
          </cell>
          <cell r="M518">
            <v>69114.3</v>
          </cell>
          <cell r="N518" t="str">
            <v xml:space="preserve">  </v>
          </cell>
          <cell r="O518" t="str">
            <v xml:space="preserve">  </v>
          </cell>
          <cell r="P518">
            <v>69754780.709999993</v>
          </cell>
        </row>
        <row r="519">
          <cell r="H519" t="str">
            <v xml:space="preserve">  </v>
          </cell>
          <cell r="I519" t="str">
            <v xml:space="preserve">  </v>
          </cell>
          <cell r="J519" t="str">
            <v xml:space="preserve">  </v>
          </cell>
          <cell r="K519" t="str">
            <v xml:space="preserve">  </v>
          </cell>
          <cell r="L519" t="str">
            <v xml:space="preserve">  </v>
          </cell>
          <cell r="M519" t="str">
            <v xml:space="preserve">  </v>
          </cell>
          <cell r="N519" t="str">
            <v xml:space="preserve">  </v>
          </cell>
          <cell r="O519" t="str">
            <v xml:space="preserve">  </v>
          </cell>
          <cell r="P519" t="str">
            <v xml:space="preserve">  </v>
          </cell>
        </row>
        <row r="520">
          <cell r="H520" t="str">
            <v xml:space="preserve">  </v>
          </cell>
          <cell r="I520" t="str">
            <v xml:space="preserve">  </v>
          </cell>
          <cell r="J520" t="str">
            <v xml:space="preserve">  </v>
          </cell>
          <cell r="K520" t="str">
            <v xml:space="preserve">  </v>
          </cell>
          <cell r="L520" t="str">
            <v xml:space="preserve">  </v>
          </cell>
          <cell r="M520" t="str">
            <v xml:space="preserve">  </v>
          </cell>
          <cell r="N520" t="str">
            <v xml:space="preserve">  </v>
          </cell>
          <cell r="O520" t="str">
            <v xml:space="preserve">  </v>
          </cell>
          <cell r="P520" t="str">
            <v xml:space="preserve">  </v>
          </cell>
        </row>
        <row r="521">
          <cell r="H521" t="str">
            <v xml:space="preserve">  </v>
          </cell>
          <cell r="I521" t="str">
            <v xml:space="preserve">  </v>
          </cell>
          <cell r="J521" t="str">
            <v xml:space="preserve">  </v>
          </cell>
          <cell r="K521" t="str">
            <v xml:space="preserve">  </v>
          </cell>
          <cell r="L521" t="str">
            <v xml:space="preserve">  </v>
          </cell>
          <cell r="M521" t="str">
            <v xml:space="preserve">  </v>
          </cell>
          <cell r="N521" t="str">
            <v xml:space="preserve">  </v>
          </cell>
          <cell r="O521" t="str">
            <v xml:space="preserve">  </v>
          </cell>
          <cell r="P521" t="str">
            <v xml:space="preserve">  </v>
          </cell>
        </row>
        <row r="522">
          <cell r="H522" t="str">
            <v xml:space="preserve">  </v>
          </cell>
          <cell r="I522" t="str">
            <v xml:space="preserve">  </v>
          </cell>
          <cell r="J522" t="str">
            <v xml:space="preserve">  </v>
          </cell>
          <cell r="K522" t="str">
            <v xml:space="preserve">  </v>
          </cell>
          <cell r="L522" t="str">
            <v xml:space="preserve">  </v>
          </cell>
          <cell r="M522" t="str">
            <v xml:space="preserve">  </v>
          </cell>
          <cell r="N522" t="str">
            <v xml:space="preserve">  </v>
          </cell>
          <cell r="O522" t="str">
            <v xml:space="preserve">  </v>
          </cell>
          <cell r="P522" t="str">
            <v xml:space="preserve">  </v>
          </cell>
        </row>
        <row r="523">
          <cell r="H523" t="str">
            <v xml:space="preserve">  </v>
          </cell>
          <cell r="I523" t="str">
            <v xml:space="preserve">  </v>
          </cell>
          <cell r="J523" t="str">
            <v xml:space="preserve">  </v>
          </cell>
          <cell r="K523" t="str">
            <v xml:space="preserve">  </v>
          </cell>
          <cell r="L523" t="str">
            <v xml:space="preserve">  </v>
          </cell>
          <cell r="M523" t="str">
            <v xml:space="preserve">  </v>
          </cell>
          <cell r="N523" t="str">
            <v xml:space="preserve">  </v>
          </cell>
          <cell r="O523" t="str">
            <v xml:space="preserve">  </v>
          </cell>
          <cell r="P523" t="str">
            <v xml:space="preserve">  </v>
          </cell>
        </row>
        <row r="524">
          <cell r="C524">
            <v>20335000</v>
          </cell>
          <cell r="D524" t="str">
            <v>USD</v>
          </cell>
          <cell r="E524" t="str">
            <v>BID</v>
          </cell>
          <cell r="F524" t="str">
            <v>4825/OC-EC</v>
          </cell>
          <cell r="G524" t="str">
            <v>GOBIERNO CENTRAL</v>
          </cell>
          <cell r="H524" t="str">
            <v xml:space="preserve"> 23.07.2019 </v>
          </cell>
          <cell r="I524">
            <v>255000000</v>
          </cell>
          <cell r="J524" t="str">
            <v xml:space="preserve">  </v>
          </cell>
          <cell r="K524" t="str">
            <v xml:space="preserve">  </v>
          </cell>
          <cell r="L524" t="str">
            <v xml:space="preserve">  </v>
          </cell>
          <cell r="M524" t="str">
            <v xml:space="preserve">  </v>
          </cell>
          <cell r="N524" t="str">
            <v xml:space="preserve">  </v>
          </cell>
          <cell r="O524" t="str">
            <v xml:space="preserve">  </v>
          </cell>
          <cell r="P524">
            <v>255000000</v>
          </cell>
        </row>
        <row r="525">
          <cell r="H525" t="str">
            <v xml:space="preserve">  </v>
          </cell>
          <cell r="I525" t="str">
            <v xml:space="preserve">  </v>
          </cell>
          <cell r="J525" t="str">
            <v xml:space="preserve">  </v>
          </cell>
          <cell r="K525" t="str">
            <v xml:space="preserve">  </v>
          </cell>
          <cell r="L525" t="str">
            <v xml:space="preserve">  </v>
          </cell>
          <cell r="M525" t="str">
            <v xml:space="preserve">  </v>
          </cell>
          <cell r="N525" t="str">
            <v xml:space="preserve">  </v>
          </cell>
          <cell r="O525" t="str">
            <v xml:space="preserve">  </v>
          </cell>
          <cell r="P525" t="str">
            <v xml:space="preserve">  </v>
          </cell>
        </row>
        <row r="526">
          <cell r="H526" t="str">
            <v xml:space="preserve">  </v>
          </cell>
          <cell r="I526" t="str">
            <v xml:space="preserve">  </v>
          </cell>
          <cell r="J526" t="str">
            <v xml:space="preserve">  </v>
          </cell>
          <cell r="K526" t="str">
            <v xml:space="preserve">  </v>
          </cell>
          <cell r="L526" t="str">
            <v xml:space="preserve">  </v>
          </cell>
          <cell r="M526" t="str">
            <v xml:space="preserve">  </v>
          </cell>
          <cell r="N526" t="str">
            <v xml:space="preserve">  </v>
          </cell>
          <cell r="O526" t="str">
            <v xml:space="preserve">  </v>
          </cell>
          <cell r="P526" t="str">
            <v xml:space="preserve">  </v>
          </cell>
        </row>
        <row r="527">
          <cell r="H527" t="str">
            <v xml:space="preserve">  </v>
          </cell>
          <cell r="I527" t="str">
            <v xml:space="preserve">  </v>
          </cell>
          <cell r="J527" t="str">
            <v xml:space="preserve">  </v>
          </cell>
          <cell r="K527" t="str">
            <v xml:space="preserve">  </v>
          </cell>
          <cell r="L527" t="str">
            <v xml:space="preserve">  </v>
          </cell>
          <cell r="M527" t="str">
            <v xml:space="preserve">  </v>
          </cell>
          <cell r="N527" t="str">
            <v xml:space="preserve">  </v>
          </cell>
          <cell r="O527" t="str">
            <v xml:space="preserve">  </v>
          </cell>
          <cell r="P527" t="str">
            <v xml:space="preserve">  </v>
          </cell>
        </row>
        <row r="528">
          <cell r="H528" t="str">
            <v xml:space="preserve">  </v>
          </cell>
          <cell r="I528" t="str">
            <v xml:space="preserve">  </v>
          </cell>
          <cell r="J528" t="str">
            <v xml:space="preserve">  </v>
          </cell>
          <cell r="K528" t="str">
            <v xml:space="preserve">  </v>
          </cell>
          <cell r="L528" t="str">
            <v xml:space="preserve">  </v>
          </cell>
          <cell r="M528" t="str">
            <v xml:space="preserve">  </v>
          </cell>
          <cell r="N528" t="str">
            <v xml:space="preserve">  </v>
          </cell>
          <cell r="O528" t="str">
            <v xml:space="preserve">  </v>
          </cell>
          <cell r="P528" t="str">
            <v xml:space="preserve">  </v>
          </cell>
        </row>
        <row r="529">
          <cell r="H529" t="str">
            <v xml:space="preserve">  </v>
          </cell>
          <cell r="I529" t="str">
            <v xml:space="preserve">  </v>
          </cell>
          <cell r="J529" t="str">
            <v xml:space="preserve">  </v>
          </cell>
          <cell r="K529" t="str">
            <v xml:space="preserve">  </v>
          </cell>
          <cell r="L529" t="str">
            <v xml:space="preserve">  </v>
          </cell>
          <cell r="M529" t="str">
            <v xml:space="preserve">  </v>
          </cell>
          <cell r="N529" t="str">
            <v xml:space="preserve">  </v>
          </cell>
          <cell r="O529" t="str">
            <v xml:space="preserve">  </v>
          </cell>
          <cell r="P529" t="str">
            <v xml:space="preserve">  </v>
          </cell>
        </row>
        <row r="530">
          <cell r="C530">
            <v>20336000</v>
          </cell>
          <cell r="D530" t="str">
            <v>USD</v>
          </cell>
          <cell r="E530" t="str">
            <v>BID</v>
          </cell>
          <cell r="F530" t="str">
            <v>4754/OC-EC</v>
          </cell>
          <cell r="G530" t="str">
            <v>GOBIERNO CENTRAL</v>
          </cell>
          <cell r="H530" t="str">
            <v xml:space="preserve"> 28.08.2019 </v>
          </cell>
          <cell r="I530">
            <v>2525475.4</v>
          </cell>
          <cell r="J530" t="str">
            <v xml:space="preserve">  </v>
          </cell>
          <cell r="K530" t="str">
            <v xml:space="preserve">  </v>
          </cell>
          <cell r="L530" t="str">
            <v xml:space="preserve">  </v>
          </cell>
          <cell r="M530" t="str">
            <v xml:space="preserve">  </v>
          </cell>
          <cell r="N530" t="str">
            <v xml:space="preserve">  </v>
          </cell>
          <cell r="O530" t="str">
            <v xml:space="preserve">  </v>
          </cell>
          <cell r="P530">
            <v>2525475.4</v>
          </cell>
        </row>
        <row r="531">
          <cell r="H531" t="str">
            <v xml:space="preserve">  </v>
          </cell>
          <cell r="I531" t="str">
            <v xml:space="preserve">  </v>
          </cell>
          <cell r="J531" t="str">
            <v xml:space="preserve">  </v>
          </cell>
          <cell r="K531" t="str">
            <v xml:space="preserve">  </v>
          </cell>
          <cell r="L531" t="str">
            <v xml:space="preserve">  </v>
          </cell>
          <cell r="M531" t="str">
            <v xml:space="preserve">  </v>
          </cell>
          <cell r="N531" t="str">
            <v xml:space="preserve">  </v>
          </cell>
          <cell r="O531" t="str">
            <v xml:space="preserve">  </v>
          </cell>
          <cell r="P531" t="str">
            <v xml:space="preserve">  </v>
          </cell>
        </row>
        <row r="532">
          <cell r="H532" t="str">
            <v xml:space="preserve">  </v>
          </cell>
          <cell r="I532" t="str">
            <v xml:space="preserve">  </v>
          </cell>
          <cell r="J532" t="str">
            <v xml:space="preserve">  </v>
          </cell>
          <cell r="K532" t="str">
            <v xml:space="preserve">  </v>
          </cell>
          <cell r="L532" t="str">
            <v xml:space="preserve">  </v>
          </cell>
          <cell r="M532" t="str">
            <v xml:space="preserve">  </v>
          </cell>
          <cell r="N532" t="str">
            <v xml:space="preserve">  </v>
          </cell>
          <cell r="O532" t="str">
            <v xml:space="preserve">  </v>
          </cell>
          <cell r="P532" t="str">
            <v xml:space="preserve">  </v>
          </cell>
        </row>
        <row r="533">
          <cell r="H533" t="str">
            <v xml:space="preserve">  </v>
          </cell>
          <cell r="I533" t="str">
            <v xml:space="preserve">  </v>
          </cell>
          <cell r="J533" t="str">
            <v xml:space="preserve">  </v>
          </cell>
          <cell r="K533" t="str">
            <v xml:space="preserve">  </v>
          </cell>
          <cell r="L533" t="str">
            <v xml:space="preserve">  </v>
          </cell>
          <cell r="M533" t="str">
            <v xml:space="preserve">  </v>
          </cell>
          <cell r="N533" t="str">
            <v xml:space="preserve">  </v>
          </cell>
          <cell r="O533" t="str">
            <v xml:space="preserve">  </v>
          </cell>
          <cell r="P533" t="str">
            <v xml:space="preserve">  </v>
          </cell>
        </row>
        <row r="534">
          <cell r="H534" t="str">
            <v xml:space="preserve">  </v>
          </cell>
          <cell r="I534" t="str">
            <v xml:space="preserve">  </v>
          </cell>
          <cell r="J534" t="str">
            <v xml:space="preserve">  </v>
          </cell>
          <cell r="K534" t="str">
            <v xml:space="preserve">  </v>
          </cell>
          <cell r="L534" t="str">
            <v xml:space="preserve">  </v>
          </cell>
          <cell r="M534" t="str">
            <v xml:space="preserve">  </v>
          </cell>
          <cell r="N534" t="str">
            <v xml:space="preserve">  </v>
          </cell>
          <cell r="O534" t="str">
            <v xml:space="preserve">  </v>
          </cell>
          <cell r="P534" t="str">
            <v xml:space="preserve">  </v>
          </cell>
        </row>
        <row r="535">
          <cell r="H535" t="str">
            <v xml:space="preserve">  </v>
          </cell>
          <cell r="I535" t="str">
            <v xml:space="preserve">  </v>
          </cell>
          <cell r="J535" t="str">
            <v xml:space="preserve">  </v>
          </cell>
          <cell r="K535" t="str">
            <v xml:space="preserve">  </v>
          </cell>
          <cell r="L535" t="str">
            <v xml:space="preserve">  </v>
          </cell>
          <cell r="M535" t="str">
            <v xml:space="preserve">  </v>
          </cell>
          <cell r="N535" t="str">
            <v xml:space="preserve">  </v>
          </cell>
          <cell r="O535" t="str">
            <v xml:space="preserve">  </v>
          </cell>
          <cell r="P535" t="str">
            <v xml:space="preserve">  </v>
          </cell>
        </row>
        <row r="536">
          <cell r="C536">
            <v>20337000</v>
          </cell>
          <cell r="D536" t="str">
            <v>USD</v>
          </cell>
          <cell r="E536" t="str">
            <v>BID</v>
          </cell>
          <cell r="F536" t="str">
            <v>4600/OC-EC</v>
          </cell>
          <cell r="G536" t="str">
            <v>GOBIERNO CENTRAL</v>
          </cell>
          <cell r="H536" t="str">
            <v xml:space="preserve"> 04.09.2019 </v>
          </cell>
          <cell r="I536">
            <v>79807339.5</v>
          </cell>
          <cell r="J536" t="str">
            <v xml:space="preserve">  </v>
          </cell>
          <cell r="K536" t="str">
            <v xml:space="preserve">  </v>
          </cell>
          <cell r="L536" t="str">
            <v xml:space="preserve">  </v>
          </cell>
          <cell r="M536" t="str">
            <v xml:space="preserve">  </v>
          </cell>
          <cell r="N536" t="str">
            <v xml:space="preserve">  </v>
          </cell>
          <cell r="O536" t="str">
            <v xml:space="preserve">  </v>
          </cell>
          <cell r="P536">
            <v>79807339.5</v>
          </cell>
        </row>
        <row r="537">
          <cell r="H537" t="str">
            <v xml:space="preserve">  </v>
          </cell>
          <cell r="I537" t="str">
            <v xml:space="preserve">  </v>
          </cell>
          <cell r="J537" t="str">
            <v xml:space="preserve">  </v>
          </cell>
          <cell r="K537" t="str">
            <v xml:space="preserve">  </v>
          </cell>
          <cell r="L537" t="str">
            <v xml:space="preserve">  </v>
          </cell>
          <cell r="M537" t="str">
            <v xml:space="preserve">  </v>
          </cell>
          <cell r="N537" t="str">
            <v xml:space="preserve">  </v>
          </cell>
          <cell r="O537" t="str">
            <v xml:space="preserve">  </v>
          </cell>
          <cell r="P537" t="str">
            <v xml:space="preserve">  </v>
          </cell>
        </row>
        <row r="538">
          <cell r="H538" t="str">
            <v xml:space="preserve">  </v>
          </cell>
          <cell r="I538" t="str">
            <v xml:space="preserve">  </v>
          </cell>
          <cell r="J538" t="str">
            <v xml:space="preserve">  </v>
          </cell>
          <cell r="K538" t="str">
            <v xml:space="preserve">  </v>
          </cell>
          <cell r="L538" t="str">
            <v xml:space="preserve">  </v>
          </cell>
          <cell r="M538" t="str">
            <v xml:space="preserve">  </v>
          </cell>
          <cell r="N538" t="str">
            <v xml:space="preserve">  </v>
          </cell>
          <cell r="O538" t="str">
            <v xml:space="preserve">  </v>
          </cell>
          <cell r="P538" t="str">
            <v xml:space="preserve">  </v>
          </cell>
        </row>
        <row r="539">
          <cell r="H539" t="str">
            <v xml:space="preserve">  </v>
          </cell>
          <cell r="I539" t="str">
            <v xml:space="preserve">  </v>
          </cell>
          <cell r="J539" t="str">
            <v xml:space="preserve">  </v>
          </cell>
          <cell r="K539" t="str">
            <v xml:space="preserve">  </v>
          </cell>
          <cell r="L539" t="str">
            <v xml:space="preserve">  </v>
          </cell>
          <cell r="M539" t="str">
            <v xml:space="preserve">  </v>
          </cell>
          <cell r="N539" t="str">
            <v xml:space="preserve">  </v>
          </cell>
          <cell r="O539" t="str">
            <v xml:space="preserve">  </v>
          </cell>
          <cell r="P539" t="str">
            <v xml:space="preserve">  </v>
          </cell>
        </row>
        <row r="540">
          <cell r="H540" t="str">
            <v xml:space="preserve">  </v>
          </cell>
          <cell r="I540" t="str">
            <v xml:space="preserve">  </v>
          </cell>
          <cell r="J540" t="str">
            <v xml:space="preserve">  </v>
          </cell>
          <cell r="K540" t="str">
            <v xml:space="preserve">  </v>
          </cell>
          <cell r="L540" t="str">
            <v xml:space="preserve">  </v>
          </cell>
          <cell r="M540" t="str">
            <v xml:space="preserve">  </v>
          </cell>
          <cell r="N540" t="str">
            <v xml:space="preserve">  </v>
          </cell>
          <cell r="O540" t="str">
            <v xml:space="preserve">  </v>
          </cell>
          <cell r="P540" t="str">
            <v xml:space="preserve">  </v>
          </cell>
        </row>
        <row r="541">
          <cell r="H541" t="str">
            <v xml:space="preserve">  </v>
          </cell>
          <cell r="I541" t="str">
            <v xml:space="preserve">  </v>
          </cell>
          <cell r="J541" t="str">
            <v xml:space="preserve">  </v>
          </cell>
          <cell r="K541" t="str">
            <v xml:space="preserve">  </v>
          </cell>
          <cell r="L541" t="str">
            <v xml:space="preserve">  </v>
          </cell>
          <cell r="M541" t="str">
            <v xml:space="preserve">  </v>
          </cell>
          <cell r="N541" t="str">
            <v xml:space="preserve">  </v>
          </cell>
          <cell r="O541" t="str">
            <v xml:space="preserve">  </v>
          </cell>
          <cell r="P541" t="str">
            <v xml:space="preserve">  </v>
          </cell>
        </row>
        <row r="542">
          <cell r="C542">
            <v>20338000</v>
          </cell>
          <cell r="D542" t="str">
            <v>USD</v>
          </cell>
          <cell r="E542" t="str">
            <v>BID</v>
          </cell>
          <cell r="F542" t="str">
            <v>4634/OC-EC</v>
          </cell>
          <cell r="G542" t="str">
            <v>GOBIERNO CENTRAL</v>
          </cell>
          <cell r="H542" t="str">
            <v xml:space="preserve"> 09.09.2019 </v>
          </cell>
          <cell r="I542">
            <v>9886422.9399999995</v>
          </cell>
          <cell r="J542" t="str">
            <v xml:space="preserve">  </v>
          </cell>
          <cell r="K542" t="str">
            <v xml:space="preserve">  </v>
          </cell>
          <cell r="L542" t="str">
            <v xml:space="preserve">  </v>
          </cell>
          <cell r="M542" t="str">
            <v xml:space="preserve">  </v>
          </cell>
          <cell r="N542" t="str">
            <v xml:space="preserve">  </v>
          </cell>
          <cell r="O542" t="str">
            <v xml:space="preserve">  </v>
          </cell>
          <cell r="P542">
            <v>9886422.9399999995</v>
          </cell>
        </row>
        <row r="543">
          <cell r="H543" t="str">
            <v xml:space="preserve">  </v>
          </cell>
          <cell r="I543" t="str">
            <v xml:space="preserve">  </v>
          </cell>
          <cell r="J543" t="str">
            <v xml:space="preserve">  </v>
          </cell>
          <cell r="K543" t="str">
            <v xml:space="preserve">  </v>
          </cell>
          <cell r="L543" t="str">
            <v xml:space="preserve">  </v>
          </cell>
          <cell r="M543" t="str">
            <v xml:space="preserve">  </v>
          </cell>
          <cell r="N543" t="str">
            <v xml:space="preserve">  </v>
          </cell>
          <cell r="O543" t="str">
            <v xml:space="preserve">  </v>
          </cell>
          <cell r="P543" t="str">
            <v xml:space="preserve">  </v>
          </cell>
        </row>
        <row r="544">
          <cell r="H544" t="str">
            <v xml:space="preserve">  </v>
          </cell>
          <cell r="I544" t="str">
            <v xml:space="preserve">  </v>
          </cell>
          <cell r="J544" t="str">
            <v xml:space="preserve">  </v>
          </cell>
          <cell r="K544" t="str">
            <v xml:space="preserve">  </v>
          </cell>
          <cell r="L544" t="str">
            <v xml:space="preserve">  </v>
          </cell>
          <cell r="M544" t="str">
            <v xml:space="preserve">  </v>
          </cell>
          <cell r="N544" t="str">
            <v xml:space="preserve">  </v>
          </cell>
          <cell r="O544" t="str">
            <v xml:space="preserve">  </v>
          </cell>
          <cell r="P544" t="str">
            <v xml:space="preserve">  </v>
          </cell>
        </row>
        <row r="545">
          <cell r="H545" t="str">
            <v xml:space="preserve">  </v>
          </cell>
          <cell r="I545" t="str">
            <v xml:space="preserve">  </v>
          </cell>
          <cell r="J545" t="str">
            <v xml:space="preserve">  </v>
          </cell>
          <cell r="K545" t="str">
            <v xml:space="preserve">  </v>
          </cell>
          <cell r="L545" t="str">
            <v xml:space="preserve">  </v>
          </cell>
          <cell r="M545" t="str">
            <v xml:space="preserve">  </v>
          </cell>
          <cell r="N545" t="str">
            <v xml:space="preserve">  </v>
          </cell>
          <cell r="O545" t="str">
            <v xml:space="preserve">  </v>
          </cell>
          <cell r="P545" t="str">
            <v xml:space="preserve">  </v>
          </cell>
        </row>
        <row r="546">
          <cell r="H546" t="str">
            <v xml:space="preserve">  </v>
          </cell>
          <cell r="I546" t="str">
            <v xml:space="preserve">  </v>
          </cell>
          <cell r="J546" t="str">
            <v xml:space="preserve">  </v>
          </cell>
          <cell r="K546" t="str">
            <v xml:space="preserve">  </v>
          </cell>
          <cell r="L546" t="str">
            <v xml:space="preserve">  </v>
          </cell>
          <cell r="M546" t="str">
            <v xml:space="preserve">  </v>
          </cell>
          <cell r="N546" t="str">
            <v xml:space="preserve">  </v>
          </cell>
          <cell r="O546" t="str">
            <v xml:space="preserve">  </v>
          </cell>
          <cell r="P546" t="str">
            <v xml:space="preserve">  </v>
          </cell>
        </row>
        <row r="547">
          <cell r="H547" t="str">
            <v xml:space="preserve">  </v>
          </cell>
          <cell r="I547" t="str">
            <v xml:space="preserve">  </v>
          </cell>
          <cell r="J547" t="str">
            <v xml:space="preserve">  </v>
          </cell>
          <cell r="K547" t="str">
            <v xml:space="preserve">  </v>
          </cell>
          <cell r="L547" t="str">
            <v xml:space="preserve">  </v>
          </cell>
          <cell r="M547" t="str">
            <v xml:space="preserve">  </v>
          </cell>
          <cell r="N547" t="str">
            <v xml:space="preserve">  </v>
          </cell>
          <cell r="O547" t="str">
            <v xml:space="preserve">  </v>
          </cell>
          <cell r="P547" t="str">
            <v xml:space="preserve">  </v>
          </cell>
        </row>
        <row r="548">
          <cell r="C548">
            <v>20339000</v>
          </cell>
          <cell r="D548" t="str">
            <v>USD</v>
          </cell>
          <cell r="E548" t="str">
            <v>BID</v>
          </cell>
          <cell r="F548" t="str">
            <v>4812/OC-EC</v>
          </cell>
          <cell r="G548" t="str">
            <v>GOBIERNO CENTRAL</v>
          </cell>
          <cell r="H548" t="str">
            <v xml:space="preserve"> 04.10.2019 </v>
          </cell>
          <cell r="I548">
            <v>16298024.880000001</v>
          </cell>
          <cell r="J548" t="str">
            <v xml:space="preserve">  </v>
          </cell>
          <cell r="K548">
            <v>1111228.97</v>
          </cell>
          <cell r="L548">
            <v>416642.25</v>
          </cell>
          <cell r="M548">
            <v>60294.57</v>
          </cell>
          <cell r="N548" t="str">
            <v xml:space="preserve">  </v>
          </cell>
          <cell r="O548" t="str">
            <v xml:space="preserve">  </v>
          </cell>
          <cell r="P548">
            <v>15186795.91</v>
          </cell>
        </row>
        <row r="549">
          <cell r="H549" t="str">
            <v xml:space="preserve">  </v>
          </cell>
          <cell r="I549" t="str">
            <v xml:space="preserve">  </v>
          </cell>
          <cell r="J549" t="str">
            <v xml:space="preserve">  </v>
          </cell>
          <cell r="K549" t="str">
            <v xml:space="preserve">  </v>
          </cell>
          <cell r="L549" t="str">
            <v xml:space="preserve">  </v>
          </cell>
          <cell r="M549" t="str">
            <v xml:space="preserve">  </v>
          </cell>
          <cell r="N549" t="str">
            <v xml:space="preserve">  </v>
          </cell>
          <cell r="O549" t="str">
            <v xml:space="preserve">  </v>
          </cell>
          <cell r="P549" t="str">
            <v xml:space="preserve">  </v>
          </cell>
        </row>
        <row r="550">
          <cell r="H550" t="str">
            <v xml:space="preserve">  </v>
          </cell>
          <cell r="I550" t="str">
            <v xml:space="preserve">  </v>
          </cell>
          <cell r="J550" t="str">
            <v xml:space="preserve">  </v>
          </cell>
          <cell r="K550" t="str">
            <v xml:space="preserve">  </v>
          </cell>
          <cell r="L550" t="str">
            <v xml:space="preserve">  </v>
          </cell>
          <cell r="M550" t="str">
            <v xml:space="preserve">  </v>
          </cell>
          <cell r="N550" t="str">
            <v xml:space="preserve">  </v>
          </cell>
          <cell r="O550" t="str">
            <v xml:space="preserve">  </v>
          </cell>
          <cell r="P550" t="str">
            <v xml:space="preserve">  </v>
          </cell>
        </row>
        <row r="551">
          <cell r="H551" t="str">
            <v xml:space="preserve">  </v>
          </cell>
          <cell r="I551" t="str">
            <v xml:space="preserve">  </v>
          </cell>
          <cell r="J551" t="str">
            <v xml:space="preserve">  </v>
          </cell>
          <cell r="K551" t="str">
            <v xml:space="preserve">  </v>
          </cell>
          <cell r="L551" t="str">
            <v xml:space="preserve">  </v>
          </cell>
          <cell r="M551" t="str">
            <v xml:space="preserve">  </v>
          </cell>
          <cell r="N551" t="str">
            <v xml:space="preserve">  </v>
          </cell>
          <cell r="O551" t="str">
            <v xml:space="preserve">  </v>
          </cell>
          <cell r="P551" t="str">
            <v xml:space="preserve">  </v>
          </cell>
        </row>
        <row r="552">
          <cell r="H552" t="str">
            <v xml:space="preserve">  </v>
          </cell>
          <cell r="I552" t="str">
            <v xml:space="preserve">  </v>
          </cell>
          <cell r="J552" t="str">
            <v xml:space="preserve">  </v>
          </cell>
          <cell r="K552" t="str">
            <v xml:space="preserve">  </v>
          </cell>
          <cell r="L552" t="str">
            <v xml:space="preserve">  </v>
          </cell>
          <cell r="M552" t="str">
            <v xml:space="preserve">  </v>
          </cell>
          <cell r="N552" t="str">
            <v xml:space="preserve">  </v>
          </cell>
          <cell r="O552" t="str">
            <v xml:space="preserve">  </v>
          </cell>
          <cell r="P552" t="str">
            <v xml:space="preserve">  </v>
          </cell>
        </row>
        <row r="553">
          <cell r="H553" t="str">
            <v xml:space="preserve">  </v>
          </cell>
          <cell r="I553" t="str">
            <v xml:space="preserve">  </v>
          </cell>
          <cell r="J553" t="str">
            <v xml:space="preserve">  </v>
          </cell>
          <cell r="K553" t="str">
            <v xml:space="preserve">  </v>
          </cell>
          <cell r="L553" t="str">
            <v xml:space="preserve">  </v>
          </cell>
          <cell r="M553" t="str">
            <v xml:space="preserve">  </v>
          </cell>
          <cell r="N553" t="str">
            <v xml:space="preserve">  </v>
          </cell>
          <cell r="O553" t="str">
            <v xml:space="preserve">  </v>
          </cell>
          <cell r="P553" t="str">
            <v xml:space="preserve">  </v>
          </cell>
        </row>
        <row r="554">
          <cell r="C554">
            <v>20340000</v>
          </cell>
          <cell r="D554" t="str">
            <v>USD</v>
          </cell>
          <cell r="E554" t="str">
            <v>BID</v>
          </cell>
          <cell r="F554" t="str">
            <v>4845/OC-EC</v>
          </cell>
          <cell r="G554" t="str">
            <v>GOBIERNO CENTRAL</v>
          </cell>
          <cell r="H554" t="str">
            <v xml:space="preserve"> 18.11.2019 </v>
          </cell>
          <cell r="I554">
            <v>6039530.9900000002</v>
          </cell>
          <cell r="J554" t="str">
            <v xml:space="preserve">  </v>
          </cell>
          <cell r="K554" t="str">
            <v xml:space="preserve">  </v>
          </cell>
          <cell r="L554" t="str">
            <v xml:space="preserve">  </v>
          </cell>
          <cell r="M554" t="str">
            <v xml:space="preserve">  </v>
          </cell>
          <cell r="N554" t="str">
            <v xml:space="preserve">  </v>
          </cell>
          <cell r="O554" t="str">
            <v xml:space="preserve">  </v>
          </cell>
          <cell r="P554">
            <v>6039530.9900000002</v>
          </cell>
        </row>
        <row r="555">
          <cell r="H555" t="str">
            <v xml:space="preserve">  </v>
          </cell>
          <cell r="I555" t="str">
            <v xml:space="preserve">  </v>
          </cell>
          <cell r="J555" t="str">
            <v xml:space="preserve">  </v>
          </cell>
          <cell r="K555" t="str">
            <v xml:space="preserve">  </v>
          </cell>
          <cell r="L555" t="str">
            <v xml:space="preserve">  </v>
          </cell>
          <cell r="M555" t="str">
            <v xml:space="preserve">  </v>
          </cell>
          <cell r="N555" t="str">
            <v xml:space="preserve">  </v>
          </cell>
          <cell r="O555" t="str">
            <v xml:space="preserve">  </v>
          </cell>
          <cell r="P555" t="str">
            <v xml:space="preserve">  </v>
          </cell>
        </row>
        <row r="556">
          <cell r="H556" t="str">
            <v xml:space="preserve">  </v>
          </cell>
          <cell r="I556" t="str">
            <v xml:space="preserve">  </v>
          </cell>
          <cell r="J556" t="str">
            <v xml:space="preserve">  </v>
          </cell>
          <cell r="K556" t="str">
            <v xml:space="preserve">  </v>
          </cell>
          <cell r="L556" t="str">
            <v xml:space="preserve">  </v>
          </cell>
          <cell r="M556" t="str">
            <v xml:space="preserve">  </v>
          </cell>
          <cell r="N556" t="str">
            <v xml:space="preserve">  </v>
          </cell>
          <cell r="O556" t="str">
            <v xml:space="preserve">  </v>
          </cell>
          <cell r="P556" t="str">
            <v xml:space="preserve">  </v>
          </cell>
        </row>
        <row r="557">
          <cell r="H557" t="str">
            <v xml:space="preserve">  </v>
          </cell>
          <cell r="I557" t="str">
            <v xml:space="preserve">  </v>
          </cell>
          <cell r="J557" t="str">
            <v xml:space="preserve">  </v>
          </cell>
          <cell r="K557" t="str">
            <v xml:space="preserve">  </v>
          </cell>
          <cell r="L557" t="str">
            <v xml:space="preserve">  </v>
          </cell>
          <cell r="M557" t="str">
            <v xml:space="preserve">  </v>
          </cell>
          <cell r="N557" t="str">
            <v xml:space="preserve">  </v>
          </cell>
          <cell r="O557" t="str">
            <v xml:space="preserve">  </v>
          </cell>
          <cell r="P557" t="str">
            <v xml:space="preserve">  </v>
          </cell>
        </row>
        <row r="558">
          <cell r="H558" t="str">
            <v xml:space="preserve">  </v>
          </cell>
          <cell r="I558" t="str">
            <v xml:space="preserve">  </v>
          </cell>
          <cell r="J558" t="str">
            <v xml:space="preserve">  </v>
          </cell>
          <cell r="K558" t="str">
            <v xml:space="preserve">  </v>
          </cell>
          <cell r="L558" t="str">
            <v xml:space="preserve">  </v>
          </cell>
          <cell r="M558" t="str">
            <v xml:space="preserve">  </v>
          </cell>
          <cell r="N558" t="str">
            <v xml:space="preserve">  </v>
          </cell>
          <cell r="O558" t="str">
            <v xml:space="preserve">  </v>
          </cell>
          <cell r="P558" t="str">
            <v xml:space="preserve">  </v>
          </cell>
        </row>
        <row r="559">
          <cell r="H559" t="str">
            <v xml:space="preserve">  </v>
          </cell>
          <cell r="I559" t="str">
            <v xml:space="preserve">  </v>
          </cell>
          <cell r="J559" t="str">
            <v xml:space="preserve">  </v>
          </cell>
          <cell r="K559" t="str">
            <v xml:space="preserve">  </v>
          </cell>
          <cell r="L559" t="str">
            <v xml:space="preserve">  </v>
          </cell>
          <cell r="M559" t="str">
            <v xml:space="preserve">  </v>
          </cell>
          <cell r="N559" t="str">
            <v xml:space="preserve">  </v>
          </cell>
          <cell r="O559" t="str">
            <v xml:space="preserve">  </v>
          </cell>
          <cell r="P559" t="str">
            <v xml:space="preserve">  </v>
          </cell>
        </row>
        <row r="560">
          <cell r="C560">
            <v>20341000</v>
          </cell>
          <cell r="D560" t="str">
            <v>USD</v>
          </cell>
          <cell r="E560" t="str">
            <v>BID</v>
          </cell>
          <cell r="F560" t="str">
            <v>4921/OC-EC</v>
          </cell>
          <cell r="G560" t="str">
            <v>MUN. PORTOVIEJO</v>
          </cell>
          <cell r="H560" t="str">
            <v xml:space="preserve"> 24.02.2020 </v>
          </cell>
          <cell r="I560">
            <v>24120344.66</v>
          </cell>
          <cell r="J560" t="str">
            <v xml:space="preserve">  </v>
          </cell>
          <cell r="K560" t="str">
            <v xml:space="preserve">  </v>
          </cell>
          <cell r="L560" t="str">
            <v xml:space="preserve">  </v>
          </cell>
          <cell r="M560" t="str">
            <v xml:space="preserve">  </v>
          </cell>
          <cell r="N560" t="str">
            <v xml:space="preserve">  </v>
          </cell>
          <cell r="O560" t="str">
            <v xml:space="preserve">  </v>
          </cell>
          <cell r="P560">
            <v>24120344.66</v>
          </cell>
        </row>
        <row r="561">
          <cell r="H561" t="str">
            <v xml:space="preserve">  </v>
          </cell>
          <cell r="I561" t="str">
            <v xml:space="preserve">  </v>
          </cell>
          <cell r="J561" t="str">
            <v xml:space="preserve">  </v>
          </cell>
          <cell r="K561" t="str">
            <v xml:space="preserve">  </v>
          </cell>
          <cell r="L561" t="str">
            <v xml:space="preserve">  </v>
          </cell>
          <cell r="M561" t="str">
            <v xml:space="preserve">  </v>
          </cell>
          <cell r="N561" t="str">
            <v xml:space="preserve">  </v>
          </cell>
          <cell r="O561" t="str">
            <v xml:space="preserve">  </v>
          </cell>
          <cell r="P561" t="str">
            <v xml:space="preserve">  </v>
          </cell>
        </row>
        <row r="562">
          <cell r="H562" t="str">
            <v xml:space="preserve">  </v>
          </cell>
          <cell r="I562" t="str">
            <v xml:space="preserve">  </v>
          </cell>
          <cell r="J562" t="str">
            <v xml:space="preserve">  </v>
          </cell>
          <cell r="K562" t="str">
            <v xml:space="preserve">  </v>
          </cell>
          <cell r="L562" t="str">
            <v xml:space="preserve">  </v>
          </cell>
          <cell r="M562" t="str">
            <v xml:space="preserve">  </v>
          </cell>
          <cell r="N562" t="str">
            <v xml:space="preserve">  </v>
          </cell>
          <cell r="O562" t="str">
            <v xml:space="preserve">  </v>
          </cell>
          <cell r="P562" t="str">
            <v xml:space="preserve">  </v>
          </cell>
        </row>
        <row r="563">
          <cell r="H563" t="str">
            <v xml:space="preserve">  </v>
          </cell>
          <cell r="I563" t="str">
            <v xml:space="preserve">  </v>
          </cell>
          <cell r="J563" t="str">
            <v xml:space="preserve">  </v>
          </cell>
          <cell r="K563" t="str">
            <v xml:space="preserve">  </v>
          </cell>
          <cell r="L563" t="str">
            <v xml:space="preserve">  </v>
          </cell>
          <cell r="M563" t="str">
            <v xml:space="preserve">  </v>
          </cell>
          <cell r="N563" t="str">
            <v xml:space="preserve">  </v>
          </cell>
          <cell r="O563" t="str">
            <v xml:space="preserve">  </v>
          </cell>
          <cell r="P563" t="str">
            <v xml:space="preserve">  </v>
          </cell>
        </row>
        <row r="564">
          <cell r="H564" t="str">
            <v xml:space="preserve">  </v>
          </cell>
          <cell r="I564" t="str">
            <v xml:space="preserve">  </v>
          </cell>
          <cell r="J564" t="str">
            <v xml:space="preserve">  </v>
          </cell>
          <cell r="K564" t="str">
            <v xml:space="preserve">  </v>
          </cell>
          <cell r="L564" t="str">
            <v xml:space="preserve">  </v>
          </cell>
          <cell r="M564" t="str">
            <v xml:space="preserve">  </v>
          </cell>
          <cell r="N564" t="str">
            <v xml:space="preserve">  </v>
          </cell>
          <cell r="O564" t="str">
            <v xml:space="preserve">  </v>
          </cell>
          <cell r="P564" t="str">
            <v xml:space="preserve">  </v>
          </cell>
        </row>
        <row r="565">
          <cell r="H565" t="str">
            <v xml:space="preserve">  </v>
          </cell>
          <cell r="I565" t="str">
            <v xml:space="preserve">  </v>
          </cell>
          <cell r="J565" t="str">
            <v xml:space="preserve">  </v>
          </cell>
          <cell r="K565" t="str">
            <v xml:space="preserve">  </v>
          </cell>
          <cell r="L565" t="str">
            <v xml:space="preserve">  </v>
          </cell>
          <cell r="M565" t="str">
            <v xml:space="preserve">  </v>
          </cell>
          <cell r="N565" t="str">
            <v xml:space="preserve">  </v>
          </cell>
          <cell r="O565" t="str">
            <v xml:space="preserve">  </v>
          </cell>
          <cell r="P565" t="str">
            <v xml:space="preserve">  </v>
          </cell>
        </row>
        <row r="566">
          <cell r="C566">
            <v>20342000</v>
          </cell>
          <cell r="D566" t="str">
            <v>USD</v>
          </cell>
          <cell r="E566" t="str">
            <v>BID</v>
          </cell>
          <cell r="F566" t="str">
            <v>5136/OC-EC</v>
          </cell>
          <cell r="G566" t="str">
            <v>GOBIERNO CENTRAL</v>
          </cell>
          <cell r="H566" t="str">
            <v xml:space="preserve"> 03.04.2020 </v>
          </cell>
          <cell r="I566">
            <v>90000000</v>
          </cell>
          <cell r="J566" t="str">
            <v xml:space="preserve">  </v>
          </cell>
          <cell r="K566" t="str">
            <v xml:space="preserve">  </v>
          </cell>
          <cell r="L566" t="str">
            <v xml:space="preserve">  </v>
          </cell>
          <cell r="M566" t="str">
            <v xml:space="preserve">  </v>
          </cell>
          <cell r="N566" t="str">
            <v xml:space="preserve">  </v>
          </cell>
          <cell r="O566" t="str">
            <v xml:space="preserve">  </v>
          </cell>
          <cell r="P566">
            <v>90000000</v>
          </cell>
        </row>
        <row r="567">
          <cell r="H567" t="str">
            <v xml:space="preserve">  </v>
          </cell>
          <cell r="I567" t="str">
            <v xml:space="preserve">  </v>
          </cell>
          <cell r="J567" t="str">
            <v xml:space="preserve">  </v>
          </cell>
          <cell r="K567" t="str">
            <v xml:space="preserve">  </v>
          </cell>
          <cell r="L567" t="str">
            <v xml:space="preserve">  </v>
          </cell>
          <cell r="M567" t="str">
            <v xml:space="preserve">  </v>
          </cell>
          <cell r="N567" t="str">
            <v xml:space="preserve">  </v>
          </cell>
          <cell r="O567" t="str">
            <v xml:space="preserve">  </v>
          </cell>
          <cell r="P567" t="str">
            <v xml:space="preserve">  </v>
          </cell>
        </row>
        <row r="568">
          <cell r="H568" t="str">
            <v xml:space="preserve">  </v>
          </cell>
          <cell r="I568" t="str">
            <v xml:space="preserve">  </v>
          </cell>
          <cell r="J568" t="str">
            <v xml:space="preserve">  </v>
          </cell>
          <cell r="K568" t="str">
            <v xml:space="preserve">  </v>
          </cell>
          <cell r="L568" t="str">
            <v xml:space="preserve">  </v>
          </cell>
          <cell r="M568" t="str">
            <v xml:space="preserve">  </v>
          </cell>
          <cell r="N568" t="str">
            <v xml:space="preserve">  </v>
          </cell>
          <cell r="O568" t="str">
            <v xml:space="preserve">  </v>
          </cell>
          <cell r="P568" t="str">
            <v xml:space="preserve">  </v>
          </cell>
        </row>
        <row r="569">
          <cell r="H569" t="str">
            <v xml:space="preserve">  </v>
          </cell>
          <cell r="I569" t="str">
            <v xml:space="preserve">  </v>
          </cell>
          <cell r="J569" t="str">
            <v xml:space="preserve">  </v>
          </cell>
          <cell r="K569" t="str">
            <v xml:space="preserve">  </v>
          </cell>
          <cell r="L569" t="str">
            <v xml:space="preserve">  </v>
          </cell>
          <cell r="M569" t="str">
            <v xml:space="preserve">  </v>
          </cell>
          <cell r="N569" t="str">
            <v xml:space="preserve">  </v>
          </cell>
          <cell r="O569" t="str">
            <v xml:space="preserve">  </v>
          </cell>
          <cell r="P569" t="str">
            <v xml:space="preserve">  </v>
          </cell>
        </row>
        <row r="570">
          <cell r="H570" t="str">
            <v xml:space="preserve">  </v>
          </cell>
          <cell r="I570" t="str">
            <v xml:space="preserve">  </v>
          </cell>
          <cell r="J570" t="str">
            <v xml:space="preserve">  </v>
          </cell>
          <cell r="K570" t="str">
            <v xml:space="preserve">  </v>
          </cell>
          <cell r="L570" t="str">
            <v xml:space="preserve">  </v>
          </cell>
          <cell r="M570" t="str">
            <v xml:space="preserve">  </v>
          </cell>
          <cell r="N570" t="str">
            <v xml:space="preserve">  </v>
          </cell>
          <cell r="O570" t="str">
            <v xml:space="preserve">  </v>
          </cell>
          <cell r="P570" t="str">
            <v xml:space="preserve">  </v>
          </cell>
        </row>
        <row r="571">
          <cell r="H571" t="str">
            <v xml:space="preserve">  </v>
          </cell>
          <cell r="I571" t="str">
            <v xml:space="preserve">  </v>
          </cell>
          <cell r="J571" t="str">
            <v xml:space="preserve">  </v>
          </cell>
          <cell r="K571" t="str">
            <v xml:space="preserve">  </v>
          </cell>
          <cell r="L571" t="str">
            <v xml:space="preserve">  </v>
          </cell>
          <cell r="M571" t="str">
            <v xml:space="preserve">  </v>
          </cell>
          <cell r="N571" t="str">
            <v xml:space="preserve">  </v>
          </cell>
          <cell r="O571" t="str">
            <v xml:space="preserve">  </v>
          </cell>
          <cell r="P571" t="str">
            <v xml:space="preserve">  </v>
          </cell>
        </row>
        <row r="572">
          <cell r="C572">
            <v>20343000</v>
          </cell>
          <cell r="D572" t="str">
            <v>USD</v>
          </cell>
          <cell r="E572" t="str">
            <v>BID</v>
          </cell>
          <cell r="F572" t="str">
            <v>5031/OC-EC</v>
          </cell>
          <cell r="G572" t="str">
            <v>GOBIERNO CENTRAL</v>
          </cell>
          <cell r="H572" t="str">
            <v xml:space="preserve"> 05.06.2020 </v>
          </cell>
          <cell r="I572">
            <v>224140869.63</v>
          </cell>
          <cell r="J572" t="str">
            <v xml:space="preserve">  </v>
          </cell>
          <cell r="K572" t="str">
            <v xml:space="preserve">  </v>
          </cell>
          <cell r="L572" t="str">
            <v xml:space="preserve">  </v>
          </cell>
          <cell r="M572" t="str">
            <v xml:space="preserve">  </v>
          </cell>
          <cell r="N572" t="str">
            <v xml:space="preserve">  </v>
          </cell>
          <cell r="O572" t="str">
            <v xml:space="preserve">  </v>
          </cell>
          <cell r="P572">
            <v>224140869.63</v>
          </cell>
        </row>
        <row r="573">
          <cell r="H573" t="str">
            <v xml:space="preserve">  </v>
          </cell>
          <cell r="I573" t="str">
            <v xml:space="preserve">  </v>
          </cell>
          <cell r="J573" t="str">
            <v xml:space="preserve">  </v>
          </cell>
          <cell r="K573" t="str">
            <v xml:space="preserve">  </v>
          </cell>
          <cell r="L573" t="str">
            <v xml:space="preserve">  </v>
          </cell>
          <cell r="M573" t="str">
            <v xml:space="preserve">  </v>
          </cell>
          <cell r="N573" t="str">
            <v xml:space="preserve">  </v>
          </cell>
          <cell r="O573" t="str">
            <v xml:space="preserve">  </v>
          </cell>
          <cell r="P573" t="str">
            <v xml:space="preserve">  </v>
          </cell>
        </row>
        <row r="574">
          <cell r="H574" t="str">
            <v xml:space="preserve">  </v>
          </cell>
          <cell r="I574" t="str">
            <v xml:space="preserve">  </v>
          </cell>
          <cell r="J574" t="str">
            <v xml:space="preserve">  </v>
          </cell>
          <cell r="K574" t="str">
            <v xml:space="preserve">  </v>
          </cell>
          <cell r="L574" t="str">
            <v xml:space="preserve">  </v>
          </cell>
          <cell r="M574" t="str">
            <v xml:space="preserve">  </v>
          </cell>
          <cell r="N574" t="str">
            <v xml:space="preserve">  </v>
          </cell>
          <cell r="O574" t="str">
            <v xml:space="preserve">  </v>
          </cell>
          <cell r="P574" t="str">
            <v xml:space="preserve">  </v>
          </cell>
        </row>
        <row r="575">
          <cell r="H575" t="str">
            <v xml:space="preserve">  </v>
          </cell>
          <cell r="I575" t="str">
            <v xml:space="preserve">  </v>
          </cell>
          <cell r="J575" t="str">
            <v xml:space="preserve">  </v>
          </cell>
          <cell r="K575" t="str">
            <v xml:space="preserve">  </v>
          </cell>
          <cell r="L575" t="str">
            <v xml:space="preserve">  </v>
          </cell>
          <cell r="M575" t="str">
            <v xml:space="preserve">  </v>
          </cell>
          <cell r="N575" t="str">
            <v xml:space="preserve">  </v>
          </cell>
          <cell r="O575" t="str">
            <v xml:space="preserve">  </v>
          </cell>
          <cell r="P575" t="str">
            <v xml:space="preserve">  </v>
          </cell>
        </row>
        <row r="576">
          <cell r="H576" t="str">
            <v xml:space="preserve">  </v>
          </cell>
          <cell r="I576" t="str">
            <v xml:space="preserve">  </v>
          </cell>
          <cell r="J576" t="str">
            <v xml:space="preserve">  </v>
          </cell>
          <cell r="K576" t="str">
            <v xml:space="preserve">  </v>
          </cell>
          <cell r="L576" t="str">
            <v xml:space="preserve">  </v>
          </cell>
          <cell r="M576" t="str">
            <v xml:space="preserve">  </v>
          </cell>
          <cell r="N576" t="str">
            <v xml:space="preserve">  </v>
          </cell>
          <cell r="O576" t="str">
            <v xml:space="preserve">  </v>
          </cell>
          <cell r="P576" t="str">
            <v xml:space="preserve">  </v>
          </cell>
        </row>
        <row r="577">
          <cell r="H577" t="str">
            <v xml:space="preserve">  </v>
          </cell>
          <cell r="I577" t="str">
            <v xml:space="preserve">  </v>
          </cell>
          <cell r="J577" t="str">
            <v xml:space="preserve">  </v>
          </cell>
          <cell r="K577" t="str">
            <v xml:space="preserve">  </v>
          </cell>
          <cell r="L577" t="str">
            <v xml:space="preserve">  </v>
          </cell>
          <cell r="M577" t="str">
            <v xml:space="preserve">  </v>
          </cell>
          <cell r="N577" t="str">
            <v xml:space="preserve">  </v>
          </cell>
          <cell r="O577" t="str">
            <v xml:space="preserve">  </v>
          </cell>
          <cell r="P577" t="str">
            <v xml:space="preserve">  </v>
          </cell>
        </row>
        <row r="578">
          <cell r="C578">
            <v>20344000</v>
          </cell>
          <cell r="D578" t="str">
            <v>USD</v>
          </cell>
          <cell r="E578" t="str">
            <v>BID</v>
          </cell>
          <cell r="F578" t="str">
            <v>5044/OC-EC</v>
          </cell>
          <cell r="G578" t="str">
            <v>GOBIERNO CENTRAL</v>
          </cell>
          <cell r="H578" t="str">
            <v xml:space="preserve"> 17.06.2020 </v>
          </cell>
          <cell r="I578">
            <v>280000000</v>
          </cell>
          <cell r="J578" t="str">
            <v xml:space="preserve">  </v>
          </cell>
          <cell r="K578" t="str">
            <v xml:space="preserve">  </v>
          </cell>
          <cell r="L578" t="str">
            <v xml:space="preserve">  </v>
          </cell>
          <cell r="M578" t="str">
            <v xml:space="preserve">  </v>
          </cell>
          <cell r="N578" t="str">
            <v xml:space="preserve">  </v>
          </cell>
          <cell r="O578" t="str">
            <v xml:space="preserve">  </v>
          </cell>
          <cell r="P578">
            <v>280000000</v>
          </cell>
        </row>
        <row r="579">
          <cell r="H579" t="str">
            <v xml:space="preserve">  </v>
          </cell>
          <cell r="I579" t="str">
            <v xml:space="preserve">  </v>
          </cell>
          <cell r="J579" t="str">
            <v xml:space="preserve">  </v>
          </cell>
          <cell r="K579" t="str">
            <v xml:space="preserve">  </v>
          </cell>
          <cell r="L579" t="str">
            <v xml:space="preserve">  </v>
          </cell>
          <cell r="M579" t="str">
            <v xml:space="preserve">  </v>
          </cell>
          <cell r="N579" t="str">
            <v xml:space="preserve">  </v>
          </cell>
          <cell r="O579" t="str">
            <v xml:space="preserve">  </v>
          </cell>
          <cell r="P579" t="str">
            <v xml:space="preserve">  </v>
          </cell>
        </row>
        <row r="580">
          <cell r="H580" t="str">
            <v xml:space="preserve">  </v>
          </cell>
          <cell r="I580" t="str">
            <v xml:space="preserve">  </v>
          </cell>
          <cell r="J580" t="str">
            <v xml:space="preserve">  </v>
          </cell>
          <cell r="K580" t="str">
            <v xml:space="preserve">  </v>
          </cell>
          <cell r="L580" t="str">
            <v xml:space="preserve">  </v>
          </cell>
          <cell r="M580" t="str">
            <v xml:space="preserve">  </v>
          </cell>
          <cell r="N580" t="str">
            <v xml:space="preserve">  </v>
          </cell>
          <cell r="O580" t="str">
            <v xml:space="preserve">  </v>
          </cell>
          <cell r="P580" t="str">
            <v xml:space="preserve">  </v>
          </cell>
        </row>
        <row r="581">
          <cell r="H581" t="str">
            <v xml:space="preserve">  </v>
          </cell>
          <cell r="I581" t="str">
            <v xml:space="preserve">  </v>
          </cell>
          <cell r="J581" t="str">
            <v xml:space="preserve">  </v>
          </cell>
          <cell r="K581" t="str">
            <v xml:space="preserve">  </v>
          </cell>
          <cell r="L581" t="str">
            <v xml:space="preserve">  </v>
          </cell>
          <cell r="M581" t="str">
            <v xml:space="preserve">  </v>
          </cell>
          <cell r="N581" t="str">
            <v xml:space="preserve">  </v>
          </cell>
          <cell r="O581" t="str">
            <v xml:space="preserve">  </v>
          </cell>
          <cell r="P581" t="str">
            <v xml:space="preserve">  </v>
          </cell>
        </row>
        <row r="582">
          <cell r="H582" t="str">
            <v xml:space="preserve">  </v>
          </cell>
          <cell r="I582" t="str">
            <v xml:space="preserve">  </v>
          </cell>
          <cell r="J582" t="str">
            <v xml:space="preserve">  </v>
          </cell>
          <cell r="K582" t="str">
            <v xml:space="preserve">  </v>
          </cell>
          <cell r="L582" t="str">
            <v xml:space="preserve">  </v>
          </cell>
          <cell r="M582" t="str">
            <v xml:space="preserve">  </v>
          </cell>
          <cell r="N582" t="str">
            <v xml:space="preserve">  </v>
          </cell>
          <cell r="O582" t="str">
            <v xml:space="preserve">  </v>
          </cell>
          <cell r="P582" t="str">
            <v xml:space="preserve">  </v>
          </cell>
        </row>
        <row r="583">
          <cell r="H583" t="str">
            <v xml:space="preserve">  </v>
          </cell>
          <cell r="I583" t="str">
            <v xml:space="preserve">  </v>
          </cell>
          <cell r="J583" t="str">
            <v xml:space="preserve">  </v>
          </cell>
          <cell r="K583" t="str">
            <v xml:space="preserve">  </v>
          </cell>
          <cell r="L583" t="str">
            <v xml:space="preserve">  </v>
          </cell>
          <cell r="M583" t="str">
            <v xml:space="preserve">  </v>
          </cell>
          <cell r="N583" t="str">
            <v xml:space="preserve">  </v>
          </cell>
          <cell r="O583" t="str">
            <v xml:space="preserve">  </v>
          </cell>
          <cell r="P583" t="str">
            <v xml:space="preserve">  </v>
          </cell>
        </row>
        <row r="584">
          <cell r="C584">
            <v>20345000</v>
          </cell>
          <cell r="D584" t="str">
            <v>USD</v>
          </cell>
          <cell r="E584" t="str">
            <v>BID</v>
          </cell>
          <cell r="F584" t="str">
            <v>5024/OC-EC</v>
          </cell>
          <cell r="G584" t="str">
            <v>CONAFIPS</v>
          </cell>
          <cell r="H584" t="str">
            <v xml:space="preserve"> 16.07.2020 </v>
          </cell>
          <cell r="I584">
            <v>93800000</v>
          </cell>
          <cell r="J584" t="str">
            <v xml:space="preserve">  </v>
          </cell>
          <cell r="K584">
            <v>2345000</v>
          </cell>
          <cell r="L584">
            <v>2611716.77</v>
          </cell>
          <cell r="M584" t="str">
            <v xml:space="preserve">  </v>
          </cell>
          <cell r="N584" t="str">
            <v xml:space="preserve">  </v>
          </cell>
          <cell r="O584" t="str">
            <v xml:space="preserve">  </v>
          </cell>
          <cell r="P584">
            <v>91455000</v>
          </cell>
        </row>
        <row r="585">
          <cell r="H585" t="str">
            <v xml:space="preserve">  </v>
          </cell>
          <cell r="I585" t="str">
            <v xml:space="preserve">  </v>
          </cell>
          <cell r="J585" t="str">
            <v xml:space="preserve">  </v>
          </cell>
          <cell r="K585" t="str">
            <v xml:space="preserve">  </v>
          </cell>
          <cell r="L585" t="str">
            <v xml:space="preserve">  </v>
          </cell>
          <cell r="M585" t="str">
            <v xml:space="preserve">  </v>
          </cell>
          <cell r="N585" t="str">
            <v xml:space="preserve">  </v>
          </cell>
          <cell r="O585" t="str">
            <v xml:space="preserve">  </v>
          </cell>
          <cell r="P585" t="str">
            <v xml:space="preserve">  </v>
          </cell>
        </row>
        <row r="586">
          <cell r="H586" t="str">
            <v xml:space="preserve">  </v>
          </cell>
          <cell r="I586" t="str">
            <v xml:space="preserve">  </v>
          </cell>
          <cell r="J586" t="str">
            <v xml:space="preserve">  </v>
          </cell>
          <cell r="K586" t="str">
            <v xml:space="preserve">  </v>
          </cell>
          <cell r="L586" t="str">
            <v xml:space="preserve">  </v>
          </cell>
          <cell r="M586" t="str">
            <v xml:space="preserve">  </v>
          </cell>
          <cell r="N586" t="str">
            <v xml:space="preserve">  </v>
          </cell>
          <cell r="O586" t="str">
            <v xml:space="preserve">  </v>
          </cell>
          <cell r="P586" t="str">
            <v xml:space="preserve">  </v>
          </cell>
        </row>
        <row r="587">
          <cell r="H587" t="str">
            <v xml:space="preserve">  </v>
          </cell>
          <cell r="I587" t="str">
            <v xml:space="preserve">  </v>
          </cell>
          <cell r="J587" t="str">
            <v xml:space="preserve">  </v>
          </cell>
          <cell r="K587" t="str">
            <v xml:space="preserve">  </v>
          </cell>
          <cell r="L587" t="str">
            <v xml:space="preserve">  </v>
          </cell>
          <cell r="M587" t="str">
            <v xml:space="preserve">  </v>
          </cell>
          <cell r="N587" t="str">
            <v xml:space="preserve">  </v>
          </cell>
          <cell r="O587" t="str">
            <v xml:space="preserve">  </v>
          </cell>
          <cell r="P587" t="str">
            <v xml:space="preserve">  </v>
          </cell>
        </row>
        <row r="588">
          <cell r="H588" t="str">
            <v xml:space="preserve">  </v>
          </cell>
          <cell r="I588" t="str">
            <v xml:space="preserve">  </v>
          </cell>
          <cell r="J588" t="str">
            <v xml:space="preserve">  </v>
          </cell>
          <cell r="K588" t="str">
            <v xml:space="preserve">  </v>
          </cell>
          <cell r="L588" t="str">
            <v xml:space="preserve">  </v>
          </cell>
          <cell r="M588" t="str">
            <v xml:space="preserve">  </v>
          </cell>
          <cell r="N588" t="str">
            <v xml:space="preserve">  </v>
          </cell>
          <cell r="O588" t="str">
            <v xml:space="preserve">  </v>
          </cell>
          <cell r="P588" t="str">
            <v xml:space="preserve">  </v>
          </cell>
        </row>
        <row r="589">
          <cell r="H589" t="str">
            <v xml:space="preserve">  </v>
          </cell>
          <cell r="I589" t="str">
            <v xml:space="preserve">  </v>
          </cell>
          <cell r="J589" t="str">
            <v xml:space="preserve">  </v>
          </cell>
          <cell r="K589" t="str">
            <v xml:space="preserve">  </v>
          </cell>
          <cell r="L589" t="str">
            <v xml:space="preserve">  </v>
          </cell>
          <cell r="M589" t="str">
            <v xml:space="preserve">  </v>
          </cell>
          <cell r="N589" t="str">
            <v xml:space="preserve">  </v>
          </cell>
          <cell r="O589" t="str">
            <v xml:space="preserve">  </v>
          </cell>
          <cell r="P589" t="str">
            <v xml:space="preserve">  </v>
          </cell>
        </row>
        <row r="590">
          <cell r="C590">
            <v>20346000</v>
          </cell>
          <cell r="D590" t="str">
            <v>USD</v>
          </cell>
          <cell r="E590" t="str">
            <v>BID</v>
          </cell>
          <cell r="F590" t="str">
            <v>4923/OC-EC</v>
          </cell>
          <cell r="G590" t="str">
            <v>GOBIERNO CENTRAL</v>
          </cell>
          <cell r="H590" t="str">
            <v xml:space="preserve"> 16.09.2020 </v>
          </cell>
          <cell r="I590">
            <v>31078409.100000001</v>
          </cell>
          <cell r="J590" t="str">
            <v xml:space="preserve">  </v>
          </cell>
          <cell r="K590" t="str">
            <v xml:space="preserve">  </v>
          </cell>
          <cell r="L590" t="str">
            <v xml:space="preserve">  </v>
          </cell>
          <cell r="M590" t="str">
            <v xml:space="preserve">  </v>
          </cell>
          <cell r="N590" t="str">
            <v xml:space="preserve">  </v>
          </cell>
          <cell r="O590" t="str">
            <v xml:space="preserve">  </v>
          </cell>
          <cell r="P590">
            <v>31078409.100000001</v>
          </cell>
        </row>
        <row r="591">
          <cell r="H591" t="str">
            <v xml:space="preserve">  </v>
          </cell>
          <cell r="I591" t="str">
            <v xml:space="preserve">  </v>
          </cell>
          <cell r="J591" t="str">
            <v xml:space="preserve">  </v>
          </cell>
          <cell r="K591" t="str">
            <v xml:space="preserve">  </v>
          </cell>
          <cell r="L591" t="str">
            <v xml:space="preserve">  </v>
          </cell>
          <cell r="M591" t="str">
            <v xml:space="preserve">  </v>
          </cell>
          <cell r="N591" t="str">
            <v xml:space="preserve">  </v>
          </cell>
          <cell r="O591" t="str">
            <v xml:space="preserve">  </v>
          </cell>
          <cell r="P591" t="str">
            <v xml:space="preserve">  </v>
          </cell>
        </row>
        <row r="592">
          <cell r="H592" t="str">
            <v xml:space="preserve">  </v>
          </cell>
          <cell r="I592" t="str">
            <v xml:space="preserve">  </v>
          </cell>
          <cell r="J592" t="str">
            <v xml:space="preserve">  </v>
          </cell>
          <cell r="K592" t="str">
            <v xml:space="preserve">  </v>
          </cell>
          <cell r="L592" t="str">
            <v xml:space="preserve">  </v>
          </cell>
          <cell r="M592" t="str">
            <v xml:space="preserve">  </v>
          </cell>
          <cell r="N592" t="str">
            <v xml:space="preserve">  </v>
          </cell>
          <cell r="O592" t="str">
            <v xml:space="preserve">  </v>
          </cell>
          <cell r="P592" t="str">
            <v xml:space="preserve">  </v>
          </cell>
        </row>
        <row r="593">
          <cell r="H593" t="str">
            <v xml:space="preserve">  </v>
          </cell>
          <cell r="I593" t="str">
            <v xml:space="preserve">  </v>
          </cell>
          <cell r="J593" t="str">
            <v xml:space="preserve">  </v>
          </cell>
          <cell r="K593" t="str">
            <v xml:space="preserve">  </v>
          </cell>
          <cell r="L593" t="str">
            <v xml:space="preserve">  </v>
          </cell>
          <cell r="M593" t="str">
            <v xml:space="preserve">  </v>
          </cell>
          <cell r="N593" t="str">
            <v xml:space="preserve">  </v>
          </cell>
          <cell r="O593" t="str">
            <v xml:space="preserve">  </v>
          </cell>
          <cell r="P593" t="str">
            <v xml:space="preserve">  </v>
          </cell>
        </row>
        <row r="594">
          <cell r="H594" t="str">
            <v xml:space="preserve">  </v>
          </cell>
          <cell r="I594" t="str">
            <v xml:space="preserve">  </v>
          </cell>
          <cell r="J594" t="str">
            <v xml:space="preserve">  </v>
          </cell>
          <cell r="K594" t="str">
            <v xml:space="preserve">  </v>
          </cell>
          <cell r="L594" t="str">
            <v xml:space="preserve">  </v>
          </cell>
          <cell r="M594" t="str">
            <v xml:space="preserve">  </v>
          </cell>
          <cell r="N594" t="str">
            <v xml:space="preserve">  </v>
          </cell>
          <cell r="O594" t="str">
            <v xml:space="preserve">  </v>
          </cell>
          <cell r="P594" t="str">
            <v xml:space="preserve">  </v>
          </cell>
        </row>
        <row r="595">
          <cell r="H595" t="str">
            <v xml:space="preserve">  </v>
          </cell>
          <cell r="I595" t="str">
            <v xml:space="preserve">  </v>
          </cell>
          <cell r="J595" t="str">
            <v xml:space="preserve">  </v>
          </cell>
          <cell r="K595" t="str">
            <v xml:space="preserve">  </v>
          </cell>
          <cell r="L595" t="str">
            <v xml:space="preserve">  </v>
          </cell>
          <cell r="M595" t="str">
            <v xml:space="preserve">  </v>
          </cell>
          <cell r="N595" t="str">
            <v xml:space="preserve">  </v>
          </cell>
          <cell r="O595" t="str">
            <v xml:space="preserve">  </v>
          </cell>
          <cell r="P595" t="str">
            <v xml:space="preserve">  </v>
          </cell>
        </row>
        <row r="596">
          <cell r="C596">
            <v>20347000</v>
          </cell>
          <cell r="D596" t="str">
            <v>USD</v>
          </cell>
          <cell r="E596" t="str">
            <v>BID</v>
          </cell>
          <cell r="F596" t="str">
            <v>4989/OC-EC</v>
          </cell>
          <cell r="G596" t="str">
            <v>GOBIERNO CENTRAL</v>
          </cell>
          <cell r="H596" t="str">
            <v xml:space="preserve"> 22.12.2020 </v>
          </cell>
          <cell r="I596">
            <v>31021465</v>
          </cell>
          <cell r="J596" t="str">
            <v xml:space="preserve">  </v>
          </cell>
          <cell r="K596" t="str">
            <v xml:space="preserve">  </v>
          </cell>
          <cell r="L596" t="str">
            <v xml:space="preserve">  </v>
          </cell>
          <cell r="M596" t="str">
            <v xml:space="preserve">  </v>
          </cell>
          <cell r="N596" t="str">
            <v xml:space="preserve">  </v>
          </cell>
          <cell r="O596" t="str">
            <v xml:space="preserve">  </v>
          </cell>
          <cell r="P596">
            <v>31021465</v>
          </cell>
        </row>
        <row r="597">
          <cell r="H597" t="str">
            <v xml:space="preserve">  </v>
          </cell>
          <cell r="I597" t="str">
            <v xml:space="preserve">  </v>
          </cell>
          <cell r="J597" t="str">
            <v xml:space="preserve">  </v>
          </cell>
          <cell r="K597" t="str">
            <v xml:space="preserve">  </v>
          </cell>
          <cell r="L597" t="str">
            <v xml:space="preserve">  </v>
          </cell>
          <cell r="M597" t="str">
            <v xml:space="preserve">  </v>
          </cell>
          <cell r="N597" t="str">
            <v xml:space="preserve">  </v>
          </cell>
          <cell r="O597" t="str">
            <v xml:space="preserve">  </v>
          </cell>
          <cell r="P597" t="str">
            <v xml:space="preserve">  </v>
          </cell>
        </row>
        <row r="598">
          <cell r="H598" t="str">
            <v xml:space="preserve">  </v>
          </cell>
          <cell r="I598" t="str">
            <v xml:space="preserve">  </v>
          </cell>
          <cell r="J598" t="str">
            <v xml:space="preserve">  </v>
          </cell>
          <cell r="K598" t="str">
            <v xml:space="preserve">  </v>
          </cell>
          <cell r="L598" t="str">
            <v xml:space="preserve">  </v>
          </cell>
          <cell r="M598" t="str">
            <v xml:space="preserve">  </v>
          </cell>
          <cell r="N598" t="str">
            <v xml:space="preserve">  </v>
          </cell>
          <cell r="O598" t="str">
            <v xml:space="preserve">  </v>
          </cell>
          <cell r="P598" t="str">
            <v xml:space="preserve">  </v>
          </cell>
        </row>
        <row r="599">
          <cell r="H599" t="str">
            <v xml:space="preserve">  </v>
          </cell>
          <cell r="I599" t="str">
            <v xml:space="preserve">  </v>
          </cell>
          <cell r="J599" t="str">
            <v xml:space="preserve">  </v>
          </cell>
          <cell r="K599" t="str">
            <v xml:space="preserve">  </v>
          </cell>
          <cell r="L599" t="str">
            <v xml:space="preserve">  </v>
          </cell>
          <cell r="M599" t="str">
            <v xml:space="preserve">  </v>
          </cell>
          <cell r="N599" t="str">
            <v xml:space="preserve">  </v>
          </cell>
          <cell r="O599" t="str">
            <v xml:space="preserve">  </v>
          </cell>
          <cell r="P599" t="str">
            <v xml:space="preserve">  </v>
          </cell>
        </row>
        <row r="600">
          <cell r="H600" t="str">
            <v xml:space="preserve">  </v>
          </cell>
          <cell r="I600" t="str">
            <v xml:space="preserve">  </v>
          </cell>
          <cell r="J600" t="str">
            <v xml:space="preserve">  </v>
          </cell>
          <cell r="K600" t="str">
            <v xml:space="preserve">  </v>
          </cell>
          <cell r="L600" t="str">
            <v xml:space="preserve">  </v>
          </cell>
          <cell r="M600" t="str">
            <v xml:space="preserve">  </v>
          </cell>
          <cell r="N600" t="str">
            <v xml:space="preserve">  </v>
          </cell>
          <cell r="O600" t="str">
            <v xml:space="preserve">  </v>
          </cell>
          <cell r="P600" t="str">
            <v xml:space="preserve">  </v>
          </cell>
        </row>
        <row r="601">
          <cell r="H601" t="str">
            <v xml:space="preserve">  </v>
          </cell>
          <cell r="I601" t="str">
            <v xml:space="preserve">  </v>
          </cell>
          <cell r="J601" t="str">
            <v xml:space="preserve">  </v>
          </cell>
          <cell r="K601" t="str">
            <v xml:space="preserve">  </v>
          </cell>
          <cell r="L601" t="str">
            <v xml:space="preserve">  </v>
          </cell>
          <cell r="M601" t="str">
            <v xml:space="preserve">  </v>
          </cell>
          <cell r="N601" t="str">
            <v xml:space="preserve">  </v>
          </cell>
          <cell r="O601" t="str">
            <v xml:space="preserve">  </v>
          </cell>
          <cell r="P601" t="str">
            <v xml:space="preserve">  </v>
          </cell>
        </row>
        <row r="602">
          <cell r="C602">
            <v>20348000</v>
          </cell>
          <cell r="D602" t="str">
            <v>USD</v>
          </cell>
          <cell r="E602" t="str">
            <v>BID</v>
          </cell>
          <cell r="F602" t="str">
            <v>5230/OC-EC</v>
          </cell>
          <cell r="G602" t="str">
            <v>GOBIERNO CENTRAL</v>
          </cell>
          <cell r="H602" t="str">
            <v xml:space="preserve"> 22.03.2021 </v>
          </cell>
          <cell r="I602">
            <v>200000000</v>
          </cell>
          <cell r="J602" t="str">
            <v xml:space="preserve">  </v>
          </cell>
          <cell r="K602" t="str">
            <v xml:space="preserve">  </v>
          </cell>
          <cell r="L602" t="str">
            <v xml:space="preserve">  </v>
          </cell>
          <cell r="M602" t="str">
            <v xml:space="preserve">  </v>
          </cell>
          <cell r="N602" t="str">
            <v xml:space="preserve">  </v>
          </cell>
          <cell r="O602" t="str">
            <v xml:space="preserve">  </v>
          </cell>
          <cell r="P602">
            <v>200000000</v>
          </cell>
        </row>
        <row r="603">
          <cell r="H603" t="str">
            <v xml:space="preserve">  </v>
          </cell>
          <cell r="I603" t="str">
            <v xml:space="preserve">  </v>
          </cell>
          <cell r="J603" t="str">
            <v xml:space="preserve">  </v>
          </cell>
          <cell r="K603" t="str">
            <v xml:space="preserve">  </v>
          </cell>
          <cell r="L603" t="str">
            <v xml:space="preserve">  </v>
          </cell>
          <cell r="M603" t="str">
            <v xml:space="preserve">  </v>
          </cell>
          <cell r="N603" t="str">
            <v xml:space="preserve">  </v>
          </cell>
          <cell r="O603" t="str">
            <v xml:space="preserve">  </v>
          </cell>
          <cell r="P603" t="str">
            <v xml:space="preserve">  </v>
          </cell>
        </row>
        <row r="604">
          <cell r="H604" t="str">
            <v xml:space="preserve">  </v>
          </cell>
          <cell r="I604" t="str">
            <v xml:space="preserve">  </v>
          </cell>
          <cell r="J604" t="str">
            <v xml:space="preserve">  </v>
          </cell>
          <cell r="K604" t="str">
            <v xml:space="preserve">  </v>
          </cell>
          <cell r="L604" t="str">
            <v xml:space="preserve">  </v>
          </cell>
          <cell r="M604" t="str">
            <v xml:space="preserve">  </v>
          </cell>
          <cell r="N604" t="str">
            <v xml:space="preserve">  </v>
          </cell>
          <cell r="O604" t="str">
            <v xml:space="preserve">  </v>
          </cell>
          <cell r="P604" t="str">
            <v xml:space="preserve">  </v>
          </cell>
        </row>
        <row r="605">
          <cell r="H605" t="str">
            <v xml:space="preserve">  </v>
          </cell>
          <cell r="I605" t="str">
            <v xml:space="preserve">  </v>
          </cell>
          <cell r="J605" t="str">
            <v xml:space="preserve">  </v>
          </cell>
          <cell r="K605" t="str">
            <v xml:space="preserve">  </v>
          </cell>
          <cell r="L605" t="str">
            <v xml:space="preserve">  </v>
          </cell>
          <cell r="M605" t="str">
            <v xml:space="preserve">  </v>
          </cell>
          <cell r="N605" t="str">
            <v xml:space="preserve">  </v>
          </cell>
          <cell r="O605" t="str">
            <v xml:space="preserve">  </v>
          </cell>
          <cell r="P605" t="str">
            <v xml:space="preserve">  </v>
          </cell>
        </row>
        <row r="606">
          <cell r="H606" t="str">
            <v xml:space="preserve">  </v>
          </cell>
          <cell r="I606" t="str">
            <v xml:space="preserve">  </v>
          </cell>
          <cell r="J606" t="str">
            <v xml:space="preserve">  </v>
          </cell>
          <cell r="K606" t="str">
            <v xml:space="preserve">  </v>
          </cell>
          <cell r="L606" t="str">
            <v xml:space="preserve">  </v>
          </cell>
          <cell r="M606" t="str">
            <v xml:space="preserve">  </v>
          </cell>
          <cell r="N606" t="str">
            <v xml:space="preserve">  </v>
          </cell>
          <cell r="O606" t="str">
            <v xml:space="preserve">  </v>
          </cell>
          <cell r="P606" t="str">
            <v xml:space="preserve">  </v>
          </cell>
        </row>
        <row r="607">
          <cell r="H607" t="str">
            <v xml:space="preserve">  </v>
          </cell>
          <cell r="I607" t="str">
            <v xml:space="preserve">  </v>
          </cell>
          <cell r="J607" t="str">
            <v xml:space="preserve">  </v>
          </cell>
          <cell r="K607" t="str">
            <v xml:space="preserve">  </v>
          </cell>
          <cell r="L607" t="str">
            <v xml:space="preserve">  </v>
          </cell>
          <cell r="M607" t="str">
            <v xml:space="preserve">  </v>
          </cell>
          <cell r="N607" t="str">
            <v xml:space="preserve">  </v>
          </cell>
          <cell r="O607" t="str">
            <v xml:space="preserve">  </v>
          </cell>
          <cell r="P607" t="str">
            <v xml:space="preserve">  </v>
          </cell>
        </row>
        <row r="608">
          <cell r="C608">
            <v>20349000</v>
          </cell>
          <cell r="D608" t="str">
            <v>USD</v>
          </cell>
          <cell r="E608" t="str">
            <v>BID</v>
          </cell>
          <cell r="F608" t="str">
            <v>5312/OC-EC</v>
          </cell>
          <cell r="G608" t="str">
            <v>GOBIERNO CENTRAL</v>
          </cell>
          <cell r="H608" t="str">
            <v xml:space="preserve"> 28.10.2021 </v>
          </cell>
          <cell r="I608">
            <v>291721110.60000002</v>
          </cell>
          <cell r="J608" t="str">
            <v xml:space="preserve">  </v>
          </cell>
          <cell r="K608" t="str">
            <v xml:space="preserve">  </v>
          </cell>
          <cell r="L608" t="str">
            <v xml:space="preserve">  </v>
          </cell>
          <cell r="M608" t="str">
            <v xml:space="preserve">  </v>
          </cell>
          <cell r="N608" t="str">
            <v xml:space="preserve">  </v>
          </cell>
          <cell r="O608" t="str">
            <v xml:space="preserve">  </v>
          </cell>
          <cell r="P608">
            <v>291721110.60000002</v>
          </cell>
        </row>
        <row r="609">
          <cell r="H609" t="str">
            <v xml:space="preserve">  </v>
          </cell>
          <cell r="I609" t="str">
            <v xml:space="preserve">  </v>
          </cell>
          <cell r="J609" t="str">
            <v xml:space="preserve">  </v>
          </cell>
          <cell r="K609" t="str">
            <v xml:space="preserve">  </v>
          </cell>
          <cell r="L609" t="str">
            <v xml:space="preserve">  </v>
          </cell>
          <cell r="M609" t="str">
            <v xml:space="preserve">  </v>
          </cell>
          <cell r="N609" t="str">
            <v xml:space="preserve">  </v>
          </cell>
          <cell r="O609" t="str">
            <v xml:space="preserve">  </v>
          </cell>
          <cell r="P609" t="str">
            <v xml:space="preserve">  </v>
          </cell>
        </row>
        <row r="610">
          <cell r="H610" t="str">
            <v xml:space="preserve">  </v>
          </cell>
          <cell r="I610" t="str">
            <v xml:space="preserve">  </v>
          </cell>
          <cell r="J610" t="str">
            <v xml:space="preserve">  </v>
          </cell>
          <cell r="K610" t="str">
            <v xml:space="preserve">  </v>
          </cell>
          <cell r="L610" t="str">
            <v xml:space="preserve">  </v>
          </cell>
          <cell r="M610" t="str">
            <v xml:space="preserve">  </v>
          </cell>
          <cell r="N610" t="str">
            <v xml:space="preserve">  </v>
          </cell>
          <cell r="O610" t="str">
            <v xml:space="preserve">  </v>
          </cell>
          <cell r="P610" t="str">
            <v xml:space="preserve">  </v>
          </cell>
        </row>
        <row r="611">
          <cell r="H611" t="str">
            <v xml:space="preserve">  </v>
          </cell>
          <cell r="I611" t="str">
            <v xml:space="preserve">  </v>
          </cell>
          <cell r="J611" t="str">
            <v xml:space="preserve">  </v>
          </cell>
          <cell r="K611" t="str">
            <v xml:space="preserve">  </v>
          </cell>
          <cell r="L611" t="str">
            <v xml:space="preserve">  </v>
          </cell>
          <cell r="M611" t="str">
            <v xml:space="preserve">  </v>
          </cell>
          <cell r="N611" t="str">
            <v xml:space="preserve">  </v>
          </cell>
          <cell r="O611" t="str">
            <v xml:space="preserve">  </v>
          </cell>
          <cell r="P611" t="str">
            <v xml:space="preserve">  </v>
          </cell>
        </row>
        <row r="612">
          <cell r="H612" t="str">
            <v xml:space="preserve">  </v>
          </cell>
          <cell r="I612" t="str">
            <v xml:space="preserve">  </v>
          </cell>
          <cell r="J612" t="str">
            <v xml:space="preserve">  </v>
          </cell>
          <cell r="K612" t="str">
            <v xml:space="preserve">  </v>
          </cell>
          <cell r="L612" t="str">
            <v xml:space="preserve">  </v>
          </cell>
          <cell r="M612" t="str">
            <v xml:space="preserve">  </v>
          </cell>
          <cell r="N612" t="str">
            <v xml:space="preserve">  </v>
          </cell>
          <cell r="O612" t="str">
            <v xml:space="preserve">  </v>
          </cell>
          <cell r="P612" t="str">
            <v xml:space="preserve">  </v>
          </cell>
        </row>
        <row r="613">
          <cell r="H613" t="str">
            <v xml:space="preserve">  </v>
          </cell>
          <cell r="I613" t="str">
            <v xml:space="preserve">  </v>
          </cell>
          <cell r="J613" t="str">
            <v xml:space="preserve">  </v>
          </cell>
          <cell r="K613" t="str">
            <v xml:space="preserve">  </v>
          </cell>
          <cell r="L613" t="str">
            <v xml:space="preserve">  </v>
          </cell>
          <cell r="M613" t="str">
            <v xml:space="preserve">  </v>
          </cell>
          <cell r="N613" t="str">
            <v xml:space="preserve">  </v>
          </cell>
          <cell r="O613" t="str">
            <v xml:space="preserve">  </v>
          </cell>
          <cell r="P613" t="str">
            <v xml:space="preserve">  </v>
          </cell>
        </row>
        <row r="614">
          <cell r="C614">
            <v>20350000</v>
          </cell>
          <cell r="D614" t="str">
            <v>USD</v>
          </cell>
          <cell r="E614" t="str">
            <v>BID</v>
          </cell>
          <cell r="F614" t="str">
            <v>5403/OC-EC</v>
          </cell>
          <cell r="G614" t="str">
            <v>GOBIERNO CENTRAL</v>
          </cell>
          <cell r="H614" t="str">
            <v xml:space="preserve"> 06.12.2021 </v>
          </cell>
          <cell r="I614">
            <v>333333333.31999999</v>
          </cell>
          <cell r="J614" t="str">
            <v xml:space="preserve">  </v>
          </cell>
          <cell r="K614" t="str">
            <v xml:space="preserve">  </v>
          </cell>
          <cell r="L614" t="str">
            <v xml:space="preserve">  </v>
          </cell>
          <cell r="M614" t="str">
            <v xml:space="preserve">  </v>
          </cell>
          <cell r="N614" t="str">
            <v xml:space="preserve">  </v>
          </cell>
          <cell r="O614" t="str">
            <v xml:space="preserve">  </v>
          </cell>
          <cell r="P614">
            <v>333333333.31999999</v>
          </cell>
        </row>
        <row r="615">
          <cell r="H615" t="str">
            <v xml:space="preserve">  </v>
          </cell>
          <cell r="I615" t="str">
            <v xml:space="preserve">  </v>
          </cell>
          <cell r="J615" t="str">
            <v xml:space="preserve">  </v>
          </cell>
          <cell r="K615" t="str">
            <v xml:space="preserve">  </v>
          </cell>
          <cell r="L615" t="str">
            <v xml:space="preserve">  </v>
          </cell>
          <cell r="M615" t="str">
            <v xml:space="preserve">  </v>
          </cell>
          <cell r="N615" t="str">
            <v xml:space="preserve">  </v>
          </cell>
          <cell r="O615" t="str">
            <v xml:space="preserve">  </v>
          </cell>
          <cell r="P615" t="str">
            <v xml:space="preserve">  </v>
          </cell>
        </row>
        <row r="616">
          <cell r="H616" t="str">
            <v xml:space="preserve">  </v>
          </cell>
          <cell r="I616" t="str">
            <v xml:space="preserve">  </v>
          </cell>
          <cell r="J616" t="str">
            <v xml:space="preserve">  </v>
          </cell>
          <cell r="K616" t="str">
            <v xml:space="preserve">  </v>
          </cell>
          <cell r="L616" t="str">
            <v xml:space="preserve">  </v>
          </cell>
          <cell r="M616" t="str">
            <v xml:space="preserve">  </v>
          </cell>
          <cell r="N616" t="str">
            <v xml:space="preserve">  </v>
          </cell>
          <cell r="O616" t="str">
            <v xml:space="preserve">  </v>
          </cell>
          <cell r="P616" t="str">
            <v xml:space="preserve">  </v>
          </cell>
        </row>
        <row r="617">
          <cell r="H617" t="str">
            <v xml:space="preserve">  </v>
          </cell>
          <cell r="I617" t="str">
            <v xml:space="preserve">  </v>
          </cell>
          <cell r="J617" t="str">
            <v xml:space="preserve">  </v>
          </cell>
          <cell r="K617" t="str">
            <v xml:space="preserve">  </v>
          </cell>
          <cell r="L617" t="str">
            <v xml:space="preserve">  </v>
          </cell>
          <cell r="M617" t="str">
            <v xml:space="preserve">  </v>
          </cell>
          <cell r="N617" t="str">
            <v xml:space="preserve">  </v>
          </cell>
          <cell r="O617" t="str">
            <v xml:space="preserve">  </v>
          </cell>
          <cell r="P617" t="str">
            <v xml:space="preserve">  </v>
          </cell>
        </row>
        <row r="618">
          <cell r="H618" t="str">
            <v xml:space="preserve">  </v>
          </cell>
          <cell r="I618" t="str">
            <v xml:space="preserve">  </v>
          </cell>
          <cell r="J618" t="str">
            <v xml:space="preserve">  </v>
          </cell>
          <cell r="K618" t="str">
            <v xml:space="preserve">  </v>
          </cell>
          <cell r="L618" t="str">
            <v xml:space="preserve">  </v>
          </cell>
          <cell r="M618" t="str">
            <v xml:space="preserve">  </v>
          </cell>
          <cell r="N618" t="str">
            <v xml:space="preserve">  </v>
          </cell>
          <cell r="O618" t="str">
            <v xml:space="preserve">  </v>
          </cell>
          <cell r="P618" t="str">
            <v xml:space="preserve">  </v>
          </cell>
        </row>
        <row r="619">
          <cell r="H619" t="str">
            <v xml:space="preserve">  </v>
          </cell>
          <cell r="I619" t="str">
            <v xml:space="preserve">  </v>
          </cell>
          <cell r="J619" t="str">
            <v xml:space="preserve">  </v>
          </cell>
          <cell r="K619" t="str">
            <v xml:space="preserve">  </v>
          </cell>
          <cell r="L619" t="str">
            <v xml:space="preserve">  </v>
          </cell>
          <cell r="M619" t="str">
            <v xml:space="preserve">  </v>
          </cell>
          <cell r="N619" t="str">
            <v xml:space="preserve">  </v>
          </cell>
          <cell r="O619" t="str">
            <v xml:space="preserve">  </v>
          </cell>
          <cell r="P619" t="str">
            <v xml:space="preserve">  </v>
          </cell>
        </row>
        <row r="620">
          <cell r="C620">
            <v>20351000</v>
          </cell>
          <cell r="D620" t="str">
            <v>USD</v>
          </cell>
          <cell r="E620" t="str">
            <v>BID</v>
          </cell>
          <cell r="F620" t="str">
            <v>5520/OC-EC</v>
          </cell>
          <cell r="G620" t="str">
            <v>GOBIERNO CENTRAL</v>
          </cell>
          <cell r="H620" t="str">
            <v xml:space="preserve"> 21.06.2022 </v>
          </cell>
          <cell r="I620">
            <v>250000000</v>
          </cell>
          <cell r="J620" t="str">
            <v xml:space="preserve">  </v>
          </cell>
          <cell r="K620" t="str">
            <v xml:space="preserve">  </v>
          </cell>
          <cell r="L620" t="str">
            <v xml:space="preserve">  </v>
          </cell>
          <cell r="M620" t="str">
            <v xml:space="preserve">  </v>
          </cell>
          <cell r="N620" t="str">
            <v xml:space="preserve">  </v>
          </cell>
          <cell r="O620" t="str">
            <v xml:space="preserve">  </v>
          </cell>
          <cell r="P620">
            <v>250000000</v>
          </cell>
        </row>
        <row r="621">
          <cell r="H621" t="str">
            <v xml:space="preserve">  </v>
          </cell>
          <cell r="I621" t="str">
            <v xml:space="preserve">  </v>
          </cell>
          <cell r="J621" t="str">
            <v xml:space="preserve">  </v>
          </cell>
          <cell r="K621" t="str">
            <v xml:space="preserve">  </v>
          </cell>
          <cell r="L621" t="str">
            <v xml:space="preserve">  </v>
          </cell>
          <cell r="M621" t="str">
            <v xml:space="preserve">  </v>
          </cell>
          <cell r="N621" t="str">
            <v xml:space="preserve">  </v>
          </cell>
          <cell r="O621" t="str">
            <v xml:space="preserve">  </v>
          </cell>
          <cell r="P621" t="str">
            <v xml:space="preserve">  </v>
          </cell>
        </row>
        <row r="622">
          <cell r="H622" t="str">
            <v xml:space="preserve">  </v>
          </cell>
          <cell r="I622" t="str">
            <v xml:space="preserve">  </v>
          </cell>
          <cell r="J622" t="str">
            <v xml:space="preserve">  </v>
          </cell>
          <cell r="K622" t="str">
            <v xml:space="preserve">  </v>
          </cell>
          <cell r="L622" t="str">
            <v xml:space="preserve">  </v>
          </cell>
          <cell r="M622" t="str">
            <v xml:space="preserve">  </v>
          </cell>
          <cell r="N622" t="str">
            <v xml:space="preserve">  </v>
          </cell>
          <cell r="O622" t="str">
            <v xml:space="preserve">  </v>
          </cell>
          <cell r="P622" t="str">
            <v xml:space="preserve">  </v>
          </cell>
        </row>
        <row r="623">
          <cell r="H623" t="str">
            <v xml:space="preserve">  </v>
          </cell>
          <cell r="I623" t="str">
            <v xml:space="preserve">  </v>
          </cell>
          <cell r="J623" t="str">
            <v xml:space="preserve">  </v>
          </cell>
          <cell r="K623" t="str">
            <v xml:space="preserve">  </v>
          </cell>
          <cell r="L623" t="str">
            <v xml:space="preserve">  </v>
          </cell>
          <cell r="M623" t="str">
            <v xml:space="preserve">  </v>
          </cell>
          <cell r="N623" t="str">
            <v xml:space="preserve">  </v>
          </cell>
          <cell r="O623" t="str">
            <v xml:space="preserve">  </v>
          </cell>
          <cell r="P623" t="str">
            <v xml:space="preserve">  </v>
          </cell>
        </row>
        <row r="624">
          <cell r="H624" t="str">
            <v xml:space="preserve">  </v>
          </cell>
          <cell r="I624" t="str">
            <v xml:space="preserve">  </v>
          </cell>
          <cell r="J624" t="str">
            <v xml:space="preserve">  </v>
          </cell>
          <cell r="K624" t="str">
            <v xml:space="preserve">  </v>
          </cell>
          <cell r="L624" t="str">
            <v xml:space="preserve">  </v>
          </cell>
          <cell r="M624" t="str">
            <v xml:space="preserve">  </v>
          </cell>
          <cell r="N624" t="str">
            <v xml:space="preserve">  </v>
          </cell>
          <cell r="O624" t="str">
            <v xml:space="preserve">  </v>
          </cell>
          <cell r="P624" t="str">
            <v xml:space="preserve">  </v>
          </cell>
        </row>
        <row r="625">
          <cell r="H625" t="str">
            <v xml:space="preserve">  </v>
          </cell>
          <cell r="I625" t="str">
            <v xml:space="preserve">  </v>
          </cell>
          <cell r="J625" t="str">
            <v xml:space="preserve">  </v>
          </cell>
          <cell r="K625" t="str">
            <v xml:space="preserve">  </v>
          </cell>
          <cell r="L625" t="str">
            <v xml:space="preserve">  </v>
          </cell>
          <cell r="M625" t="str">
            <v xml:space="preserve">  </v>
          </cell>
          <cell r="N625" t="str">
            <v xml:space="preserve">  </v>
          </cell>
          <cell r="O625" t="str">
            <v xml:space="preserve">  </v>
          </cell>
          <cell r="P625" t="str">
            <v xml:space="preserve">  </v>
          </cell>
        </row>
        <row r="626">
          <cell r="C626">
            <v>20352000</v>
          </cell>
          <cell r="D626" t="str">
            <v>USD</v>
          </cell>
          <cell r="E626" t="str">
            <v>BID</v>
          </cell>
          <cell r="F626" t="str">
            <v>5687/OC-EC</v>
          </cell>
          <cell r="G626" t="str">
            <v>GOBIERNO CENTRAL</v>
          </cell>
          <cell r="H626" t="str">
            <v xml:space="preserve"> 13.12.2022 </v>
          </cell>
          <cell r="I626">
            <v>400000000</v>
          </cell>
          <cell r="J626" t="str">
            <v xml:space="preserve">  </v>
          </cell>
          <cell r="K626" t="str">
            <v xml:space="preserve">  </v>
          </cell>
          <cell r="L626">
            <v>11137384.92</v>
          </cell>
          <cell r="M626" t="str">
            <v xml:space="preserve">  </v>
          </cell>
          <cell r="N626" t="str">
            <v xml:space="preserve">  </v>
          </cell>
          <cell r="O626" t="str">
            <v xml:space="preserve">  </v>
          </cell>
          <cell r="P626">
            <v>400000000</v>
          </cell>
        </row>
        <row r="627">
          <cell r="H627" t="str">
            <v xml:space="preserve">  </v>
          </cell>
          <cell r="I627" t="str">
            <v xml:space="preserve">  </v>
          </cell>
          <cell r="J627" t="str">
            <v xml:space="preserve">  </v>
          </cell>
          <cell r="K627" t="str">
            <v xml:space="preserve">  </v>
          </cell>
          <cell r="L627" t="str">
            <v xml:space="preserve">  </v>
          </cell>
          <cell r="M627" t="str">
            <v xml:space="preserve">  </v>
          </cell>
          <cell r="N627" t="str">
            <v xml:space="preserve">  </v>
          </cell>
          <cell r="O627" t="str">
            <v xml:space="preserve">  </v>
          </cell>
          <cell r="P627" t="str">
            <v xml:space="preserve">  </v>
          </cell>
        </row>
        <row r="628">
          <cell r="H628" t="str">
            <v xml:space="preserve">  </v>
          </cell>
          <cell r="I628" t="str">
            <v xml:space="preserve">  </v>
          </cell>
          <cell r="J628" t="str">
            <v xml:space="preserve">  </v>
          </cell>
          <cell r="K628" t="str">
            <v xml:space="preserve">  </v>
          </cell>
          <cell r="L628" t="str">
            <v xml:space="preserve">  </v>
          </cell>
          <cell r="M628" t="str">
            <v xml:space="preserve">  </v>
          </cell>
          <cell r="N628" t="str">
            <v xml:space="preserve">  </v>
          </cell>
          <cell r="O628" t="str">
            <v xml:space="preserve">  </v>
          </cell>
          <cell r="P628" t="str">
            <v xml:space="preserve">  </v>
          </cell>
        </row>
        <row r="629">
          <cell r="H629" t="str">
            <v xml:space="preserve">  </v>
          </cell>
          <cell r="I629" t="str">
            <v xml:space="preserve">  </v>
          </cell>
          <cell r="J629" t="str">
            <v xml:space="preserve">  </v>
          </cell>
          <cell r="K629" t="str">
            <v xml:space="preserve">  </v>
          </cell>
          <cell r="L629" t="str">
            <v xml:space="preserve">  </v>
          </cell>
          <cell r="M629" t="str">
            <v xml:space="preserve">  </v>
          </cell>
          <cell r="N629" t="str">
            <v xml:space="preserve">  </v>
          </cell>
          <cell r="O629" t="str">
            <v xml:space="preserve">  </v>
          </cell>
          <cell r="P629" t="str">
            <v xml:space="preserve">  </v>
          </cell>
        </row>
        <row r="630">
          <cell r="H630" t="str">
            <v xml:space="preserve">  </v>
          </cell>
          <cell r="I630" t="str">
            <v xml:space="preserve">  </v>
          </cell>
          <cell r="J630" t="str">
            <v xml:space="preserve">  </v>
          </cell>
          <cell r="K630" t="str">
            <v xml:space="preserve">  </v>
          </cell>
          <cell r="L630" t="str">
            <v xml:space="preserve">  </v>
          </cell>
          <cell r="M630" t="str">
            <v xml:space="preserve">  </v>
          </cell>
          <cell r="N630" t="str">
            <v xml:space="preserve">  </v>
          </cell>
          <cell r="O630" t="str">
            <v xml:space="preserve">  </v>
          </cell>
          <cell r="P630" t="str">
            <v xml:space="preserve">  </v>
          </cell>
        </row>
        <row r="631">
          <cell r="H631" t="str">
            <v xml:space="preserve">  </v>
          </cell>
          <cell r="I631" t="str">
            <v xml:space="preserve">  </v>
          </cell>
          <cell r="J631" t="str">
            <v xml:space="preserve">  </v>
          </cell>
          <cell r="K631" t="str">
            <v xml:space="preserve">  </v>
          </cell>
          <cell r="L631" t="str">
            <v xml:space="preserve">  </v>
          </cell>
          <cell r="M631" t="str">
            <v xml:space="preserve">  </v>
          </cell>
          <cell r="N631" t="str">
            <v xml:space="preserve">  </v>
          </cell>
          <cell r="O631" t="str">
            <v xml:space="preserve">  </v>
          </cell>
          <cell r="P631" t="str">
            <v xml:space="preserve">  </v>
          </cell>
        </row>
        <row r="632">
          <cell r="C632">
            <v>20353000</v>
          </cell>
          <cell r="D632" t="str">
            <v>USD</v>
          </cell>
          <cell r="E632" t="str">
            <v>BID</v>
          </cell>
          <cell r="F632" t="str">
            <v>5598/OC-EC</v>
          </cell>
          <cell r="G632" t="str">
            <v>GOBIERNO CENTRAL</v>
          </cell>
          <cell r="H632" t="str">
            <v xml:space="preserve"> 23.01.2023 </v>
          </cell>
          <cell r="I632">
            <v>9204799</v>
          </cell>
          <cell r="J632" t="str">
            <v xml:space="preserve">  </v>
          </cell>
          <cell r="K632" t="str">
            <v xml:space="preserve">  </v>
          </cell>
          <cell r="L632">
            <v>205970.84</v>
          </cell>
          <cell r="M632">
            <v>106169.4</v>
          </cell>
          <cell r="N632" t="str">
            <v xml:space="preserve">  </v>
          </cell>
          <cell r="O632" t="str">
            <v xml:space="preserve">  </v>
          </cell>
          <cell r="P632">
            <v>9204799</v>
          </cell>
        </row>
        <row r="633">
          <cell r="H633" t="str">
            <v xml:space="preserve">  </v>
          </cell>
          <cell r="I633" t="str">
            <v xml:space="preserve">  </v>
          </cell>
          <cell r="J633" t="str">
            <v xml:space="preserve">  </v>
          </cell>
          <cell r="K633" t="str">
            <v xml:space="preserve">  </v>
          </cell>
          <cell r="L633" t="str">
            <v xml:space="preserve">  </v>
          </cell>
          <cell r="M633" t="str">
            <v xml:space="preserve">  </v>
          </cell>
          <cell r="N633" t="str">
            <v xml:space="preserve">  </v>
          </cell>
          <cell r="O633" t="str">
            <v xml:space="preserve">  </v>
          </cell>
          <cell r="P633" t="str">
            <v xml:space="preserve">  </v>
          </cell>
        </row>
        <row r="634">
          <cell r="H634" t="str">
            <v xml:space="preserve">  </v>
          </cell>
          <cell r="I634" t="str">
            <v xml:space="preserve">  </v>
          </cell>
          <cell r="J634" t="str">
            <v xml:space="preserve">  </v>
          </cell>
          <cell r="K634" t="str">
            <v xml:space="preserve">  </v>
          </cell>
          <cell r="L634" t="str">
            <v xml:space="preserve">  </v>
          </cell>
          <cell r="M634" t="str">
            <v xml:space="preserve">  </v>
          </cell>
          <cell r="N634" t="str">
            <v xml:space="preserve">  </v>
          </cell>
          <cell r="O634" t="str">
            <v xml:space="preserve">  </v>
          </cell>
          <cell r="P634" t="str">
            <v xml:space="preserve">  </v>
          </cell>
        </row>
        <row r="635">
          <cell r="H635" t="str">
            <v xml:space="preserve">  </v>
          </cell>
          <cell r="I635" t="str">
            <v xml:space="preserve">  </v>
          </cell>
          <cell r="J635" t="str">
            <v xml:space="preserve">  </v>
          </cell>
          <cell r="K635" t="str">
            <v xml:space="preserve">  </v>
          </cell>
          <cell r="L635" t="str">
            <v xml:space="preserve">  </v>
          </cell>
          <cell r="M635" t="str">
            <v xml:space="preserve">  </v>
          </cell>
          <cell r="N635" t="str">
            <v xml:space="preserve">  </v>
          </cell>
          <cell r="O635" t="str">
            <v xml:space="preserve">  </v>
          </cell>
          <cell r="P635" t="str">
            <v xml:space="preserve">  </v>
          </cell>
        </row>
        <row r="636">
          <cell r="H636" t="str">
            <v xml:space="preserve">  </v>
          </cell>
          <cell r="I636" t="str">
            <v xml:space="preserve">  </v>
          </cell>
          <cell r="J636" t="str">
            <v xml:space="preserve">  </v>
          </cell>
          <cell r="K636" t="str">
            <v xml:space="preserve">  </v>
          </cell>
          <cell r="L636" t="str">
            <v xml:space="preserve">  </v>
          </cell>
          <cell r="M636" t="str">
            <v xml:space="preserve">  </v>
          </cell>
          <cell r="N636" t="str">
            <v xml:space="preserve">  </v>
          </cell>
          <cell r="O636" t="str">
            <v xml:space="preserve">  </v>
          </cell>
          <cell r="P636" t="str">
            <v xml:space="preserve">  </v>
          </cell>
        </row>
        <row r="637">
          <cell r="H637" t="str">
            <v xml:space="preserve">  </v>
          </cell>
          <cell r="I637" t="str">
            <v xml:space="preserve">  </v>
          </cell>
          <cell r="J637" t="str">
            <v xml:space="preserve">  </v>
          </cell>
          <cell r="K637" t="str">
            <v xml:space="preserve">  </v>
          </cell>
          <cell r="L637" t="str">
            <v xml:space="preserve">  </v>
          </cell>
          <cell r="M637" t="str">
            <v xml:space="preserve">  </v>
          </cell>
          <cell r="N637" t="str">
            <v xml:space="preserve">  </v>
          </cell>
          <cell r="O637" t="str">
            <v xml:space="preserve">  </v>
          </cell>
          <cell r="P637" t="str">
            <v xml:space="preserve">  </v>
          </cell>
        </row>
        <row r="638">
          <cell r="C638">
            <v>20354000</v>
          </cell>
          <cell r="D638" t="str">
            <v>USD</v>
          </cell>
          <cell r="E638" t="str">
            <v>BID</v>
          </cell>
          <cell r="F638" t="str">
            <v>5599/KI-EC</v>
          </cell>
          <cell r="G638" t="str">
            <v>GOBIERNO CENTRAL</v>
          </cell>
          <cell r="H638" t="str">
            <v xml:space="preserve"> 23.01.2023 </v>
          </cell>
          <cell r="I638">
            <v>3661682.67</v>
          </cell>
          <cell r="J638" t="str">
            <v xml:space="preserve">  </v>
          </cell>
          <cell r="K638" t="str">
            <v xml:space="preserve">  </v>
          </cell>
          <cell r="L638">
            <v>23996.560000000001</v>
          </cell>
          <cell r="M638" t="str">
            <v xml:space="preserve">  </v>
          </cell>
          <cell r="N638" t="str">
            <v xml:space="preserve">  </v>
          </cell>
          <cell r="O638" t="str">
            <v xml:space="preserve">  </v>
          </cell>
          <cell r="P638">
            <v>3661682.67</v>
          </cell>
        </row>
        <row r="639">
          <cell r="H639" t="str">
            <v xml:space="preserve">  </v>
          </cell>
          <cell r="I639" t="str">
            <v xml:space="preserve">  </v>
          </cell>
          <cell r="J639" t="str">
            <v xml:space="preserve">  </v>
          </cell>
          <cell r="K639" t="str">
            <v xml:space="preserve">  </v>
          </cell>
          <cell r="L639" t="str">
            <v xml:space="preserve">  </v>
          </cell>
          <cell r="M639" t="str">
            <v xml:space="preserve">  </v>
          </cell>
          <cell r="N639" t="str">
            <v xml:space="preserve">  </v>
          </cell>
          <cell r="O639" t="str">
            <v xml:space="preserve">  </v>
          </cell>
          <cell r="P639" t="str">
            <v xml:space="preserve">  </v>
          </cell>
        </row>
        <row r="640">
          <cell r="H640" t="str">
            <v xml:space="preserve">  </v>
          </cell>
          <cell r="I640" t="str">
            <v xml:space="preserve">  </v>
          </cell>
          <cell r="J640" t="str">
            <v xml:space="preserve">  </v>
          </cell>
          <cell r="K640" t="str">
            <v xml:space="preserve">  </v>
          </cell>
          <cell r="L640" t="str">
            <v xml:space="preserve">  </v>
          </cell>
          <cell r="M640" t="str">
            <v xml:space="preserve">  </v>
          </cell>
          <cell r="N640" t="str">
            <v xml:space="preserve">  </v>
          </cell>
          <cell r="O640" t="str">
            <v xml:space="preserve">  </v>
          </cell>
          <cell r="P640" t="str">
            <v xml:space="preserve">  </v>
          </cell>
        </row>
        <row r="641">
          <cell r="H641" t="str">
            <v xml:space="preserve">  </v>
          </cell>
          <cell r="I641" t="str">
            <v xml:space="preserve">  </v>
          </cell>
          <cell r="J641" t="str">
            <v xml:space="preserve">  </v>
          </cell>
          <cell r="K641" t="str">
            <v xml:space="preserve">  </v>
          </cell>
          <cell r="L641" t="str">
            <v xml:space="preserve">  </v>
          </cell>
          <cell r="M641" t="str">
            <v xml:space="preserve">  </v>
          </cell>
          <cell r="N641" t="str">
            <v xml:space="preserve">  </v>
          </cell>
          <cell r="O641" t="str">
            <v xml:space="preserve">  </v>
          </cell>
          <cell r="P641" t="str">
            <v xml:space="preserve">  </v>
          </cell>
        </row>
        <row r="642">
          <cell r="H642" t="str">
            <v xml:space="preserve">  </v>
          </cell>
          <cell r="I642" t="str">
            <v xml:space="preserve">  </v>
          </cell>
          <cell r="J642" t="str">
            <v xml:space="preserve">  </v>
          </cell>
          <cell r="K642" t="str">
            <v xml:space="preserve">  </v>
          </cell>
          <cell r="L642" t="str">
            <v xml:space="preserve">  </v>
          </cell>
          <cell r="M642" t="str">
            <v xml:space="preserve">  </v>
          </cell>
          <cell r="N642" t="str">
            <v xml:space="preserve">  </v>
          </cell>
          <cell r="O642" t="str">
            <v xml:space="preserve">  </v>
          </cell>
          <cell r="P642" t="str">
            <v xml:space="preserve">  </v>
          </cell>
        </row>
        <row r="643">
          <cell r="H643" t="str">
            <v xml:space="preserve">  </v>
          </cell>
          <cell r="I643" t="str">
            <v xml:space="preserve">  </v>
          </cell>
          <cell r="J643" t="str">
            <v xml:space="preserve">  </v>
          </cell>
          <cell r="K643" t="str">
            <v xml:space="preserve">  </v>
          </cell>
          <cell r="L643" t="str">
            <v xml:space="preserve">  </v>
          </cell>
          <cell r="M643" t="str">
            <v xml:space="preserve">  </v>
          </cell>
          <cell r="N643" t="str">
            <v xml:space="preserve">  </v>
          </cell>
          <cell r="O643" t="str">
            <v xml:space="preserve">  </v>
          </cell>
          <cell r="P643" t="str">
            <v xml:space="preserve">  </v>
          </cell>
        </row>
        <row r="644">
          <cell r="C644">
            <v>20355000</v>
          </cell>
          <cell r="D644" t="str">
            <v>USD</v>
          </cell>
          <cell r="E644" t="str">
            <v>BID</v>
          </cell>
          <cell r="F644" t="str">
            <v>5676/OC-EC</v>
          </cell>
          <cell r="G644" t="str">
            <v>CFN</v>
          </cell>
          <cell r="H644" t="str">
            <v xml:space="preserve"> 14.04.2023 </v>
          </cell>
          <cell r="I644">
            <v>229380000</v>
          </cell>
          <cell r="J644" t="str">
            <v xml:space="preserve">  </v>
          </cell>
          <cell r="K644" t="str">
            <v xml:space="preserve">  </v>
          </cell>
          <cell r="L644" t="str">
            <v xml:space="preserve">  </v>
          </cell>
          <cell r="M644" t="str">
            <v xml:space="preserve">  </v>
          </cell>
          <cell r="N644" t="str">
            <v xml:space="preserve">  </v>
          </cell>
          <cell r="O644" t="str">
            <v xml:space="preserve">  </v>
          </cell>
          <cell r="P644">
            <v>229380000</v>
          </cell>
        </row>
        <row r="645">
          <cell r="H645" t="str">
            <v xml:space="preserve">  </v>
          </cell>
          <cell r="I645" t="str">
            <v xml:space="preserve">  </v>
          </cell>
          <cell r="J645" t="str">
            <v xml:space="preserve">  </v>
          </cell>
          <cell r="K645" t="str">
            <v xml:space="preserve">  </v>
          </cell>
          <cell r="L645" t="str">
            <v xml:space="preserve">  </v>
          </cell>
          <cell r="M645" t="str">
            <v xml:space="preserve">  </v>
          </cell>
          <cell r="N645" t="str">
            <v xml:space="preserve">  </v>
          </cell>
          <cell r="O645" t="str">
            <v xml:space="preserve">  </v>
          </cell>
          <cell r="P645" t="str">
            <v xml:space="preserve">  </v>
          </cell>
        </row>
        <row r="646">
          <cell r="H646" t="str">
            <v xml:space="preserve">  </v>
          </cell>
          <cell r="I646" t="str">
            <v xml:space="preserve">  </v>
          </cell>
          <cell r="J646" t="str">
            <v xml:space="preserve">  </v>
          </cell>
          <cell r="K646" t="str">
            <v xml:space="preserve">  </v>
          </cell>
          <cell r="L646" t="str">
            <v xml:space="preserve">  </v>
          </cell>
          <cell r="M646" t="str">
            <v xml:space="preserve">  </v>
          </cell>
          <cell r="N646" t="str">
            <v xml:space="preserve">  </v>
          </cell>
          <cell r="O646" t="str">
            <v xml:space="preserve">  </v>
          </cell>
          <cell r="P646" t="str">
            <v xml:space="preserve">  </v>
          </cell>
        </row>
        <row r="647">
          <cell r="H647" t="str">
            <v xml:space="preserve">  </v>
          </cell>
          <cell r="I647" t="str">
            <v xml:space="preserve">  </v>
          </cell>
          <cell r="J647" t="str">
            <v xml:space="preserve">  </v>
          </cell>
          <cell r="K647" t="str">
            <v xml:space="preserve">  </v>
          </cell>
          <cell r="L647" t="str">
            <v xml:space="preserve">  </v>
          </cell>
          <cell r="M647" t="str">
            <v xml:space="preserve">  </v>
          </cell>
          <cell r="N647" t="str">
            <v xml:space="preserve">  </v>
          </cell>
          <cell r="O647" t="str">
            <v xml:space="preserve">  </v>
          </cell>
          <cell r="P647" t="str">
            <v xml:space="preserve">  </v>
          </cell>
        </row>
        <row r="648">
          <cell r="H648" t="str">
            <v xml:space="preserve">  </v>
          </cell>
          <cell r="I648" t="str">
            <v xml:space="preserve">  </v>
          </cell>
          <cell r="J648" t="str">
            <v xml:space="preserve">  </v>
          </cell>
          <cell r="K648" t="str">
            <v xml:space="preserve">  </v>
          </cell>
          <cell r="L648" t="str">
            <v xml:space="preserve">  </v>
          </cell>
          <cell r="M648" t="str">
            <v xml:space="preserve">  </v>
          </cell>
          <cell r="N648" t="str">
            <v xml:space="preserve">  </v>
          </cell>
          <cell r="O648" t="str">
            <v xml:space="preserve">  </v>
          </cell>
          <cell r="P648" t="str">
            <v xml:space="preserve">  </v>
          </cell>
        </row>
        <row r="649">
          <cell r="H649" t="str">
            <v xml:space="preserve">  </v>
          </cell>
          <cell r="I649" t="str">
            <v xml:space="preserve">  </v>
          </cell>
          <cell r="J649" t="str">
            <v xml:space="preserve">  </v>
          </cell>
          <cell r="K649" t="str">
            <v xml:space="preserve">  </v>
          </cell>
          <cell r="L649" t="str">
            <v xml:space="preserve">  </v>
          </cell>
          <cell r="M649" t="str">
            <v xml:space="preserve">  </v>
          </cell>
          <cell r="N649" t="str">
            <v xml:space="preserve">  </v>
          </cell>
          <cell r="O649" t="str">
            <v xml:space="preserve">  </v>
          </cell>
          <cell r="P649" t="str">
            <v xml:space="preserve">  </v>
          </cell>
        </row>
        <row r="650">
          <cell r="C650">
            <v>20356000</v>
          </cell>
          <cell r="D650" t="str">
            <v>USD</v>
          </cell>
          <cell r="E650" t="str">
            <v>BID</v>
          </cell>
          <cell r="F650" t="str">
            <v>5214/OC-EC</v>
          </cell>
          <cell r="G650" t="str">
            <v>GOBIERNO CENTRAL</v>
          </cell>
          <cell r="H650" t="str">
            <v xml:space="preserve"> 15.05.2023 </v>
          </cell>
          <cell r="I650">
            <v>5909428.5899999999</v>
          </cell>
          <cell r="J650" t="str">
            <v xml:space="preserve">  </v>
          </cell>
          <cell r="K650" t="str">
            <v xml:space="preserve">  </v>
          </cell>
          <cell r="L650">
            <v>138585.45000000001</v>
          </cell>
          <cell r="M650">
            <v>11613.68</v>
          </cell>
          <cell r="N650" t="str">
            <v xml:space="preserve">  </v>
          </cell>
          <cell r="O650" t="str">
            <v xml:space="preserve">  </v>
          </cell>
          <cell r="P650">
            <v>5909428.5899999999</v>
          </cell>
        </row>
        <row r="651">
          <cell r="H651" t="str">
            <v xml:space="preserve">  </v>
          </cell>
          <cell r="I651" t="str">
            <v xml:space="preserve">  </v>
          </cell>
          <cell r="J651" t="str">
            <v xml:space="preserve">  </v>
          </cell>
          <cell r="K651" t="str">
            <v xml:space="preserve">  </v>
          </cell>
          <cell r="L651" t="str">
            <v xml:space="preserve">  </v>
          </cell>
          <cell r="M651" t="str">
            <v xml:space="preserve">  </v>
          </cell>
          <cell r="N651" t="str">
            <v xml:space="preserve">  </v>
          </cell>
          <cell r="O651" t="str">
            <v xml:space="preserve">  </v>
          </cell>
          <cell r="P651" t="str">
            <v xml:space="preserve">  </v>
          </cell>
        </row>
        <row r="652">
          <cell r="H652" t="str">
            <v xml:space="preserve">  </v>
          </cell>
          <cell r="I652" t="str">
            <v xml:space="preserve">  </v>
          </cell>
          <cell r="J652" t="str">
            <v xml:space="preserve">  </v>
          </cell>
          <cell r="K652" t="str">
            <v xml:space="preserve">  </v>
          </cell>
          <cell r="L652" t="str">
            <v xml:space="preserve">  </v>
          </cell>
          <cell r="M652" t="str">
            <v xml:space="preserve">  </v>
          </cell>
          <cell r="N652" t="str">
            <v xml:space="preserve">  </v>
          </cell>
          <cell r="O652" t="str">
            <v xml:space="preserve">  </v>
          </cell>
          <cell r="P652" t="str">
            <v xml:space="preserve">  </v>
          </cell>
        </row>
        <row r="653">
          <cell r="H653" t="str">
            <v xml:space="preserve">  </v>
          </cell>
          <cell r="I653" t="str">
            <v xml:space="preserve">  </v>
          </cell>
          <cell r="J653" t="str">
            <v xml:space="preserve">  </v>
          </cell>
          <cell r="K653" t="str">
            <v xml:space="preserve">  </v>
          </cell>
          <cell r="L653" t="str">
            <v xml:space="preserve">  </v>
          </cell>
          <cell r="M653" t="str">
            <v xml:space="preserve">  </v>
          </cell>
          <cell r="N653" t="str">
            <v xml:space="preserve">  </v>
          </cell>
          <cell r="O653" t="str">
            <v xml:space="preserve">  </v>
          </cell>
          <cell r="P653" t="str">
            <v xml:space="preserve">  </v>
          </cell>
        </row>
        <row r="654">
          <cell r="H654" t="str">
            <v xml:space="preserve">  </v>
          </cell>
          <cell r="I654" t="str">
            <v xml:space="preserve">  </v>
          </cell>
          <cell r="J654" t="str">
            <v xml:space="preserve">  </v>
          </cell>
          <cell r="K654" t="str">
            <v xml:space="preserve">  </v>
          </cell>
          <cell r="L654" t="str">
            <v xml:space="preserve">  </v>
          </cell>
          <cell r="M654" t="str">
            <v xml:space="preserve">  </v>
          </cell>
          <cell r="N654" t="str">
            <v xml:space="preserve">  </v>
          </cell>
          <cell r="O654" t="str">
            <v xml:space="preserve">  </v>
          </cell>
          <cell r="P654" t="str">
            <v xml:space="preserve">  </v>
          </cell>
        </row>
        <row r="655">
          <cell r="H655" t="str">
            <v xml:space="preserve">  </v>
          </cell>
          <cell r="I655" t="str">
            <v xml:space="preserve">  </v>
          </cell>
          <cell r="J655" t="str">
            <v xml:space="preserve">  </v>
          </cell>
          <cell r="K655" t="str">
            <v xml:space="preserve">  </v>
          </cell>
          <cell r="L655" t="str">
            <v xml:space="preserve">  </v>
          </cell>
          <cell r="M655" t="str">
            <v xml:space="preserve">  </v>
          </cell>
          <cell r="N655" t="str">
            <v xml:space="preserve">  </v>
          </cell>
          <cell r="O655" t="str">
            <v xml:space="preserve">  </v>
          </cell>
          <cell r="P655" t="str">
            <v xml:space="preserve">  </v>
          </cell>
        </row>
        <row r="656">
          <cell r="C656">
            <v>20357000</v>
          </cell>
          <cell r="D656" t="str">
            <v>USD</v>
          </cell>
          <cell r="E656" t="str">
            <v>BID</v>
          </cell>
          <cell r="F656" t="str">
            <v>4928/OC-EC</v>
          </cell>
          <cell r="G656" t="str">
            <v>GOBIERNO CENTRAL</v>
          </cell>
          <cell r="H656" t="str">
            <v xml:space="preserve"> 03.07.2023 </v>
          </cell>
          <cell r="I656">
            <v>2792204.94</v>
          </cell>
          <cell r="J656" t="str">
            <v xml:space="preserve">  </v>
          </cell>
          <cell r="K656" t="str">
            <v xml:space="preserve">  </v>
          </cell>
          <cell r="L656">
            <v>77744.73</v>
          </cell>
          <cell r="M656">
            <v>100197.7</v>
          </cell>
          <cell r="N656" t="str">
            <v xml:space="preserve">  </v>
          </cell>
          <cell r="O656" t="str">
            <v xml:space="preserve">  </v>
          </cell>
          <cell r="P656">
            <v>2792204.94</v>
          </cell>
        </row>
        <row r="657">
          <cell r="H657" t="str">
            <v xml:space="preserve">  </v>
          </cell>
          <cell r="I657" t="str">
            <v xml:space="preserve">  </v>
          </cell>
          <cell r="J657" t="str">
            <v xml:space="preserve">  </v>
          </cell>
          <cell r="K657" t="str">
            <v xml:space="preserve">  </v>
          </cell>
          <cell r="L657" t="str">
            <v xml:space="preserve">  </v>
          </cell>
          <cell r="M657" t="str">
            <v xml:space="preserve">  </v>
          </cell>
          <cell r="N657" t="str">
            <v xml:space="preserve">  </v>
          </cell>
          <cell r="O657" t="str">
            <v xml:space="preserve">  </v>
          </cell>
          <cell r="P657" t="str">
            <v xml:space="preserve">  </v>
          </cell>
        </row>
        <row r="658">
          <cell r="H658" t="str">
            <v xml:space="preserve">  </v>
          </cell>
          <cell r="I658" t="str">
            <v xml:space="preserve">  </v>
          </cell>
          <cell r="J658" t="str">
            <v xml:space="preserve">  </v>
          </cell>
          <cell r="K658" t="str">
            <v xml:space="preserve">  </v>
          </cell>
          <cell r="L658" t="str">
            <v xml:space="preserve">  </v>
          </cell>
          <cell r="M658" t="str">
            <v xml:space="preserve">  </v>
          </cell>
          <cell r="N658" t="str">
            <v xml:space="preserve">  </v>
          </cell>
          <cell r="O658" t="str">
            <v xml:space="preserve">  </v>
          </cell>
          <cell r="P658" t="str">
            <v xml:space="preserve">  </v>
          </cell>
        </row>
        <row r="659">
          <cell r="H659" t="str">
            <v xml:space="preserve">  </v>
          </cell>
          <cell r="I659" t="str">
            <v xml:space="preserve">  </v>
          </cell>
          <cell r="J659" t="str">
            <v xml:space="preserve">  </v>
          </cell>
          <cell r="K659" t="str">
            <v xml:space="preserve">  </v>
          </cell>
          <cell r="L659" t="str">
            <v xml:space="preserve">  </v>
          </cell>
          <cell r="M659" t="str">
            <v xml:space="preserve">  </v>
          </cell>
          <cell r="N659" t="str">
            <v xml:space="preserve">  </v>
          </cell>
          <cell r="O659" t="str">
            <v xml:space="preserve">  </v>
          </cell>
          <cell r="P659" t="str">
            <v xml:space="preserve">  </v>
          </cell>
        </row>
        <row r="660">
          <cell r="H660" t="str">
            <v xml:space="preserve">  </v>
          </cell>
          <cell r="I660" t="str">
            <v xml:space="preserve">  </v>
          </cell>
          <cell r="J660" t="str">
            <v xml:space="preserve">  </v>
          </cell>
          <cell r="K660" t="str">
            <v xml:space="preserve">  </v>
          </cell>
          <cell r="L660" t="str">
            <v xml:space="preserve">  </v>
          </cell>
          <cell r="M660" t="str">
            <v xml:space="preserve">  </v>
          </cell>
          <cell r="N660" t="str">
            <v xml:space="preserve">  </v>
          </cell>
          <cell r="O660" t="str">
            <v xml:space="preserve">  </v>
          </cell>
          <cell r="P660" t="str">
            <v xml:space="preserve">  </v>
          </cell>
        </row>
        <row r="661">
          <cell r="H661" t="str">
            <v xml:space="preserve">  </v>
          </cell>
          <cell r="I661" t="str">
            <v xml:space="preserve">  </v>
          </cell>
          <cell r="J661" t="str">
            <v xml:space="preserve">  </v>
          </cell>
          <cell r="K661" t="str">
            <v xml:space="preserve">  </v>
          </cell>
          <cell r="L661" t="str">
            <v xml:space="preserve">  </v>
          </cell>
          <cell r="M661" t="str">
            <v xml:space="preserve">  </v>
          </cell>
          <cell r="N661" t="str">
            <v xml:space="preserve">  </v>
          </cell>
          <cell r="O661" t="str">
            <v xml:space="preserve">  </v>
          </cell>
          <cell r="P661" t="str">
            <v xml:space="preserve">  </v>
          </cell>
        </row>
        <row r="662">
          <cell r="C662">
            <v>20358000</v>
          </cell>
          <cell r="D662" t="str">
            <v>USD</v>
          </cell>
          <cell r="E662" t="str">
            <v>BID</v>
          </cell>
          <cell r="F662" t="str">
            <v>5770/OC-EC</v>
          </cell>
          <cell r="G662" t="str">
            <v>GOBIERNO CENTRAL</v>
          </cell>
          <cell r="H662" t="str">
            <v xml:space="preserve"> 18.08.2023 </v>
          </cell>
          <cell r="I662">
            <v>450000000</v>
          </cell>
          <cell r="J662" t="str">
            <v xml:space="preserve">  </v>
          </cell>
          <cell r="K662" t="str">
            <v xml:space="preserve">  </v>
          </cell>
          <cell r="L662">
            <v>12529558.029999999</v>
          </cell>
          <cell r="M662" t="str">
            <v xml:space="preserve">  </v>
          </cell>
          <cell r="N662" t="str">
            <v xml:space="preserve">  </v>
          </cell>
          <cell r="O662" t="str">
            <v xml:space="preserve">  </v>
          </cell>
          <cell r="P662">
            <v>450000000</v>
          </cell>
        </row>
        <row r="663">
          <cell r="H663" t="str">
            <v xml:space="preserve">  </v>
          </cell>
          <cell r="I663" t="str">
            <v xml:space="preserve">  </v>
          </cell>
          <cell r="J663" t="str">
            <v xml:space="preserve">  </v>
          </cell>
          <cell r="K663" t="str">
            <v xml:space="preserve">  </v>
          </cell>
          <cell r="L663" t="str">
            <v xml:space="preserve">  </v>
          </cell>
          <cell r="M663" t="str">
            <v xml:space="preserve">  </v>
          </cell>
          <cell r="N663" t="str">
            <v xml:space="preserve">  </v>
          </cell>
          <cell r="O663" t="str">
            <v xml:space="preserve">  </v>
          </cell>
          <cell r="P663" t="str">
            <v xml:space="preserve">  </v>
          </cell>
        </row>
        <row r="664">
          <cell r="H664" t="str">
            <v xml:space="preserve">  </v>
          </cell>
          <cell r="I664" t="str">
            <v xml:space="preserve">  </v>
          </cell>
          <cell r="J664" t="str">
            <v xml:space="preserve">  </v>
          </cell>
          <cell r="K664" t="str">
            <v xml:space="preserve">  </v>
          </cell>
          <cell r="L664" t="str">
            <v xml:space="preserve">  </v>
          </cell>
          <cell r="M664" t="str">
            <v xml:space="preserve">  </v>
          </cell>
          <cell r="N664" t="str">
            <v xml:space="preserve">  </v>
          </cell>
          <cell r="O664" t="str">
            <v xml:space="preserve">  </v>
          </cell>
          <cell r="P664" t="str">
            <v xml:space="preserve">  </v>
          </cell>
        </row>
        <row r="665">
          <cell r="H665" t="str">
            <v xml:space="preserve">  </v>
          </cell>
          <cell r="I665" t="str">
            <v xml:space="preserve">  </v>
          </cell>
          <cell r="J665" t="str">
            <v xml:space="preserve">  </v>
          </cell>
          <cell r="K665" t="str">
            <v xml:space="preserve">  </v>
          </cell>
          <cell r="L665" t="str">
            <v xml:space="preserve">  </v>
          </cell>
          <cell r="M665" t="str">
            <v xml:space="preserve">  </v>
          </cell>
          <cell r="N665" t="str">
            <v xml:space="preserve">  </v>
          </cell>
          <cell r="O665" t="str">
            <v xml:space="preserve">  </v>
          </cell>
          <cell r="P665" t="str">
            <v xml:space="preserve">  </v>
          </cell>
        </row>
        <row r="666">
          <cell r="H666" t="str">
            <v xml:space="preserve">  </v>
          </cell>
          <cell r="I666" t="str">
            <v xml:space="preserve">  </v>
          </cell>
          <cell r="J666" t="str">
            <v xml:space="preserve">  </v>
          </cell>
          <cell r="K666" t="str">
            <v xml:space="preserve">  </v>
          </cell>
          <cell r="L666" t="str">
            <v xml:space="preserve">  </v>
          </cell>
          <cell r="M666" t="str">
            <v xml:space="preserve">  </v>
          </cell>
          <cell r="N666" t="str">
            <v xml:space="preserve">  </v>
          </cell>
          <cell r="O666" t="str">
            <v xml:space="preserve">  </v>
          </cell>
          <cell r="P666" t="str">
            <v xml:space="preserve">  </v>
          </cell>
        </row>
        <row r="667">
          <cell r="H667" t="str">
            <v xml:space="preserve">  </v>
          </cell>
          <cell r="I667" t="str">
            <v xml:space="preserve">  </v>
          </cell>
          <cell r="J667" t="str">
            <v xml:space="preserve">  </v>
          </cell>
          <cell r="K667" t="str">
            <v xml:space="preserve">  </v>
          </cell>
          <cell r="L667" t="str">
            <v xml:space="preserve">  </v>
          </cell>
          <cell r="M667" t="str">
            <v xml:space="preserve">  </v>
          </cell>
          <cell r="N667" t="str">
            <v xml:space="preserve">  </v>
          </cell>
          <cell r="O667" t="str">
            <v xml:space="preserve">  </v>
          </cell>
          <cell r="P667" t="str">
            <v xml:space="preserve">  </v>
          </cell>
        </row>
        <row r="668">
          <cell r="C668">
            <v>20359000</v>
          </cell>
          <cell r="D668" t="str">
            <v>USD</v>
          </cell>
          <cell r="E668" t="str">
            <v>BID</v>
          </cell>
          <cell r="F668" t="str">
            <v>5771/KI-EC</v>
          </cell>
          <cell r="G668" t="str">
            <v>GOBIERNO CENTRAL</v>
          </cell>
          <cell r="H668" t="str">
            <v xml:space="preserve"> 18.08.2023 </v>
          </cell>
          <cell r="I668">
            <v>50000000</v>
          </cell>
          <cell r="J668" t="str">
            <v xml:space="preserve">  </v>
          </cell>
          <cell r="K668" t="str">
            <v xml:space="preserve">  </v>
          </cell>
          <cell r="L668" t="str">
            <v xml:space="preserve">  </v>
          </cell>
          <cell r="M668" t="str">
            <v xml:space="preserve">  </v>
          </cell>
          <cell r="N668" t="str">
            <v xml:space="preserve">  </v>
          </cell>
          <cell r="O668" t="str">
            <v xml:space="preserve">  </v>
          </cell>
          <cell r="P668">
            <v>50000000</v>
          </cell>
        </row>
        <row r="669">
          <cell r="H669" t="str">
            <v xml:space="preserve">  </v>
          </cell>
          <cell r="I669" t="str">
            <v xml:space="preserve">  </v>
          </cell>
          <cell r="J669" t="str">
            <v xml:space="preserve">  </v>
          </cell>
          <cell r="K669" t="str">
            <v xml:space="preserve">  </v>
          </cell>
          <cell r="L669" t="str">
            <v xml:space="preserve">  </v>
          </cell>
          <cell r="M669" t="str">
            <v xml:space="preserve">  </v>
          </cell>
          <cell r="N669" t="str">
            <v xml:space="preserve">  </v>
          </cell>
          <cell r="O669" t="str">
            <v xml:space="preserve">  </v>
          </cell>
          <cell r="P669" t="str">
            <v xml:space="preserve">  </v>
          </cell>
        </row>
        <row r="670">
          <cell r="H670" t="str">
            <v xml:space="preserve">  </v>
          </cell>
          <cell r="I670" t="str">
            <v xml:space="preserve">  </v>
          </cell>
          <cell r="J670" t="str">
            <v xml:space="preserve">  </v>
          </cell>
          <cell r="K670" t="str">
            <v xml:space="preserve">  </v>
          </cell>
          <cell r="L670" t="str">
            <v xml:space="preserve">  </v>
          </cell>
          <cell r="M670" t="str">
            <v xml:space="preserve">  </v>
          </cell>
          <cell r="N670" t="str">
            <v xml:space="preserve">  </v>
          </cell>
          <cell r="O670" t="str">
            <v xml:space="preserve">  </v>
          </cell>
          <cell r="P670" t="str">
            <v xml:space="preserve">  </v>
          </cell>
        </row>
        <row r="671">
          <cell r="H671" t="str">
            <v xml:space="preserve">  </v>
          </cell>
          <cell r="I671" t="str">
            <v xml:space="preserve">  </v>
          </cell>
          <cell r="J671" t="str">
            <v xml:space="preserve">  </v>
          </cell>
          <cell r="K671" t="str">
            <v xml:space="preserve">  </v>
          </cell>
          <cell r="L671" t="str">
            <v xml:space="preserve">  </v>
          </cell>
          <cell r="M671" t="str">
            <v xml:space="preserve">  </v>
          </cell>
          <cell r="N671" t="str">
            <v xml:space="preserve">  </v>
          </cell>
          <cell r="O671" t="str">
            <v xml:space="preserve">  </v>
          </cell>
          <cell r="P671" t="str">
            <v xml:space="preserve">  </v>
          </cell>
        </row>
        <row r="672">
          <cell r="H672" t="str">
            <v xml:space="preserve">  </v>
          </cell>
          <cell r="I672" t="str">
            <v xml:space="preserve">  </v>
          </cell>
          <cell r="J672" t="str">
            <v xml:space="preserve">  </v>
          </cell>
          <cell r="K672" t="str">
            <v xml:space="preserve">  </v>
          </cell>
          <cell r="L672" t="str">
            <v xml:space="preserve">  </v>
          </cell>
          <cell r="M672" t="str">
            <v xml:space="preserve">  </v>
          </cell>
          <cell r="N672" t="str">
            <v xml:space="preserve">  </v>
          </cell>
          <cell r="O672" t="str">
            <v xml:space="preserve">  </v>
          </cell>
          <cell r="P672" t="str">
            <v xml:space="preserve">  </v>
          </cell>
        </row>
        <row r="673">
          <cell r="H673" t="str">
            <v xml:space="preserve">  </v>
          </cell>
          <cell r="I673" t="str">
            <v xml:space="preserve">  </v>
          </cell>
          <cell r="J673" t="str">
            <v xml:space="preserve">  </v>
          </cell>
          <cell r="K673" t="str">
            <v xml:space="preserve">  </v>
          </cell>
          <cell r="L673" t="str">
            <v xml:space="preserve">  </v>
          </cell>
          <cell r="M673" t="str">
            <v xml:space="preserve">  </v>
          </cell>
          <cell r="N673" t="str">
            <v xml:space="preserve">  </v>
          </cell>
          <cell r="O673" t="str">
            <v xml:space="preserve">  </v>
          </cell>
          <cell r="P673" t="str">
            <v xml:space="preserve">  </v>
          </cell>
        </row>
        <row r="674">
          <cell r="C674">
            <v>20360000</v>
          </cell>
          <cell r="D674" t="str">
            <v>USD</v>
          </cell>
          <cell r="E674" t="str">
            <v>BID</v>
          </cell>
          <cell r="F674" t="str">
            <v>5748/OC-EC</v>
          </cell>
          <cell r="G674" t="str">
            <v>ESPOL</v>
          </cell>
          <cell r="H674" t="str">
            <v xml:space="preserve"> 21.07.2023 </v>
          </cell>
          <cell r="I674">
            <v>6405693.8600000003</v>
          </cell>
          <cell r="J674" t="str">
            <v xml:space="preserve">  </v>
          </cell>
          <cell r="K674" t="str">
            <v xml:space="preserve">  </v>
          </cell>
          <cell r="L674" t="str">
            <v xml:space="preserve">  </v>
          </cell>
          <cell r="M674" t="str">
            <v xml:space="preserve">  </v>
          </cell>
          <cell r="N674" t="str">
            <v xml:space="preserve">  </v>
          </cell>
          <cell r="O674" t="str">
            <v xml:space="preserve">  </v>
          </cell>
          <cell r="P674">
            <v>6405693.8600000003</v>
          </cell>
        </row>
        <row r="675">
          <cell r="H675" t="str">
            <v xml:space="preserve">  </v>
          </cell>
          <cell r="I675" t="str">
            <v xml:space="preserve">  </v>
          </cell>
          <cell r="J675" t="str">
            <v xml:space="preserve">  </v>
          </cell>
          <cell r="K675" t="str">
            <v xml:space="preserve">  </v>
          </cell>
          <cell r="L675" t="str">
            <v xml:space="preserve">  </v>
          </cell>
          <cell r="M675" t="str">
            <v xml:space="preserve">  </v>
          </cell>
          <cell r="N675" t="str">
            <v xml:space="preserve">  </v>
          </cell>
          <cell r="O675" t="str">
            <v xml:space="preserve">  </v>
          </cell>
          <cell r="P675" t="str">
            <v xml:space="preserve">  </v>
          </cell>
        </row>
        <row r="676">
          <cell r="H676" t="str">
            <v xml:space="preserve">  </v>
          </cell>
          <cell r="I676" t="str">
            <v xml:space="preserve">  </v>
          </cell>
          <cell r="J676" t="str">
            <v xml:space="preserve">  </v>
          </cell>
          <cell r="K676" t="str">
            <v xml:space="preserve">  </v>
          </cell>
          <cell r="L676" t="str">
            <v xml:space="preserve">  </v>
          </cell>
          <cell r="M676" t="str">
            <v xml:space="preserve">  </v>
          </cell>
          <cell r="N676" t="str">
            <v xml:space="preserve">  </v>
          </cell>
          <cell r="O676" t="str">
            <v xml:space="preserve">  </v>
          </cell>
          <cell r="P676" t="str">
            <v xml:space="preserve">  </v>
          </cell>
        </row>
        <row r="677">
          <cell r="H677" t="str">
            <v xml:space="preserve">  </v>
          </cell>
          <cell r="I677" t="str">
            <v xml:space="preserve">  </v>
          </cell>
          <cell r="J677" t="str">
            <v xml:space="preserve">  </v>
          </cell>
          <cell r="K677" t="str">
            <v xml:space="preserve">  </v>
          </cell>
          <cell r="L677" t="str">
            <v xml:space="preserve">  </v>
          </cell>
          <cell r="M677" t="str">
            <v xml:space="preserve">  </v>
          </cell>
          <cell r="N677" t="str">
            <v xml:space="preserve">  </v>
          </cell>
          <cell r="O677" t="str">
            <v xml:space="preserve">  </v>
          </cell>
          <cell r="P677" t="str">
            <v xml:space="preserve">  </v>
          </cell>
        </row>
        <row r="678">
          <cell r="H678" t="str">
            <v xml:space="preserve">  </v>
          </cell>
          <cell r="I678" t="str">
            <v xml:space="preserve">  </v>
          </cell>
          <cell r="J678" t="str">
            <v xml:space="preserve">  </v>
          </cell>
          <cell r="K678" t="str">
            <v xml:space="preserve">  </v>
          </cell>
          <cell r="L678" t="str">
            <v xml:space="preserve">  </v>
          </cell>
          <cell r="M678" t="str">
            <v xml:space="preserve">  </v>
          </cell>
          <cell r="N678" t="str">
            <v xml:space="preserve">  </v>
          </cell>
          <cell r="O678" t="str">
            <v xml:space="preserve">  </v>
          </cell>
          <cell r="P678" t="str">
            <v xml:space="preserve">  </v>
          </cell>
        </row>
        <row r="679">
          <cell r="H679" t="str">
            <v xml:space="preserve">  </v>
          </cell>
          <cell r="I679" t="str">
            <v xml:space="preserve">  </v>
          </cell>
          <cell r="J679" t="str">
            <v xml:space="preserve">  </v>
          </cell>
          <cell r="K679" t="str">
            <v xml:space="preserve">  </v>
          </cell>
          <cell r="L679" t="str">
            <v xml:space="preserve">  </v>
          </cell>
          <cell r="M679" t="str">
            <v xml:space="preserve">  </v>
          </cell>
          <cell r="N679" t="str">
            <v xml:space="preserve">  </v>
          </cell>
          <cell r="O679" t="str">
            <v xml:space="preserve">  </v>
          </cell>
          <cell r="P679" t="str">
            <v xml:space="preserve">  </v>
          </cell>
        </row>
        <row r="680">
          <cell r="C680">
            <v>20361000</v>
          </cell>
          <cell r="D680" t="str">
            <v>USD</v>
          </cell>
          <cell r="E680" t="str">
            <v>BID</v>
          </cell>
          <cell r="F680" t="str">
            <v>5910/OC-EC</v>
          </cell>
          <cell r="G680" t="str">
            <v>CONAFIPS</v>
          </cell>
          <cell r="H680" t="str">
            <v xml:space="preserve"> 21.05.2025 </v>
          </cell>
          <cell r="I680">
            <v>23271977.710000001</v>
          </cell>
          <cell r="J680" t="str">
            <v xml:space="preserve">  </v>
          </cell>
          <cell r="K680" t="str">
            <v xml:space="preserve">  </v>
          </cell>
          <cell r="L680" t="str">
            <v xml:space="preserve">  </v>
          </cell>
          <cell r="M680" t="str">
            <v xml:space="preserve">  </v>
          </cell>
          <cell r="N680" t="str">
            <v xml:space="preserve">  </v>
          </cell>
          <cell r="O680" t="str">
            <v xml:space="preserve">  </v>
          </cell>
          <cell r="P680">
            <v>23271977.710000001</v>
          </cell>
        </row>
        <row r="681">
          <cell r="H681" t="str">
            <v xml:space="preserve">  </v>
          </cell>
          <cell r="I681" t="str">
            <v xml:space="preserve">  </v>
          </cell>
          <cell r="J681" t="str">
            <v xml:space="preserve">  </v>
          </cell>
          <cell r="K681" t="str">
            <v xml:space="preserve">  </v>
          </cell>
          <cell r="L681" t="str">
            <v xml:space="preserve">  </v>
          </cell>
          <cell r="M681" t="str">
            <v xml:space="preserve">  </v>
          </cell>
          <cell r="N681" t="str">
            <v xml:space="preserve">  </v>
          </cell>
          <cell r="O681" t="str">
            <v xml:space="preserve">  </v>
          </cell>
          <cell r="P681" t="str">
            <v xml:space="preserve">  </v>
          </cell>
        </row>
        <row r="682">
          <cell r="H682" t="str">
            <v xml:space="preserve">  </v>
          </cell>
          <cell r="I682" t="str">
            <v xml:space="preserve">  </v>
          </cell>
          <cell r="J682" t="str">
            <v xml:space="preserve">  </v>
          </cell>
          <cell r="K682" t="str">
            <v xml:space="preserve">  </v>
          </cell>
          <cell r="L682" t="str">
            <v xml:space="preserve">  </v>
          </cell>
          <cell r="M682" t="str">
            <v xml:space="preserve">  </v>
          </cell>
          <cell r="N682" t="str">
            <v xml:space="preserve">  </v>
          </cell>
          <cell r="O682" t="str">
            <v xml:space="preserve">  </v>
          </cell>
          <cell r="P682" t="str">
            <v xml:space="preserve">  </v>
          </cell>
        </row>
        <row r="683">
          <cell r="H683" t="str">
            <v xml:space="preserve">  </v>
          </cell>
          <cell r="I683" t="str">
            <v xml:space="preserve">  </v>
          </cell>
          <cell r="J683" t="str">
            <v xml:space="preserve">  </v>
          </cell>
          <cell r="K683" t="str">
            <v xml:space="preserve">  </v>
          </cell>
          <cell r="L683" t="str">
            <v xml:space="preserve">  </v>
          </cell>
          <cell r="M683" t="str">
            <v xml:space="preserve">  </v>
          </cell>
          <cell r="N683" t="str">
            <v xml:space="preserve">  </v>
          </cell>
          <cell r="O683" t="str">
            <v xml:space="preserve">  </v>
          </cell>
          <cell r="P683" t="str">
            <v xml:space="preserve">  </v>
          </cell>
        </row>
        <row r="684">
          <cell r="H684" t="str">
            <v xml:space="preserve">  </v>
          </cell>
          <cell r="I684" t="str">
            <v xml:space="preserve">  </v>
          </cell>
          <cell r="J684" t="str">
            <v xml:space="preserve">  </v>
          </cell>
          <cell r="K684" t="str">
            <v xml:space="preserve">  </v>
          </cell>
          <cell r="L684" t="str">
            <v xml:space="preserve">  </v>
          </cell>
          <cell r="M684" t="str">
            <v xml:space="preserve">  </v>
          </cell>
          <cell r="N684" t="str">
            <v xml:space="preserve">  </v>
          </cell>
          <cell r="O684" t="str">
            <v xml:space="preserve">  </v>
          </cell>
          <cell r="P684" t="str">
            <v xml:space="preserve">  </v>
          </cell>
        </row>
        <row r="685">
          <cell r="H685" t="str">
            <v xml:space="preserve">  </v>
          </cell>
          <cell r="I685" t="str">
            <v xml:space="preserve">  </v>
          </cell>
          <cell r="J685" t="str">
            <v xml:space="preserve">  </v>
          </cell>
          <cell r="K685" t="str">
            <v xml:space="preserve">  </v>
          </cell>
          <cell r="L685" t="str">
            <v xml:space="preserve">  </v>
          </cell>
          <cell r="M685" t="str">
            <v xml:space="preserve">  </v>
          </cell>
          <cell r="N685" t="str">
            <v xml:space="preserve">  </v>
          </cell>
          <cell r="O685" t="str">
            <v xml:space="preserve">  </v>
          </cell>
          <cell r="P685" t="str">
            <v xml:space="preserve">  </v>
          </cell>
        </row>
        <row r="686">
          <cell r="C686">
            <v>20362000</v>
          </cell>
          <cell r="D686" t="str">
            <v>USD</v>
          </cell>
          <cell r="E686" t="str">
            <v>BID</v>
          </cell>
          <cell r="F686" t="str">
            <v>5932/OC-EC</v>
          </cell>
          <cell r="G686" t="str">
            <v>GOBIERNO CENTRAL</v>
          </cell>
          <cell r="H686" t="str">
            <v xml:space="preserve"> 16.06.2025 </v>
          </cell>
          <cell r="I686">
            <v>1070000</v>
          </cell>
          <cell r="J686" t="str">
            <v xml:space="preserve">  </v>
          </cell>
          <cell r="K686" t="str">
            <v xml:space="preserve">  </v>
          </cell>
          <cell r="L686" t="str">
            <v xml:space="preserve">  </v>
          </cell>
          <cell r="M686" t="str">
            <v xml:space="preserve">  </v>
          </cell>
          <cell r="N686" t="str">
            <v xml:space="preserve">  </v>
          </cell>
          <cell r="O686" t="str">
            <v xml:space="preserve">  </v>
          </cell>
          <cell r="P686">
            <v>1070000</v>
          </cell>
        </row>
        <row r="687">
          <cell r="H687" t="str">
            <v xml:space="preserve">  </v>
          </cell>
          <cell r="I687" t="str">
            <v xml:space="preserve">  </v>
          </cell>
          <cell r="J687" t="str">
            <v xml:space="preserve">  </v>
          </cell>
          <cell r="K687" t="str">
            <v xml:space="preserve">  </v>
          </cell>
          <cell r="L687" t="str">
            <v xml:space="preserve">  </v>
          </cell>
          <cell r="M687" t="str">
            <v xml:space="preserve">  </v>
          </cell>
          <cell r="N687" t="str">
            <v xml:space="preserve">  </v>
          </cell>
          <cell r="O687" t="str">
            <v xml:space="preserve">  </v>
          </cell>
          <cell r="P687" t="str">
            <v xml:space="preserve">  </v>
          </cell>
        </row>
        <row r="688">
          <cell r="H688" t="str">
            <v xml:space="preserve">  </v>
          </cell>
          <cell r="I688" t="str">
            <v xml:space="preserve">  </v>
          </cell>
          <cell r="J688" t="str">
            <v xml:space="preserve">  </v>
          </cell>
          <cell r="K688" t="str">
            <v xml:space="preserve">  </v>
          </cell>
          <cell r="L688" t="str">
            <v xml:space="preserve">  </v>
          </cell>
          <cell r="M688" t="str">
            <v xml:space="preserve">  </v>
          </cell>
          <cell r="N688" t="str">
            <v xml:space="preserve">  </v>
          </cell>
          <cell r="O688" t="str">
            <v xml:space="preserve">  </v>
          </cell>
          <cell r="P688" t="str">
            <v xml:space="preserve">  </v>
          </cell>
        </row>
        <row r="689">
          <cell r="H689" t="str">
            <v xml:space="preserve">  </v>
          </cell>
          <cell r="I689" t="str">
            <v xml:space="preserve">  </v>
          </cell>
          <cell r="J689" t="str">
            <v xml:space="preserve">  </v>
          </cell>
          <cell r="K689" t="str">
            <v xml:space="preserve">  </v>
          </cell>
          <cell r="L689" t="str">
            <v xml:space="preserve">  </v>
          </cell>
          <cell r="M689" t="str">
            <v xml:space="preserve">  </v>
          </cell>
          <cell r="N689" t="str">
            <v xml:space="preserve">  </v>
          </cell>
          <cell r="O689" t="str">
            <v xml:space="preserve">  </v>
          </cell>
          <cell r="P689" t="str">
            <v xml:space="preserve">  </v>
          </cell>
        </row>
        <row r="690">
          <cell r="H690" t="str">
            <v xml:space="preserve">  </v>
          </cell>
          <cell r="I690" t="str">
            <v xml:space="preserve">  </v>
          </cell>
          <cell r="J690" t="str">
            <v xml:space="preserve">  </v>
          </cell>
          <cell r="K690" t="str">
            <v xml:space="preserve">  </v>
          </cell>
          <cell r="L690" t="str">
            <v xml:space="preserve">  </v>
          </cell>
          <cell r="M690" t="str">
            <v xml:space="preserve">  </v>
          </cell>
          <cell r="N690" t="str">
            <v xml:space="preserve">  </v>
          </cell>
          <cell r="O690" t="str">
            <v xml:space="preserve">  </v>
          </cell>
          <cell r="P690" t="str">
            <v xml:space="preserve">  </v>
          </cell>
        </row>
        <row r="691">
          <cell r="H691" t="str">
            <v xml:space="preserve">  </v>
          </cell>
          <cell r="I691" t="str">
            <v xml:space="preserve">  </v>
          </cell>
          <cell r="J691" t="str">
            <v xml:space="preserve">  </v>
          </cell>
          <cell r="K691" t="str">
            <v xml:space="preserve">  </v>
          </cell>
          <cell r="L691" t="str">
            <v xml:space="preserve">  </v>
          </cell>
          <cell r="M691" t="str">
            <v xml:space="preserve">  </v>
          </cell>
          <cell r="N691" t="str">
            <v xml:space="preserve">  </v>
          </cell>
          <cell r="O691" t="str">
            <v xml:space="preserve">  </v>
          </cell>
          <cell r="P691" t="str">
            <v xml:space="preserve">  </v>
          </cell>
        </row>
        <row r="692">
          <cell r="C692">
            <v>20370000</v>
          </cell>
          <cell r="D692" t="str">
            <v>USD</v>
          </cell>
          <cell r="E692" t="str">
            <v>BID</v>
          </cell>
          <cell r="F692" t="str">
            <v>5774/OC-EC</v>
          </cell>
          <cell r="G692" t="str">
            <v>GOBIERNO CENTRAL</v>
          </cell>
          <cell r="H692" t="str">
            <v xml:space="preserve"> 06.10.2023 </v>
          </cell>
          <cell r="I692">
            <v>279773.7</v>
          </cell>
          <cell r="J692" t="str">
            <v xml:space="preserve">  </v>
          </cell>
          <cell r="K692" t="str">
            <v xml:space="preserve">  </v>
          </cell>
          <cell r="L692" t="str">
            <v xml:space="preserve">  </v>
          </cell>
          <cell r="M692" t="str">
            <v xml:space="preserve">  </v>
          </cell>
          <cell r="N692" t="str">
            <v xml:space="preserve">  </v>
          </cell>
          <cell r="O692" t="str">
            <v xml:space="preserve">  </v>
          </cell>
          <cell r="P692">
            <v>279773.7</v>
          </cell>
        </row>
        <row r="693">
          <cell r="H693" t="str">
            <v xml:space="preserve">  </v>
          </cell>
          <cell r="I693" t="str">
            <v xml:space="preserve">  </v>
          </cell>
          <cell r="J693" t="str">
            <v xml:space="preserve">  </v>
          </cell>
          <cell r="K693" t="str">
            <v xml:space="preserve">  </v>
          </cell>
          <cell r="L693" t="str">
            <v xml:space="preserve">  </v>
          </cell>
          <cell r="M693" t="str">
            <v xml:space="preserve">  </v>
          </cell>
          <cell r="N693" t="str">
            <v xml:space="preserve">  </v>
          </cell>
          <cell r="O693" t="str">
            <v xml:space="preserve">  </v>
          </cell>
          <cell r="P693" t="str">
            <v xml:space="preserve">  </v>
          </cell>
        </row>
        <row r="694">
          <cell r="H694" t="str">
            <v xml:space="preserve">  </v>
          </cell>
          <cell r="I694" t="str">
            <v xml:space="preserve">  </v>
          </cell>
          <cell r="J694" t="str">
            <v xml:space="preserve">  </v>
          </cell>
          <cell r="K694" t="str">
            <v xml:space="preserve">  </v>
          </cell>
          <cell r="L694" t="str">
            <v xml:space="preserve">  </v>
          </cell>
          <cell r="M694" t="str">
            <v xml:space="preserve">  </v>
          </cell>
          <cell r="N694" t="str">
            <v xml:space="preserve">  </v>
          </cell>
          <cell r="O694" t="str">
            <v xml:space="preserve">  </v>
          </cell>
          <cell r="P694" t="str">
            <v xml:space="preserve">  </v>
          </cell>
        </row>
        <row r="695">
          <cell r="H695" t="str">
            <v xml:space="preserve">  </v>
          </cell>
          <cell r="I695" t="str">
            <v xml:space="preserve">  </v>
          </cell>
          <cell r="J695" t="str">
            <v xml:space="preserve">  </v>
          </cell>
          <cell r="K695" t="str">
            <v xml:space="preserve">  </v>
          </cell>
          <cell r="L695" t="str">
            <v xml:space="preserve">  </v>
          </cell>
          <cell r="M695" t="str">
            <v xml:space="preserve">  </v>
          </cell>
          <cell r="N695" t="str">
            <v xml:space="preserve">  </v>
          </cell>
          <cell r="O695" t="str">
            <v xml:space="preserve">  </v>
          </cell>
          <cell r="P695" t="str">
            <v xml:space="preserve">  </v>
          </cell>
        </row>
        <row r="696">
          <cell r="H696" t="str">
            <v xml:space="preserve">  </v>
          </cell>
          <cell r="I696" t="str">
            <v xml:space="preserve">  </v>
          </cell>
          <cell r="J696" t="str">
            <v xml:space="preserve">  </v>
          </cell>
          <cell r="K696" t="str">
            <v xml:space="preserve">  </v>
          </cell>
          <cell r="L696" t="str">
            <v xml:space="preserve">  </v>
          </cell>
          <cell r="M696" t="str">
            <v xml:space="preserve">  </v>
          </cell>
          <cell r="N696" t="str">
            <v xml:space="preserve">  </v>
          </cell>
          <cell r="O696" t="str">
            <v xml:space="preserve">  </v>
          </cell>
          <cell r="P696" t="str">
            <v xml:space="preserve">  </v>
          </cell>
        </row>
        <row r="697">
          <cell r="H697" t="str">
            <v xml:space="preserve">  </v>
          </cell>
          <cell r="I697" t="str">
            <v xml:space="preserve">  </v>
          </cell>
          <cell r="J697" t="str">
            <v xml:space="preserve">  </v>
          </cell>
          <cell r="K697" t="str">
            <v xml:space="preserve">  </v>
          </cell>
          <cell r="L697" t="str">
            <v xml:space="preserve">  </v>
          </cell>
          <cell r="M697" t="str">
            <v xml:space="preserve">  </v>
          </cell>
          <cell r="N697" t="str">
            <v xml:space="preserve">  </v>
          </cell>
          <cell r="O697" t="str">
            <v xml:space="preserve">  </v>
          </cell>
          <cell r="P697" t="str">
            <v xml:space="preserve">  </v>
          </cell>
        </row>
        <row r="698">
          <cell r="C698">
            <v>20380000</v>
          </cell>
          <cell r="D698" t="str">
            <v>USD</v>
          </cell>
          <cell r="E698" t="str">
            <v>BID</v>
          </cell>
          <cell r="F698" t="str">
            <v>5653/OC-GR</v>
          </cell>
          <cell r="G698" t="str">
            <v>CELEC EP</v>
          </cell>
          <cell r="H698" t="str">
            <v xml:space="preserve"> 16.11.2023 </v>
          </cell>
          <cell r="I698">
            <v>2000000</v>
          </cell>
          <cell r="J698" t="str">
            <v xml:space="preserve">  </v>
          </cell>
          <cell r="K698" t="str">
            <v xml:space="preserve">  </v>
          </cell>
          <cell r="L698" t="str">
            <v xml:space="preserve">  </v>
          </cell>
          <cell r="M698" t="str">
            <v xml:space="preserve">  </v>
          </cell>
          <cell r="N698" t="str">
            <v xml:space="preserve">  </v>
          </cell>
          <cell r="O698" t="str">
            <v xml:space="preserve">  </v>
          </cell>
          <cell r="P698">
            <v>2000000</v>
          </cell>
        </row>
        <row r="699">
          <cell r="H699" t="str">
            <v xml:space="preserve">  </v>
          </cell>
          <cell r="I699" t="str">
            <v xml:space="preserve">  </v>
          </cell>
          <cell r="J699" t="str">
            <v xml:space="preserve">  </v>
          </cell>
          <cell r="K699" t="str">
            <v xml:space="preserve">  </v>
          </cell>
          <cell r="L699" t="str">
            <v xml:space="preserve">  </v>
          </cell>
          <cell r="M699" t="str">
            <v xml:space="preserve">  </v>
          </cell>
          <cell r="N699" t="str">
            <v xml:space="preserve">  </v>
          </cell>
          <cell r="O699" t="str">
            <v xml:space="preserve">  </v>
          </cell>
          <cell r="P699" t="str">
            <v xml:space="preserve">  </v>
          </cell>
        </row>
        <row r="700">
          <cell r="H700" t="str">
            <v xml:space="preserve">  </v>
          </cell>
          <cell r="I700" t="str">
            <v xml:space="preserve">  </v>
          </cell>
          <cell r="J700" t="str">
            <v xml:space="preserve">  </v>
          </cell>
          <cell r="K700" t="str">
            <v xml:space="preserve">  </v>
          </cell>
          <cell r="L700" t="str">
            <v xml:space="preserve">  </v>
          </cell>
          <cell r="M700" t="str">
            <v xml:space="preserve">  </v>
          </cell>
          <cell r="N700" t="str">
            <v xml:space="preserve">  </v>
          </cell>
          <cell r="O700" t="str">
            <v xml:space="preserve">  </v>
          </cell>
          <cell r="P700" t="str">
            <v xml:space="preserve">  </v>
          </cell>
        </row>
        <row r="701">
          <cell r="H701" t="str">
            <v xml:space="preserve">  </v>
          </cell>
          <cell r="I701" t="str">
            <v xml:space="preserve">  </v>
          </cell>
          <cell r="J701" t="str">
            <v xml:space="preserve">  </v>
          </cell>
          <cell r="K701" t="str">
            <v xml:space="preserve">  </v>
          </cell>
          <cell r="L701" t="str">
            <v xml:space="preserve">  </v>
          </cell>
          <cell r="M701" t="str">
            <v xml:space="preserve">  </v>
          </cell>
          <cell r="N701" t="str">
            <v xml:space="preserve">  </v>
          </cell>
          <cell r="O701" t="str">
            <v xml:space="preserve">  </v>
          </cell>
          <cell r="P701" t="str">
            <v xml:space="preserve">  </v>
          </cell>
        </row>
        <row r="702">
          <cell r="H702" t="str">
            <v xml:space="preserve">  </v>
          </cell>
          <cell r="I702" t="str">
            <v xml:space="preserve">  </v>
          </cell>
          <cell r="J702" t="str">
            <v xml:space="preserve">  </v>
          </cell>
          <cell r="K702" t="str">
            <v xml:space="preserve">  </v>
          </cell>
          <cell r="L702" t="str">
            <v xml:space="preserve">  </v>
          </cell>
          <cell r="M702" t="str">
            <v xml:space="preserve">  </v>
          </cell>
          <cell r="N702" t="str">
            <v xml:space="preserve">  </v>
          </cell>
          <cell r="O702" t="str">
            <v xml:space="preserve">  </v>
          </cell>
          <cell r="P702" t="str">
            <v xml:space="preserve">  </v>
          </cell>
        </row>
        <row r="703">
          <cell r="H703" t="str">
            <v xml:space="preserve">  </v>
          </cell>
          <cell r="I703" t="str">
            <v xml:space="preserve">  </v>
          </cell>
          <cell r="J703" t="str">
            <v xml:space="preserve">  </v>
          </cell>
          <cell r="K703" t="str">
            <v xml:space="preserve">  </v>
          </cell>
          <cell r="L703" t="str">
            <v xml:space="preserve">  </v>
          </cell>
          <cell r="M703" t="str">
            <v xml:space="preserve">  </v>
          </cell>
          <cell r="N703" t="str">
            <v xml:space="preserve">  </v>
          </cell>
          <cell r="O703" t="str">
            <v xml:space="preserve">  </v>
          </cell>
          <cell r="P703" t="str">
            <v xml:space="preserve">  </v>
          </cell>
        </row>
        <row r="704">
          <cell r="C704">
            <v>20400000</v>
          </cell>
          <cell r="D704" t="str">
            <v>USD</v>
          </cell>
          <cell r="E704" t="str">
            <v>BID</v>
          </cell>
          <cell r="F704" t="str">
            <v>5787/OC-EC</v>
          </cell>
          <cell r="G704" t="str">
            <v>GOBIERNO CENTRAL</v>
          </cell>
          <cell r="H704" t="str">
            <v xml:space="preserve"> 17.06.2024 </v>
          </cell>
          <cell r="I704">
            <v>80000</v>
          </cell>
          <cell r="J704" t="str">
            <v xml:space="preserve">  </v>
          </cell>
          <cell r="K704" t="str">
            <v xml:space="preserve">  </v>
          </cell>
          <cell r="L704" t="str">
            <v xml:space="preserve">  </v>
          </cell>
          <cell r="M704" t="str">
            <v xml:space="preserve">  </v>
          </cell>
          <cell r="N704" t="str">
            <v xml:space="preserve">  </v>
          </cell>
          <cell r="O704" t="str">
            <v xml:space="preserve">  </v>
          </cell>
          <cell r="P704">
            <v>80000</v>
          </cell>
        </row>
        <row r="705">
          <cell r="H705" t="str">
            <v xml:space="preserve">  </v>
          </cell>
          <cell r="I705" t="str">
            <v xml:space="preserve">  </v>
          </cell>
          <cell r="J705" t="str">
            <v xml:space="preserve">  </v>
          </cell>
          <cell r="K705" t="str">
            <v xml:space="preserve">  </v>
          </cell>
          <cell r="L705" t="str">
            <v xml:space="preserve">  </v>
          </cell>
          <cell r="M705" t="str">
            <v xml:space="preserve">  </v>
          </cell>
          <cell r="N705" t="str">
            <v xml:space="preserve">  </v>
          </cell>
          <cell r="O705" t="str">
            <v xml:space="preserve">  </v>
          </cell>
          <cell r="P705" t="str">
            <v xml:space="preserve">  </v>
          </cell>
        </row>
        <row r="706">
          <cell r="H706" t="str">
            <v xml:space="preserve">  </v>
          </cell>
          <cell r="I706" t="str">
            <v xml:space="preserve">  </v>
          </cell>
          <cell r="J706" t="str">
            <v xml:space="preserve">  </v>
          </cell>
          <cell r="K706" t="str">
            <v xml:space="preserve">  </v>
          </cell>
          <cell r="L706" t="str">
            <v xml:space="preserve">  </v>
          </cell>
          <cell r="M706" t="str">
            <v xml:space="preserve">  </v>
          </cell>
          <cell r="N706" t="str">
            <v xml:space="preserve">  </v>
          </cell>
          <cell r="O706" t="str">
            <v xml:space="preserve">  </v>
          </cell>
          <cell r="P706" t="str">
            <v xml:space="preserve">  </v>
          </cell>
        </row>
        <row r="707">
          <cell r="H707" t="str">
            <v xml:space="preserve">  </v>
          </cell>
          <cell r="I707" t="str">
            <v xml:space="preserve">  </v>
          </cell>
          <cell r="J707" t="str">
            <v xml:space="preserve">  </v>
          </cell>
          <cell r="K707" t="str">
            <v xml:space="preserve">  </v>
          </cell>
          <cell r="L707" t="str">
            <v xml:space="preserve">  </v>
          </cell>
          <cell r="M707" t="str">
            <v xml:space="preserve">  </v>
          </cell>
          <cell r="N707" t="str">
            <v xml:space="preserve">  </v>
          </cell>
          <cell r="O707" t="str">
            <v xml:space="preserve">  </v>
          </cell>
          <cell r="P707" t="str">
            <v xml:space="preserve">  </v>
          </cell>
        </row>
        <row r="708">
          <cell r="H708" t="str">
            <v xml:space="preserve">  </v>
          </cell>
          <cell r="I708" t="str">
            <v xml:space="preserve">  </v>
          </cell>
          <cell r="J708" t="str">
            <v xml:space="preserve">  </v>
          </cell>
          <cell r="K708" t="str">
            <v xml:space="preserve">  </v>
          </cell>
          <cell r="L708" t="str">
            <v xml:space="preserve">  </v>
          </cell>
          <cell r="M708" t="str">
            <v xml:space="preserve">  </v>
          </cell>
          <cell r="N708" t="str">
            <v xml:space="preserve">  </v>
          </cell>
          <cell r="O708" t="str">
            <v xml:space="preserve">  </v>
          </cell>
          <cell r="P708" t="str">
            <v xml:space="preserve">  </v>
          </cell>
        </row>
        <row r="709">
          <cell r="H709" t="str">
            <v xml:space="preserve">  </v>
          </cell>
          <cell r="I709" t="str">
            <v xml:space="preserve">  </v>
          </cell>
          <cell r="J709" t="str">
            <v xml:space="preserve">  </v>
          </cell>
          <cell r="K709" t="str">
            <v xml:space="preserve">  </v>
          </cell>
          <cell r="L709" t="str">
            <v xml:space="preserve">  </v>
          </cell>
          <cell r="M709" t="str">
            <v xml:space="preserve">  </v>
          </cell>
          <cell r="N709" t="str">
            <v xml:space="preserve">  </v>
          </cell>
          <cell r="O709" t="str">
            <v xml:space="preserve">  </v>
          </cell>
          <cell r="P709" t="str">
            <v xml:space="preserve">  </v>
          </cell>
        </row>
        <row r="710">
          <cell r="C710">
            <v>20410000</v>
          </cell>
          <cell r="D710" t="str">
            <v>USD</v>
          </cell>
          <cell r="E710" t="str">
            <v>BID</v>
          </cell>
          <cell r="F710" t="str">
            <v>5800/OC-EC</v>
          </cell>
          <cell r="G710" t="str">
            <v>BDE</v>
          </cell>
          <cell r="H710" t="str">
            <v xml:space="preserve"> 01.07.2024 </v>
          </cell>
          <cell r="I710">
            <v>7689931.2300000004</v>
          </cell>
          <cell r="J710" t="str">
            <v xml:space="preserve">  </v>
          </cell>
          <cell r="K710" t="str">
            <v xml:space="preserve">  </v>
          </cell>
          <cell r="L710" t="str">
            <v xml:space="preserve">  </v>
          </cell>
          <cell r="M710" t="str">
            <v xml:space="preserve">  </v>
          </cell>
          <cell r="N710" t="str">
            <v xml:space="preserve">  </v>
          </cell>
          <cell r="O710" t="str">
            <v xml:space="preserve">  </v>
          </cell>
          <cell r="P710">
            <v>7689931.2300000004</v>
          </cell>
        </row>
        <row r="711">
          <cell r="H711" t="str">
            <v xml:space="preserve">  </v>
          </cell>
          <cell r="I711" t="str">
            <v xml:space="preserve">  </v>
          </cell>
          <cell r="J711" t="str">
            <v xml:space="preserve">  </v>
          </cell>
          <cell r="K711" t="str">
            <v xml:space="preserve">  </v>
          </cell>
          <cell r="L711" t="str">
            <v xml:space="preserve">  </v>
          </cell>
          <cell r="M711" t="str">
            <v xml:space="preserve">  </v>
          </cell>
          <cell r="N711" t="str">
            <v xml:space="preserve">  </v>
          </cell>
          <cell r="O711" t="str">
            <v xml:space="preserve">  </v>
          </cell>
          <cell r="P711" t="str">
            <v xml:space="preserve">  </v>
          </cell>
        </row>
        <row r="712">
          <cell r="H712" t="str">
            <v xml:space="preserve">  </v>
          </cell>
          <cell r="I712" t="str">
            <v xml:space="preserve">  </v>
          </cell>
          <cell r="J712" t="str">
            <v xml:space="preserve">  </v>
          </cell>
          <cell r="K712" t="str">
            <v xml:space="preserve">  </v>
          </cell>
          <cell r="L712" t="str">
            <v xml:space="preserve">  </v>
          </cell>
          <cell r="M712" t="str">
            <v xml:space="preserve">  </v>
          </cell>
          <cell r="N712" t="str">
            <v xml:space="preserve">  </v>
          </cell>
          <cell r="O712" t="str">
            <v xml:space="preserve">  </v>
          </cell>
          <cell r="P712" t="str">
            <v xml:space="preserve">  </v>
          </cell>
        </row>
        <row r="713">
          <cell r="H713" t="str">
            <v xml:space="preserve">  </v>
          </cell>
          <cell r="I713" t="str">
            <v xml:space="preserve">  </v>
          </cell>
          <cell r="J713" t="str">
            <v xml:space="preserve">  </v>
          </cell>
          <cell r="K713" t="str">
            <v xml:space="preserve">  </v>
          </cell>
          <cell r="L713" t="str">
            <v xml:space="preserve">  </v>
          </cell>
          <cell r="M713" t="str">
            <v xml:space="preserve">  </v>
          </cell>
          <cell r="N713" t="str">
            <v xml:space="preserve">  </v>
          </cell>
          <cell r="O713" t="str">
            <v xml:space="preserve">  </v>
          </cell>
          <cell r="P713" t="str">
            <v xml:space="preserve">  </v>
          </cell>
        </row>
        <row r="714">
          <cell r="H714" t="str">
            <v xml:space="preserve">  </v>
          </cell>
          <cell r="I714" t="str">
            <v xml:space="preserve">  </v>
          </cell>
          <cell r="J714" t="str">
            <v xml:space="preserve">  </v>
          </cell>
          <cell r="K714" t="str">
            <v xml:space="preserve">  </v>
          </cell>
          <cell r="L714" t="str">
            <v xml:space="preserve">  </v>
          </cell>
          <cell r="M714" t="str">
            <v xml:space="preserve">  </v>
          </cell>
          <cell r="N714" t="str">
            <v xml:space="preserve">  </v>
          </cell>
          <cell r="O714" t="str">
            <v xml:space="preserve">  </v>
          </cell>
          <cell r="P714" t="str">
            <v xml:space="preserve">  </v>
          </cell>
        </row>
        <row r="715">
          <cell r="H715" t="str">
            <v xml:space="preserve">  </v>
          </cell>
          <cell r="I715" t="str">
            <v xml:space="preserve">  </v>
          </cell>
          <cell r="J715" t="str">
            <v xml:space="preserve">  </v>
          </cell>
          <cell r="K715" t="str">
            <v xml:space="preserve">  </v>
          </cell>
          <cell r="L715" t="str">
            <v xml:space="preserve">  </v>
          </cell>
          <cell r="M715" t="str">
            <v xml:space="preserve">  </v>
          </cell>
          <cell r="N715" t="str">
            <v xml:space="preserve">  </v>
          </cell>
          <cell r="O715" t="str">
            <v xml:space="preserve">  </v>
          </cell>
          <cell r="P715" t="str">
            <v xml:space="preserve">  </v>
          </cell>
        </row>
        <row r="716">
          <cell r="C716">
            <v>20420000</v>
          </cell>
          <cell r="D716" t="str">
            <v>USD</v>
          </cell>
          <cell r="E716" t="str">
            <v>BID</v>
          </cell>
          <cell r="F716" t="str">
            <v>5811/OC-EC</v>
          </cell>
          <cell r="G716" t="str">
            <v>BDE</v>
          </cell>
          <cell r="H716" t="str">
            <v xml:space="preserve"> 01.07.2024 </v>
          </cell>
          <cell r="I716">
            <v>10175000</v>
          </cell>
          <cell r="J716" t="str">
            <v xml:space="preserve">  </v>
          </cell>
          <cell r="K716" t="str">
            <v xml:space="preserve">  </v>
          </cell>
          <cell r="L716" t="str">
            <v xml:space="preserve">  </v>
          </cell>
          <cell r="M716" t="str">
            <v xml:space="preserve">  </v>
          </cell>
          <cell r="N716" t="str">
            <v xml:space="preserve">  </v>
          </cell>
          <cell r="O716" t="str">
            <v xml:space="preserve">  </v>
          </cell>
          <cell r="P716">
            <v>10175000</v>
          </cell>
        </row>
        <row r="717">
          <cell r="H717" t="str">
            <v xml:space="preserve">  </v>
          </cell>
          <cell r="I717" t="str">
            <v xml:space="preserve">  </v>
          </cell>
          <cell r="J717" t="str">
            <v xml:space="preserve">  </v>
          </cell>
          <cell r="K717" t="str">
            <v xml:space="preserve">  </v>
          </cell>
          <cell r="L717" t="str">
            <v xml:space="preserve">  </v>
          </cell>
          <cell r="M717" t="str">
            <v xml:space="preserve">  </v>
          </cell>
          <cell r="N717" t="str">
            <v xml:space="preserve">  </v>
          </cell>
          <cell r="O717" t="str">
            <v xml:space="preserve">  </v>
          </cell>
          <cell r="P717" t="str">
            <v xml:space="preserve">  </v>
          </cell>
        </row>
        <row r="718">
          <cell r="H718" t="str">
            <v xml:space="preserve">  </v>
          </cell>
          <cell r="I718" t="str">
            <v xml:space="preserve">  </v>
          </cell>
          <cell r="J718" t="str">
            <v xml:space="preserve">  </v>
          </cell>
          <cell r="K718" t="str">
            <v xml:space="preserve">  </v>
          </cell>
          <cell r="L718" t="str">
            <v xml:space="preserve">  </v>
          </cell>
          <cell r="M718" t="str">
            <v xml:space="preserve">  </v>
          </cell>
          <cell r="N718" t="str">
            <v xml:space="preserve">  </v>
          </cell>
          <cell r="O718" t="str">
            <v xml:space="preserve">  </v>
          </cell>
          <cell r="P718" t="str">
            <v xml:space="preserve">  </v>
          </cell>
        </row>
        <row r="719">
          <cell r="H719" t="str">
            <v xml:space="preserve">  </v>
          </cell>
          <cell r="I719" t="str">
            <v xml:space="preserve">  </v>
          </cell>
          <cell r="J719" t="str">
            <v xml:space="preserve">  </v>
          </cell>
          <cell r="K719" t="str">
            <v xml:space="preserve">  </v>
          </cell>
          <cell r="L719" t="str">
            <v xml:space="preserve">  </v>
          </cell>
          <cell r="M719" t="str">
            <v xml:space="preserve">  </v>
          </cell>
          <cell r="N719" t="str">
            <v xml:space="preserve">  </v>
          </cell>
          <cell r="O719" t="str">
            <v xml:space="preserve">  </v>
          </cell>
          <cell r="P719" t="str">
            <v xml:space="preserve">  </v>
          </cell>
        </row>
        <row r="720">
          <cell r="H720" t="str">
            <v xml:space="preserve">  </v>
          </cell>
          <cell r="I720" t="str">
            <v xml:space="preserve">  </v>
          </cell>
          <cell r="J720" t="str">
            <v xml:space="preserve">  </v>
          </cell>
          <cell r="K720" t="str">
            <v xml:space="preserve">  </v>
          </cell>
          <cell r="L720" t="str">
            <v xml:space="preserve">  </v>
          </cell>
          <cell r="M720" t="str">
            <v xml:space="preserve">  </v>
          </cell>
          <cell r="N720" t="str">
            <v xml:space="preserve">  </v>
          </cell>
          <cell r="O720" t="str">
            <v xml:space="preserve">  </v>
          </cell>
          <cell r="P720" t="str">
            <v xml:space="preserve">  </v>
          </cell>
        </row>
        <row r="721">
          <cell r="H721" t="str">
            <v xml:space="preserve">  </v>
          </cell>
          <cell r="I721" t="str">
            <v xml:space="preserve">  </v>
          </cell>
          <cell r="J721" t="str">
            <v xml:space="preserve">  </v>
          </cell>
          <cell r="K721" t="str">
            <v xml:space="preserve">  </v>
          </cell>
          <cell r="L721" t="str">
            <v xml:space="preserve">  </v>
          </cell>
          <cell r="M721" t="str">
            <v xml:space="preserve">  </v>
          </cell>
          <cell r="N721" t="str">
            <v xml:space="preserve">  </v>
          </cell>
          <cell r="O721" t="str">
            <v xml:space="preserve">  </v>
          </cell>
          <cell r="P721" t="str">
            <v xml:space="preserve">  </v>
          </cell>
        </row>
        <row r="722">
          <cell r="C722">
            <v>20430000</v>
          </cell>
          <cell r="D722" t="str">
            <v>USD</v>
          </cell>
          <cell r="E722" t="str">
            <v>BID</v>
          </cell>
          <cell r="F722" t="str">
            <v>5903/OCEC</v>
          </cell>
          <cell r="G722" t="str">
            <v>GOBIERNO CENTRAL</v>
          </cell>
          <cell r="H722" t="str">
            <v xml:space="preserve"> 15.08.2024 </v>
          </cell>
          <cell r="I722">
            <v>500000000</v>
          </cell>
          <cell r="J722" t="str">
            <v xml:space="preserve">  </v>
          </cell>
          <cell r="K722" t="str">
            <v xml:space="preserve">  </v>
          </cell>
          <cell r="L722" t="str">
            <v xml:space="preserve">  </v>
          </cell>
          <cell r="M722" t="str">
            <v xml:space="preserve">  </v>
          </cell>
          <cell r="N722" t="str">
            <v xml:space="preserve">  </v>
          </cell>
          <cell r="O722" t="str">
            <v xml:space="preserve">  </v>
          </cell>
          <cell r="P722">
            <v>500000000</v>
          </cell>
        </row>
        <row r="723">
          <cell r="H723" t="str">
            <v xml:space="preserve">  </v>
          </cell>
          <cell r="I723" t="str">
            <v xml:space="preserve">  </v>
          </cell>
          <cell r="J723" t="str">
            <v xml:space="preserve">  </v>
          </cell>
          <cell r="K723" t="str">
            <v xml:space="preserve">  </v>
          </cell>
          <cell r="L723" t="str">
            <v xml:space="preserve">  </v>
          </cell>
          <cell r="M723" t="str">
            <v xml:space="preserve">  </v>
          </cell>
          <cell r="N723" t="str">
            <v xml:space="preserve">  </v>
          </cell>
          <cell r="O723" t="str">
            <v xml:space="preserve">  </v>
          </cell>
          <cell r="P723" t="str">
            <v xml:space="preserve">  </v>
          </cell>
        </row>
        <row r="724">
          <cell r="H724" t="str">
            <v xml:space="preserve">  </v>
          </cell>
          <cell r="I724" t="str">
            <v xml:space="preserve">  </v>
          </cell>
          <cell r="J724" t="str">
            <v xml:space="preserve">  </v>
          </cell>
          <cell r="K724" t="str">
            <v xml:space="preserve">  </v>
          </cell>
          <cell r="L724" t="str">
            <v xml:space="preserve">  </v>
          </cell>
          <cell r="M724" t="str">
            <v xml:space="preserve">  </v>
          </cell>
          <cell r="N724" t="str">
            <v xml:space="preserve">  </v>
          </cell>
          <cell r="O724" t="str">
            <v xml:space="preserve">  </v>
          </cell>
          <cell r="P724" t="str">
            <v xml:space="preserve">  </v>
          </cell>
        </row>
        <row r="725">
          <cell r="H725" t="str">
            <v xml:space="preserve">  </v>
          </cell>
          <cell r="I725" t="str">
            <v xml:space="preserve">  </v>
          </cell>
          <cell r="J725" t="str">
            <v xml:space="preserve">  </v>
          </cell>
          <cell r="K725" t="str">
            <v xml:space="preserve">  </v>
          </cell>
          <cell r="L725" t="str">
            <v xml:space="preserve">  </v>
          </cell>
          <cell r="M725" t="str">
            <v xml:space="preserve">  </v>
          </cell>
          <cell r="N725" t="str">
            <v xml:space="preserve">  </v>
          </cell>
          <cell r="O725" t="str">
            <v xml:space="preserve">  </v>
          </cell>
          <cell r="P725" t="str">
            <v xml:space="preserve">  </v>
          </cell>
        </row>
        <row r="726">
          <cell r="H726" t="str">
            <v xml:space="preserve">  </v>
          </cell>
          <cell r="I726" t="str">
            <v xml:space="preserve">  </v>
          </cell>
          <cell r="J726" t="str">
            <v xml:space="preserve">  </v>
          </cell>
          <cell r="K726" t="str">
            <v xml:space="preserve">  </v>
          </cell>
          <cell r="L726" t="str">
            <v xml:space="preserve">  </v>
          </cell>
          <cell r="M726" t="str">
            <v xml:space="preserve">  </v>
          </cell>
          <cell r="N726" t="str">
            <v xml:space="preserve">  </v>
          </cell>
          <cell r="O726" t="str">
            <v xml:space="preserve">  </v>
          </cell>
          <cell r="P726" t="str">
            <v xml:space="preserve">  </v>
          </cell>
        </row>
        <row r="727">
          <cell r="H727" t="str">
            <v xml:space="preserve">  </v>
          </cell>
          <cell r="I727" t="str">
            <v xml:space="preserve">  </v>
          </cell>
          <cell r="J727" t="str">
            <v xml:space="preserve">  </v>
          </cell>
          <cell r="K727" t="str">
            <v xml:space="preserve">  </v>
          </cell>
          <cell r="L727" t="str">
            <v xml:space="preserve">  </v>
          </cell>
          <cell r="M727" t="str">
            <v xml:space="preserve">  </v>
          </cell>
          <cell r="N727" t="str">
            <v xml:space="preserve">  </v>
          </cell>
          <cell r="O727" t="str">
            <v xml:space="preserve">  </v>
          </cell>
          <cell r="P727" t="str">
            <v xml:space="preserve">  </v>
          </cell>
        </row>
        <row r="728">
          <cell r="C728">
            <v>20440000</v>
          </cell>
          <cell r="D728" t="str">
            <v>USD</v>
          </cell>
          <cell r="E728" t="str">
            <v>BID</v>
          </cell>
          <cell r="F728" t="str">
            <v>5904/KI-EC</v>
          </cell>
          <cell r="G728" t="str">
            <v>GOBIERNO CENTRAL</v>
          </cell>
          <cell r="H728" t="str">
            <v xml:space="preserve"> 15.08.2024 </v>
          </cell>
          <cell r="I728">
            <v>100000000</v>
          </cell>
          <cell r="J728" t="str">
            <v xml:space="preserve">  </v>
          </cell>
          <cell r="K728" t="str">
            <v xml:space="preserve">  </v>
          </cell>
          <cell r="L728" t="str">
            <v xml:space="preserve">  </v>
          </cell>
          <cell r="M728" t="str">
            <v xml:space="preserve">  </v>
          </cell>
          <cell r="N728" t="str">
            <v xml:space="preserve">  </v>
          </cell>
          <cell r="O728" t="str">
            <v xml:space="preserve">  </v>
          </cell>
          <cell r="P728">
            <v>100000000</v>
          </cell>
        </row>
        <row r="729">
          <cell r="H729" t="str">
            <v xml:space="preserve">  </v>
          </cell>
          <cell r="I729" t="str">
            <v xml:space="preserve">  </v>
          </cell>
          <cell r="J729" t="str">
            <v xml:space="preserve">  </v>
          </cell>
          <cell r="K729" t="str">
            <v xml:space="preserve">  </v>
          </cell>
          <cell r="L729" t="str">
            <v xml:space="preserve">  </v>
          </cell>
          <cell r="M729" t="str">
            <v xml:space="preserve">  </v>
          </cell>
          <cell r="N729" t="str">
            <v xml:space="preserve">  </v>
          </cell>
          <cell r="O729" t="str">
            <v xml:space="preserve">  </v>
          </cell>
          <cell r="P729" t="str">
            <v xml:space="preserve">  </v>
          </cell>
        </row>
        <row r="730">
          <cell r="H730" t="str">
            <v xml:space="preserve">  </v>
          </cell>
          <cell r="I730" t="str">
            <v xml:space="preserve">  </v>
          </cell>
          <cell r="J730" t="str">
            <v xml:space="preserve">  </v>
          </cell>
          <cell r="K730" t="str">
            <v xml:space="preserve">  </v>
          </cell>
          <cell r="L730" t="str">
            <v xml:space="preserve">  </v>
          </cell>
          <cell r="M730" t="str">
            <v xml:space="preserve">  </v>
          </cell>
          <cell r="N730" t="str">
            <v xml:space="preserve">  </v>
          </cell>
          <cell r="O730" t="str">
            <v xml:space="preserve">  </v>
          </cell>
          <cell r="P730" t="str">
            <v xml:space="preserve">  </v>
          </cell>
        </row>
        <row r="731">
          <cell r="H731" t="str">
            <v xml:space="preserve">  </v>
          </cell>
          <cell r="I731" t="str">
            <v xml:space="preserve">  </v>
          </cell>
          <cell r="J731" t="str">
            <v xml:space="preserve">  </v>
          </cell>
          <cell r="K731" t="str">
            <v xml:space="preserve">  </v>
          </cell>
          <cell r="L731" t="str">
            <v xml:space="preserve">  </v>
          </cell>
          <cell r="M731" t="str">
            <v xml:space="preserve">  </v>
          </cell>
          <cell r="N731" t="str">
            <v xml:space="preserve">  </v>
          </cell>
          <cell r="O731" t="str">
            <v xml:space="preserve">  </v>
          </cell>
          <cell r="P731" t="str">
            <v xml:space="preserve">  </v>
          </cell>
        </row>
        <row r="732">
          <cell r="H732" t="str">
            <v xml:space="preserve">  </v>
          </cell>
          <cell r="I732" t="str">
            <v xml:space="preserve">  </v>
          </cell>
          <cell r="J732" t="str">
            <v xml:space="preserve">  </v>
          </cell>
          <cell r="K732" t="str">
            <v xml:space="preserve">  </v>
          </cell>
          <cell r="L732" t="str">
            <v xml:space="preserve">  </v>
          </cell>
          <cell r="M732" t="str">
            <v xml:space="preserve">  </v>
          </cell>
          <cell r="N732" t="str">
            <v xml:space="preserve">  </v>
          </cell>
          <cell r="O732" t="str">
            <v xml:space="preserve">  </v>
          </cell>
          <cell r="P732" t="str">
            <v xml:space="preserve">  </v>
          </cell>
        </row>
        <row r="733">
          <cell r="H733" t="str">
            <v xml:space="preserve">  </v>
          </cell>
          <cell r="I733" t="str">
            <v xml:space="preserve">  </v>
          </cell>
          <cell r="J733" t="str">
            <v xml:space="preserve">  </v>
          </cell>
          <cell r="K733" t="str">
            <v xml:space="preserve">  </v>
          </cell>
          <cell r="L733" t="str">
            <v xml:space="preserve">  </v>
          </cell>
          <cell r="M733" t="str">
            <v xml:space="preserve">  </v>
          </cell>
          <cell r="N733" t="str">
            <v xml:space="preserve">  </v>
          </cell>
          <cell r="O733" t="str">
            <v xml:space="preserve">  </v>
          </cell>
          <cell r="P733" t="str">
            <v xml:space="preserve">  </v>
          </cell>
        </row>
        <row r="734">
          <cell r="C734">
            <v>20450000</v>
          </cell>
          <cell r="D734" t="str">
            <v>USD</v>
          </cell>
          <cell r="E734" t="str">
            <v>BID</v>
          </cell>
          <cell r="F734" t="str">
            <v>5857/OC-EC</v>
          </cell>
          <cell r="G734" t="str">
            <v>CONAFIPS</v>
          </cell>
          <cell r="H734" t="str">
            <v xml:space="preserve"> 19.08.2024 </v>
          </cell>
          <cell r="I734">
            <v>500000</v>
          </cell>
          <cell r="J734" t="str">
            <v xml:space="preserve">  </v>
          </cell>
          <cell r="K734" t="str">
            <v xml:space="preserve">  </v>
          </cell>
          <cell r="L734" t="str">
            <v xml:space="preserve">  </v>
          </cell>
          <cell r="M734" t="str">
            <v xml:space="preserve">  </v>
          </cell>
          <cell r="N734" t="str">
            <v xml:space="preserve">  </v>
          </cell>
          <cell r="O734" t="str">
            <v xml:space="preserve">  </v>
          </cell>
          <cell r="P734">
            <v>500000</v>
          </cell>
        </row>
        <row r="735">
          <cell r="H735" t="str">
            <v xml:space="preserve">  </v>
          </cell>
          <cell r="I735" t="str">
            <v xml:space="preserve">  </v>
          </cell>
          <cell r="J735" t="str">
            <v xml:space="preserve">  </v>
          </cell>
          <cell r="K735" t="str">
            <v xml:space="preserve">  </v>
          </cell>
          <cell r="L735" t="str">
            <v xml:space="preserve">  </v>
          </cell>
          <cell r="M735" t="str">
            <v xml:space="preserve">  </v>
          </cell>
          <cell r="N735" t="str">
            <v xml:space="preserve">  </v>
          </cell>
          <cell r="O735" t="str">
            <v xml:space="preserve">  </v>
          </cell>
          <cell r="P735" t="str">
            <v xml:space="preserve">  </v>
          </cell>
        </row>
        <row r="736">
          <cell r="H736" t="str">
            <v xml:space="preserve">  </v>
          </cell>
          <cell r="I736" t="str">
            <v xml:space="preserve">  </v>
          </cell>
          <cell r="J736" t="str">
            <v xml:space="preserve">  </v>
          </cell>
          <cell r="K736" t="str">
            <v xml:space="preserve">  </v>
          </cell>
          <cell r="L736" t="str">
            <v xml:space="preserve">  </v>
          </cell>
          <cell r="M736" t="str">
            <v xml:space="preserve">  </v>
          </cell>
          <cell r="N736" t="str">
            <v xml:space="preserve">  </v>
          </cell>
          <cell r="O736" t="str">
            <v xml:space="preserve">  </v>
          </cell>
          <cell r="P736" t="str">
            <v xml:space="preserve">  </v>
          </cell>
        </row>
        <row r="737">
          <cell r="H737" t="str">
            <v xml:space="preserve">  </v>
          </cell>
          <cell r="I737" t="str">
            <v xml:space="preserve">  </v>
          </cell>
          <cell r="J737" t="str">
            <v xml:space="preserve">  </v>
          </cell>
          <cell r="K737" t="str">
            <v xml:space="preserve">  </v>
          </cell>
          <cell r="L737" t="str">
            <v xml:space="preserve">  </v>
          </cell>
          <cell r="M737" t="str">
            <v xml:space="preserve">  </v>
          </cell>
          <cell r="N737" t="str">
            <v xml:space="preserve">  </v>
          </cell>
          <cell r="O737" t="str">
            <v xml:space="preserve">  </v>
          </cell>
          <cell r="P737" t="str">
            <v xml:space="preserve">  </v>
          </cell>
        </row>
        <row r="738">
          <cell r="H738" t="str">
            <v xml:space="preserve">  </v>
          </cell>
          <cell r="I738" t="str">
            <v xml:space="preserve">  </v>
          </cell>
          <cell r="J738" t="str">
            <v xml:space="preserve">  </v>
          </cell>
          <cell r="K738" t="str">
            <v xml:space="preserve">  </v>
          </cell>
          <cell r="L738" t="str">
            <v xml:space="preserve">  </v>
          </cell>
          <cell r="M738" t="str">
            <v xml:space="preserve">  </v>
          </cell>
          <cell r="N738" t="str">
            <v xml:space="preserve">  </v>
          </cell>
          <cell r="O738" t="str">
            <v xml:space="preserve">  </v>
          </cell>
          <cell r="P738" t="str">
            <v xml:space="preserve">  </v>
          </cell>
        </row>
        <row r="739">
          <cell r="H739" t="str">
            <v xml:space="preserve">  </v>
          </cell>
          <cell r="I739" t="str">
            <v xml:space="preserve">  </v>
          </cell>
          <cell r="J739" t="str">
            <v xml:space="preserve">  </v>
          </cell>
          <cell r="K739" t="str">
            <v xml:space="preserve">  </v>
          </cell>
          <cell r="L739" t="str">
            <v xml:space="preserve">  </v>
          </cell>
          <cell r="M739" t="str">
            <v xml:space="preserve">  </v>
          </cell>
          <cell r="N739" t="str">
            <v xml:space="preserve">  </v>
          </cell>
          <cell r="O739" t="str">
            <v xml:space="preserve">  </v>
          </cell>
          <cell r="P739" t="str">
            <v xml:space="preserve">  </v>
          </cell>
        </row>
        <row r="740">
          <cell r="C740">
            <v>20460000</v>
          </cell>
          <cell r="D740" t="str">
            <v>USD</v>
          </cell>
          <cell r="E740" t="str">
            <v>BID</v>
          </cell>
          <cell r="F740" t="str">
            <v>5858/GN-EC</v>
          </cell>
          <cell r="G740" t="str">
            <v>CONAFIPS</v>
          </cell>
          <cell r="H740" t="str">
            <v xml:space="preserve"> 19.08.2024 </v>
          </cell>
          <cell r="I740">
            <v>500000</v>
          </cell>
          <cell r="J740" t="str">
            <v xml:space="preserve">  </v>
          </cell>
          <cell r="K740" t="str">
            <v xml:space="preserve">  </v>
          </cell>
          <cell r="L740" t="str">
            <v xml:space="preserve">  </v>
          </cell>
          <cell r="M740" t="str">
            <v xml:space="preserve">  </v>
          </cell>
          <cell r="N740" t="str">
            <v xml:space="preserve">  </v>
          </cell>
          <cell r="O740" t="str">
            <v xml:space="preserve">  </v>
          </cell>
          <cell r="P740">
            <v>500000</v>
          </cell>
        </row>
        <row r="741">
          <cell r="H741" t="str">
            <v xml:space="preserve">  </v>
          </cell>
          <cell r="I741" t="str">
            <v xml:space="preserve">  </v>
          </cell>
          <cell r="J741" t="str">
            <v xml:space="preserve">  </v>
          </cell>
          <cell r="K741" t="str">
            <v xml:space="preserve">  </v>
          </cell>
          <cell r="L741" t="str">
            <v xml:space="preserve">  </v>
          </cell>
          <cell r="M741" t="str">
            <v xml:space="preserve">  </v>
          </cell>
          <cell r="N741" t="str">
            <v xml:space="preserve">  </v>
          </cell>
          <cell r="O741" t="str">
            <v xml:space="preserve">  </v>
          </cell>
          <cell r="P741" t="str">
            <v xml:space="preserve">  </v>
          </cell>
        </row>
        <row r="742">
          <cell r="H742" t="str">
            <v xml:space="preserve">  </v>
          </cell>
          <cell r="I742" t="str">
            <v xml:space="preserve">  </v>
          </cell>
          <cell r="J742" t="str">
            <v xml:space="preserve">  </v>
          </cell>
          <cell r="K742" t="str">
            <v xml:space="preserve">  </v>
          </cell>
          <cell r="L742" t="str">
            <v xml:space="preserve">  </v>
          </cell>
          <cell r="M742" t="str">
            <v xml:space="preserve">  </v>
          </cell>
          <cell r="N742" t="str">
            <v xml:space="preserve">  </v>
          </cell>
          <cell r="O742" t="str">
            <v xml:space="preserve">  </v>
          </cell>
          <cell r="P742" t="str">
            <v xml:space="preserve">  </v>
          </cell>
        </row>
        <row r="743">
          <cell r="H743" t="str">
            <v xml:space="preserve">  </v>
          </cell>
          <cell r="I743" t="str">
            <v xml:space="preserve">  </v>
          </cell>
          <cell r="J743" t="str">
            <v xml:space="preserve">  </v>
          </cell>
          <cell r="K743" t="str">
            <v xml:space="preserve">  </v>
          </cell>
          <cell r="L743" t="str">
            <v xml:space="preserve">  </v>
          </cell>
          <cell r="M743" t="str">
            <v xml:space="preserve">  </v>
          </cell>
          <cell r="N743" t="str">
            <v xml:space="preserve">  </v>
          </cell>
          <cell r="O743" t="str">
            <v xml:space="preserve">  </v>
          </cell>
          <cell r="P743" t="str">
            <v xml:space="preserve">  </v>
          </cell>
        </row>
        <row r="744">
          <cell r="H744" t="str">
            <v xml:space="preserve">  </v>
          </cell>
          <cell r="I744" t="str">
            <v xml:space="preserve">  </v>
          </cell>
          <cell r="J744" t="str">
            <v xml:space="preserve">  </v>
          </cell>
          <cell r="K744" t="str">
            <v xml:space="preserve">  </v>
          </cell>
          <cell r="L744" t="str">
            <v xml:space="preserve">  </v>
          </cell>
          <cell r="M744" t="str">
            <v xml:space="preserve">  </v>
          </cell>
          <cell r="N744" t="str">
            <v xml:space="preserve">  </v>
          </cell>
          <cell r="O744" t="str">
            <v xml:space="preserve">  </v>
          </cell>
          <cell r="P744" t="str">
            <v xml:space="preserve">  </v>
          </cell>
        </row>
        <row r="745">
          <cell r="H745" t="str">
            <v xml:space="preserve">  </v>
          </cell>
          <cell r="I745" t="str">
            <v xml:space="preserve">  </v>
          </cell>
          <cell r="J745" t="str">
            <v xml:space="preserve">  </v>
          </cell>
          <cell r="K745" t="str">
            <v xml:space="preserve">  </v>
          </cell>
          <cell r="L745" t="str">
            <v xml:space="preserve">  </v>
          </cell>
          <cell r="M745" t="str">
            <v xml:space="preserve">  </v>
          </cell>
          <cell r="N745" t="str">
            <v xml:space="preserve">  </v>
          </cell>
          <cell r="O745" t="str">
            <v xml:space="preserve">  </v>
          </cell>
          <cell r="P745" t="str">
            <v xml:space="preserve">  </v>
          </cell>
        </row>
        <row r="746">
          <cell r="C746">
            <v>20470000</v>
          </cell>
          <cell r="D746" t="str">
            <v>USD</v>
          </cell>
          <cell r="E746" t="str">
            <v>BID</v>
          </cell>
          <cell r="F746" t="str">
            <v>5909/OC-EC</v>
          </cell>
          <cell r="G746" t="str">
            <v>GOBIERNO CENTRAL</v>
          </cell>
          <cell r="H746" t="str">
            <v xml:space="preserve"> 07.10.2024 </v>
          </cell>
          <cell r="I746">
            <v>500000000</v>
          </cell>
          <cell r="J746" t="str">
            <v xml:space="preserve">  </v>
          </cell>
          <cell r="K746" t="str">
            <v xml:space="preserve">  </v>
          </cell>
          <cell r="L746" t="str">
            <v xml:space="preserve">  </v>
          </cell>
          <cell r="M746" t="str">
            <v xml:space="preserve">  </v>
          </cell>
          <cell r="N746" t="str">
            <v xml:space="preserve">  </v>
          </cell>
          <cell r="O746" t="str">
            <v xml:space="preserve">  </v>
          </cell>
          <cell r="P746">
            <v>500000000</v>
          </cell>
        </row>
        <row r="747">
          <cell r="H747" t="str">
            <v xml:space="preserve">  </v>
          </cell>
          <cell r="I747" t="str">
            <v xml:space="preserve">  </v>
          </cell>
          <cell r="J747" t="str">
            <v xml:space="preserve">  </v>
          </cell>
          <cell r="K747" t="str">
            <v xml:space="preserve">  </v>
          </cell>
          <cell r="L747" t="str">
            <v xml:space="preserve">  </v>
          </cell>
          <cell r="M747" t="str">
            <v xml:space="preserve">  </v>
          </cell>
          <cell r="N747" t="str">
            <v xml:space="preserve">  </v>
          </cell>
          <cell r="O747" t="str">
            <v xml:space="preserve">  </v>
          </cell>
          <cell r="P747" t="str">
            <v xml:space="preserve">  </v>
          </cell>
        </row>
        <row r="748">
          <cell r="H748" t="str">
            <v xml:space="preserve">  </v>
          </cell>
          <cell r="I748" t="str">
            <v xml:space="preserve">  </v>
          </cell>
          <cell r="J748" t="str">
            <v xml:space="preserve">  </v>
          </cell>
          <cell r="K748" t="str">
            <v xml:space="preserve">  </v>
          </cell>
          <cell r="L748" t="str">
            <v xml:space="preserve">  </v>
          </cell>
          <cell r="M748" t="str">
            <v xml:space="preserve">  </v>
          </cell>
          <cell r="N748" t="str">
            <v xml:space="preserve">  </v>
          </cell>
          <cell r="O748" t="str">
            <v xml:space="preserve">  </v>
          </cell>
          <cell r="P748" t="str">
            <v xml:space="preserve">  </v>
          </cell>
        </row>
        <row r="749">
          <cell r="H749" t="str">
            <v xml:space="preserve">  </v>
          </cell>
          <cell r="I749" t="str">
            <v xml:space="preserve">  </v>
          </cell>
          <cell r="J749" t="str">
            <v xml:space="preserve">  </v>
          </cell>
          <cell r="K749" t="str">
            <v xml:space="preserve">  </v>
          </cell>
          <cell r="L749" t="str">
            <v xml:space="preserve">  </v>
          </cell>
          <cell r="M749" t="str">
            <v xml:space="preserve">  </v>
          </cell>
          <cell r="N749" t="str">
            <v xml:space="preserve">  </v>
          </cell>
          <cell r="O749" t="str">
            <v xml:space="preserve">  </v>
          </cell>
          <cell r="P749" t="str">
            <v xml:space="preserve">  </v>
          </cell>
        </row>
        <row r="750">
          <cell r="H750" t="str">
            <v xml:space="preserve">  </v>
          </cell>
          <cell r="I750" t="str">
            <v xml:space="preserve">  </v>
          </cell>
          <cell r="J750" t="str">
            <v xml:space="preserve">  </v>
          </cell>
          <cell r="K750" t="str">
            <v xml:space="preserve">  </v>
          </cell>
          <cell r="L750" t="str">
            <v xml:space="preserve">  </v>
          </cell>
          <cell r="M750" t="str">
            <v xml:space="preserve">  </v>
          </cell>
          <cell r="N750" t="str">
            <v xml:space="preserve">  </v>
          </cell>
          <cell r="O750" t="str">
            <v xml:space="preserve">  </v>
          </cell>
          <cell r="P750" t="str">
            <v xml:space="preserve">  </v>
          </cell>
        </row>
        <row r="751">
          <cell r="H751" t="str">
            <v xml:space="preserve">  </v>
          </cell>
          <cell r="I751" t="str">
            <v xml:space="preserve">  </v>
          </cell>
          <cell r="J751" t="str">
            <v xml:space="preserve">  </v>
          </cell>
          <cell r="K751" t="str">
            <v xml:space="preserve">  </v>
          </cell>
          <cell r="L751" t="str">
            <v xml:space="preserve">  </v>
          </cell>
          <cell r="M751" t="str">
            <v xml:space="preserve">  </v>
          </cell>
          <cell r="N751" t="str">
            <v xml:space="preserve">  </v>
          </cell>
          <cell r="O751" t="str">
            <v xml:space="preserve">  </v>
          </cell>
          <cell r="P751" t="str">
            <v xml:space="preserve">  </v>
          </cell>
        </row>
        <row r="752">
          <cell r="C752">
            <v>20480000</v>
          </cell>
          <cell r="D752" t="str">
            <v>USD</v>
          </cell>
          <cell r="E752" t="str">
            <v>BID</v>
          </cell>
          <cell r="F752" t="str">
            <v>5987/OC-EC</v>
          </cell>
          <cell r="G752" t="str">
            <v>GOBIERNO CENTRAL</v>
          </cell>
          <cell r="H752" t="str">
            <v xml:space="preserve"> 18.03.2025 </v>
          </cell>
          <cell r="I752">
            <v>11900000</v>
          </cell>
          <cell r="J752" t="str">
            <v xml:space="preserve">  </v>
          </cell>
          <cell r="K752" t="str">
            <v xml:space="preserve">  </v>
          </cell>
          <cell r="L752" t="str">
            <v xml:space="preserve">  </v>
          </cell>
          <cell r="M752" t="str">
            <v xml:space="preserve">  </v>
          </cell>
          <cell r="N752" t="str">
            <v xml:space="preserve">  </v>
          </cell>
          <cell r="O752" t="str">
            <v xml:space="preserve">  </v>
          </cell>
          <cell r="P752">
            <v>11900000</v>
          </cell>
        </row>
        <row r="753">
          <cell r="H753" t="str">
            <v xml:space="preserve">  </v>
          </cell>
          <cell r="I753" t="str">
            <v xml:space="preserve">  </v>
          </cell>
          <cell r="J753" t="str">
            <v xml:space="preserve">  </v>
          </cell>
          <cell r="K753" t="str">
            <v xml:space="preserve">  </v>
          </cell>
          <cell r="L753" t="str">
            <v xml:space="preserve">  </v>
          </cell>
          <cell r="M753" t="str">
            <v xml:space="preserve">  </v>
          </cell>
          <cell r="N753" t="str">
            <v xml:space="preserve">  </v>
          </cell>
          <cell r="O753" t="str">
            <v xml:space="preserve">  </v>
          </cell>
          <cell r="P753" t="str">
            <v xml:space="preserve">  </v>
          </cell>
        </row>
        <row r="754">
          <cell r="H754" t="str">
            <v xml:space="preserve">  </v>
          </cell>
          <cell r="I754" t="str">
            <v xml:space="preserve">  </v>
          </cell>
          <cell r="J754" t="str">
            <v xml:space="preserve">  </v>
          </cell>
          <cell r="K754" t="str">
            <v xml:space="preserve">  </v>
          </cell>
          <cell r="L754" t="str">
            <v xml:space="preserve">  </v>
          </cell>
          <cell r="M754" t="str">
            <v xml:space="preserve">  </v>
          </cell>
          <cell r="N754" t="str">
            <v xml:space="preserve">  </v>
          </cell>
          <cell r="O754" t="str">
            <v xml:space="preserve">  </v>
          </cell>
          <cell r="P754" t="str">
            <v xml:space="preserve">  </v>
          </cell>
        </row>
        <row r="755">
          <cell r="H755" t="str">
            <v xml:space="preserve">  </v>
          </cell>
          <cell r="I755" t="str">
            <v xml:space="preserve">  </v>
          </cell>
          <cell r="J755" t="str">
            <v xml:space="preserve">  </v>
          </cell>
          <cell r="K755" t="str">
            <v xml:space="preserve">  </v>
          </cell>
          <cell r="L755" t="str">
            <v xml:space="preserve">  </v>
          </cell>
          <cell r="M755" t="str">
            <v xml:space="preserve">  </v>
          </cell>
          <cell r="N755" t="str">
            <v xml:space="preserve">  </v>
          </cell>
          <cell r="O755" t="str">
            <v xml:space="preserve">  </v>
          </cell>
          <cell r="P755" t="str">
            <v xml:space="preserve">  </v>
          </cell>
        </row>
        <row r="756">
          <cell r="H756" t="str">
            <v xml:space="preserve">  </v>
          </cell>
          <cell r="I756" t="str">
            <v xml:space="preserve">  </v>
          </cell>
          <cell r="J756" t="str">
            <v xml:space="preserve">  </v>
          </cell>
          <cell r="K756" t="str">
            <v xml:space="preserve">  </v>
          </cell>
          <cell r="L756" t="str">
            <v xml:space="preserve">  </v>
          </cell>
          <cell r="M756" t="str">
            <v xml:space="preserve">  </v>
          </cell>
          <cell r="N756" t="str">
            <v xml:space="preserve">  </v>
          </cell>
          <cell r="O756" t="str">
            <v xml:space="preserve">  </v>
          </cell>
          <cell r="P756" t="str">
            <v xml:space="preserve">  </v>
          </cell>
        </row>
        <row r="757">
          <cell r="H757" t="str">
            <v xml:space="preserve">  </v>
          </cell>
          <cell r="I757" t="str">
            <v xml:space="preserve">  </v>
          </cell>
          <cell r="J757" t="str">
            <v xml:space="preserve">  </v>
          </cell>
          <cell r="K757" t="str">
            <v xml:space="preserve">  </v>
          </cell>
          <cell r="L757" t="str">
            <v xml:space="preserve">  </v>
          </cell>
          <cell r="M757" t="str">
            <v xml:space="preserve">  </v>
          </cell>
          <cell r="N757" t="str">
            <v xml:space="preserve">  </v>
          </cell>
          <cell r="O757" t="str">
            <v xml:space="preserve">  </v>
          </cell>
          <cell r="P757" t="str">
            <v xml:space="preserve">  </v>
          </cell>
        </row>
        <row r="758">
          <cell r="C758">
            <v>20530000</v>
          </cell>
          <cell r="D758" t="str">
            <v>USD</v>
          </cell>
          <cell r="E758" t="str">
            <v>BID</v>
          </cell>
          <cell r="F758" t="str">
            <v>6014/OC-EC</v>
          </cell>
          <cell r="G758" t="str">
            <v>GOBIERNO CENTRAL</v>
          </cell>
          <cell r="H758" t="str">
            <v xml:space="preserve"> 26.06.2025 </v>
          </cell>
          <cell r="I758">
            <v>400000000</v>
          </cell>
          <cell r="J758" t="str">
            <v xml:space="preserve">  </v>
          </cell>
          <cell r="K758" t="str">
            <v xml:space="preserve">  </v>
          </cell>
          <cell r="L758" t="str">
            <v xml:space="preserve">  </v>
          </cell>
          <cell r="M758" t="str">
            <v xml:space="preserve">  </v>
          </cell>
          <cell r="N758" t="str">
            <v xml:space="preserve">  </v>
          </cell>
          <cell r="O758" t="str">
            <v xml:space="preserve">  </v>
          </cell>
          <cell r="P758">
            <v>400000000</v>
          </cell>
        </row>
        <row r="759">
          <cell r="H759" t="str">
            <v xml:space="preserve">  </v>
          </cell>
          <cell r="I759" t="str">
            <v xml:space="preserve">  </v>
          </cell>
          <cell r="J759" t="str">
            <v xml:space="preserve">  </v>
          </cell>
          <cell r="K759" t="str">
            <v xml:space="preserve">  </v>
          </cell>
          <cell r="L759" t="str">
            <v xml:space="preserve">  </v>
          </cell>
          <cell r="M759" t="str">
            <v xml:space="preserve">  </v>
          </cell>
          <cell r="N759" t="str">
            <v xml:space="preserve">  </v>
          </cell>
          <cell r="O759" t="str">
            <v xml:space="preserve">  </v>
          </cell>
          <cell r="P759" t="str">
            <v xml:space="preserve">  </v>
          </cell>
        </row>
        <row r="760">
          <cell r="H760" t="str">
            <v xml:space="preserve">  </v>
          </cell>
          <cell r="I760" t="str">
            <v xml:space="preserve">  </v>
          </cell>
          <cell r="J760" t="str">
            <v xml:space="preserve">  </v>
          </cell>
          <cell r="K760" t="str">
            <v xml:space="preserve">  </v>
          </cell>
          <cell r="L760" t="str">
            <v xml:space="preserve">  </v>
          </cell>
          <cell r="M760" t="str">
            <v xml:space="preserve">  </v>
          </cell>
          <cell r="N760" t="str">
            <v xml:space="preserve">  </v>
          </cell>
          <cell r="O760" t="str">
            <v xml:space="preserve">  </v>
          </cell>
          <cell r="P760" t="str">
            <v xml:space="preserve">  </v>
          </cell>
        </row>
        <row r="761">
          <cell r="H761" t="str">
            <v xml:space="preserve">  </v>
          </cell>
          <cell r="I761" t="str">
            <v xml:space="preserve">  </v>
          </cell>
          <cell r="J761" t="str">
            <v xml:space="preserve">  </v>
          </cell>
          <cell r="K761" t="str">
            <v xml:space="preserve">  </v>
          </cell>
          <cell r="L761" t="str">
            <v xml:space="preserve">  </v>
          </cell>
          <cell r="M761" t="str">
            <v xml:space="preserve">  </v>
          </cell>
          <cell r="N761" t="str">
            <v xml:space="preserve">  </v>
          </cell>
          <cell r="O761" t="str">
            <v xml:space="preserve">  </v>
          </cell>
          <cell r="P761" t="str">
            <v xml:space="preserve">  </v>
          </cell>
        </row>
        <row r="762">
          <cell r="H762" t="str">
            <v xml:space="preserve">  </v>
          </cell>
          <cell r="I762" t="str">
            <v xml:space="preserve">  </v>
          </cell>
          <cell r="J762" t="str">
            <v xml:space="preserve">  </v>
          </cell>
          <cell r="K762" t="str">
            <v xml:space="preserve">  </v>
          </cell>
          <cell r="L762" t="str">
            <v xml:space="preserve">  </v>
          </cell>
          <cell r="M762" t="str">
            <v xml:space="preserve">  </v>
          </cell>
          <cell r="N762" t="str">
            <v xml:space="preserve">  </v>
          </cell>
          <cell r="O762" t="str">
            <v xml:space="preserve">  </v>
          </cell>
          <cell r="P762" t="str">
            <v xml:space="preserve">  </v>
          </cell>
        </row>
        <row r="763">
          <cell r="H763" t="str">
            <v xml:space="preserve">  </v>
          </cell>
          <cell r="I763" t="str">
            <v xml:space="preserve">  </v>
          </cell>
          <cell r="J763" t="str">
            <v xml:space="preserve">  </v>
          </cell>
          <cell r="K763" t="str">
            <v xml:space="preserve">  </v>
          </cell>
          <cell r="L763" t="str">
            <v xml:space="preserve">  </v>
          </cell>
          <cell r="M763" t="str">
            <v xml:space="preserve">  </v>
          </cell>
          <cell r="N763" t="str">
            <v xml:space="preserve">  </v>
          </cell>
          <cell r="O763" t="str">
            <v xml:space="preserve">  </v>
          </cell>
          <cell r="P763" t="str">
            <v xml:space="preserve">  </v>
          </cell>
        </row>
        <row r="764">
          <cell r="C764">
            <v>20530001</v>
          </cell>
          <cell r="D764" t="str">
            <v>USD</v>
          </cell>
          <cell r="E764" t="str">
            <v>BID</v>
          </cell>
          <cell r="F764" t="str">
            <v>6096/OC-EC</v>
          </cell>
          <cell r="G764" t="str">
            <v>GOBIERNO CENTRAL</v>
          </cell>
          <cell r="H764" t="str">
            <v xml:space="preserve"> 12.12.2025 </v>
          </cell>
          <cell r="I764">
            <v>200000000</v>
          </cell>
          <cell r="J764" t="str">
            <v xml:space="preserve">  </v>
          </cell>
          <cell r="K764" t="str">
            <v xml:space="preserve">  </v>
          </cell>
          <cell r="L764" t="str">
            <v xml:space="preserve">  </v>
          </cell>
          <cell r="M764" t="str">
            <v xml:space="preserve">  </v>
          </cell>
          <cell r="N764" t="str">
            <v xml:space="preserve">  </v>
          </cell>
          <cell r="O764" t="str">
            <v xml:space="preserve">  </v>
          </cell>
          <cell r="P764">
            <v>200000000</v>
          </cell>
        </row>
        <row r="765">
          <cell r="H765" t="str">
            <v xml:space="preserve">  </v>
          </cell>
          <cell r="I765" t="str">
            <v xml:space="preserve">  </v>
          </cell>
          <cell r="J765" t="str">
            <v xml:space="preserve">  </v>
          </cell>
          <cell r="K765" t="str">
            <v xml:space="preserve">  </v>
          </cell>
          <cell r="L765" t="str">
            <v xml:space="preserve">  </v>
          </cell>
          <cell r="M765" t="str">
            <v xml:space="preserve">  </v>
          </cell>
          <cell r="N765" t="str">
            <v xml:space="preserve">  </v>
          </cell>
          <cell r="O765" t="str">
            <v xml:space="preserve">  </v>
          </cell>
          <cell r="P765" t="str">
            <v xml:space="preserve">  </v>
          </cell>
        </row>
        <row r="766">
          <cell r="H766" t="str">
            <v xml:space="preserve">  </v>
          </cell>
          <cell r="I766" t="str">
            <v xml:space="preserve">  </v>
          </cell>
          <cell r="J766" t="str">
            <v xml:space="preserve">  </v>
          </cell>
          <cell r="K766" t="str">
            <v xml:space="preserve">  </v>
          </cell>
          <cell r="L766" t="str">
            <v xml:space="preserve">  </v>
          </cell>
          <cell r="M766" t="str">
            <v xml:space="preserve">  </v>
          </cell>
          <cell r="N766" t="str">
            <v xml:space="preserve">  </v>
          </cell>
          <cell r="O766" t="str">
            <v xml:space="preserve">  </v>
          </cell>
          <cell r="P766" t="str">
            <v xml:space="preserve">  </v>
          </cell>
        </row>
        <row r="767">
          <cell r="H767" t="str">
            <v xml:space="preserve">  </v>
          </cell>
          <cell r="I767" t="str">
            <v xml:space="preserve">  </v>
          </cell>
          <cell r="J767" t="str">
            <v xml:space="preserve">  </v>
          </cell>
          <cell r="K767" t="str">
            <v xml:space="preserve">  </v>
          </cell>
          <cell r="L767" t="str">
            <v xml:space="preserve">  </v>
          </cell>
          <cell r="M767" t="str">
            <v xml:space="preserve">  </v>
          </cell>
          <cell r="N767" t="str">
            <v xml:space="preserve">  </v>
          </cell>
          <cell r="O767" t="str">
            <v xml:space="preserve">  </v>
          </cell>
          <cell r="P767" t="str">
            <v xml:space="preserve">  </v>
          </cell>
        </row>
        <row r="768">
          <cell r="H768" t="str">
            <v xml:space="preserve">  </v>
          </cell>
          <cell r="I768" t="str">
            <v xml:space="preserve">  </v>
          </cell>
          <cell r="J768" t="str">
            <v xml:space="preserve">  </v>
          </cell>
          <cell r="K768" t="str">
            <v xml:space="preserve">  </v>
          </cell>
          <cell r="L768" t="str">
            <v xml:space="preserve">  </v>
          </cell>
          <cell r="M768" t="str">
            <v xml:space="preserve">  </v>
          </cell>
          <cell r="N768" t="str">
            <v xml:space="preserve">  </v>
          </cell>
          <cell r="O768" t="str">
            <v xml:space="preserve">  </v>
          </cell>
          <cell r="P768" t="str">
            <v xml:space="preserve">  </v>
          </cell>
        </row>
        <row r="769">
          <cell r="H769" t="str">
            <v xml:space="preserve">  </v>
          </cell>
          <cell r="I769" t="str">
            <v xml:space="preserve">  </v>
          </cell>
          <cell r="J769" t="str">
            <v xml:space="preserve">  </v>
          </cell>
          <cell r="K769" t="str">
            <v xml:space="preserve">  </v>
          </cell>
          <cell r="L769" t="str">
            <v xml:space="preserve">  </v>
          </cell>
          <cell r="M769" t="str">
            <v xml:space="preserve">  </v>
          </cell>
          <cell r="N769" t="str">
            <v xml:space="preserve">  </v>
          </cell>
          <cell r="O769" t="str">
            <v xml:space="preserve">  </v>
          </cell>
          <cell r="P769" t="str">
            <v xml:space="preserve">  </v>
          </cell>
        </row>
        <row r="770">
          <cell r="C770">
            <v>20574000</v>
          </cell>
          <cell r="D770" t="str">
            <v>USD</v>
          </cell>
          <cell r="E770" t="str">
            <v>BIRF</v>
          </cell>
          <cell r="F770" t="str">
            <v>7496-0 EC</v>
          </cell>
          <cell r="G770" t="str">
            <v>CON. PROV. CHIMBORAZ</v>
          </cell>
          <cell r="H770" t="str">
            <v xml:space="preserve"> 18.04.2008 </v>
          </cell>
          <cell r="I770">
            <v>1036960.14</v>
          </cell>
          <cell r="J770" t="str">
            <v xml:space="preserve">  </v>
          </cell>
          <cell r="K770" t="str">
            <v xml:space="preserve">  </v>
          </cell>
          <cell r="L770" t="str">
            <v xml:space="preserve">  </v>
          </cell>
          <cell r="M770" t="str">
            <v xml:space="preserve">  </v>
          </cell>
          <cell r="N770" t="str">
            <v xml:space="preserve">  </v>
          </cell>
          <cell r="O770" t="str">
            <v xml:space="preserve">  </v>
          </cell>
          <cell r="P770">
            <v>1036960.14</v>
          </cell>
        </row>
        <row r="771">
          <cell r="H771" t="str">
            <v xml:space="preserve">  </v>
          </cell>
          <cell r="I771" t="str">
            <v xml:space="preserve">  </v>
          </cell>
          <cell r="J771" t="str">
            <v xml:space="preserve">  </v>
          </cell>
          <cell r="K771" t="str">
            <v xml:space="preserve">  </v>
          </cell>
          <cell r="L771" t="str">
            <v xml:space="preserve">  </v>
          </cell>
          <cell r="M771" t="str">
            <v xml:space="preserve">  </v>
          </cell>
          <cell r="N771" t="str">
            <v xml:space="preserve">  </v>
          </cell>
          <cell r="O771" t="str">
            <v xml:space="preserve">  </v>
          </cell>
          <cell r="P771" t="str">
            <v xml:space="preserve">  </v>
          </cell>
        </row>
        <row r="772">
          <cell r="H772" t="str">
            <v xml:space="preserve">  </v>
          </cell>
          <cell r="I772" t="str">
            <v xml:space="preserve">  </v>
          </cell>
          <cell r="J772" t="str">
            <v xml:space="preserve">  </v>
          </cell>
          <cell r="K772" t="str">
            <v xml:space="preserve">  </v>
          </cell>
          <cell r="L772" t="str">
            <v xml:space="preserve">  </v>
          </cell>
          <cell r="M772" t="str">
            <v xml:space="preserve">  </v>
          </cell>
          <cell r="N772" t="str">
            <v xml:space="preserve">  </v>
          </cell>
          <cell r="O772" t="str">
            <v xml:space="preserve">  </v>
          </cell>
          <cell r="P772" t="str">
            <v xml:space="preserve">  </v>
          </cell>
        </row>
        <row r="773">
          <cell r="H773" t="str">
            <v xml:space="preserve">  </v>
          </cell>
          <cell r="I773" t="str">
            <v xml:space="preserve">  </v>
          </cell>
          <cell r="J773" t="str">
            <v xml:space="preserve">  </v>
          </cell>
          <cell r="K773" t="str">
            <v xml:space="preserve">  </v>
          </cell>
          <cell r="L773" t="str">
            <v xml:space="preserve">  </v>
          </cell>
          <cell r="M773" t="str">
            <v xml:space="preserve">  </v>
          </cell>
          <cell r="N773" t="str">
            <v xml:space="preserve">  </v>
          </cell>
          <cell r="O773" t="str">
            <v xml:space="preserve">  </v>
          </cell>
          <cell r="P773" t="str">
            <v xml:space="preserve">  </v>
          </cell>
        </row>
        <row r="774">
          <cell r="H774" t="str">
            <v xml:space="preserve">  </v>
          </cell>
          <cell r="I774" t="str">
            <v xml:space="preserve">  </v>
          </cell>
          <cell r="J774" t="str">
            <v xml:space="preserve">  </v>
          </cell>
          <cell r="K774" t="str">
            <v xml:space="preserve">  </v>
          </cell>
          <cell r="L774" t="str">
            <v xml:space="preserve">  </v>
          </cell>
          <cell r="M774" t="str">
            <v xml:space="preserve">  </v>
          </cell>
          <cell r="N774" t="str">
            <v xml:space="preserve">  </v>
          </cell>
          <cell r="O774" t="str">
            <v xml:space="preserve">  </v>
          </cell>
          <cell r="P774" t="str">
            <v xml:space="preserve">  </v>
          </cell>
        </row>
        <row r="775">
          <cell r="H775" t="str">
            <v xml:space="preserve">  </v>
          </cell>
          <cell r="I775" t="str">
            <v xml:space="preserve">  </v>
          </cell>
          <cell r="J775" t="str">
            <v xml:space="preserve">  </v>
          </cell>
          <cell r="K775" t="str">
            <v xml:space="preserve">  </v>
          </cell>
          <cell r="L775" t="str">
            <v xml:space="preserve">  </v>
          </cell>
          <cell r="M775" t="str">
            <v xml:space="preserve">  </v>
          </cell>
          <cell r="N775" t="str">
            <v xml:space="preserve">  </v>
          </cell>
          <cell r="O775" t="str">
            <v xml:space="preserve">  </v>
          </cell>
          <cell r="P775" t="str">
            <v xml:space="preserve">  </v>
          </cell>
        </row>
        <row r="776">
          <cell r="C776">
            <v>20575000</v>
          </cell>
          <cell r="D776" t="str">
            <v>USD</v>
          </cell>
          <cell r="E776" t="str">
            <v>BIRF</v>
          </cell>
          <cell r="F776" t="str">
            <v>8285-0 EC</v>
          </cell>
          <cell r="G776" t="str">
            <v>DMQ</v>
          </cell>
          <cell r="H776" t="str">
            <v xml:space="preserve"> 11.11.2013 </v>
          </cell>
          <cell r="I776">
            <v>204507656.09999999</v>
          </cell>
          <cell r="J776" t="str">
            <v xml:space="preserve">  </v>
          </cell>
          <cell r="K776" t="str">
            <v xml:space="preserve">  </v>
          </cell>
          <cell r="L776" t="str">
            <v xml:space="preserve">  </v>
          </cell>
          <cell r="M776" t="str">
            <v xml:space="preserve">  </v>
          </cell>
          <cell r="N776" t="str">
            <v xml:space="preserve">  </v>
          </cell>
          <cell r="O776" t="str">
            <v xml:space="preserve">  </v>
          </cell>
          <cell r="P776">
            <v>204507656.09999999</v>
          </cell>
        </row>
        <row r="777">
          <cell r="H777" t="str">
            <v xml:space="preserve">  </v>
          </cell>
          <cell r="I777" t="str">
            <v xml:space="preserve">  </v>
          </cell>
          <cell r="J777" t="str">
            <v xml:space="preserve">  </v>
          </cell>
          <cell r="K777" t="str">
            <v xml:space="preserve">  </v>
          </cell>
          <cell r="L777" t="str">
            <v xml:space="preserve">  </v>
          </cell>
          <cell r="M777" t="str">
            <v xml:space="preserve">  </v>
          </cell>
          <cell r="N777" t="str">
            <v xml:space="preserve">  </v>
          </cell>
          <cell r="O777" t="str">
            <v xml:space="preserve">  </v>
          </cell>
          <cell r="P777" t="str">
            <v xml:space="preserve">  </v>
          </cell>
        </row>
        <row r="778">
          <cell r="H778" t="str">
            <v xml:space="preserve">  </v>
          </cell>
          <cell r="I778" t="str">
            <v xml:space="preserve">  </v>
          </cell>
          <cell r="J778" t="str">
            <v xml:space="preserve">  </v>
          </cell>
          <cell r="K778" t="str">
            <v xml:space="preserve">  </v>
          </cell>
          <cell r="L778" t="str">
            <v xml:space="preserve">  </v>
          </cell>
          <cell r="M778" t="str">
            <v xml:space="preserve">  </v>
          </cell>
          <cell r="N778" t="str">
            <v xml:space="preserve">  </v>
          </cell>
          <cell r="O778" t="str">
            <v xml:space="preserve">  </v>
          </cell>
          <cell r="P778" t="str">
            <v xml:space="preserve">  </v>
          </cell>
        </row>
        <row r="779">
          <cell r="H779" t="str">
            <v xml:space="preserve">  </v>
          </cell>
          <cell r="I779" t="str">
            <v xml:space="preserve">  </v>
          </cell>
          <cell r="J779" t="str">
            <v xml:space="preserve">  </v>
          </cell>
          <cell r="K779" t="str">
            <v xml:space="preserve">  </v>
          </cell>
          <cell r="L779" t="str">
            <v xml:space="preserve">  </v>
          </cell>
          <cell r="M779" t="str">
            <v xml:space="preserve">  </v>
          </cell>
          <cell r="N779" t="str">
            <v xml:space="preserve">  </v>
          </cell>
          <cell r="O779" t="str">
            <v xml:space="preserve">  </v>
          </cell>
          <cell r="P779" t="str">
            <v xml:space="preserve">  </v>
          </cell>
        </row>
        <row r="780">
          <cell r="H780" t="str">
            <v xml:space="preserve">  </v>
          </cell>
          <cell r="I780" t="str">
            <v xml:space="preserve">  </v>
          </cell>
          <cell r="J780" t="str">
            <v xml:space="preserve">  </v>
          </cell>
          <cell r="K780" t="str">
            <v xml:space="preserve">  </v>
          </cell>
          <cell r="L780" t="str">
            <v xml:space="preserve">  </v>
          </cell>
          <cell r="M780" t="str">
            <v xml:space="preserve">  </v>
          </cell>
          <cell r="N780" t="str">
            <v xml:space="preserve">  </v>
          </cell>
          <cell r="O780" t="str">
            <v xml:space="preserve">  </v>
          </cell>
          <cell r="P780" t="str">
            <v xml:space="preserve">  </v>
          </cell>
        </row>
        <row r="781">
          <cell r="H781" t="str">
            <v xml:space="preserve">  </v>
          </cell>
          <cell r="I781" t="str">
            <v xml:space="preserve">  </v>
          </cell>
          <cell r="J781" t="str">
            <v xml:space="preserve">  </v>
          </cell>
          <cell r="K781" t="str">
            <v xml:space="preserve">  </v>
          </cell>
          <cell r="L781" t="str">
            <v xml:space="preserve">  </v>
          </cell>
          <cell r="M781" t="str">
            <v xml:space="preserve">  </v>
          </cell>
          <cell r="N781" t="str">
            <v xml:space="preserve">  </v>
          </cell>
          <cell r="O781" t="str">
            <v xml:space="preserve">  </v>
          </cell>
          <cell r="P781" t="str">
            <v xml:space="preserve">  </v>
          </cell>
        </row>
        <row r="782">
          <cell r="C782">
            <v>20576000</v>
          </cell>
          <cell r="D782" t="str">
            <v>USD</v>
          </cell>
          <cell r="E782" t="str">
            <v>BIRF</v>
          </cell>
          <cell r="F782" t="str">
            <v>8289-0 EC</v>
          </cell>
          <cell r="G782" t="str">
            <v>MUN. MANTA</v>
          </cell>
          <cell r="H782" t="str">
            <v xml:space="preserve"> 20.11.2013 </v>
          </cell>
          <cell r="I782">
            <v>74961986.890000001</v>
          </cell>
          <cell r="J782" t="str">
            <v xml:space="preserve">  </v>
          </cell>
          <cell r="K782" t="str">
            <v xml:space="preserve">  </v>
          </cell>
          <cell r="L782" t="str">
            <v xml:space="preserve">  </v>
          </cell>
          <cell r="M782" t="str">
            <v xml:space="preserve">  </v>
          </cell>
          <cell r="N782" t="str">
            <v xml:space="preserve">  </v>
          </cell>
          <cell r="O782" t="str">
            <v xml:space="preserve">  </v>
          </cell>
          <cell r="P782">
            <v>74961986.890000001</v>
          </cell>
        </row>
        <row r="783">
          <cell r="H783" t="str">
            <v xml:space="preserve">  </v>
          </cell>
          <cell r="I783" t="str">
            <v xml:space="preserve">  </v>
          </cell>
          <cell r="J783" t="str">
            <v xml:space="preserve">  </v>
          </cell>
          <cell r="K783" t="str">
            <v xml:space="preserve">  </v>
          </cell>
          <cell r="L783" t="str">
            <v xml:space="preserve">  </v>
          </cell>
          <cell r="M783" t="str">
            <v xml:space="preserve">  </v>
          </cell>
          <cell r="N783" t="str">
            <v xml:space="preserve">  </v>
          </cell>
          <cell r="O783" t="str">
            <v xml:space="preserve">  </v>
          </cell>
          <cell r="P783" t="str">
            <v xml:space="preserve">  </v>
          </cell>
        </row>
        <row r="784">
          <cell r="H784" t="str">
            <v xml:space="preserve">  </v>
          </cell>
          <cell r="I784" t="str">
            <v xml:space="preserve">  </v>
          </cell>
          <cell r="J784" t="str">
            <v xml:space="preserve">  </v>
          </cell>
          <cell r="K784" t="str">
            <v xml:space="preserve">  </v>
          </cell>
          <cell r="L784" t="str">
            <v xml:space="preserve">  </v>
          </cell>
          <cell r="M784" t="str">
            <v xml:space="preserve">  </v>
          </cell>
          <cell r="N784" t="str">
            <v xml:space="preserve">  </v>
          </cell>
          <cell r="O784" t="str">
            <v xml:space="preserve">  </v>
          </cell>
          <cell r="P784" t="str">
            <v xml:space="preserve">  </v>
          </cell>
        </row>
        <row r="785">
          <cell r="H785" t="str">
            <v xml:space="preserve">  </v>
          </cell>
          <cell r="I785" t="str">
            <v xml:space="preserve">  </v>
          </cell>
          <cell r="J785" t="str">
            <v xml:space="preserve">  </v>
          </cell>
          <cell r="K785" t="str">
            <v xml:space="preserve">  </v>
          </cell>
          <cell r="L785" t="str">
            <v xml:space="preserve">  </v>
          </cell>
          <cell r="M785" t="str">
            <v xml:space="preserve">  </v>
          </cell>
          <cell r="N785" t="str">
            <v xml:space="preserve">  </v>
          </cell>
          <cell r="O785" t="str">
            <v xml:space="preserve">  </v>
          </cell>
          <cell r="P785" t="str">
            <v xml:space="preserve">  </v>
          </cell>
        </row>
        <row r="786">
          <cell r="H786" t="str">
            <v xml:space="preserve">  </v>
          </cell>
          <cell r="I786" t="str">
            <v xml:space="preserve">  </v>
          </cell>
          <cell r="J786" t="str">
            <v xml:space="preserve">  </v>
          </cell>
          <cell r="K786" t="str">
            <v xml:space="preserve">  </v>
          </cell>
          <cell r="L786" t="str">
            <v xml:space="preserve">  </v>
          </cell>
          <cell r="M786" t="str">
            <v xml:space="preserve">  </v>
          </cell>
          <cell r="N786" t="str">
            <v xml:space="preserve">  </v>
          </cell>
          <cell r="O786" t="str">
            <v xml:space="preserve">  </v>
          </cell>
          <cell r="P786" t="str">
            <v xml:space="preserve">  </v>
          </cell>
        </row>
        <row r="787">
          <cell r="H787" t="str">
            <v xml:space="preserve">  </v>
          </cell>
          <cell r="I787" t="str">
            <v xml:space="preserve">  </v>
          </cell>
          <cell r="J787" t="str">
            <v xml:space="preserve">  </v>
          </cell>
          <cell r="K787" t="str">
            <v xml:space="preserve">  </v>
          </cell>
          <cell r="L787" t="str">
            <v xml:space="preserve">  </v>
          </cell>
          <cell r="M787" t="str">
            <v xml:space="preserve">  </v>
          </cell>
          <cell r="N787" t="str">
            <v xml:space="preserve">  </v>
          </cell>
          <cell r="O787" t="str">
            <v xml:space="preserve">  </v>
          </cell>
          <cell r="P787" t="str">
            <v xml:space="preserve">  </v>
          </cell>
        </row>
        <row r="788">
          <cell r="C788">
            <v>20577000</v>
          </cell>
          <cell r="D788" t="str">
            <v>USD</v>
          </cell>
          <cell r="E788" t="str">
            <v>BIRF</v>
          </cell>
          <cell r="F788" t="str">
            <v>8505-0 EC</v>
          </cell>
          <cell r="G788" t="str">
            <v>EMAPA-G</v>
          </cell>
          <cell r="H788" t="str">
            <v xml:space="preserve"> 29.06.2015 </v>
          </cell>
          <cell r="I788">
            <v>102500000</v>
          </cell>
          <cell r="J788" t="str">
            <v xml:space="preserve">  </v>
          </cell>
          <cell r="K788" t="str">
            <v xml:space="preserve">  </v>
          </cell>
          <cell r="L788" t="str">
            <v xml:space="preserve">  </v>
          </cell>
          <cell r="M788" t="str">
            <v xml:space="preserve">  </v>
          </cell>
          <cell r="N788" t="str">
            <v xml:space="preserve">  </v>
          </cell>
          <cell r="O788" t="str">
            <v xml:space="preserve">  </v>
          </cell>
          <cell r="P788">
            <v>102500000</v>
          </cell>
        </row>
        <row r="789">
          <cell r="H789" t="str">
            <v xml:space="preserve">  </v>
          </cell>
          <cell r="I789" t="str">
            <v xml:space="preserve">  </v>
          </cell>
          <cell r="J789" t="str">
            <v xml:space="preserve">  </v>
          </cell>
          <cell r="K789" t="str">
            <v xml:space="preserve">  </v>
          </cell>
          <cell r="L789" t="str">
            <v xml:space="preserve">  </v>
          </cell>
          <cell r="M789" t="str">
            <v xml:space="preserve">  </v>
          </cell>
          <cell r="N789" t="str">
            <v xml:space="preserve">  </v>
          </cell>
          <cell r="O789" t="str">
            <v xml:space="preserve">  </v>
          </cell>
          <cell r="P789" t="str">
            <v xml:space="preserve">  </v>
          </cell>
        </row>
        <row r="790">
          <cell r="H790" t="str">
            <v xml:space="preserve">  </v>
          </cell>
          <cell r="I790" t="str">
            <v xml:space="preserve">  </v>
          </cell>
          <cell r="J790" t="str">
            <v xml:space="preserve">  </v>
          </cell>
          <cell r="K790" t="str">
            <v xml:space="preserve">  </v>
          </cell>
          <cell r="L790" t="str">
            <v xml:space="preserve">  </v>
          </cell>
          <cell r="M790" t="str">
            <v xml:space="preserve">  </v>
          </cell>
          <cell r="N790" t="str">
            <v xml:space="preserve">  </v>
          </cell>
          <cell r="O790" t="str">
            <v xml:space="preserve">  </v>
          </cell>
          <cell r="P790" t="str">
            <v xml:space="preserve">  </v>
          </cell>
        </row>
        <row r="791">
          <cell r="H791" t="str">
            <v xml:space="preserve">  </v>
          </cell>
          <cell r="I791" t="str">
            <v xml:space="preserve">  </v>
          </cell>
          <cell r="J791" t="str">
            <v xml:space="preserve">  </v>
          </cell>
          <cell r="K791" t="str">
            <v xml:space="preserve">  </v>
          </cell>
          <cell r="L791" t="str">
            <v xml:space="preserve">  </v>
          </cell>
          <cell r="M791" t="str">
            <v xml:space="preserve">  </v>
          </cell>
          <cell r="N791" t="str">
            <v xml:space="preserve">  </v>
          </cell>
          <cell r="O791" t="str">
            <v xml:space="preserve">  </v>
          </cell>
          <cell r="P791" t="str">
            <v xml:space="preserve">  </v>
          </cell>
        </row>
        <row r="792">
          <cell r="H792" t="str">
            <v xml:space="preserve">  </v>
          </cell>
          <cell r="I792" t="str">
            <v xml:space="preserve">  </v>
          </cell>
          <cell r="J792" t="str">
            <v xml:space="preserve">  </v>
          </cell>
          <cell r="K792" t="str">
            <v xml:space="preserve">  </v>
          </cell>
          <cell r="L792" t="str">
            <v xml:space="preserve">  </v>
          </cell>
          <cell r="M792" t="str">
            <v xml:space="preserve">  </v>
          </cell>
          <cell r="N792" t="str">
            <v xml:space="preserve">  </v>
          </cell>
          <cell r="O792" t="str">
            <v xml:space="preserve">  </v>
          </cell>
          <cell r="P792" t="str">
            <v xml:space="preserve">  </v>
          </cell>
        </row>
        <row r="793">
          <cell r="H793" t="str">
            <v xml:space="preserve">  </v>
          </cell>
          <cell r="I793" t="str">
            <v xml:space="preserve">  </v>
          </cell>
          <cell r="J793" t="str">
            <v xml:space="preserve">  </v>
          </cell>
          <cell r="K793" t="str">
            <v xml:space="preserve">  </v>
          </cell>
          <cell r="L793" t="str">
            <v xml:space="preserve">  </v>
          </cell>
          <cell r="M793" t="str">
            <v xml:space="preserve">  </v>
          </cell>
          <cell r="N793" t="str">
            <v xml:space="preserve">  </v>
          </cell>
          <cell r="O793" t="str">
            <v xml:space="preserve">  </v>
          </cell>
          <cell r="P793" t="str">
            <v xml:space="preserve">  </v>
          </cell>
        </row>
        <row r="794">
          <cell r="C794">
            <v>20578000</v>
          </cell>
          <cell r="D794" t="str">
            <v>USD</v>
          </cell>
          <cell r="E794" t="str">
            <v>BIRF</v>
          </cell>
          <cell r="F794" t="str">
            <v>8515-0 EC</v>
          </cell>
          <cell r="G794" t="str">
            <v>GOBIERNO CENTRAL</v>
          </cell>
          <cell r="H794" t="str">
            <v xml:space="preserve"> 09.10.2015 </v>
          </cell>
          <cell r="I794">
            <v>34906196.18</v>
          </cell>
          <cell r="J794" t="str">
            <v xml:space="preserve">  </v>
          </cell>
          <cell r="K794" t="str">
            <v xml:space="preserve">  </v>
          </cell>
          <cell r="L794" t="str">
            <v xml:space="preserve">  </v>
          </cell>
          <cell r="M794" t="str">
            <v xml:space="preserve">  </v>
          </cell>
          <cell r="N794" t="str">
            <v xml:space="preserve">  </v>
          </cell>
          <cell r="O794" t="str">
            <v xml:space="preserve">  </v>
          </cell>
          <cell r="P794">
            <v>34906196.18</v>
          </cell>
        </row>
        <row r="795">
          <cell r="H795" t="str">
            <v xml:space="preserve">  </v>
          </cell>
          <cell r="I795" t="str">
            <v xml:space="preserve">  </v>
          </cell>
          <cell r="J795" t="str">
            <v xml:space="preserve">  </v>
          </cell>
          <cell r="K795" t="str">
            <v xml:space="preserve">  </v>
          </cell>
          <cell r="L795" t="str">
            <v xml:space="preserve">  </v>
          </cell>
          <cell r="M795" t="str">
            <v xml:space="preserve">  </v>
          </cell>
          <cell r="N795" t="str">
            <v xml:space="preserve">  </v>
          </cell>
          <cell r="O795" t="str">
            <v xml:space="preserve">  </v>
          </cell>
          <cell r="P795" t="str">
            <v xml:space="preserve">  </v>
          </cell>
        </row>
        <row r="796">
          <cell r="H796" t="str">
            <v xml:space="preserve">  </v>
          </cell>
          <cell r="I796" t="str">
            <v xml:space="preserve">  </v>
          </cell>
          <cell r="J796" t="str">
            <v xml:space="preserve">  </v>
          </cell>
          <cell r="K796" t="str">
            <v xml:space="preserve">  </v>
          </cell>
          <cell r="L796" t="str">
            <v xml:space="preserve">  </v>
          </cell>
          <cell r="M796" t="str">
            <v xml:space="preserve">  </v>
          </cell>
          <cell r="N796" t="str">
            <v xml:space="preserve">  </v>
          </cell>
          <cell r="O796" t="str">
            <v xml:space="preserve">  </v>
          </cell>
          <cell r="P796" t="str">
            <v xml:space="preserve">  </v>
          </cell>
        </row>
        <row r="797">
          <cell r="H797" t="str">
            <v xml:space="preserve">  </v>
          </cell>
          <cell r="I797" t="str">
            <v xml:space="preserve">  </v>
          </cell>
          <cell r="J797" t="str">
            <v xml:space="preserve">  </v>
          </cell>
          <cell r="K797" t="str">
            <v xml:space="preserve">  </v>
          </cell>
          <cell r="L797" t="str">
            <v xml:space="preserve">  </v>
          </cell>
          <cell r="M797" t="str">
            <v xml:space="preserve">  </v>
          </cell>
          <cell r="N797" t="str">
            <v xml:space="preserve">  </v>
          </cell>
          <cell r="O797" t="str">
            <v xml:space="preserve">  </v>
          </cell>
          <cell r="P797" t="str">
            <v xml:space="preserve">  </v>
          </cell>
        </row>
        <row r="798">
          <cell r="H798" t="str">
            <v xml:space="preserve">  </v>
          </cell>
          <cell r="I798" t="str">
            <v xml:space="preserve">  </v>
          </cell>
          <cell r="J798" t="str">
            <v xml:space="preserve">  </v>
          </cell>
          <cell r="K798" t="str">
            <v xml:space="preserve">  </v>
          </cell>
          <cell r="L798" t="str">
            <v xml:space="preserve">  </v>
          </cell>
          <cell r="M798" t="str">
            <v xml:space="preserve">  </v>
          </cell>
          <cell r="N798" t="str">
            <v xml:space="preserve">  </v>
          </cell>
          <cell r="O798" t="str">
            <v xml:space="preserve">  </v>
          </cell>
          <cell r="P798" t="str">
            <v xml:space="preserve">  </v>
          </cell>
        </row>
        <row r="799">
          <cell r="H799" t="str">
            <v xml:space="preserve">  </v>
          </cell>
          <cell r="I799" t="str">
            <v xml:space="preserve">  </v>
          </cell>
          <cell r="J799" t="str">
            <v xml:space="preserve">  </v>
          </cell>
          <cell r="K799" t="str">
            <v xml:space="preserve">  </v>
          </cell>
          <cell r="L799" t="str">
            <v xml:space="preserve">  </v>
          </cell>
          <cell r="M799" t="str">
            <v xml:space="preserve">  </v>
          </cell>
          <cell r="N799" t="str">
            <v xml:space="preserve">  </v>
          </cell>
          <cell r="O799" t="str">
            <v xml:space="preserve">  </v>
          </cell>
          <cell r="P799" t="str">
            <v xml:space="preserve">  </v>
          </cell>
        </row>
        <row r="800">
          <cell r="C800">
            <v>20579000</v>
          </cell>
          <cell r="D800" t="str">
            <v>USD</v>
          </cell>
          <cell r="E800" t="str">
            <v>BIRF</v>
          </cell>
          <cell r="F800" t="str">
            <v>8542-0 EC</v>
          </cell>
          <cell r="G800" t="str">
            <v>GOBIERNO CENTRAL</v>
          </cell>
          <cell r="H800" t="str">
            <v xml:space="preserve"> 28.01.2016 </v>
          </cell>
          <cell r="I800">
            <v>116014616.15000001</v>
          </cell>
          <cell r="J800" t="str">
            <v xml:space="preserve">  </v>
          </cell>
          <cell r="K800" t="str">
            <v xml:space="preserve">  </v>
          </cell>
          <cell r="L800" t="str">
            <v xml:space="preserve">  </v>
          </cell>
          <cell r="M800" t="str">
            <v xml:space="preserve">  </v>
          </cell>
          <cell r="N800" t="str">
            <v xml:space="preserve">  </v>
          </cell>
          <cell r="O800" t="str">
            <v xml:space="preserve">  </v>
          </cell>
          <cell r="P800">
            <v>116014616.15000001</v>
          </cell>
        </row>
        <row r="801">
          <cell r="H801" t="str">
            <v xml:space="preserve">  </v>
          </cell>
          <cell r="I801" t="str">
            <v xml:space="preserve">  </v>
          </cell>
          <cell r="J801" t="str">
            <v xml:space="preserve">  </v>
          </cell>
          <cell r="K801" t="str">
            <v xml:space="preserve">  </v>
          </cell>
          <cell r="L801" t="str">
            <v xml:space="preserve">  </v>
          </cell>
          <cell r="M801" t="str">
            <v xml:space="preserve">  </v>
          </cell>
          <cell r="N801" t="str">
            <v xml:space="preserve">  </v>
          </cell>
          <cell r="O801" t="str">
            <v xml:space="preserve">  </v>
          </cell>
          <cell r="P801" t="str">
            <v xml:space="preserve">  </v>
          </cell>
        </row>
        <row r="802">
          <cell r="H802" t="str">
            <v xml:space="preserve">  </v>
          </cell>
          <cell r="I802" t="str">
            <v xml:space="preserve">  </v>
          </cell>
          <cell r="J802" t="str">
            <v xml:space="preserve">  </v>
          </cell>
          <cell r="K802" t="str">
            <v xml:space="preserve">  </v>
          </cell>
          <cell r="L802" t="str">
            <v xml:space="preserve">  </v>
          </cell>
          <cell r="M802" t="str">
            <v xml:space="preserve">  </v>
          </cell>
          <cell r="N802" t="str">
            <v xml:space="preserve">  </v>
          </cell>
          <cell r="O802" t="str">
            <v xml:space="preserve">  </v>
          </cell>
          <cell r="P802" t="str">
            <v xml:space="preserve">  </v>
          </cell>
        </row>
        <row r="803">
          <cell r="H803" t="str">
            <v xml:space="preserve">  </v>
          </cell>
          <cell r="I803" t="str">
            <v xml:space="preserve">  </v>
          </cell>
          <cell r="J803" t="str">
            <v xml:space="preserve">  </v>
          </cell>
          <cell r="K803" t="str">
            <v xml:space="preserve">  </v>
          </cell>
          <cell r="L803" t="str">
            <v xml:space="preserve">  </v>
          </cell>
          <cell r="M803" t="str">
            <v xml:space="preserve">  </v>
          </cell>
          <cell r="N803" t="str">
            <v xml:space="preserve">  </v>
          </cell>
          <cell r="O803" t="str">
            <v xml:space="preserve">  </v>
          </cell>
          <cell r="P803" t="str">
            <v xml:space="preserve">  </v>
          </cell>
        </row>
        <row r="804">
          <cell r="H804" t="str">
            <v xml:space="preserve">  </v>
          </cell>
          <cell r="I804" t="str">
            <v xml:space="preserve">  </v>
          </cell>
          <cell r="J804" t="str">
            <v xml:space="preserve">  </v>
          </cell>
          <cell r="K804" t="str">
            <v xml:space="preserve">  </v>
          </cell>
          <cell r="L804" t="str">
            <v xml:space="preserve">  </v>
          </cell>
          <cell r="M804" t="str">
            <v xml:space="preserve">  </v>
          </cell>
          <cell r="N804" t="str">
            <v xml:space="preserve">  </v>
          </cell>
          <cell r="O804" t="str">
            <v xml:space="preserve">  </v>
          </cell>
          <cell r="P804" t="str">
            <v xml:space="preserve">  </v>
          </cell>
        </row>
        <row r="805">
          <cell r="H805" t="str">
            <v xml:space="preserve">  </v>
          </cell>
          <cell r="I805" t="str">
            <v xml:space="preserve">  </v>
          </cell>
          <cell r="J805" t="str">
            <v xml:space="preserve">  </v>
          </cell>
          <cell r="K805" t="str">
            <v xml:space="preserve">  </v>
          </cell>
          <cell r="L805" t="str">
            <v xml:space="preserve">  </v>
          </cell>
          <cell r="M805" t="str">
            <v xml:space="preserve">  </v>
          </cell>
          <cell r="N805" t="str">
            <v xml:space="preserve">  </v>
          </cell>
          <cell r="O805" t="str">
            <v xml:space="preserve">  </v>
          </cell>
          <cell r="P805" t="str">
            <v xml:space="preserve">  </v>
          </cell>
        </row>
        <row r="806">
          <cell r="C806">
            <v>20580000</v>
          </cell>
          <cell r="D806" t="str">
            <v>USD</v>
          </cell>
          <cell r="E806" t="str">
            <v>BIRF</v>
          </cell>
          <cell r="F806" t="str">
            <v>8591-0 EC</v>
          </cell>
          <cell r="G806" t="str">
            <v>GOBIERNO CENTRAL</v>
          </cell>
          <cell r="H806" t="str">
            <v xml:space="preserve"> 22.04.2016 </v>
          </cell>
          <cell r="I806">
            <v>52831235.759999998</v>
          </cell>
          <cell r="J806" t="str">
            <v xml:space="preserve">  </v>
          </cell>
          <cell r="K806" t="str">
            <v xml:space="preserve">  </v>
          </cell>
          <cell r="L806" t="str">
            <v xml:space="preserve">  </v>
          </cell>
          <cell r="M806" t="str">
            <v xml:space="preserve">  </v>
          </cell>
          <cell r="N806" t="str">
            <v xml:space="preserve">  </v>
          </cell>
          <cell r="O806" t="str">
            <v xml:space="preserve">  </v>
          </cell>
          <cell r="P806">
            <v>52831235.759999998</v>
          </cell>
        </row>
        <row r="807">
          <cell r="H807" t="str">
            <v xml:space="preserve">  </v>
          </cell>
          <cell r="I807" t="str">
            <v xml:space="preserve">  </v>
          </cell>
          <cell r="J807" t="str">
            <v xml:space="preserve">  </v>
          </cell>
          <cell r="K807" t="str">
            <v xml:space="preserve">  </v>
          </cell>
          <cell r="L807" t="str">
            <v xml:space="preserve">  </v>
          </cell>
          <cell r="M807" t="str">
            <v xml:space="preserve">  </v>
          </cell>
          <cell r="N807" t="str">
            <v xml:space="preserve">  </v>
          </cell>
          <cell r="O807" t="str">
            <v xml:space="preserve">  </v>
          </cell>
          <cell r="P807" t="str">
            <v xml:space="preserve">  </v>
          </cell>
        </row>
        <row r="808">
          <cell r="H808" t="str">
            <v xml:space="preserve">  </v>
          </cell>
          <cell r="I808" t="str">
            <v xml:space="preserve">  </v>
          </cell>
          <cell r="J808" t="str">
            <v xml:space="preserve">  </v>
          </cell>
          <cell r="K808" t="str">
            <v xml:space="preserve">  </v>
          </cell>
          <cell r="L808" t="str">
            <v xml:space="preserve">  </v>
          </cell>
          <cell r="M808" t="str">
            <v xml:space="preserve">  </v>
          </cell>
          <cell r="N808" t="str">
            <v xml:space="preserve">  </v>
          </cell>
          <cell r="O808" t="str">
            <v xml:space="preserve">  </v>
          </cell>
          <cell r="P808" t="str">
            <v xml:space="preserve">  </v>
          </cell>
        </row>
        <row r="809">
          <cell r="H809" t="str">
            <v xml:space="preserve">  </v>
          </cell>
          <cell r="I809" t="str">
            <v xml:space="preserve">  </v>
          </cell>
          <cell r="J809" t="str">
            <v xml:space="preserve">  </v>
          </cell>
          <cell r="K809" t="str">
            <v xml:space="preserve">  </v>
          </cell>
          <cell r="L809" t="str">
            <v xml:space="preserve">  </v>
          </cell>
          <cell r="M809" t="str">
            <v xml:space="preserve">  </v>
          </cell>
          <cell r="N809" t="str">
            <v xml:space="preserve">  </v>
          </cell>
          <cell r="O809" t="str">
            <v xml:space="preserve">  </v>
          </cell>
          <cell r="P809" t="str">
            <v xml:space="preserve">  </v>
          </cell>
        </row>
        <row r="810">
          <cell r="H810" t="str">
            <v xml:space="preserve">  </v>
          </cell>
          <cell r="I810" t="str">
            <v xml:space="preserve">  </v>
          </cell>
          <cell r="J810" t="str">
            <v xml:space="preserve">  </v>
          </cell>
          <cell r="K810" t="str">
            <v xml:space="preserve">  </v>
          </cell>
          <cell r="L810" t="str">
            <v xml:space="preserve">  </v>
          </cell>
          <cell r="M810" t="str">
            <v xml:space="preserve">  </v>
          </cell>
          <cell r="N810" t="str">
            <v xml:space="preserve">  </v>
          </cell>
          <cell r="O810" t="str">
            <v xml:space="preserve">  </v>
          </cell>
          <cell r="P810" t="str">
            <v xml:space="preserve">  </v>
          </cell>
        </row>
        <row r="811">
          <cell r="H811" t="str">
            <v xml:space="preserve">  </v>
          </cell>
          <cell r="I811" t="str">
            <v xml:space="preserve">  </v>
          </cell>
          <cell r="J811" t="str">
            <v xml:space="preserve">  </v>
          </cell>
          <cell r="K811" t="str">
            <v xml:space="preserve">  </v>
          </cell>
          <cell r="L811" t="str">
            <v xml:space="preserve">  </v>
          </cell>
          <cell r="M811" t="str">
            <v xml:space="preserve">  </v>
          </cell>
          <cell r="N811" t="str">
            <v xml:space="preserve">  </v>
          </cell>
          <cell r="O811" t="str">
            <v xml:space="preserve">  </v>
          </cell>
          <cell r="P811" t="str">
            <v xml:space="preserve">  </v>
          </cell>
        </row>
        <row r="812">
          <cell r="C812">
            <v>20581000</v>
          </cell>
          <cell r="D812" t="str">
            <v>USD</v>
          </cell>
          <cell r="E812" t="str">
            <v>BIRF</v>
          </cell>
          <cell r="F812" t="str">
            <v>8579-0 EC</v>
          </cell>
          <cell r="G812" t="str">
            <v>MUN. IBARRA</v>
          </cell>
          <cell r="H812" t="str">
            <v xml:space="preserve"> 22.12.2016 </v>
          </cell>
          <cell r="I812">
            <v>24377397.82</v>
          </cell>
          <cell r="J812" t="str">
            <v xml:space="preserve">  </v>
          </cell>
          <cell r="K812" t="str">
            <v xml:space="preserve">  </v>
          </cell>
          <cell r="L812" t="str">
            <v xml:space="preserve">  </v>
          </cell>
          <cell r="M812" t="str">
            <v xml:space="preserve">  </v>
          </cell>
          <cell r="N812" t="str">
            <v xml:space="preserve">  </v>
          </cell>
          <cell r="O812" t="str">
            <v xml:space="preserve">  </v>
          </cell>
          <cell r="P812">
            <v>24377397.82</v>
          </cell>
        </row>
        <row r="813">
          <cell r="H813" t="str">
            <v xml:space="preserve">  </v>
          </cell>
          <cell r="I813" t="str">
            <v xml:space="preserve">  </v>
          </cell>
          <cell r="J813" t="str">
            <v xml:space="preserve">  </v>
          </cell>
          <cell r="K813" t="str">
            <v xml:space="preserve">  </v>
          </cell>
          <cell r="L813" t="str">
            <v xml:space="preserve">  </v>
          </cell>
          <cell r="M813" t="str">
            <v xml:space="preserve">  </v>
          </cell>
          <cell r="N813" t="str">
            <v xml:space="preserve">  </v>
          </cell>
          <cell r="O813" t="str">
            <v xml:space="preserve">  </v>
          </cell>
          <cell r="P813" t="str">
            <v xml:space="preserve">  </v>
          </cell>
        </row>
        <row r="814">
          <cell r="H814" t="str">
            <v xml:space="preserve">  </v>
          </cell>
          <cell r="I814" t="str">
            <v xml:space="preserve">  </v>
          </cell>
          <cell r="J814" t="str">
            <v xml:space="preserve">  </v>
          </cell>
          <cell r="K814" t="str">
            <v xml:space="preserve">  </v>
          </cell>
          <cell r="L814" t="str">
            <v xml:space="preserve">  </v>
          </cell>
          <cell r="M814" t="str">
            <v xml:space="preserve">  </v>
          </cell>
          <cell r="N814" t="str">
            <v xml:space="preserve">  </v>
          </cell>
          <cell r="O814" t="str">
            <v xml:space="preserve">  </v>
          </cell>
          <cell r="P814" t="str">
            <v xml:space="preserve">  </v>
          </cell>
        </row>
        <row r="815">
          <cell r="H815" t="str">
            <v xml:space="preserve">  </v>
          </cell>
          <cell r="I815" t="str">
            <v xml:space="preserve">  </v>
          </cell>
          <cell r="J815" t="str">
            <v xml:space="preserve">  </v>
          </cell>
          <cell r="K815" t="str">
            <v xml:space="preserve">  </v>
          </cell>
          <cell r="L815" t="str">
            <v xml:space="preserve">  </v>
          </cell>
          <cell r="M815" t="str">
            <v xml:space="preserve">  </v>
          </cell>
          <cell r="N815" t="str">
            <v xml:space="preserve">  </v>
          </cell>
          <cell r="O815" t="str">
            <v xml:space="preserve">  </v>
          </cell>
          <cell r="P815" t="str">
            <v xml:space="preserve">  </v>
          </cell>
        </row>
        <row r="816">
          <cell r="H816" t="str">
            <v xml:space="preserve">  </v>
          </cell>
          <cell r="I816" t="str">
            <v xml:space="preserve">  </v>
          </cell>
          <cell r="J816" t="str">
            <v xml:space="preserve">  </v>
          </cell>
          <cell r="K816" t="str">
            <v xml:space="preserve">  </v>
          </cell>
          <cell r="L816" t="str">
            <v xml:space="preserve">  </v>
          </cell>
          <cell r="M816" t="str">
            <v xml:space="preserve">  </v>
          </cell>
          <cell r="N816" t="str">
            <v xml:space="preserve">  </v>
          </cell>
          <cell r="O816" t="str">
            <v xml:space="preserve">  </v>
          </cell>
          <cell r="P816" t="str">
            <v xml:space="preserve">  </v>
          </cell>
        </row>
        <row r="817">
          <cell r="H817" t="str">
            <v xml:space="preserve">  </v>
          </cell>
          <cell r="I817" t="str">
            <v xml:space="preserve">  </v>
          </cell>
          <cell r="J817" t="str">
            <v xml:space="preserve">  </v>
          </cell>
          <cell r="K817" t="str">
            <v xml:space="preserve">  </v>
          </cell>
          <cell r="L817" t="str">
            <v xml:space="preserve">  </v>
          </cell>
          <cell r="M817" t="str">
            <v xml:space="preserve">  </v>
          </cell>
          <cell r="N817" t="str">
            <v xml:space="preserve">  </v>
          </cell>
          <cell r="O817" t="str">
            <v xml:space="preserve">  </v>
          </cell>
          <cell r="P817" t="str">
            <v xml:space="preserve">  </v>
          </cell>
        </row>
        <row r="818">
          <cell r="C818">
            <v>20582000</v>
          </cell>
          <cell r="D818" t="str">
            <v>USD</v>
          </cell>
          <cell r="E818" t="str">
            <v>BIRF</v>
          </cell>
          <cell r="F818" t="str">
            <v>8667-0 EC</v>
          </cell>
          <cell r="G818" t="str">
            <v>GOBIERNO CENTRAL</v>
          </cell>
          <cell r="H818" t="str">
            <v xml:space="preserve"> 22.12.2016 </v>
          </cell>
          <cell r="I818">
            <v>47537996.189999998</v>
          </cell>
          <cell r="J818" t="str">
            <v xml:space="preserve">  </v>
          </cell>
          <cell r="K818" t="str">
            <v xml:space="preserve">  </v>
          </cell>
          <cell r="L818" t="str">
            <v xml:space="preserve">  </v>
          </cell>
          <cell r="M818" t="str">
            <v xml:space="preserve">  </v>
          </cell>
          <cell r="N818" t="str">
            <v xml:space="preserve">  </v>
          </cell>
          <cell r="O818" t="str">
            <v xml:space="preserve">  </v>
          </cell>
          <cell r="P818">
            <v>47537996.189999998</v>
          </cell>
        </row>
        <row r="819">
          <cell r="H819" t="str">
            <v xml:space="preserve">  </v>
          </cell>
          <cell r="I819" t="str">
            <v xml:space="preserve">  </v>
          </cell>
          <cell r="J819" t="str">
            <v xml:space="preserve">  </v>
          </cell>
          <cell r="K819" t="str">
            <v xml:space="preserve">  </v>
          </cell>
          <cell r="L819" t="str">
            <v xml:space="preserve">  </v>
          </cell>
          <cell r="M819" t="str">
            <v xml:space="preserve">  </v>
          </cell>
          <cell r="N819" t="str">
            <v xml:space="preserve">  </v>
          </cell>
          <cell r="O819" t="str">
            <v xml:space="preserve">  </v>
          </cell>
          <cell r="P819" t="str">
            <v xml:space="preserve">  </v>
          </cell>
        </row>
        <row r="820">
          <cell r="H820" t="str">
            <v xml:space="preserve">  </v>
          </cell>
          <cell r="I820" t="str">
            <v xml:space="preserve">  </v>
          </cell>
          <cell r="J820" t="str">
            <v xml:space="preserve">  </v>
          </cell>
          <cell r="K820" t="str">
            <v xml:space="preserve">  </v>
          </cell>
          <cell r="L820" t="str">
            <v xml:space="preserve">  </v>
          </cell>
          <cell r="M820" t="str">
            <v xml:space="preserve">  </v>
          </cell>
          <cell r="N820" t="str">
            <v xml:space="preserve">  </v>
          </cell>
          <cell r="O820" t="str">
            <v xml:space="preserve">  </v>
          </cell>
          <cell r="P820" t="str">
            <v xml:space="preserve">  </v>
          </cell>
        </row>
        <row r="821">
          <cell r="H821" t="str">
            <v xml:space="preserve">  </v>
          </cell>
          <cell r="I821" t="str">
            <v xml:space="preserve">  </v>
          </cell>
          <cell r="J821" t="str">
            <v xml:space="preserve">  </v>
          </cell>
          <cell r="K821" t="str">
            <v xml:space="preserve">  </v>
          </cell>
          <cell r="L821" t="str">
            <v xml:space="preserve">  </v>
          </cell>
          <cell r="M821" t="str">
            <v xml:space="preserve">  </v>
          </cell>
          <cell r="N821" t="str">
            <v xml:space="preserve">  </v>
          </cell>
          <cell r="O821" t="str">
            <v xml:space="preserve">  </v>
          </cell>
          <cell r="P821" t="str">
            <v xml:space="preserve">  </v>
          </cell>
        </row>
        <row r="822">
          <cell r="H822" t="str">
            <v xml:space="preserve">  </v>
          </cell>
          <cell r="I822" t="str">
            <v xml:space="preserve">  </v>
          </cell>
          <cell r="J822" t="str">
            <v xml:space="preserve">  </v>
          </cell>
          <cell r="K822" t="str">
            <v xml:space="preserve">  </v>
          </cell>
          <cell r="L822" t="str">
            <v xml:space="preserve">  </v>
          </cell>
          <cell r="M822" t="str">
            <v xml:space="preserve">  </v>
          </cell>
          <cell r="N822" t="str">
            <v xml:space="preserve">  </v>
          </cell>
          <cell r="O822" t="str">
            <v xml:space="preserve">  </v>
          </cell>
          <cell r="P822" t="str">
            <v xml:space="preserve">  </v>
          </cell>
        </row>
        <row r="823">
          <cell r="H823" t="str">
            <v xml:space="preserve">  </v>
          </cell>
          <cell r="I823" t="str">
            <v xml:space="preserve">  </v>
          </cell>
          <cell r="J823" t="str">
            <v xml:space="preserve">  </v>
          </cell>
          <cell r="K823" t="str">
            <v xml:space="preserve">  </v>
          </cell>
          <cell r="L823" t="str">
            <v xml:space="preserve">  </v>
          </cell>
          <cell r="M823" t="str">
            <v xml:space="preserve">  </v>
          </cell>
          <cell r="N823" t="str">
            <v xml:space="preserve">  </v>
          </cell>
          <cell r="O823" t="str">
            <v xml:space="preserve">  </v>
          </cell>
          <cell r="P823" t="str">
            <v xml:space="preserve">  </v>
          </cell>
        </row>
        <row r="824">
          <cell r="C824">
            <v>20583000</v>
          </cell>
          <cell r="D824" t="str">
            <v>USD</v>
          </cell>
          <cell r="E824" t="str">
            <v>BIRF</v>
          </cell>
          <cell r="F824" t="str">
            <v>8889-0 EC</v>
          </cell>
          <cell r="G824" t="str">
            <v>DMQ</v>
          </cell>
          <cell r="H824" t="str">
            <v xml:space="preserve"> 29.11.2018 </v>
          </cell>
          <cell r="I824">
            <v>227458405.81999999</v>
          </cell>
          <cell r="J824" t="str">
            <v xml:space="preserve">  </v>
          </cell>
          <cell r="K824" t="str">
            <v xml:space="preserve">  </v>
          </cell>
          <cell r="L824" t="str">
            <v xml:space="preserve">  </v>
          </cell>
          <cell r="M824" t="str">
            <v xml:space="preserve">  </v>
          </cell>
          <cell r="N824" t="str">
            <v xml:space="preserve">  </v>
          </cell>
          <cell r="O824" t="str">
            <v xml:space="preserve">  </v>
          </cell>
          <cell r="P824">
            <v>227458405.81999999</v>
          </cell>
        </row>
        <row r="825">
          <cell r="H825" t="str">
            <v xml:space="preserve">  </v>
          </cell>
          <cell r="I825" t="str">
            <v xml:space="preserve">  </v>
          </cell>
          <cell r="J825" t="str">
            <v xml:space="preserve">  </v>
          </cell>
          <cell r="K825" t="str">
            <v xml:space="preserve">  </v>
          </cell>
          <cell r="L825" t="str">
            <v xml:space="preserve">  </v>
          </cell>
          <cell r="M825" t="str">
            <v xml:space="preserve">  </v>
          </cell>
          <cell r="N825" t="str">
            <v xml:space="preserve">  </v>
          </cell>
          <cell r="O825" t="str">
            <v xml:space="preserve">  </v>
          </cell>
          <cell r="P825" t="str">
            <v xml:space="preserve">  </v>
          </cell>
        </row>
        <row r="826">
          <cell r="H826" t="str">
            <v xml:space="preserve">  </v>
          </cell>
          <cell r="I826" t="str">
            <v xml:space="preserve">  </v>
          </cell>
          <cell r="J826" t="str">
            <v xml:space="preserve">  </v>
          </cell>
          <cell r="K826" t="str">
            <v xml:space="preserve">  </v>
          </cell>
          <cell r="L826" t="str">
            <v xml:space="preserve">  </v>
          </cell>
          <cell r="M826" t="str">
            <v xml:space="preserve">  </v>
          </cell>
          <cell r="N826" t="str">
            <v xml:space="preserve">  </v>
          </cell>
          <cell r="O826" t="str">
            <v xml:space="preserve">  </v>
          </cell>
          <cell r="P826" t="str">
            <v xml:space="preserve">  </v>
          </cell>
        </row>
        <row r="827">
          <cell r="H827" t="str">
            <v xml:space="preserve">  </v>
          </cell>
          <cell r="I827" t="str">
            <v xml:space="preserve">  </v>
          </cell>
          <cell r="J827" t="str">
            <v xml:space="preserve">  </v>
          </cell>
          <cell r="K827" t="str">
            <v xml:space="preserve">  </v>
          </cell>
          <cell r="L827" t="str">
            <v xml:space="preserve">  </v>
          </cell>
          <cell r="M827" t="str">
            <v xml:space="preserve">  </v>
          </cell>
          <cell r="N827" t="str">
            <v xml:space="preserve">  </v>
          </cell>
          <cell r="O827" t="str">
            <v xml:space="preserve">  </v>
          </cell>
          <cell r="P827" t="str">
            <v xml:space="preserve">  </v>
          </cell>
        </row>
        <row r="828">
          <cell r="H828" t="str">
            <v xml:space="preserve">  </v>
          </cell>
          <cell r="I828" t="str">
            <v xml:space="preserve">  </v>
          </cell>
          <cell r="J828" t="str">
            <v xml:space="preserve">  </v>
          </cell>
          <cell r="K828" t="str">
            <v xml:space="preserve">  </v>
          </cell>
          <cell r="L828" t="str">
            <v xml:space="preserve">  </v>
          </cell>
          <cell r="M828" t="str">
            <v xml:space="preserve">  </v>
          </cell>
          <cell r="N828" t="str">
            <v xml:space="preserve">  </v>
          </cell>
          <cell r="O828" t="str">
            <v xml:space="preserve">  </v>
          </cell>
          <cell r="P828" t="str">
            <v xml:space="preserve">  </v>
          </cell>
        </row>
        <row r="829">
          <cell r="H829" t="str">
            <v xml:space="preserve">  </v>
          </cell>
          <cell r="I829" t="str">
            <v xml:space="preserve">  </v>
          </cell>
          <cell r="J829" t="str">
            <v xml:space="preserve">  </v>
          </cell>
          <cell r="K829" t="str">
            <v xml:space="preserve">  </v>
          </cell>
          <cell r="L829" t="str">
            <v xml:space="preserve">  </v>
          </cell>
          <cell r="M829" t="str">
            <v xml:space="preserve">  </v>
          </cell>
          <cell r="N829" t="str">
            <v xml:space="preserve">  </v>
          </cell>
          <cell r="O829" t="str">
            <v xml:space="preserve">  </v>
          </cell>
          <cell r="P829" t="str">
            <v xml:space="preserve">  </v>
          </cell>
        </row>
        <row r="830">
          <cell r="C830">
            <v>20584000</v>
          </cell>
          <cell r="D830" t="str">
            <v>USD</v>
          </cell>
          <cell r="E830" t="str">
            <v>BIRF</v>
          </cell>
          <cell r="F830" t="str">
            <v>8888-0 EC</v>
          </cell>
          <cell r="G830" t="str">
            <v>EMAPA-G</v>
          </cell>
          <cell r="H830" t="str">
            <v xml:space="preserve"> 29.11.2018 </v>
          </cell>
          <cell r="I830">
            <v>181696332.05000001</v>
          </cell>
          <cell r="J830">
            <v>2619762.33</v>
          </cell>
          <cell r="K830" t="str">
            <v xml:space="preserve">  </v>
          </cell>
          <cell r="L830" t="str">
            <v xml:space="preserve">  </v>
          </cell>
          <cell r="M830" t="str">
            <v xml:space="preserve">  </v>
          </cell>
          <cell r="N830" t="str">
            <v xml:space="preserve">  </v>
          </cell>
          <cell r="O830" t="str">
            <v xml:space="preserve">  </v>
          </cell>
          <cell r="P830">
            <v>184316094.38</v>
          </cell>
        </row>
        <row r="831">
          <cell r="H831" t="str">
            <v xml:space="preserve">  </v>
          </cell>
          <cell r="I831" t="str">
            <v xml:space="preserve">  </v>
          </cell>
          <cell r="J831" t="str">
            <v xml:space="preserve">  </v>
          </cell>
          <cell r="K831" t="str">
            <v xml:space="preserve">  </v>
          </cell>
          <cell r="L831" t="str">
            <v xml:space="preserve">  </v>
          </cell>
          <cell r="M831" t="str">
            <v xml:space="preserve">  </v>
          </cell>
          <cell r="N831" t="str">
            <v xml:space="preserve">  </v>
          </cell>
          <cell r="O831" t="str">
            <v xml:space="preserve">  </v>
          </cell>
          <cell r="P831" t="str">
            <v xml:space="preserve">  </v>
          </cell>
        </row>
        <row r="832">
          <cell r="H832" t="str">
            <v xml:space="preserve">  </v>
          </cell>
          <cell r="I832" t="str">
            <v xml:space="preserve">  </v>
          </cell>
          <cell r="J832" t="str">
            <v xml:space="preserve">  </v>
          </cell>
          <cell r="K832" t="str">
            <v xml:space="preserve">  </v>
          </cell>
          <cell r="L832" t="str">
            <v xml:space="preserve">  </v>
          </cell>
          <cell r="M832" t="str">
            <v xml:space="preserve">  </v>
          </cell>
          <cell r="N832" t="str">
            <v xml:space="preserve">  </v>
          </cell>
          <cell r="O832" t="str">
            <v xml:space="preserve">  </v>
          </cell>
          <cell r="P832" t="str">
            <v xml:space="preserve">  </v>
          </cell>
        </row>
        <row r="833">
          <cell r="H833" t="str">
            <v xml:space="preserve">  </v>
          </cell>
          <cell r="I833" t="str">
            <v xml:space="preserve">  </v>
          </cell>
          <cell r="J833" t="str">
            <v xml:space="preserve">  </v>
          </cell>
          <cell r="K833" t="str">
            <v xml:space="preserve">  </v>
          </cell>
          <cell r="L833" t="str">
            <v xml:space="preserve">  </v>
          </cell>
          <cell r="M833" t="str">
            <v xml:space="preserve">  </v>
          </cell>
          <cell r="N833" t="str">
            <v xml:space="preserve">  </v>
          </cell>
          <cell r="O833" t="str">
            <v xml:space="preserve">  </v>
          </cell>
          <cell r="P833" t="str">
            <v xml:space="preserve">  </v>
          </cell>
        </row>
        <row r="834">
          <cell r="H834" t="str">
            <v xml:space="preserve">  </v>
          </cell>
          <cell r="I834" t="str">
            <v xml:space="preserve">  </v>
          </cell>
          <cell r="J834" t="str">
            <v xml:space="preserve">  </v>
          </cell>
          <cell r="K834" t="str">
            <v xml:space="preserve">  </v>
          </cell>
          <cell r="L834" t="str">
            <v xml:space="preserve">  </v>
          </cell>
          <cell r="M834" t="str">
            <v xml:space="preserve">  </v>
          </cell>
          <cell r="N834" t="str">
            <v xml:space="preserve">  </v>
          </cell>
          <cell r="O834" t="str">
            <v xml:space="preserve">  </v>
          </cell>
          <cell r="P834" t="str">
            <v xml:space="preserve">  </v>
          </cell>
        </row>
        <row r="835">
          <cell r="H835" t="str">
            <v xml:space="preserve">  </v>
          </cell>
          <cell r="I835" t="str">
            <v xml:space="preserve">  </v>
          </cell>
          <cell r="J835" t="str">
            <v xml:space="preserve">  </v>
          </cell>
          <cell r="K835" t="str">
            <v xml:space="preserve">  </v>
          </cell>
          <cell r="L835" t="str">
            <v xml:space="preserve">  </v>
          </cell>
          <cell r="M835" t="str">
            <v xml:space="preserve">  </v>
          </cell>
          <cell r="N835" t="str">
            <v xml:space="preserve">  </v>
          </cell>
          <cell r="O835" t="str">
            <v xml:space="preserve">  </v>
          </cell>
          <cell r="P835" t="str">
            <v xml:space="preserve">  </v>
          </cell>
        </row>
        <row r="836">
          <cell r="C836">
            <v>20585000</v>
          </cell>
          <cell r="D836" t="str">
            <v>USD</v>
          </cell>
          <cell r="E836" t="str">
            <v>BIRF</v>
          </cell>
          <cell r="F836" t="str">
            <v>8946-0 EC</v>
          </cell>
          <cell r="G836" t="str">
            <v>GOBIERNO CENTRAL</v>
          </cell>
          <cell r="H836" t="str">
            <v xml:space="preserve"> 22.07.2019 </v>
          </cell>
          <cell r="I836">
            <v>350000000</v>
          </cell>
          <cell r="J836" t="str">
            <v xml:space="preserve">  </v>
          </cell>
          <cell r="K836" t="str">
            <v xml:space="preserve">  </v>
          </cell>
          <cell r="L836" t="str">
            <v xml:space="preserve">  </v>
          </cell>
          <cell r="M836" t="str">
            <v xml:space="preserve">  </v>
          </cell>
          <cell r="N836" t="str">
            <v xml:space="preserve">  </v>
          </cell>
          <cell r="O836" t="str">
            <v xml:space="preserve">  </v>
          </cell>
          <cell r="P836">
            <v>350000000</v>
          </cell>
        </row>
        <row r="837">
          <cell r="H837" t="str">
            <v xml:space="preserve">  </v>
          </cell>
          <cell r="I837" t="str">
            <v xml:space="preserve">  </v>
          </cell>
          <cell r="J837" t="str">
            <v xml:space="preserve">  </v>
          </cell>
          <cell r="K837" t="str">
            <v xml:space="preserve">  </v>
          </cell>
          <cell r="L837" t="str">
            <v xml:space="preserve">  </v>
          </cell>
          <cell r="M837" t="str">
            <v xml:space="preserve">  </v>
          </cell>
          <cell r="N837" t="str">
            <v xml:space="preserve">  </v>
          </cell>
          <cell r="O837" t="str">
            <v xml:space="preserve">  </v>
          </cell>
          <cell r="P837" t="str">
            <v xml:space="preserve">  </v>
          </cell>
        </row>
        <row r="838">
          <cell r="H838" t="str">
            <v xml:space="preserve">  </v>
          </cell>
          <cell r="I838" t="str">
            <v xml:space="preserve">  </v>
          </cell>
          <cell r="J838" t="str">
            <v xml:space="preserve">  </v>
          </cell>
          <cell r="K838" t="str">
            <v xml:space="preserve">  </v>
          </cell>
          <cell r="L838" t="str">
            <v xml:space="preserve">  </v>
          </cell>
          <cell r="M838" t="str">
            <v xml:space="preserve">  </v>
          </cell>
          <cell r="N838" t="str">
            <v xml:space="preserve">  </v>
          </cell>
          <cell r="O838" t="str">
            <v xml:space="preserve">  </v>
          </cell>
          <cell r="P838" t="str">
            <v xml:space="preserve">  </v>
          </cell>
        </row>
        <row r="839">
          <cell r="H839" t="str">
            <v xml:space="preserve">  </v>
          </cell>
          <cell r="I839" t="str">
            <v xml:space="preserve">  </v>
          </cell>
          <cell r="J839" t="str">
            <v xml:space="preserve">  </v>
          </cell>
          <cell r="K839" t="str">
            <v xml:space="preserve">  </v>
          </cell>
          <cell r="L839" t="str">
            <v xml:space="preserve">  </v>
          </cell>
          <cell r="M839" t="str">
            <v xml:space="preserve">  </v>
          </cell>
          <cell r="N839" t="str">
            <v xml:space="preserve">  </v>
          </cell>
          <cell r="O839" t="str">
            <v xml:space="preserve">  </v>
          </cell>
          <cell r="P839" t="str">
            <v xml:space="preserve">  </v>
          </cell>
        </row>
        <row r="840">
          <cell r="H840" t="str">
            <v xml:space="preserve">  </v>
          </cell>
          <cell r="I840" t="str">
            <v xml:space="preserve">  </v>
          </cell>
          <cell r="J840" t="str">
            <v xml:space="preserve">  </v>
          </cell>
          <cell r="K840" t="str">
            <v xml:space="preserve">  </v>
          </cell>
          <cell r="L840" t="str">
            <v xml:space="preserve">  </v>
          </cell>
          <cell r="M840" t="str">
            <v xml:space="preserve">  </v>
          </cell>
          <cell r="N840" t="str">
            <v xml:space="preserve">  </v>
          </cell>
          <cell r="O840" t="str">
            <v xml:space="preserve">  </v>
          </cell>
          <cell r="P840" t="str">
            <v xml:space="preserve">  </v>
          </cell>
        </row>
        <row r="841">
          <cell r="H841" t="str">
            <v xml:space="preserve">  </v>
          </cell>
          <cell r="I841" t="str">
            <v xml:space="preserve">  </v>
          </cell>
          <cell r="J841" t="str">
            <v xml:space="preserve">  </v>
          </cell>
          <cell r="K841" t="str">
            <v xml:space="preserve">  </v>
          </cell>
          <cell r="L841" t="str">
            <v xml:space="preserve">  </v>
          </cell>
          <cell r="M841" t="str">
            <v xml:space="preserve">  </v>
          </cell>
          <cell r="N841" t="str">
            <v xml:space="preserve">  </v>
          </cell>
          <cell r="O841" t="str">
            <v xml:space="preserve">  </v>
          </cell>
          <cell r="P841" t="str">
            <v xml:space="preserve">  </v>
          </cell>
        </row>
        <row r="842">
          <cell r="C842">
            <v>20586000</v>
          </cell>
          <cell r="D842" t="str">
            <v>USD</v>
          </cell>
          <cell r="E842" t="str">
            <v>BIRF</v>
          </cell>
          <cell r="F842" t="str">
            <v>8978-0 EC</v>
          </cell>
          <cell r="G842" t="str">
            <v>GOBIERNO CENTRAL</v>
          </cell>
          <cell r="H842" t="str">
            <v xml:space="preserve"> 17.06.2019 </v>
          </cell>
          <cell r="I842">
            <v>500000000</v>
          </cell>
          <cell r="J842" t="str">
            <v xml:space="preserve">  </v>
          </cell>
          <cell r="K842" t="str">
            <v xml:space="preserve">  </v>
          </cell>
          <cell r="L842" t="str">
            <v xml:space="preserve">  </v>
          </cell>
          <cell r="M842" t="str">
            <v xml:space="preserve">  </v>
          </cell>
          <cell r="N842" t="str">
            <v xml:space="preserve">  </v>
          </cell>
          <cell r="O842" t="str">
            <v xml:space="preserve">  </v>
          </cell>
          <cell r="P842">
            <v>500000000</v>
          </cell>
        </row>
        <row r="843">
          <cell r="H843" t="str">
            <v xml:space="preserve">  </v>
          </cell>
          <cell r="I843" t="str">
            <v xml:space="preserve">  </v>
          </cell>
          <cell r="J843" t="str">
            <v xml:space="preserve">  </v>
          </cell>
          <cell r="K843" t="str">
            <v xml:space="preserve">  </v>
          </cell>
          <cell r="L843" t="str">
            <v xml:space="preserve">  </v>
          </cell>
          <cell r="M843" t="str">
            <v xml:space="preserve">  </v>
          </cell>
          <cell r="N843" t="str">
            <v xml:space="preserve">  </v>
          </cell>
          <cell r="O843" t="str">
            <v xml:space="preserve">  </v>
          </cell>
          <cell r="P843" t="str">
            <v xml:space="preserve">  </v>
          </cell>
        </row>
        <row r="844">
          <cell r="H844" t="str">
            <v xml:space="preserve">  </v>
          </cell>
          <cell r="I844" t="str">
            <v xml:space="preserve">  </v>
          </cell>
          <cell r="J844" t="str">
            <v xml:space="preserve">  </v>
          </cell>
          <cell r="K844" t="str">
            <v xml:space="preserve">  </v>
          </cell>
          <cell r="L844" t="str">
            <v xml:space="preserve">  </v>
          </cell>
          <cell r="M844" t="str">
            <v xml:space="preserve">  </v>
          </cell>
          <cell r="N844" t="str">
            <v xml:space="preserve">  </v>
          </cell>
          <cell r="O844" t="str">
            <v xml:space="preserve">  </v>
          </cell>
          <cell r="P844" t="str">
            <v xml:space="preserve">  </v>
          </cell>
        </row>
        <row r="845">
          <cell r="H845" t="str">
            <v xml:space="preserve">  </v>
          </cell>
          <cell r="I845" t="str">
            <v xml:space="preserve">  </v>
          </cell>
          <cell r="J845" t="str">
            <v xml:space="preserve">  </v>
          </cell>
          <cell r="K845" t="str">
            <v xml:space="preserve">  </v>
          </cell>
          <cell r="L845" t="str">
            <v xml:space="preserve">  </v>
          </cell>
          <cell r="M845" t="str">
            <v xml:space="preserve">  </v>
          </cell>
          <cell r="N845" t="str">
            <v xml:space="preserve">  </v>
          </cell>
          <cell r="O845" t="str">
            <v xml:space="preserve">  </v>
          </cell>
          <cell r="P845" t="str">
            <v xml:space="preserve">  </v>
          </cell>
        </row>
        <row r="846">
          <cell r="H846" t="str">
            <v xml:space="preserve">  </v>
          </cell>
          <cell r="I846" t="str">
            <v xml:space="preserve">  </v>
          </cell>
          <cell r="J846" t="str">
            <v xml:space="preserve">  </v>
          </cell>
          <cell r="K846" t="str">
            <v xml:space="preserve">  </v>
          </cell>
          <cell r="L846" t="str">
            <v xml:space="preserve">  </v>
          </cell>
          <cell r="M846" t="str">
            <v xml:space="preserve">  </v>
          </cell>
          <cell r="N846" t="str">
            <v xml:space="preserve">  </v>
          </cell>
          <cell r="O846" t="str">
            <v xml:space="preserve">  </v>
          </cell>
          <cell r="P846" t="str">
            <v xml:space="preserve">  </v>
          </cell>
        </row>
        <row r="847">
          <cell r="H847" t="str">
            <v xml:space="preserve">  </v>
          </cell>
          <cell r="I847" t="str">
            <v xml:space="preserve">  </v>
          </cell>
          <cell r="J847" t="str">
            <v xml:space="preserve">  </v>
          </cell>
          <cell r="K847" t="str">
            <v xml:space="preserve">  </v>
          </cell>
          <cell r="L847" t="str">
            <v xml:space="preserve">  </v>
          </cell>
          <cell r="M847" t="str">
            <v xml:space="preserve">  </v>
          </cell>
          <cell r="N847" t="str">
            <v xml:space="preserve">  </v>
          </cell>
          <cell r="O847" t="str">
            <v xml:space="preserve">  </v>
          </cell>
          <cell r="P847" t="str">
            <v xml:space="preserve">  </v>
          </cell>
        </row>
        <row r="848">
          <cell r="C848">
            <v>20587000</v>
          </cell>
          <cell r="D848" t="str">
            <v>USD</v>
          </cell>
          <cell r="E848" t="str">
            <v>BIRF</v>
          </cell>
          <cell r="F848" t="str">
            <v>9087-0 EC</v>
          </cell>
          <cell r="G848" t="str">
            <v>GOBIERNO CENTRAL</v>
          </cell>
          <cell r="H848" t="str">
            <v xml:space="preserve"> 04.04.2020 </v>
          </cell>
          <cell r="I848">
            <v>11219738</v>
          </cell>
          <cell r="J848" t="str">
            <v xml:space="preserve">  </v>
          </cell>
          <cell r="K848" t="str">
            <v xml:space="preserve">  </v>
          </cell>
          <cell r="L848" t="str">
            <v xml:space="preserve">  </v>
          </cell>
          <cell r="M848" t="str">
            <v xml:space="preserve">  </v>
          </cell>
          <cell r="N848" t="str">
            <v xml:space="preserve">  </v>
          </cell>
          <cell r="O848" t="str">
            <v xml:space="preserve">  </v>
          </cell>
          <cell r="P848">
            <v>11219738</v>
          </cell>
        </row>
        <row r="849">
          <cell r="H849" t="str">
            <v xml:space="preserve">  </v>
          </cell>
          <cell r="I849" t="str">
            <v xml:space="preserve">  </v>
          </cell>
          <cell r="J849" t="str">
            <v xml:space="preserve">  </v>
          </cell>
          <cell r="K849" t="str">
            <v xml:space="preserve">  </v>
          </cell>
          <cell r="L849" t="str">
            <v xml:space="preserve">  </v>
          </cell>
          <cell r="M849" t="str">
            <v xml:space="preserve">  </v>
          </cell>
          <cell r="N849" t="str">
            <v xml:space="preserve">  </v>
          </cell>
          <cell r="O849" t="str">
            <v xml:space="preserve">  </v>
          </cell>
          <cell r="P849" t="str">
            <v xml:space="preserve">  </v>
          </cell>
        </row>
        <row r="850">
          <cell r="H850" t="str">
            <v xml:space="preserve">  </v>
          </cell>
          <cell r="I850" t="str">
            <v xml:space="preserve">  </v>
          </cell>
          <cell r="J850" t="str">
            <v xml:space="preserve">  </v>
          </cell>
          <cell r="K850" t="str">
            <v xml:space="preserve">  </v>
          </cell>
          <cell r="L850" t="str">
            <v xml:space="preserve">  </v>
          </cell>
          <cell r="M850" t="str">
            <v xml:space="preserve">  </v>
          </cell>
          <cell r="N850" t="str">
            <v xml:space="preserve">  </v>
          </cell>
          <cell r="O850" t="str">
            <v xml:space="preserve">  </v>
          </cell>
          <cell r="P850" t="str">
            <v xml:space="preserve">  </v>
          </cell>
        </row>
        <row r="851">
          <cell r="H851" t="str">
            <v xml:space="preserve">  </v>
          </cell>
          <cell r="I851" t="str">
            <v xml:space="preserve">  </v>
          </cell>
          <cell r="J851" t="str">
            <v xml:space="preserve">  </v>
          </cell>
          <cell r="K851" t="str">
            <v xml:space="preserve">  </v>
          </cell>
          <cell r="L851" t="str">
            <v xml:space="preserve">  </v>
          </cell>
          <cell r="M851" t="str">
            <v xml:space="preserve">  </v>
          </cell>
          <cell r="N851" t="str">
            <v xml:space="preserve">  </v>
          </cell>
          <cell r="O851" t="str">
            <v xml:space="preserve">  </v>
          </cell>
          <cell r="P851" t="str">
            <v xml:space="preserve">  </v>
          </cell>
        </row>
        <row r="852">
          <cell r="H852" t="str">
            <v xml:space="preserve">  </v>
          </cell>
          <cell r="I852" t="str">
            <v xml:space="preserve">  </v>
          </cell>
          <cell r="J852" t="str">
            <v xml:space="preserve">  </v>
          </cell>
          <cell r="K852" t="str">
            <v xml:space="preserve">  </v>
          </cell>
          <cell r="L852" t="str">
            <v xml:space="preserve">  </v>
          </cell>
          <cell r="M852" t="str">
            <v xml:space="preserve">  </v>
          </cell>
          <cell r="N852" t="str">
            <v xml:space="preserve">  </v>
          </cell>
          <cell r="O852" t="str">
            <v xml:space="preserve">  </v>
          </cell>
          <cell r="P852" t="str">
            <v xml:space="preserve">  </v>
          </cell>
        </row>
        <row r="853">
          <cell r="H853" t="str">
            <v xml:space="preserve">  </v>
          </cell>
          <cell r="I853" t="str">
            <v xml:space="preserve">  </v>
          </cell>
          <cell r="J853" t="str">
            <v xml:space="preserve">  </v>
          </cell>
          <cell r="K853" t="str">
            <v xml:space="preserve">  </v>
          </cell>
          <cell r="L853" t="str">
            <v xml:space="preserve">  </v>
          </cell>
          <cell r="M853" t="str">
            <v xml:space="preserve">  </v>
          </cell>
          <cell r="N853" t="str">
            <v xml:space="preserve">  </v>
          </cell>
          <cell r="O853" t="str">
            <v xml:space="preserve">  </v>
          </cell>
          <cell r="P853" t="str">
            <v xml:space="preserve">  </v>
          </cell>
        </row>
        <row r="854">
          <cell r="C854">
            <v>20588000</v>
          </cell>
          <cell r="D854" t="str">
            <v>USD</v>
          </cell>
          <cell r="E854" t="str">
            <v>BIRF</v>
          </cell>
          <cell r="F854" t="str">
            <v>9114-0 EC</v>
          </cell>
          <cell r="G854" t="str">
            <v>GOBIERNO CENTRAL</v>
          </cell>
          <cell r="H854" t="str">
            <v xml:space="preserve"> 08.05.2020 </v>
          </cell>
          <cell r="I854">
            <v>500000000</v>
          </cell>
          <cell r="J854" t="str">
            <v xml:space="preserve">  </v>
          </cell>
          <cell r="K854" t="str">
            <v xml:space="preserve">  </v>
          </cell>
          <cell r="L854" t="str">
            <v xml:space="preserve">  </v>
          </cell>
          <cell r="M854" t="str">
            <v xml:space="preserve">  </v>
          </cell>
          <cell r="N854" t="str">
            <v xml:space="preserve">  </v>
          </cell>
          <cell r="O854" t="str">
            <v xml:space="preserve">  </v>
          </cell>
          <cell r="P854">
            <v>500000000</v>
          </cell>
        </row>
        <row r="855">
          <cell r="H855" t="str">
            <v xml:space="preserve">  </v>
          </cell>
          <cell r="I855" t="str">
            <v xml:space="preserve">  </v>
          </cell>
          <cell r="J855" t="str">
            <v xml:space="preserve">  </v>
          </cell>
          <cell r="K855" t="str">
            <v xml:space="preserve">  </v>
          </cell>
          <cell r="L855" t="str">
            <v xml:space="preserve">  </v>
          </cell>
          <cell r="M855" t="str">
            <v xml:space="preserve">  </v>
          </cell>
          <cell r="N855" t="str">
            <v xml:space="preserve">  </v>
          </cell>
          <cell r="O855" t="str">
            <v xml:space="preserve">  </v>
          </cell>
          <cell r="P855" t="str">
            <v xml:space="preserve">  </v>
          </cell>
        </row>
        <row r="856">
          <cell r="H856" t="str">
            <v xml:space="preserve">  </v>
          </cell>
          <cell r="I856" t="str">
            <v xml:space="preserve">  </v>
          </cell>
          <cell r="J856" t="str">
            <v xml:space="preserve">  </v>
          </cell>
          <cell r="K856" t="str">
            <v xml:space="preserve">  </v>
          </cell>
          <cell r="L856" t="str">
            <v xml:space="preserve">  </v>
          </cell>
          <cell r="M856" t="str">
            <v xml:space="preserve">  </v>
          </cell>
          <cell r="N856" t="str">
            <v xml:space="preserve">  </v>
          </cell>
          <cell r="O856" t="str">
            <v xml:space="preserve">  </v>
          </cell>
          <cell r="P856" t="str">
            <v xml:space="preserve">  </v>
          </cell>
        </row>
        <row r="857">
          <cell r="H857" t="str">
            <v xml:space="preserve">  </v>
          </cell>
          <cell r="I857" t="str">
            <v xml:space="preserve">  </v>
          </cell>
          <cell r="J857" t="str">
            <v xml:space="preserve">  </v>
          </cell>
          <cell r="K857" t="str">
            <v xml:space="preserve">  </v>
          </cell>
          <cell r="L857" t="str">
            <v xml:space="preserve">  </v>
          </cell>
          <cell r="M857" t="str">
            <v xml:space="preserve">  </v>
          </cell>
          <cell r="N857" t="str">
            <v xml:space="preserve">  </v>
          </cell>
          <cell r="O857" t="str">
            <v xml:space="preserve">  </v>
          </cell>
          <cell r="P857" t="str">
            <v xml:space="preserve">  </v>
          </cell>
        </row>
        <row r="858">
          <cell r="H858" t="str">
            <v xml:space="preserve">  </v>
          </cell>
          <cell r="I858" t="str">
            <v xml:space="preserve">  </v>
          </cell>
          <cell r="J858" t="str">
            <v xml:space="preserve">  </v>
          </cell>
          <cell r="K858" t="str">
            <v xml:space="preserve">  </v>
          </cell>
          <cell r="L858" t="str">
            <v xml:space="preserve">  </v>
          </cell>
          <cell r="M858" t="str">
            <v xml:space="preserve">  </v>
          </cell>
          <cell r="N858" t="str">
            <v xml:space="preserve">  </v>
          </cell>
          <cell r="O858" t="str">
            <v xml:space="preserve">  </v>
          </cell>
          <cell r="P858" t="str">
            <v xml:space="preserve">  </v>
          </cell>
        </row>
        <row r="859">
          <cell r="H859" t="str">
            <v xml:space="preserve">  </v>
          </cell>
          <cell r="I859" t="str">
            <v xml:space="preserve">  </v>
          </cell>
          <cell r="J859" t="str">
            <v xml:space="preserve">  </v>
          </cell>
          <cell r="K859" t="str">
            <v xml:space="preserve">  </v>
          </cell>
          <cell r="L859" t="str">
            <v xml:space="preserve">  </v>
          </cell>
          <cell r="M859" t="str">
            <v xml:space="preserve">  </v>
          </cell>
          <cell r="N859" t="str">
            <v xml:space="preserve">  </v>
          </cell>
          <cell r="O859" t="str">
            <v xml:space="preserve">  </v>
          </cell>
          <cell r="P859" t="str">
            <v xml:space="preserve">  </v>
          </cell>
        </row>
        <row r="860">
          <cell r="C860">
            <v>20589000</v>
          </cell>
          <cell r="D860" t="str">
            <v>USD</v>
          </cell>
          <cell r="E860" t="str">
            <v>BIRF</v>
          </cell>
          <cell r="F860" t="str">
            <v>9131-0 EC</v>
          </cell>
          <cell r="G860" t="str">
            <v>CFN</v>
          </cell>
          <cell r="H860" t="str">
            <v xml:space="preserve"> 29.07.2020 </v>
          </cell>
          <cell r="I860">
            <v>248293500</v>
          </cell>
          <cell r="J860" t="str">
            <v xml:space="preserve">  </v>
          </cell>
          <cell r="K860" t="str">
            <v xml:space="preserve">  </v>
          </cell>
          <cell r="L860" t="str">
            <v xml:space="preserve">  </v>
          </cell>
          <cell r="M860" t="str">
            <v xml:space="preserve">  </v>
          </cell>
          <cell r="N860" t="str">
            <v xml:space="preserve">  </v>
          </cell>
          <cell r="O860" t="str">
            <v xml:space="preserve">  </v>
          </cell>
          <cell r="P860">
            <v>248293500</v>
          </cell>
        </row>
        <row r="861">
          <cell r="H861" t="str">
            <v xml:space="preserve">  </v>
          </cell>
          <cell r="I861" t="str">
            <v xml:space="preserve">  </v>
          </cell>
          <cell r="J861" t="str">
            <v xml:space="preserve">  </v>
          </cell>
          <cell r="K861" t="str">
            <v xml:space="preserve">  </v>
          </cell>
          <cell r="L861" t="str">
            <v xml:space="preserve">  </v>
          </cell>
          <cell r="M861" t="str">
            <v xml:space="preserve">  </v>
          </cell>
          <cell r="N861" t="str">
            <v xml:space="preserve">  </v>
          </cell>
          <cell r="O861" t="str">
            <v xml:space="preserve">  </v>
          </cell>
          <cell r="P861" t="str">
            <v xml:space="preserve">  </v>
          </cell>
        </row>
        <row r="862">
          <cell r="H862" t="str">
            <v xml:space="preserve">  </v>
          </cell>
          <cell r="I862" t="str">
            <v xml:space="preserve">  </v>
          </cell>
          <cell r="J862" t="str">
            <v xml:space="preserve">  </v>
          </cell>
          <cell r="K862" t="str">
            <v xml:space="preserve">  </v>
          </cell>
          <cell r="L862" t="str">
            <v xml:space="preserve">  </v>
          </cell>
          <cell r="M862" t="str">
            <v xml:space="preserve">  </v>
          </cell>
          <cell r="N862" t="str">
            <v xml:space="preserve">  </v>
          </cell>
          <cell r="O862" t="str">
            <v xml:space="preserve">  </v>
          </cell>
          <cell r="P862" t="str">
            <v xml:space="preserve">  </v>
          </cell>
        </row>
        <row r="863">
          <cell r="H863" t="str">
            <v xml:space="preserve">  </v>
          </cell>
          <cell r="I863" t="str">
            <v xml:space="preserve">  </v>
          </cell>
          <cell r="J863" t="str">
            <v xml:space="preserve">  </v>
          </cell>
          <cell r="K863" t="str">
            <v xml:space="preserve">  </v>
          </cell>
          <cell r="L863" t="str">
            <v xml:space="preserve">  </v>
          </cell>
          <cell r="M863" t="str">
            <v xml:space="preserve">  </v>
          </cell>
          <cell r="N863" t="str">
            <v xml:space="preserve">  </v>
          </cell>
          <cell r="O863" t="str">
            <v xml:space="preserve">  </v>
          </cell>
          <cell r="P863" t="str">
            <v xml:space="preserve">  </v>
          </cell>
        </row>
        <row r="864">
          <cell r="H864" t="str">
            <v xml:space="preserve">  </v>
          </cell>
          <cell r="I864" t="str">
            <v xml:space="preserve">  </v>
          </cell>
          <cell r="J864" t="str">
            <v xml:space="preserve">  </v>
          </cell>
          <cell r="K864" t="str">
            <v xml:space="preserve">  </v>
          </cell>
          <cell r="L864" t="str">
            <v xml:space="preserve">  </v>
          </cell>
          <cell r="M864" t="str">
            <v xml:space="preserve">  </v>
          </cell>
          <cell r="N864" t="str">
            <v xml:space="preserve">  </v>
          </cell>
          <cell r="O864" t="str">
            <v xml:space="preserve">  </v>
          </cell>
          <cell r="P864" t="str">
            <v xml:space="preserve">  </v>
          </cell>
        </row>
        <row r="865">
          <cell r="H865" t="str">
            <v xml:space="preserve">  </v>
          </cell>
          <cell r="I865" t="str">
            <v xml:space="preserve">  </v>
          </cell>
          <cell r="J865" t="str">
            <v xml:space="preserve">  </v>
          </cell>
          <cell r="K865" t="str">
            <v xml:space="preserve">  </v>
          </cell>
          <cell r="L865" t="str">
            <v xml:space="preserve">  </v>
          </cell>
          <cell r="M865" t="str">
            <v xml:space="preserve">  </v>
          </cell>
          <cell r="N865" t="str">
            <v xml:space="preserve">  </v>
          </cell>
          <cell r="O865" t="str">
            <v xml:space="preserve">  </v>
          </cell>
          <cell r="P865" t="str">
            <v xml:space="preserve">  </v>
          </cell>
        </row>
        <row r="866">
          <cell r="C866">
            <v>20590000</v>
          </cell>
          <cell r="D866" t="str">
            <v>USD</v>
          </cell>
          <cell r="E866" t="str">
            <v>BIRF</v>
          </cell>
          <cell r="F866" t="str">
            <v>9180-EC</v>
          </cell>
          <cell r="G866" t="str">
            <v>GOBIERNO CENTRAL</v>
          </cell>
          <cell r="H866" t="str">
            <v xml:space="preserve"> 26.11.2020 </v>
          </cell>
          <cell r="I866">
            <v>428600000</v>
          </cell>
          <cell r="J866" t="str">
            <v xml:space="preserve">  </v>
          </cell>
          <cell r="K866" t="str">
            <v xml:space="preserve">  </v>
          </cell>
          <cell r="L866" t="str">
            <v xml:space="preserve">  </v>
          </cell>
          <cell r="M866" t="str">
            <v xml:space="preserve">  </v>
          </cell>
          <cell r="N866" t="str">
            <v xml:space="preserve">  </v>
          </cell>
          <cell r="O866" t="str">
            <v xml:space="preserve">  </v>
          </cell>
          <cell r="P866">
            <v>428600000</v>
          </cell>
        </row>
        <row r="867">
          <cell r="H867" t="str">
            <v xml:space="preserve">  </v>
          </cell>
          <cell r="I867" t="str">
            <v xml:space="preserve">  </v>
          </cell>
          <cell r="J867" t="str">
            <v xml:space="preserve">  </v>
          </cell>
          <cell r="K867" t="str">
            <v xml:space="preserve">  </v>
          </cell>
          <cell r="L867" t="str">
            <v xml:space="preserve">  </v>
          </cell>
          <cell r="M867" t="str">
            <v xml:space="preserve">  </v>
          </cell>
          <cell r="N867" t="str">
            <v xml:space="preserve">  </v>
          </cell>
          <cell r="O867" t="str">
            <v xml:space="preserve">  </v>
          </cell>
          <cell r="P867" t="str">
            <v xml:space="preserve">  </v>
          </cell>
        </row>
        <row r="868">
          <cell r="H868" t="str">
            <v xml:space="preserve">  </v>
          </cell>
          <cell r="I868" t="str">
            <v xml:space="preserve">  </v>
          </cell>
          <cell r="J868" t="str">
            <v xml:space="preserve">  </v>
          </cell>
          <cell r="K868" t="str">
            <v xml:space="preserve">  </v>
          </cell>
          <cell r="L868" t="str">
            <v xml:space="preserve">  </v>
          </cell>
          <cell r="M868" t="str">
            <v xml:space="preserve">  </v>
          </cell>
          <cell r="N868" t="str">
            <v xml:space="preserve">  </v>
          </cell>
          <cell r="O868" t="str">
            <v xml:space="preserve">  </v>
          </cell>
          <cell r="P868" t="str">
            <v xml:space="preserve">  </v>
          </cell>
        </row>
        <row r="869">
          <cell r="H869" t="str">
            <v xml:space="preserve">  </v>
          </cell>
          <cell r="I869" t="str">
            <v xml:space="preserve">  </v>
          </cell>
          <cell r="J869" t="str">
            <v xml:space="preserve">  </v>
          </cell>
          <cell r="K869" t="str">
            <v xml:space="preserve">  </v>
          </cell>
          <cell r="L869" t="str">
            <v xml:space="preserve">  </v>
          </cell>
          <cell r="M869" t="str">
            <v xml:space="preserve">  </v>
          </cell>
          <cell r="N869" t="str">
            <v xml:space="preserve">  </v>
          </cell>
          <cell r="O869" t="str">
            <v xml:space="preserve">  </v>
          </cell>
          <cell r="P869" t="str">
            <v xml:space="preserve">  </v>
          </cell>
        </row>
        <row r="870">
          <cell r="H870" t="str">
            <v xml:space="preserve">  </v>
          </cell>
          <cell r="I870" t="str">
            <v xml:space="preserve">  </v>
          </cell>
          <cell r="J870" t="str">
            <v xml:space="preserve">  </v>
          </cell>
          <cell r="K870" t="str">
            <v xml:space="preserve">  </v>
          </cell>
          <cell r="L870" t="str">
            <v xml:space="preserve">  </v>
          </cell>
          <cell r="M870" t="str">
            <v xml:space="preserve">  </v>
          </cell>
          <cell r="N870" t="str">
            <v xml:space="preserve">  </v>
          </cell>
          <cell r="O870" t="str">
            <v xml:space="preserve">  </v>
          </cell>
          <cell r="P870" t="str">
            <v xml:space="preserve">  </v>
          </cell>
        </row>
        <row r="871">
          <cell r="H871" t="str">
            <v xml:space="preserve">  </v>
          </cell>
          <cell r="I871" t="str">
            <v xml:space="preserve">  </v>
          </cell>
          <cell r="J871" t="str">
            <v xml:space="preserve">  </v>
          </cell>
          <cell r="K871" t="str">
            <v xml:space="preserve">  </v>
          </cell>
          <cell r="L871" t="str">
            <v xml:space="preserve">  </v>
          </cell>
          <cell r="M871" t="str">
            <v xml:space="preserve">  </v>
          </cell>
          <cell r="N871" t="str">
            <v xml:space="preserve">  </v>
          </cell>
          <cell r="O871" t="str">
            <v xml:space="preserve">  </v>
          </cell>
          <cell r="P871" t="str">
            <v xml:space="preserve">  </v>
          </cell>
        </row>
        <row r="872">
          <cell r="C872">
            <v>20591000</v>
          </cell>
          <cell r="D872" t="str">
            <v>USD</v>
          </cell>
          <cell r="E872" t="str">
            <v>BIRF</v>
          </cell>
          <cell r="F872" t="str">
            <v>9163-0 EC</v>
          </cell>
          <cell r="G872" t="str">
            <v>GOBIERNO CENTRAL</v>
          </cell>
          <cell r="H872" t="str">
            <v xml:space="preserve"> 22.04.2021 </v>
          </cell>
          <cell r="I872">
            <v>10807632.27</v>
          </cell>
          <cell r="J872" t="str">
            <v xml:space="preserve">  </v>
          </cell>
          <cell r="K872" t="str">
            <v xml:space="preserve">  </v>
          </cell>
          <cell r="L872" t="str">
            <v xml:space="preserve">  </v>
          </cell>
          <cell r="M872" t="str">
            <v xml:space="preserve">  </v>
          </cell>
          <cell r="N872" t="str">
            <v xml:space="preserve">  </v>
          </cell>
          <cell r="O872" t="str">
            <v xml:space="preserve">  </v>
          </cell>
          <cell r="P872">
            <v>10807632.27</v>
          </cell>
        </row>
        <row r="873">
          <cell r="H873" t="str">
            <v xml:space="preserve">  </v>
          </cell>
          <cell r="I873" t="str">
            <v xml:space="preserve">  </v>
          </cell>
          <cell r="J873" t="str">
            <v xml:space="preserve">  </v>
          </cell>
          <cell r="K873" t="str">
            <v xml:space="preserve">  </v>
          </cell>
          <cell r="L873" t="str">
            <v xml:space="preserve">  </v>
          </cell>
          <cell r="M873" t="str">
            <v xml:space="preserve">  </v>
          </cell>
          <cell r="N873" t="str">
            <v xml:space="preserve">  </v>
          </cell>
          <cell r="O873" t="str">
            <v xml:space="preserve">  </v>
          </cell>
          <cell r="P873" t="str">
            <v xml:space="preserve">  </v>
          </cell>
        </row>
        <row r="874">
          <cell r="H874" t="str">
            <v xml:space="preserve">  </v>
          </cell>
          <cell r="I874" t="str">
            <v xml:space="preserve">  </v>
          </cell>
          <cell r="J874" t="str">
            <v xml:space="preserve">  </v>
          </cell>
          <cell r="K874" t="str">
            <v xml:space="preserve">  </v>
          </cell>
          <cell r="L874" t="str">
            <v xml:space="preserve">  </v>
          </cell>
          <cell r="M874" t="str">
            <v xml:space="preserve">  </v>
          </cell>
          <cell r="N874" t="str">
            <v xml:space="preserve">  </v>
          </cell>
          <cell r="O874" t="str">
            <v xml:space="preserve">  </v>
          </cell>
          <cell r="P874" t="str">
            <v xml:space="preserve">  </v>
          </cell>
        </row>
        <row r="875">
          <cell r="H875" t="str">
            <v xml:space="preserve">  </v>
          </cell>
          <cell r="I875" t="str">
            <v xml:space="preserve">  </v>
          </cell>
          <cell r="J875" t="str">
            <v xml:space="preserve">  </v>
          </cell>
          <cell r="K875" t="str">
            <v xml:space="preserve">  </v>
          </cell>
          <cell r="L875" t="str">
            <v xml:space="preserve">  </v>
          </cell>
          <cell r="M875" t="str">
            <v xml:space="preserve">  </v>
          </cell>
          <cell r="N875" t="str">
            <v xml:space="preserve">  </v>
          </cell>
          <cell r="O875" t="str">
            <v xml:space="preserve">  </v>
          </cell>
          <cell r="P875" t="str">
            <v xml:space="preserve">  </v>
          </cell>
        </row>
        <row r="876">
          <cell r="H876" t="str">
            <v xml:space="preserve">  </v>
          </cell>
          <cell r="I876" t="str">
            <v xml:space="preserve">  </v>
          </cell>
          <cell r="J876" t="str">
            <v xml:space="preserve">  </v>
          </cell>
          <cell r="K876" t="str">
            <v xml:space="preserve">  </v>
          </cell>
          <cell r="L876" t="str">
            <v xml:space="preserve">  </v>
          </cell>
          <cell r="M876" t="str">
            <v xml:space="preserve">  </v>
          </cell>
          <cell r="N876" t="str">
            <v xml:space="preserve">  </v>
          </cell>
          <cell r="O876" t="str">
            <v xml:space="preserve">  </v>
          </cell>
          <cell r="P876" t="str">
            <v xml:space="preserve">  </v>
          </cell>
        </row>
        <row r="877">
          <cell r="H877" t="str">
            <v xml:space="preserve">  </v>
          </cell>
          <cell r="I877" t="str">
            <v xml:space="preserve">  </v>
          </cell>
          <cell r="J877" t="str">
            <v xml:space="preserve">  </v>
          </cell>
          <cell r="K877" t="str">
            <v xml:space="preserve">  </v>
          </cell>
          <cell r="L877" t="str">
            <v xml:space="preserve">  </v>
          </cell>
          <cell r="M877" t="str">
            <v xml:space="preserve">  </v>
          </cell>
          <cell r="N877" t="str">
            <v xml:space="preserve">  </v>
          </cell>
          <cell r="O877" t="str">
            <v xml:space="preserve">  </v>
          </cell>
          <cell r="P877" t="str">
            <v xml:space="preserve">  </v>
          </cell>
        </row>
        <row r="878">
          <cell r="C878">
            <v>20592000</v>
          </cell>
          <cell r="D878" t="str">
            <v>USD</v>
          </cell>
          <cell r="E878" t="str">
            <v>BIRF</v>
          </cell>
          <cell r="F878" t="str">
            <v>9228-0 EC</v>
          </cell>
          <cell r="G878" t="str">
            <v>GOBIERNO CENTRAL</v>
          </cell>
          <cell r="H878" t="str">
            <v xml:space="preserve"> 26.04.2021 </v>
          </cell>
          <cell r="I878">
            <v>146932523.11000001</v>
          </cell>
          <cell r="J878" t="str">
            <v xml:space="preserve">  </v>
          </cell>
          <cell r="K878" t="str">
            <v xml:space="preserve">  </v>
          </cell>
          <cell r="L878" t="str">
            <v xml:space="preserve">  </v>
          </cell>
          <cell r="M878" t="str">
            <v xml:space="preserve">  </v>
          </cell>
          <cell r="N878" t="str">
            <v xml:space="preserve">  </v>
          </cell>
          <cell r="O878" t="str">
            <v xml:space="preserve">  </v>
          </cell>
          <cell r="P878">
            <v>146932523.11000001</v>
          </cell>
        </row>
        <row r="879">
          <cell r="H879" t="str">
            <v xml:space="preserve">  </v>
          </cell>
          <cell r="I879" t="str">
            <v xml:space="preserve">  </v>
          </cell>
          <cell r="J879" t="str">
            <v xml:space="preserve">  </v>
          </cell>
          <cell r="K879" t="str">
            <v xml:space="preserve">  </v>
          </cell>
          <cell r="L879" t="str">
            <v xml:space="preserve">  </v>
          </cell>
          <cell r="M879" t="str">
            <v xml:space="preserve">  </v>
          </cell>
          <cell r="N879" t="str">
            <v xml:space="preserve">  </v>
          </cell>
          <cell r="O879" t="str">
            <v xml:space="preserve">  </v>
          </cell>
          <cell r="P879" t="str">
            <v xml:space="preserve">  </v>
          </cell>
        </row>
        <row r="880">
          <cell r="H880" t="str">
            <v xml:space="preserve">  </v>
          </cell>
          <cell r="I880" t="str">
            <v xml:space="preserve">  </v>
          </cell>
          <cell r="J880" t="str">
            <v xml:space="preserve">  </v>
          </cell>
          <cell r="K880" t="str">
            <v xml:space="preserve">  </v>
          </cell>
          <cell r="L880" t="str">
            <v xml:space="preserve">  </v>
          </cell>
          <cell r="M880" t="str">
            <v xml:space="preserve">  </v>
          </cell>
          <cell r="N880" t="str">
            <v xml:space="preserve">  </v>
          </cell>
          <cell r="O880" t="str">
            <v xml:space="preserve">  </v>
          </cell>
          <cell r="P880" t="str">
            <v xml:space="preserve">  </v>
          </cell>
        </row>
        <row r="881">
          <cell r="H881" t="str">
            <v xml:space="preserve">  </v>
          </cell>
          <cell r="I881" t="str">
            <v xml:space="preserve">  </v>
          </cell>
          <cell r="J881" t="str">
            <v xml:space="preserve">  </v>
          </cell>
          <cell r="K881" t="str">
            <v xml:space="preserve">  </v>
          </cell>
          <cell r="L881" t="str">
            <v xml:space="preserve">  </v>
          </cell>
          <cell r="M881" t="str">
            <v xml:space="preserve">  </v>
          </cell>
          <cell r="N881" t="str">
            <v xml:space="preserve">  </v>
          </cell>
          <cell r="O881" t="str">
            <v xml:space="preserve">  </v>
          </cell>
          <cell r="P881" t="str">
            <v xml:space="preserve">  </v>
          </cell>
        </row>
        <row r="882">
          <cell r="H882" t="str">
            <v xml:space="preserve">  </v>
          </cell>
          <cell r="I882" t="str">
            <v xml:space="preserve">  </v>
          </cell>
          <cell r="J882" t="str">
            <v xml:space="preserve">  </v>
          </cell>
          <cell r="K882" t="str">
            <v xml:space="preserve">  </v>
          </cell>
          <cell r="L882" t="str">
            <v xml:space="preserve">  </v>
          </cell>
          <cell r="M882" t="str">
            <v xml:space="preserve">  </v>
          </cell>
          <cell r="N882" t="str">
            <v xml:space="preserve">  </v>
          </cell>
          <cell r="O882" t="str">
            <v xml:space="preserve">  </v>
          </cell>
          <cell r="P882" t="str">
            <v xml:space="preserve">  </v>
          </cell>
        </row>
        <row r="883">
          <cell r="H883" t="str">
            <v xml:space="preserve">  </v>
          </cell>
          <cell r="I883" t="str">
            <v xml:space="preserve">  </v>
          </cell>
          <cell r="J883" t="str">
            <v xml:space="preserve">  </v>
          </cell>
          <cell r="K883" t="str">
            <v xml:space="preserve">  </v>
          </cell>
          <cell r="L883" t="str">
            <v xml:space="preserve">  </v>
          </cell>
          <cell r="M883" t="str">
            <v xml:space="preserve">  </v>
          </cell>
          <cell r="N883" t="str">
            <v xml:space="preserve">  </v>
          </cell>
          <cell r="O883" t="str">
            <v xml:space="preserve">  </v>
          </cell>
          <cell r="P883" t="str">
            <v xml:space="preserve">  </v>
          </cell>
        </row>
        <row r="884">
          <cell r="C884">
            <v>20593000</v>
          </cell>
          <cell r="D884" t="str">
            <v>USD</v>
          </cell>
          <cell r="E884" t="str">
            <v>BIRF</v>
          </cell>
          <cell r="F884" t="str">
            <v>BIRF 9333</v>
          </cell>
          <cell r="G884" t="str">
            <v>GOBIERNO CENTRAL</v>
          </cell>
          <cell r="H884" t="str">
            <v xml:space="preserve"> 24.02.2022 </v>
          </cell>
          <cell r="I884">
            <v>700000000</v>
          </cell>
          <cell r="J884" t="str">
            <v xml:space="preserve">  </v>
          </cell>
          <cell r="K884" t="str">
            <v xml:space="preserve">  </v>
          </cell>
          <cell r="L884" t="str">
            <v xml:space="preserve">  </v>
          </cell>
          <cell r="M884" t="str">
            <v xml:space="preserve">  </v>
          </cell>
          <cell r="N884" t="str">
            <v xml:space="preserve">  </v>
          </cell>
          <cell r="O884" t="str">
            <v xml:space="preserve">  </v>
          </cell>
          <cell r="P884">
            <v>700000000</v>
          </cell>
        </row>
        <row r="885">
          <cell r="H885" t="str">
            <v xml:space="preserve">  </v>
          </cell>
          <cell r="I885" t="str">
            <v xml:space="preserve">  </v>
          </cell>
          <cell r="J885" t="str">
            <v xml:space="preserve">  </v>
          </cell>
          <cell r="K885" t="str">
            <v xml:space="preserve">  </v>
          </cell>
          <cell r="L885" t="str">
            <v xml:space="preserve">  </v>
          </cell>
          <cell r="M885" t="str">
            <v xml:space="preserve">  </v>
          </cell>
          <cell r="N885" t="str">
            <v xml:space="preserve">  </v>
          </cell>
          <cell r="O885" t="str">
            <v xml:space="preserve">  </v>
          </cell>
          <cell r="P885" t="str">
            <v xml:space="preserve">  </v>
          </cell>
        </row>
        <row r="886">
          <cell r="H886" t="str">
            <v xml:space="preserve">  </v>
          </cell>
          <cell r="I886" t="str">
            <v xml:space="preserve">  </v>
          </cell>
          <cell r="J886" t="str">
            <v xml:space="preserve">  </v>
          </cell>
          <cell r="K886" t="str">
            <v xml:space="preserve">  </v>
          </cell>
          <cell r="L886" t="str">
            <v xml:space="preserve">  </v>
          </cell>
          <cell r="M886" t="str">
            <v xml:space="preserve">  </v>
          </cell>
          <cell r="N886" t="str">
            <v xml:space="preserve">  </v>
          </cell>
          <cell r="O886" t="str">
            <v xml:space="preserve">  </v>
          </cell>
          <cell r="P886" t="str">
            <v xml:space="preserve">  </v>
          </cell>
        </row>
        <row r="887">
          <cell r="H887" t="str">
            <v xml:space="preserve">  </v>
          </cell>
          <cell r="I887" t="str">
            <v xml:space="preserve">  </v>
          </cell>
          <cell r="J887" t="str">
            <v xml:space="preserve">  </v>
          </cell>
          <cell r="K887" t="str">
            <v xml:space="preserve">  </v>
          </cell>
          <cell r="L887" t="str">
            <v xml:space="preserve">  </v>
          </cell>
          <cell r="M887" t="str">
            <v xml:space="preserve">  </v>
          </cell>
          <cell r="N887" t="str">
            <v xml:space="preserve">  </v>
          </cell>
          <cell r="O887" t="str">
            <v xml:space="preserve">  </v>
          </cell>
          <cell r="P887" t="str">
            <v xml:space="preserve">  </v>
          </cell>
        </row>
        <row r="888">
          <cell r="H888" t="str">
            <v xml:space="preserve">  </v>
          </cell>
          <cell r="I888" t="str">
            <v xml:space="preserve">  </v>
          </cell>
          <cell r="J888" t="str">
            <v xml:space="preserve">  </v>
          </cell>
          <cell r="K888" t="str">
            <v xml:space="preserve">  </v>
          </cell>
          <cell r="L888" t="str">
            <v xml:space="preserve">  </v>
          </cell>
          <cell r="M888" t="str">
            <v xml:space="preserve">  </v>
          </cell>
          <cell r="N888" t="str">
            <v xml:space="preserve">  </v>
          </cell>
          <cell r="O888" t="str">
            <v xml:space="preserve">  </v>
          </cell>
          <cell r="P888" t="str">
            <v xml:space="preserve">  </v>
          </cell>
        </row>
        <row r="889">
          <cell r="H889" t="str">
            <v xml:space="preserve">  </v>
          </cell>
          <cell r="I889" t="str">
            <v xml:space="preserve">  </v>
          </cell>
          <cell r="J889" t="str">
            <v xml:space="preserve">  </v>
          </cell>
          <cell r="K889" t="str">
            <v xml:space="preserve">  </v>
          </cell>
          <cell r="L889" t="str">
            <v xml:space="preserve">  </v>
          </cell>
          <cell r="M889" t="str">
            <v xml:space="preserve">  </v>
          </cell>
          <cell r="N889" t="str">
            <v xml:space="preserve">  </v>
          </cell>
          <cell r="O889" t="str">
            <v xml:space="preserve">  </v>
          </cell>
          <cell r="P889" t="str">
            <v xml:space="preserve">  </v>
          </cell>
        </row>
        <row r="890">
          <cell r="C890">
            <v>20594000</v>
          </cell>
          <cell r="D890" t="str">
            <v>USD</v>
          </cell>
          <cell r="E890" t="str">
            <v>BIRF</v>
          </cell>
          <cell r="F890" t="str">
            <v>9421-0 EC</v>
          </cell>
          <cell r="G890" t="str">
            <v>GOBIERNO CENTRAL</v>
          </cell>
          <cell r="H890" t="str">
            <v xml:space="preserve"> 26.10.2022 </v>
          </cell>
          <cell r="I890">
            <v>65738305.869999997</v>
          </cell>
          <cell r="J890">
            <v>1489342.17</v>
          </cell>
          <cell r="K890" t="str">
            <v xml:space="preserve">  </v>
          </cell>
          <cell r="L890" t="str">
            <v xml:space="preserve">  </v>
          </cell>
          <cell r="M890" t="str">
            <v xml:space="preserve">  </v>
          </cell>
          <cell r="N890" t="str">
            <v xml:space="preserve">  </v>
          </cell>
          <cell r="O890" t="str">
            <v xml:space="preserve">  </v>
          </cell>
          <cell r="P890">
            <v>67227648.040000007</v>
          </cell>
        </row>
        <row r="891">
          <cell r="H891" t="str">
            <v xml:space="preserve">  </v>
          </cell>
          <cell r="I891" t="str">
            <v xml:space="preserve">  </v>
          </cell>
          <cell r="J891" t="str">
            <v xml:space="preserve">  </v>
          </cell>
          <cell r="K891" t="str">
            <v xml:space="preserve">  </v>
          </cell>
          <cell r="L891" t="str">
            <v xml:space="preserve">  </v>
          </cell>
          <cell r="M891" t="str">
            <v xml:space="preserve">  </v>
          </cell>
          <cell r="N891" t="str">
            <v xml:space="preserve">  </v>
          </cell>
          <cell r="O891" t="str">
            <v xml:space="preserve">  </v>
          </cell>
          <cell r="P891" t="str">
            <v xml:space="preserve">  </v>
          </cell>
        </row>
        <row r="892">
          <cell r="H892" t="str">
            <v xml:space="preserve">  </v>
          </cell>
          <cell r="I892" t="str">
            <v xml:space="preserve">  </v>
          </cell>
          <cell r="J892" t="str">
            <v xml:space="preserve">  </v>
          </cell>
          <cell r="K892" t="str">
            <v xml:space="preserve">  </v>
          </cell>
          <cell r="L892" t="str">
            <v xml:space="preserve">  </v>
          </cell>
          <cell r="M892" t="str">
            <v xml:space="preserve">  </v>
          </cell>
          <cell r="N892" t="str">
            <v xml:space="preserve">  </v>
          </cell>
          <cell r="O892" t="str">
            <v xml:space="preserve">  </v>
          </cell>
          <cell r="P892" t="str">
            <v xml:space="preserve">  </v>
          </cell>
        </row>
        <row r="893">
          <cell r="H893" t="str">
            <v xml:space="preserve">  </v>
          </cell>
          <cell r="I893" t="str">
            <v xml:space="preserve">  </v>
          </cell>
          <cell r="J893" t="str">
            <v xml:space="preserve">  </v>
          </cell>
          <cell r="K893" t="str">
            <v xml:space="preserve">  </v>
          </cell>
          <cell r="L893" t="str">
            <v xml:space="preserve">  </v>
          </cell>
          <cell r="M893" t="str">
            <v xml:space="preserve">  </v>
          </cell>
          <cell r="N893" t="str">
            <v xml:space="preserve">  </v>
          </cell>
          <cell r="O893" t="str">
            <v xml:space="preserve">  </v>
          </cell>
          <cell r="P893" t="str">
            <v xml:space="preserve">  </v>
          </cell>
        </row>
        <row r="894">
          <cell r="H894" t="str">
            <v xml:space="preserve">  </v>
          </cell>
          <cell r="I894" t="str">
            <v xml:space="preserve">  </v>
          </cell>
          <cell r="J894" t="str">
            <v xml:space="preserve">  </v>
          </cell>
          <cell r="K894" t="str">
            <v xml:space="preserve">  </v>
          </cell>
          <cell r="L894" t="str">
            <v xml:space="preserve">  </v>
          </cell>
          <cell r="M894" t="str">
            <v xml:space="preserve">  </v>
          </cell>
          <cell r="N894" t="str">
            <v xml:space="preserve">  </v>
          </cell>
          <cell r="O894" t="str">
            <v xml:space="preserve">  </v>
          </cell>
          <cell r="P894" t="str">
            <v xml:space="preserve">  </v>
          </cell>
        </row>
        <row r="895">
          <cell r="H895" t="str">
            <v xml:space="preserve">  </v>
          </cell>
          <cell r="I895" t="str">
            <v xml:space="preserve">  </v>
          </cell>
          <cell r="J895" t="str">
            <v xml:space="preserve">  </v>
          </cell>
          <cell r="K895" t="str">
            <v xml:space="preserve">  </v>
          </cell>
          <cell r="L895" t="str">
            <v xml:space="preserve">  </v>
          </cell>
          <cell r="M895" t="str">
            <v xml:space="preserve">  </v>
          </cell>
          <cell r="N895" t="str">
            <v xml:space="preserve">  </v>
          </cell>
          <cell r="O895" t="str">
            <v xml:space="preserve">  </v>
          </cell>
          <cell r="P895" t="str">
            <v xml:space="preserve">  </v>
          </cell>
        </row>
        <row r="896">
          <cell r="C896">
            <v>20595000</v>
          </cell>
          <cell r="D896" t="str">
            <v>USD</v>
          </cell>
          <cell r="E896" t="str">
            <v>BIRF</v>
          </cell>
          <cell r="F896" t="str">
            <v>9453-0 EC</v>
          </cell>
          <cell r="G896" t="str">
            <v>GOBIERNO CENTRAL</v>
          </cell>
          <cell r="H896" t="str">
            <v xml:space="preserve"> 16.12.2022 </v>
          </cell>
          <cell r="I896">
            <v>500000000</v>
          </cell>
          <cell r="J896" t="str">
            <v xml:space="preserve">  </v>
          </cell>
          <cell r="K896" t="str">
            <v xml:space="preserve">  </v>
          </cell>
          <cell r="L896" t="str">
            <v xml:space="preserve">  </v>
          </cell>
          <cell r="M896" t="str">
            <v xml:space="preserve">  </v>
          </cell>
          <cell r="N896" t="str">
            <v xml:space="preserve">  </v>
          </cell>
          <cell r="O896" t="str">
            <v xml:space="preserve">  </v>
          </cell>
          <cell r="P896">
            <v>500000000</v>
          </cell>
        </row>
        <row r="897">
          <cell r="H897" t="str">
            <v xml:space="preserve">  </v>
          </cell>
          <cell r="I897" t="str">
            <v xml:space="preserve">  </v>
          </cell>
          <cell r="J897" t="str">
            <v xml:space="preserve">  </v>
          </cell>
          <cell r="K897" t="str">
            <v xml:space="preserve">  </v>
          </cell>
          <cell r="L897" t="str">
            <v xml:space="preserve">  </v>
          </cell>
          <cell r="M897" t="str">
            <v xml:space="preserve">  </v>
          </cell>
          <cell r="N897" t="str">
            <v xml:space="preserve">  </v>
          </cell>
          <cell r="O897" t="str">
            <v xml:space="preserve">  </v>
          </cell>
          <cell r="P897" t="str">
            <v xml:space="preserve">  </v>
          </cell>
        </row>
        <row r="898">
          <cell r="H898" t="str">
            <v xml:space="preserve">  </v>
          </cell>
          <cell r="I898" t="str">
            <v xml:space="preserve">  </v>
          </cell>
          <cell r="J898" t="str">
            <v xml:space="preserve">  </v>
          </cell>
          <cell r="K898" t="str">
            <v xml:space="preserve">  </v>
          </cell>
          <cell r="L898" t="str">
            <v xml:space="preserve">  </v>
          </cell>
          <cell r="M898" t="str">
            <v xml:space="preserve">  </v>
          </cell>
          <cell r="N898" t="str">
            <v xml:space="preserve">  </v>
          </cell>
          <cell r="O898" t="str">
            <v xml:space="preserve">  </v>
          </cell>
          <cell r="P898" t="str">
            <v xml:space="preserve">  </v>
          </cell>
        </row>
        <row r="899">
          <cell r="H899" t="str">
            <v xml:space="preserve">  </v>
          </cell>
          <cell r="I899" t="str">
            <v xml:space="preserve">  </v>
          </cell>
          <cell r="J899" t="str">
            <v xml:space="preserve">  </v>
          </cell>
          <cell r="K899" t="str">
            <v xml:space="preserve">  </v>
          </cell>
          <cell r="L899" t="str">
            <v xml:space="preserve">  </v>
          </cell>
          <cell r="M899" t="str">
            <v xml:space="preserve">  </v>
          </cell>
          <cell r="N899" t="str">
            <v xml:space="preserve">  </v>
          </cell>
          <cell r="O899" t="str">
            <v xml:space="preserve">  </v>
          </cell>
          <cell r="P899" t="str">
            <v xml:space="preserve">  </v>
          </cell>
        </row>
        <row r="900">
          <cell r="H900" t="str">
            <v xml:space="preserve">  </v>
          </cell>
          <cell r="I900" t="str">
            <v xml:space="preserve">  </v>
          </cell>
          <cell r="J900" t="str">
            <v xml:space="preserve">  </v>
          </cell>
          <cell r="K900" t="str">
            <v xml:space="preserve">  </v>
          </cell>
          <cell r="L900" t="str">
            <v xml:space="preserve">  </v>
          </cell>
          <cell r="M900" t="str">
            <v xml:space="preserve">  </v>
          </cell>
          <cell r="N900" t="str">
            <v xml:space="preserve">  </v>
          </cell>
          <cell r="O900" t="str">
            <v xml:space="preserve">  </v>
          </cell>
          <cell r="P900" t="str">
            <v xml:space="preserve">  </v>
          </cell>
        </row>
        <row r="901">
          <cell r="H901" t="str">
            <v xml:space="preserve">  </v>
          </cell>
          <cell r="I901" t="str">
            <v xml:space="preserve">  </v>
          </cell>
          <cell r="J901" t="str">
            <v xml:space="preserve">  </v>
          </cell>
          <cell r="K901" t="str">
            <v xml:space="preserve">  </v>
          </cell>
          <cell r="L901" t="str">
            <v xml:space="preserve">  </v>
          </cell>
          <cell r="M901" t="str">
            <v xml:space="preserve">  </v>
          </cell>
          <cell r="N901" t="str">
            <v xml:space="preserve">  </v>
          </cell>
          <cell r="O901" t="str">
            <v xml:space="preserve">  </v>
          </cell>
          <cell r="P901" t="str">
            <v xml:space="preserve">  </v>
          </cell>
        </row>
        <row r="902">
          <cell r="C902">
            <v>20596000</v>
          </cell>
          <cell r="D902" t="str">
            <v>USD</v>
          </cell>
          <cell r="E902" t="str">
            <v>BIRF</v>
          </cell>
          <cell r="F902" t="str">
            <v>9433-0 EC</v>
          </cell>
          <cell r="G902" t="str">
            <v>GOBIERNO CENTRAL</v>
          </cell>
          <cell r="H902" t="str">
            <v xml:space="preserve"> 16.12.2022 </v>
          </cell>
          <cell r="I902">
            <v>80000000</v>
          </cell>
          <cell r="J902" t="str">
            <v xml:space="preserve">  </v>
          </cell>
          <cell r="K902" t="str">
            <v xml:space="preserve">  </v>
          </cell>
          <cell r="L902" t="str">
            <v xml:space="preserve">  </v>
          </cell>
          <cell r="M902" t="str">
            <v xml:space="preserve">  </v>
          </cell>
          <cell r="N902" t="str">
            <v xml:space="preserve">  </v>
          </cell>
          <cell r="O902" t="str">
            <v xml:space="preserve">  </v>
          </cell>
          <cell r="P902">
            <v>80000000</v>
          </cell>
        </row>
        <row r="903">
          <cell r="H903" t="str">
            <v xml:space="preserve">  </v>
          </cell>
          <cell r="I903" t="str">
            <v xml:space="preserve">  </v>
          </cell>
          <cell r="J903" t="str">
            <v xml:space="preserve">  </v>
          </cell>
          <cell r="K903" t="str">
            <v xml:space="preserve">  </v>
          </cell>
          <cell r="L903" t="str">
            <v xml:space="preserve">  </v>
          </cell>
          <cell r="M903" t="str">
            <v xml:space="preserve">  </v>
          </cell>
          <cell r="N903" t="str">
            <v xml:space="preserve">  </v>
          </cell>
          <cell r="O903" t="str">
            <v xml:space="preserve">  </v>
          </cell>
          <cell r="P903" t="str">
            <v xml:space="preserve">  </v>
          </cell>
        </row>
        <row r="904">
          <cell r="H904" t="str">
            <v xml:space="preserve">  </v>
          </cell>
          <cell r="I904" t="str">
            <v xml:space="preserve">  </v>
          </cell>
          <cell r="J904" t="str">
            <v xml:space="preserve">  </v>
          </cell>
          <cell r="K904" t="str">
            <v xml:space="preserve">  </v>
          </cell>
          <cell r="L904" t="str">
            <v xml:space="preserve">  </v>
          </cell>
          <cell r="M904" t="str">
            <v xml:space="preserve">  </v>
          </cell>
          <cell r="N904" t="str">
            <v xml:space="preserve">  </v>
          </cell>
          <cell r="O904" t="str">
            <v xml:space="preserve">  </v>
          </cell>
          <cell r="P904" t="str">
            <v xml:space="preserve">  </v>
          </cell>
        </row>
        <row r="905">
          <cell r="H905" t="str">
            <v xml:space="preserve">  </v>
          </cell>
          <cell r="I905" t="str">
            <v xml:space="preserve">  </v>
          </cell>
          <cell r="J905" t="str">
            <v xml:space="preserve">  </v>
          </cell>
          <cell r="K905" t="str">
            <v xml:space="preserve">  </v>
          </cell>
          <cell r="L905" t="str">
            <v xml:space="preserve">  </v>
          </cell>
          <cell r="M905" t="str">
            <v xml:space="preserve">  </v>
          </cell>
          <cell r="N905" t="str">
            <v xml:space="preserve">  </v>
          </cell>
          <cell r="O905" t="str">
            <v xml:space="preserve">  </v>
          </cell>
          <cell r="P905" t="str">
            <v xml:space="preserve">  </v>
          </cell>
        </row>
        <row r="906">
          <cell r="H906" t="str">
            <v xml:space="preserve">  </v>
          </cell>
          <cell r="I906" t="str">
            <v xml:space="preserve">  </v>
          </cell>
          <cell r="J906" t="str">
            <v xml:space="preserve">  </v>
          </cell>
          <cell r="K906" t="str">
            <v xml:space="preserve">  </v>
          </cell>
          <cell r="L906" t="str">
            <v xml:space="preserve">  </v>
          </cell>
          <cell r="M906" t="str">
            <v xml:space="preserve">  </v>
          </cell>
          <cell r="N906" t="str">
            <v xml:space="preserve">  </v>
          </cell>
          <cell r="O906" t="str">
            <v xml:space="preserve">  </v>
          </cell>
          <cell r="P906" t="str">
            <v xml:space="preserve">  </v>
          </cell>
        </row>
        <row r="907">
          <cell r="H907" t="str">
            <v xml:space="preserve">  </v>
          </cell>
          <cell r="I907" t="str">
            <v xml:space="preserve">  </v>
          </cell>
          <cell r="J907" t="str">
            <v xml:space="preserve">  </v>
          </cell>
          <cell r="K907" t="str">
            <v xml:space="preserve">  </v>
          </cell>
          <cell r="L907" t="str">
            <v xml:space="preserve">  </v>
          </cell>
          <cell r="M907" t="str">
            <v xml:space="preserve">  </v>
          </cell>
          <cell r="N907" t="str">
            <v xml:space="preserve">  </v>
          </cell>
          <cell r="O907" t="str">
            <v xml:space="preserve">  </v>
          </cell>
          <cell r="P907" t="str">
            <v xml:space="preserve">  </v>
          </cell>
        </row>
        <row r="908">
          <cell r="C908">
            <v>20597000</v>
          </cell>
          <cell r="D908" t="str">
            <v>USD</v>
          </cell>
          <cell r="E908" t="str">
            <v>BIRF</v>
          </cell>
          <cell r="F908" t="str">
            <v>9388-0 EC</v>
          </cell>
          <cell r="G908" t="str">
            <v>GOBIERNO CENTRAL</v>
          </cell>
          <cell r="H908" t="str">
            <v xml:space="preserve"> 13.04.2023 </v>
          </cell>
          <cell r="I908">
            <v>198477333.52000001</v>
          </cell>
          <cell r="J908" t="str">
            <v xml:space="preserve">  </v>
          </cell>
          <cell r="K908" t="str">
            <v xml:space="preserve">  </v>
          </cell>
          <cell r="L908" t="str">
            <v xml:space="preserve">  </v>
          </cell>
          <cell r="M908" t="str">
            <v xml:space="preserve">  </v>
          </cell>
          <cell r="N908" t="str">
            <v xml:space="preserve">  </v>
          </cell>
          <cell r="O908" t="str">
            <v xml:space="preserve">  </v>
          </cell>
          <cell r="P908">
            <v>198477333.52000001</v>
          </cell>
        </row>
        <row r="909">
          <cell r="H909" t="str">
            <v xml:space="preserve">  </v>
          </cell>
          <cell r="I909" t="str">
            <v xml:space="preserve">  </v>
          </cell>
          <cell r="J909" t="str">
            <v xml:space="preserve">  </v>
          </cell>
          <cell r="K909" t="str">
            <v xml:space="preserve">  </v>
          </cell>
          <cell r="L909" t="str">
            <v xml:space="preserve">  </v>
          </cell>
          <cell r="M909" t="str">
            <v xml:space="preserve">  </v>
          </cell>
          <cell r="N909" t="str">
            <v xml:space="preserve">  </v>
          </cell>
          <cell r="O909" t="str">
            <v xml:space="preserve">  </v>
          </cell>
          <cell r="P909" t="str">
            <v xml:space="preserve">  </v>
          </cell>
        </row>
        <row r="910">
          <cell r="H910" t="str">
            <v xml:space="preserve">  </v>
          </cell>
          <cell r="I910" t="str">
            <v xml:space="preserve">  </v>
          </cell>
          <cell r="J910" t="str">
            <v xml:space="preserve">  </v>
          </cell>
          <cell r="K910" t="str">
            <v xml:space="preserve">  </v>
          </cell>
          <cell r="L910" t="str">
            <v xml:space="preserve">  </v>
          </cell>
          <cell r="M910" t="str">
            <v xml:space="preserve">  </v>
          </cell>
          <cell r="N910" t="str">
            <v xml:space="preserve">  </v>
          </cell>
          <cell r="O910" t="str">
            <v xml:space="preserve">  </v>
          </cell>
          <cell r="P910" t="str">
            <v xml:space="preserve">  </v>
          </cell>
        </row>
        <row r="911">
          <cell r="H911" t="str">
            <v xml:space="preserve">  </v>
          </cell>
          <cell r="I911" t="str">
            <v xml:space="preserve">  </v>
          </cell>
          <cell r="J911" t="str">
            <v xml:space="preserve">  </v>
          </cell>
          <cell r="K911" t="str">
            <v xml:space="preserve">  </v>
          </cell>
          <cell r="L911" t="str">
            <v xml:space="preserve">  </v>
          </cell>
          <cell r="M911" t="str">
            <v xml:space="preserve">  </v>
          </cell>
          <cell r="N911" t="str">
            <v xml:space="preserve">  </v>
          </cell>
          <cell r="O911" t="str">
            <v xml:space="preserve">  </v>
          </cell>
          <cell r="P911" t="str">
            <v xml:space="preserve">  </v>
          </cell>
        </row>
        <row r="912">
          <cell r="H912" t="str">
            <v xml:space="preserve">  </v>
          </cell>
          <cell r="I912" t="str">
            <v xml:space="preserve">  </v>
          </cell>
          <cell r="J912" t="str">
            <v xml:space="preserve">  </v>
          </cell>
          <cell r="K912" t="str">
            <v xml:space="preserve">  </v>
          </cell>
          <cell r="L912" t="str">
            <v xml:space="preserve">  </v>
          </cell>
          <cell r="M912" t="str">
            <v xml:space="preserve">  </v>
          </cell>
          <cell r="N912" t="str">
            <v xml:space="preserve">  </v>
          </cell>
          <cell r="O912" t="str">
            <v xml:space="preserve">  </v>
          </cell>
          <cell r="P912" t="str">
            <v xml:space="preserve">  </v>
          </cell>
        </row>
        <row r="913">
          <cell r="H913" t="str">
            <v xml:space="preserve">  </v>
          </cell>
          <cell r="I913" t="str">
            <v xml:space="preserve">  </v>
          </cell>
          <cell r="J913" t="str">
            <v xml:space="preserve">  </v>
          </cell>
          <cell r="K913" t="str">
            <v xml:space="preserve">  </v>
          </cell>
          <cell r="L913" t="str">
            <v xml:space="preserve">  </v>
          </cell>
          <cell r="M913" t="str">
            <v xml:space="preserve">  </v>
          </cell>
          <cell r="N913" t="str">
            <v xml:space="preserve">  </v>
          </cell>
          <cell r="O913" t="str">
            <v xml:space="preserve">  </v>
          </cell>
          <cell r="P913" t="str">
            <v xml:space="preserve">  </v>
          </cell>
        </row>
        <row r="914">
          <cell r="C914">
            <v>20598000</v>
          </cell>
          <cell r="D914" t="str">
            <v>USD</v>
          </cell>
          <cell r="E914" t="str">
            <v>BIRF</v>
          </cell>
          <cell r="F914" t="str">
            <v>9585-0 EC</v>
          </cell>
          <cell r="G914" t="str">
            <v>GOBIERNO CENTRAL</v>
          </cell>
          <cell r="H914" t="str">
            <v xml:space="preserve"> 22.08.2023 </v>
          </cell>
          <cell r="I914">
            <v>500000000</v>
          </cell>
          <cell r="J914" t="str">
            <v xml:space="preserve">  </v>
          </cell>
          <cell r="K914" t="str">
            <v xml:space="preserve">  </v>
          </cell>
          <cell r="L914" t="str">
            <v xml:space="preserve">  </v>
          </cell>
          <cell r="M914" t="str">
            <v xml:space="preserve">  </v>
          </cell>
          <cell r="N914" t="str">
            <v xml:space="preserve">  </v>
          </cell>
          <cell r="O914" t="str">
            <v xml:space="preserve">  </v>
          </cell>
          <cell r="P914">
            <v>500000000</v>
          </cell>
        </row>
        <row r="915">
          <cell r="H915" t="str">
            <v xml:space="preserve">  </v>
          </cell>
          <cell r="I915" t="str">
            <v xml:space="preserve">  </v>
          </cell>
          <cell r="J915" t="str">
            <v xml:space="preserve">  </v>
          </cell>
          <cell r="K915" t="str">
            <v xml:space="preserve">  </v>
          </cell>
          <cell r="L915" t="str">
            <v xml:space="preserve">  </v>
          </cell>
          <cell r="M915" t="str">
            <v xml:space="preserve">  </v>
          </cell>
          <cell r="N915" t="str">
            <v xml:space="preserve">  </v>
          </cell>
          <cell r="O915" t="str">
            <v xml:space="preserve">  </v>
          </cell>
          <cell r="P915" t="str">
            <v xml:space="preserve">  </v>
          </cell>
        </row>
        <row r="916">
          <cell r="H916" t="str">
            <v xml:space="preserve">  </v>
          </cell>
          <cell r="I916" t="str">
            <v xml:space="preserve">  </v>
          </cell>
          <cell r="J916" t="str">
            <v xml:space="preserve">  </v>
          </cell>
          <cell r="K916" t="str">
            <v xml:space="preserve">  </v>
          </cell>
          <cell r="L916" t="str">
            <v xml:space="preserve">  </v>
          </cell>
          <cell r="M916" t="str">
            <v xml:space="preserve">  </v>
          </cell>
          <cell r="N916" t="str">
            <v xml:space="preserve">  </v>
          </cell>
          <cell r="O916" t="str">
            <v xml:space="preserve">  </v>
          </cell>
          <cell r="P916" t="str">
            <v xml:space="preserve">  </v>
          </cell>
        </row>
        <row r="917">
          <cell r="H917" t="str">
            <v xml:space="preserve">  </v>
          </cell>
          <cell r="I917" t="str">
            <v xml:space="preserve">  </v>
          </cell>
          <cell r="J917" t="str">
            <v xml:space="preserve">  </v>
          </cell>
          <cell r="K917" t="str">
            <v xml:space="preserve">  </v>
          </cell>
          <cell r="L917" t="str">
            <v xml:space="preserve">  </v>
          </cell>
          <cell r="M917" t="str">
            <v xml:space="preserve">  </v>
          </cell>
          <cell r="N917" t="str">
            <v xml:space="preserve">  </v>
          </cell>
          <cell r="O917" t="str">
            <v xml:space="preserve">  </v>
          </cell>
          <cell r="P917" t="str">
            <v xml:space="preserve">  </v>
          </cell>
        </row>
        <row r="918">
          <cell r="H918" t="str">
            <v xml:space="preserve">  </v>
          </cell>
          <cell r="I918" t="str">
            <v xml:space="preserve">  </v>
          </cell>
          <cell r="J918" t="str">
            <v xml:space="preserve">  </v>
          </cell>
          <cell r="K918" t="str">
            <v xml:space="preserve">  </v>
          </cell>
          <cell r="L918" t="str">
            <v xml:space="preserve">  </v>
          </cell>
          <cell r="M918" t="str">
            <v xml:space="preserve">  </v>
          </cell>
          <cell r="N918" t="str">
            <v xml:space="preserve">  </v>
          </cell>
          <cell r="O918" t="str">
            <v xml:space="preserve">  </v>
          </cell>
          <cell r="P918" t="str">
            <v xml:space="preserve">  </v>
          </cell>
        </row>
        <row r="919">
          <cell r="H919" t="str">
            <v xml:space="preserve">  </v>
          </cell>
          <cell r="I919" t="str">
            <v xml:space="preserve">  </v>
          </cell>
          <cell r="J919" t="str">
            <v xml:space="preserve">  </v>
          </cell>
          <cell r="K919" t="str">
            <v xml:space="preserve">  </v>
          </cell>
          <cell r="L919" t="str">
            <v xml:space="preserve">  </v>
          </cell>
          <cell r="M919" t="str">
            <v xml:space="preserve">  </v>
          </cell>
          <cell r="N919" t="str">
            <v xml:space="preserve">  </v>
          </cell>
          <cell r="O919" t="str">
            <v xml:space="preserve">  </v>
          </cell>
          <cell r="P919" t="str">
            <v xml:space="preserve">  </v>
          </cell>
        </row>
        <row r="920">
          <cell r="C920">
            <v>20599000</v>
          </cell>
          <cell r="D920" t="str">
            <v>USD</v>
          </cell>
          <cell r="E920" t="str">
            <v>BIRF</v>
          </cell>
          <cell r="F920" t="str">
            <v>9526-0 EC</v>
          </cell>
          <cell r="G920" t="str">
            <v>CFN</v>
          </cell>
          <cell r="H920" t="str">
            <v xml:space="preserve"> 11.10.2023 </v>
          </cell>
          <cell r="I920">
            <v>300000000</v>
          </cell>
          <cell r="J920" t="str">
            <v xml:space="preserve">  </v>
          </cell>
          <cell r="K920" t="str">
            <v xml:space="preserve">  </v>
          </cell>
          <cell r="L920" t="str">
            <v xml:space="preserve">  </v>
          </cell>
          <cell r="M920" t="str">
            <v xml:space="preserve">  </v>
          </cell>
          <cell r="N920" t="str">
            <v xml:space="preserve">  </v>
          </cell>
          <cell r="O920" t="str">
            <v xml:space="preserve">  </v>
          </cell>
          <cell r="P920">
            <v>300000000</v>
          </cell>
        </row>
        <row r="921">
          <cell r="H921" t="str">
            <v xml:space="preserve">  </v>
          </cell>
          <cell r="I921" t="str">
            <v xml:space="preserve">  </v>
          </cell>
          <cell r="J921" t="str">
            <v xml:space="preserve">  </v>
          </cell>
          <cell r="K921" t="str">
            <v xml:space="preserve">  </v>
          </cell>
          <cell r="L921" t="str">
            <v xml:space="preserve">  </v>
          </cell>
          <cell r="M921" t="str">
            <v xml:space="preserve">  </v>
          </cell>
          <cell r="N921" t="str">
            <v xml:space="preserve">  </v>
          </cell>
          <cell r="O921" t="str">
            <v xml:space="preserve">  </v>
          </cell>
          <cell r="P921" t="str">
            <v xml:space="preserve">  </v>
          </cell>
        </row>
        <row r="922">
          <cell r="H922" t="str">
            <v xml:space="preserve">  </v>
          </cell>
          <cell r="I922" t="str">
            <v xml:space="preserve">  </v>
          </cell>
          <cell r="J922" t="str">
            <v xml:space="preserve">  </v>
          </cell>
          <cell r="K922" t="str">
            <v xml:space="preserve">  </v>
          </cell>
          <cell r="L922" t="str">
            <v xml:space="preserve">  </v>
          </cell>
          <cell r="M922" t="str">
            <v xml:space="preserve">  </v>
          </cell>
          <cell r="N922" t="str">
            <v xml:space="preserve">  </v>
          </cell>
          <cell r="O922" t="str">
            <v xml:space="preserve">  </v>
          </cell>
          <cell r="P922" t="str">
            <v xml:space="preserve">  </v>
          </cell>
        </row>
        <row r="923">
          <cell r="H923" t="str">
            <v xml:space="preserve">  </v>
          </cell>
          <cell r="I923" t="str">
            <v xml:space="preserve">  </v>
          </cell>
          <cell r="J923" t="str">
            <v xml:space="preserve">  </v>
          </cell>
          <cell r="K923" t="str">
            <v xml:space="preserve">  </v>
          </cell>
          <cell r="L923" t="str">
            <v xml:space="preserve">  </v>
          </cell>
          <cell r="M923" t="str">
            <v xml:space="preserve">  </v>
          </cell>
          <cell r="N923" t="str">
            <v xml:space="preserve">  </v>
          </cell>
          <cell r="O923" t="str">
            <v xml:space="preserve">  </v>
          </cell>
          <cell r="P923" t="str">
            <v xml:space="preserve">  </v>
          </cell>
        </row>
        <row r="924">
          <cell r="H924" t="str">
            <v xml:space="preserve">  </v>
          </cell>
          <cell r="I924" t="str">
            <v xml:space="preserve">  </v>
          </cell>
          <cell r="J924" t="str">
            <v xml:space="preserve">  </v>
          </cell>
          <cell r="K924" t="str">
            <v xml:space="preserve">  </v>
          </cell>
          <cell r="L924" t="str">
            <v xml:space="preserve">  </v>
          </cell>
          <cell r="M924" t="str">
            <v xml:space="preserve">  </v>
          </cell>
          <cell r="N924" t="str">
            <v xml:space="preserve">  </v>
          </cell>
          <cell r="O924" t="str">
            <v xml:space="preserve">  </v>
          </cell>
          <cell r="P924" t="str">
            <v xml:space="preserve">  </v>
          </cell>
        </row>
        <row r="925">
          <cell r="H925" t="str">
            <v xml:space="preserve">  </v>
          </cell>
          <cell r="I925" t="str">
            <v xml:space="preserve">  </v>
          </cell>
          <cell r="J925" t="str">
            <v xml:space="preserve">  </v>
          </cell>
          <cell r="K925" t="str">
            <v xml:space="preserve">  </v>
          </cell>
          <cell r="L925" t="str">
            <v xml:space="preserve">  </v>
          </cell>
          <cell r="M925" t="str">
            <v xml:space="preserve">  </v>
          </cell>
          <cell r="N925" t="str">
            <v xml:space="preserve">  </v>
          </cell>
          <cell r="O925" t="str">
            <v xml:space="preserve">  </v>
          </cell>
          <cell r="P925" t="str">
            <v xml:space="preserve">  </v>
          </cell>
        </row>
        <row r="926">
          <cell r="C926">
            <v>20599900</v>
          </cell>
          <cell r="D926" t="str">
            <v>USD</v>
          </cell>
          <cell r="E926" t="str">
            <v>BIRF</v>
          </cell>
          <cell r="F926" t="str">
            <v>9555-0 EC</v>
          </cell>
          <cell r="G926" t="str">
            <v>GOBIERNO CENTRAL</v>
          </cell>
          <cell r="H926" t="str">
            <v xml:space="preserve"> 12.09.2023 </v>
          </cell>
          <cell r="I926">
            <v>10614332.26</v>
          </cell>
          <cell r="J926" t="str">
            <v xml:space="preserve">  </v>
          </cell>
          <cell r="K926" t="str">
            <v xml:space="preserve">  </v>
          </cell>
          <cell r="L926" t="str">
            <v xml:space="preserve">  </v>
          </cell>
          <cell r="M926" t="str">
            <v xml:space="preserve">  </v>
          </cell>
          <cell r="N926" t="str">
            <v xml:space="preserve">  </v>
          </cell>
          <cell r="O926" t="str">
            <v xml:space="preserve">  </v>
          </cell>
          <cell r="P926">
            <v>10614332.26</v>
          </cell>
        </row>
        <row r="927">
          <cell r="H927" t="str">
            <v xml:space="preserve">  </v>
          </cell>
          <cell r="I927" t="str">
            <v xml:space="preserve">  </v>
          </cell>
          <cell r="J927" t="str">
            <v xml:space="preserve">  </v>
          </cell>
          <cell r="K927" t="str">
            <v xml:space="preserve">  </v>
          </cell>
          <cell r="L927" t="str">
            <v xml:space="preserve">  </v>
          </cell>
          <cell r="M927" t="str">
            <v xml:space="preserve">  </v>
          </cell>
          <cell r="N927" t="str">
            <v xml:space="preserve">  </v>
          </cell>
          <cell r="O927" t="str">
            <v xml:space="preserve">  </v>
          </cell>
          <cell r="P927" t="str">
            <v xml:space="preserve">  </v>
          </cell>
        </row>
        <row r="928">
          <cell r="H928" t="str">
            <v xml:space="preserve">  </v>
          </cell>
          <cell r="I928" t="str">
            <v xml:space="preserve">  </v>
          </cell>
          <cell r="J928" t="str">
            <v xml:space="preserve">  </v>
          </cell>
          <cell r="K928" t="str">
            <v xml:space="preserve">  </v>
          </cell>
          <cell r="L928" t="str">
            <v xml:space="preserve">  </v>
          </cell>
          <cell r="M928" t="str">
            <v xml:space="preserve">  </v>
          </cell>
          <cell r="N928" t="str">
            <v xml:space="preserve">  </v>
          </cell>
          <cell r="O928" t="str">
            <v xml:space="preserve">  </v>
          </cell>
          <cell r="P928" t="str">
            <v xml:space="preserve">  </v>
          </cell>
        </row>
        <row r="929">
          <cell r="H929" t="str">
            <v xml:space="preserve">  </v>
          </cell>
          <cell r="I929" t="str">
            <v xml:space="preserve">  </v>
          </cell>
          <cell r="J929" t="str">
            <v xml:space="preserve">  </v>
          </cell>
          <cell r="K929" t="str">
            <v xml:space="preserve">  </v>
          </cell>
          <cell r="L929" t="str">
            <v xml:space="preserve">  </v>
          </cell>
          <cell r="M929" t="str">
            <v xml:space="preserve">  </v>
          </cell>
          <cell r="N929" t="str">
            <v xml:space="preserve">  </v>
          </cell>
          <cell r="O929" t="str">
            <v xml:space="preserve">  </v>
          </cell>
          <cell r="P929" t="str">
            <v xml:space="preserve">  </v>
          </cell>
        </row>
        <row r="930">
          <cell r="H930" t="str">
            <v xml:space="preserve">  </v>
          </cell>
          <cell r="I930" t="str">
            <v xml:space="preserve">  </v>
          </cell>
          <cell r="J930" t="str">
            <v xml:space="preserve">  </v>
          </cell>
          <cell r="K930" t="str">
            <v xml:space="preserve">  </v>
          </cell>
          <cell r="L930" t="str">
            <v xml:space="preserve">  </v>
          </cell>
          <cell r="M930" t="str">
            <v xml:space="preserve">  </v>
          </cell>
          <cell r="N930" t="str">
            <v xml:space="preserve">  </v>
          </cell>
          <cell r="O930" t="str">
            <v xml:space="preserve">  </v>
          </cell>
          <cell r="P930" t="str">
            <v xml:space="preserve">  </v>
          </cell>
        </row>
        <row r="931">
          <cell r="H931" t="str">
            <v xml:space="preserve">  </v>
          </cell>
          <cell r="I931" t="str">
            <v xml:space="preserve">  </v>
          </cell>
          <cell r="J931" t="str">
            <v xml:space="preserve">  </v>
          </cell>
          <cell r="K931" t="str">
            <v xml:space="preserve">  </v>
          </cell>
          <cell r="L931" t="str">
            <v xml:space="preserve">  </v>
          </cell>
          <cell r="M931" t="str">
            <v xml:space="preserve">  </v>
          </cell>
          <cell r="N931" t="str">
            <v xml:space="preserve">  </v>
          </cell>
          <cell r="O931" t="str">
            <v xml:space="preserve">  </v>
          </cell>
          <cell r="P931" t="str">
            <v xml:space="preserve">  </v>
          </cell>
        </row>
        <row r="932">
          <cell r="C932">
            <v>20599910</v>
          </cell>
          <cell r="D932" t="str">
            <v>USD</v>
          </cell>
          <cell r="E932" t="str">
            <v>BIRF</v>
          </cell>
          <cell r="F932" t="str">
            <v>BIRF 9598</v>
          </cell>
          <cell r="G932" t="str">
            <v>GOBIERNO CENTRAL</v>
          </cell>
          <cell r="H932" t="str">
            <v xml:space="preserve"> 27.02.2024 </v>
          </cell>
          <cell r="I932">
            <v>46262638.659999996</v>
          </cell>
          <cell r="J932" t="str">
            <v xml:space="preserve">  </v>
          </cell>
          <cell r="K932" t="str">
            <v xml:space="preserve">  </v>
          </cell>
          <cell r="L932" t="str">
            <v xml:space="preserve">  </v>
          </cell>
          <cell r="M932" t="str">
            <v xml:space="preserve">  </v>
          </cell>
          <cell r="N932" t="str">
            <v xml:space="preserve">  </v>
          </cell>
          <cell r="O932" t="str">
            <v xml:space="preserve">  </v>
          </cell>
          <cell r="P932">
            <v>46262638.659999996</v>
          </cell>
        </row>
        <row r="933">
          <cell r="H933" t="str">
            <v xml:space="preserve">  </v>
          </cell>
          <cell r="I933" t="str">
            <v xml:space="preserve">  </v>
          </cell>
          <cell r="J933" t="str">
            <v xml:space="preserve">  </v>
          </cell>
          <cell r="K933" t="str">
            <v xml:space="preserve">  </v>
          </cell>
          <cell r="L933" t="str">
            <v xml:space="preserve">  </v>
          </cell>
          <cell r="M933" t="str">
            <v xml:space="preserve">  </v>
          </cell>
          <cell r="N933" t="str">
            <v xml:space="preserve">  </v>
          </cell>
          <cell r="O933" t="str">
            <v xml:space="preserve">  </v>
          </cell>
          <cell r="P933" t="str">
            <v xml:space="preserve">  </v>
          </cell>
        </row>
        <row r="934">
          <cell r="H934" t="str">
            <v xml:space="preserve">  </v>
          </cell>
          <cell r="I934" t="str">
            <v xml:space="preserve">  </v>
          </cell>
          <cell r="J934" t="str">
            <v xml:space="preserve">  </v>
          </cell>
          <cell r="K934" t="str">
            <v xml:space="preserve">  </v>
          </cell>
          <cell r="L934" t="str">
            <v xml:space="preserve">  </v>
          </cell>
          <cell r="M934" t="str">
            <v xml:space="preserve">  </v>
          </cell>
          <cell r="N934" t="str">
            <v xml:space="preserve">  </v>
          </cell>
          <cell r="O934" t="str">
            <v xml:space="preserve">  </v>
          </cell>
          <cell r="P934" t="str">
            <v xml:space="preserve">  </v>
          </cell>
        </row>
        <row r="935">
          <cell r="H935" t="str">
            <v xml:space="preserve">  </v>
          </cell>
          <cell r="I935" t="str">
            <v xml:space="preserve">  </v>
          </cell>
          <cell r="J935" t="str">
            <v xml:space="preserve">  </v>
          </cell>
          <cell r="K935" t="str">
            <v xml:space="preserve">  </v>
          </cell>
          <cell r="L935" t="str">
            <v xml:space="preserve">  </v>
          </cell>
          <cell r="M935" t="str">
            <v xml:space="preserve">  </v>
          </cell>
          <cell r="N935" t="str">
            <v xml:space="preserve">  </v>
          </cell>
          <cell r="O935" t="str">
            <v xml:space="preserve">  </v>
          </cell>
          <cell r="P935" t="str">
            <v xml:space="preserve">  </v>
          </cell>
        </row>
        <row r="936">
          <cell r="H936" t="str">
            <v xml:space="preserve">  </v>
          </cell>
          <cell r="I936" t="str">
            <v xml:space="preserve">  </v>
          </cell>
          <cell r="J936" t="str">
            <v xml:space="preserve">  </v>
          </cell>
          <cell r="K936" t="str">
            <v xml:space="preserve">  </v>
          </cell>
          <cell r="L936" t="str">
            <v xml:space="preserve">  </v>
          </cell>
          <cell r="M936" t="str">
            <v xml:space="preserve">  </v>
          </cell>
          <cell r="N936" t="str">
            <v xml:space="preserve">  </v>
          </cell>
          <cell r="O936" t="str">
            <v xml:space="preserve">  </v>
          </cell>
          <cell r="P936" t="str">
            <v xml:space="preserve">  </v>
          </cell>
        </row>
        <row r="937">
          <cell r="H937" t="str">
            <v xml:space="preserve">  </v>
          </cell>
          <cell r="I937" t="str">
            <v xml:space="preserve">  </v>
          </cell>
          <cell r="J937" t="str">
            <v xml:space="preserve">  </v>
          </cell>
          <cell r="K937" t="str">
            <v xml:space="preserve">  </v>
          </cell>
          <cell r="L937" t="str">
            <v xml:space="preserve">  </v>
          </cell>
          <cell r="M937" t="str">
            <v xml:space="preserve">  </v>
          </cell>
          <cell r="N937" t="str">
            <v xml:space="preserve">  </v>
          </cell>
          <cell r="O937" t="str">
            <v xml:space="preserve">  </v>
          </cell>
          <cell r="P937" t="str">
            <v xml:space="preserve">  </v>
          </cell>
        </row>
        <row r="938">
          <cell r="C938">
            <v>206092000</v>
          </cell>
          <cell r="D938" t="str">
            <v>USD</v>
          </cell>
          <cell r="E938" t="str">
            <v>FLAR</v>
          </cell>
          <cell r="F938" t="str">
            <v>FLAR USD 500 M</v>
          </cell>
          <cell r="G938" t="str">
            <v>GOBIERNO CENTRAL</v>
          </cell>
          <cell r="H938" t="str">
            <v xml:space="preserve"> 30.11.2025 </v>
          </cell>
          <cell r="I938">
            <v>500000000</v>
          </cell>
          <cell r="J938" t="str">
            <v xml:space="preserve">  </v>
          </cell>
          <cell r="K938" t="str">
            <v xml:space="preserve">  </v>
          </cell>
          <cell r="L938" t="str">
            <v xml:space="preserve">  </v>
          </cell>
          <cell r="M938" t="str">
            <v xml:space="preserve">  </v>
          </cell>
          <cell r="N938" t="str">
            <v xml:space="preserve">  </v>
          </cell>
          <cell r="O938" t="str">
            <v xml:space="preserve">  </v>
          </cell>
          <cell r="P938">
            <v>500000000</v>
          </cell>
        </row>
        <row r="939">
          <cell r="H939" t="str">
            <v xml:space="preserve">  </v>
          </cell>
          <cell r="I939" t="str">
            <v xml:space="preserve">  </v>
          </cell>
          <cell r="J939" t="str">
            <v xml:space="preserve">  </v>
          </cell>
          <cell r="K939" t="str">
            <v xml:space="preserve">  </v>
          </cell>
          <cell r="L939" t="str">
            <v xml:space="preserve">  </v>
          </cell>
          <cell r="M939" t="str">
            <v xml:space="preserve">  </v>
          </cell>
          <cell r="N939" t="str">
            <v xml:space="preserve">  </v>
          </cell>
          <cell r="O939" t="str">
            <v xml:space="preserve">  </v>
          </cell>
          <cell r="P939" t="str">
            <v xml:space="preserve">  </v>
          </cell>
        </row>
        <row r="940">
          <cell r="H940" t="str">
            <v xml:space="preserve">  </v>
          </cell>
          <cell r="I940" t="str">
            <v xml:space="preserve">  </v>
          </cell>
          <cell r="J940" t="str">
            <v xml:space="preserve">  </v>
          </cell>
          <cell r="K940" t="str">
            <v xml:space="preserve">  </v>
          </cell>
          <cell r="L940" t="str">
            <v xml:space="preserve">  </v>
          </cell>
          <cell r="M940" t="str">
            <v xml:space="preserve">  </v>
          </cell>
          <cell r="N940" t="str">
            <v xml:space="preserve">  </v>
          </cell>
          <cell r="O940" t="str">
            <v xml:space="preserve">  </v>
          </cell>
          <cell r="P940" t="str">
            <v xml:space="preserve">  </v>
          </cell>
        </row>
        <row r="941">
          <cell r="H941" t="str">
            <v xml:space="preserve">  </v>
          </cell>
          <cell r="I941" t="str">
            <v xml:space="preserve">  </v>
          </cell>
          <cell r="J941" t="str">
            <v xml:space="preserve">  </v>
          </cell>
          <cell r="K941" t="str">
            <v xml:space="preserve">  </v>
          </cell>
          <cell r="L941" t="str">
            <v xml:space="preserve">  </v>
          </cell>
          <cell r="M941" t="str">
            <v xml:space="preserve">  </v>
          </cell>
          <cell r="N941" t="str">
            <v xml:space="preserve">  </v>
          </cell>
          <cell r="O941" t="str">
            <v xml:space="preserve">  </v>
          </cell>
          <cell r="P941" t="str">
            <v xml:space="preserve">  </v>
          </cell>
        </row>
        <row r="942">
          <cell r="H942" t="str">
            <v xml:space="preserve">  </v>
          </cell>
          <cell r="I942" t="str">
            <v xml:space="preserve">  </v>
          </cell>
          <cell r="J942" t="str">
            <v xml:space="preserve">  </v>
          </cell>
          <cell r="K942" t="str">
            <v xml:space="preserve">  </v>
          </cell>
          <cell r="L942" t="str">
            <v xml:space="preserve">  </v>
          </cell>
          <cell r="M942" t="str">
            <v xml:space="preserve">  </v>
          </cell>
          <cell r="N942" t="str">
            <v xml:space="preserve">  </v>
          </cell>
          <cell r="O942" t="str">
            <v xml:space="preserve">  </v>
          </cell>
          <cell r="P942" t="str">
            <v xml:space="preserve">  </v>
          </cell>
        </row>
        <row r="943">
          <cell r="H943" t="str">
            <v xml:space="preserve">  </v>
          </cell>
          <cell r="I943" t="str">
            <v xml:space="preserve">  </v>
          </cell>
          <cell r="J943" t="str">
            <v xml:space="preserve">  </v>
          </cell>
          <cell r="K943" t="str">
            <v xml:space="preserve">  </v>
          </cell>
          <cell r="L943" t="str">
            <v xml:space="preserve">  </v>
          </cell>
          <cell r="M943" t="str">
            <v xml:space="preserve">  </v>
          </cell>
          <cell r="N943" t="str">
            <v xml:space="preserve">  </v>
          </cell>
          <cell r="O943" t="str">
            <v xml:space="preserve">  </v>
          </cell>
          <cell r="P943" t="str">
            <v xml:space="preserve">  </v>
          </cell>
        </row>
        <row r="944">
          <cell r="C944">
            <v>20614000</v>
          </cell>
          <cell r="D944" t="str">
            <v>SDR</v>
          </cell>
          <cell r="E944" t="str">
            <v>FIDA</v>
          </cell>
          <cell r="F944" t="str">
            <v>650-EC</v>
          </cell>
          <cell r="G944" t="str">
            <v>GOBIERNO CENTRAL</v>
          </cell>
          <cell r="H944" t="str">
            <v xml:space="preserve"> 16.03.2007 </v>
          </cell>
          <cell r="I944">
            <v>7843522.7920000004</v>
          </cell>
          <cell r="J944" t="str">
            <v xml:space="preserve">  </v>
          </cell>
          <cell r="K944" t="str">
            <v xml:space="preserve">  </v>
          </cell>
          <cell r="L944" t="str">
            <v xml:space="preserve">  </v>
          </cell>
          <cell r="M944" t="str">
            <v xml:space="preserve">  </v>
          </cell>
          <cell r="N944" t="str">
            <v xml:space="preserve">  </v>
          </cell>
          <cell r="O944" t="str">
            <v xml:space="preserve">  </v>
          </cell>
          <cell r="P944">
            <v>7912250.2649999997</v>
          </cell>
        </row>
        <row r="945">
          <cell r="H945" t="str">
            <v xml:space="preserve">  </v>
          </cell>
          <cell r="I945" t="str">
            <v xml:space="preserve">  </v>
          </cell>
          <cell r="J945" t="str">
            <v xml:space="preserve">  </v>
          </cell>
          <cell r="K945" t="str">
            <v xml:space="preserve">  </v>
          </cell>
          <cell r="L945" t="str">
            <v xml:space="preserve">  </v>
          </cell>
          <cell r="M945" t="str">
            <v xml:space="preserve">  </v>
          </cell>
          <cell r="N945" t="str">
            <v xml:space="preserve">  </v>
          </cell>
          <cell r="O945" t="str">
            <v xml:space="preserve">  </v>
          </cell>
          <cell r="P945" t="str">
            <v xml:space="preserve">  </v>
          </cell>
        </row>
        <row r="946">
          <cell r="H946" t="str">
            <v xml:space="preserve">  </v>
          </cell>
          <cell r="I946" t="str">
            <v xml:space="preserve">  </v>
          </cell>
          <cell r="J946" t="str">
            <v xml:space="preserve">  </v>
          </cell>
          <cell r="K946" t="str">
            <v xml:space="preserve">  </v>
          </cell>
          <cell r="L946" t="str">
            <v xml:space="preserve">  </v>
          </cell>
          <cell r="M946" t="str">
            <v xml:space="preserve">  </v>
          </cell>
          <cell r="N946" t="str">
            <v xml:space="preserve">  </v>
          </cell>
          <cell r="O946" t="str">
            <v xml:space="preserve">  </v>
          </cell>
          <cell r="P946" t="str">
            <v xml:space="preserve">  </v>
          </cell>
        </row>
        <row r="947">
          <cell r="H947" t="str">
            <v xml:space="preserve">  </v>
          </cell>
          <cell r="I947" t="str">
            <v xml:space="preserve">  </v>
          </cell>
          <cell r="J947" t="str">
            <v xml:space="preserve">  </v>
          </cell>
          <cell r="K947" t="str">
            <v xml:space="preserve">  </v>
          </cell>
          <cell r="L947" t="str">
            <v xml:space="preserve">  </v>
          </cell>
          <cell r="M947" t="str">
            <v xml:space="preserve">  </v>
          </cell>
          <cell r="N947" t="str">
            <v xml:space="preserve">  </v>
          </cell>
          <cell r="O947" t="str">
            <v xml:space="preserve">  </v>
          </cell>
          <cell r="P947" t="str">
            <v xml:space="preserve">  </v>
          </cell>
        </row>
        <row r="948">
          <cell r="H948" t="str">
            <v xml:space="preserve">  </v>
          </cell>
          <cell r="I948" t="str">
            <v xml:space="preserve">  </v>
          </cell>
          <cell r="J948" t="str">
            <v xml:space="preserve">  </v>
          </cell>
          <cell r="K948" t="str">
            <v xml:space="preserve">  </v>
          </cell>
          <cell r="L948" t="str">
            <v xml:space="preserve">  </v>
          </cell>
          <cell r="M948" t="str">
            <v xml:space="preserve">  </v>
          </cell>
          <cell r="N948" t="str">
            <v xml:space="preserve">  </v>
          </cell>
          <cell r="O948" t="str">
            <v xml:space="preserve">  </v>
          </cell>
          <cell r="P948" t="str">
            <v xml:space="preserve">  </v>
          </cell>
        </row>
        <row r="949">
          <cell r="H949" t="str">
            <v xml:space="preserve">  </v>
          </cell>
          <cell r="I949" t="str">
            <v xml:space="preserve">  </v>
          </cell>
          <cell r="J949" t="str">
            <v xml:space="preserve">  </v>
          </cell>
          <cell r="K949" t="str">
            <v xml:space="preserve">  </v>
          </cell>
          <cell r="L949" t="str">
            <v xml:space="preserve">  </v>
          </cell>
          <cell r="M949" t="str">
            <v xml:space="preserve">  </v>
          </cell>
          <cell r="N949" t="str">
            <v xml:space="preserve">  </v>
          </cell>
          <cell r="O949" t="str">
            <v xml:space="preserve">  </v>
          </cell>
          <cell r="P949" t="str">
            <v xml:space="preserve">  </v>
          </cell>
        </row>
        <row r="950">
          <cell r="C950">
            <v>20615000</v>
          </cell>
          <cell r="D950" t="str">
            <v>SDR</v>
          </cell>
          <cell r="E950" t="str">
            <v>FIDA</v>
          </cell>
          <cell r="F950" t="str">
            <v>789-EC</v>
          </cell>
          <cell r="G950" t="str">
            <v>GOBIERNO CENTRAL</v>
          </cell>
          <cell r="H950" t="str">
            <v xml:space="preserve"> 04.04.2011 </v>
          </cell>
          <cell r="I950">
            <v>1079869.8130000001</v>
          </cell>
          <cell r="J950" t="str">
            <v xml:space="preserve">  </v>
          </cell>
          <cell r="K950" t="str">
            <v xml:space="preserve">  </v>
          </cell>
          <cell r="L950" t="str">
            <v xml:space="preserve">  </v>
          </cell>
          <cell r="M950" t="str">
            <v xml:space="preserve">  </v>
          </cell>
          <cell r="N950" t="str">
            <v xml:space="preserve">  </v>
          </cell>
          <cell r="O950" t="str">
            <v xml:space="preserve">  </v>
          </cell>
          <cell r="P950">
            <v>1089331.98</v>
          </cell>
        </row>
        <row r="951">
          <cell r="H951" t="str">
            <v xml:space="preserve">  </v>
          </cell>
          <cell r="I951" t="str">
            <v xml:space="preserve">  </v>
          </cell>
          <cell r="J951" t="str">
            <v xml:space="preserve">  </v>
          </cell>
          <cell r="K951" t="str">
            <v xml:space="preserve">  </v>
          </cell>
          <cell r="L951" t="str">
            <v xml:space="preserve">  </v>
          </cell>
          <cell r="M951" t="str">
            <v xml:space="preserve">  </v>
          </cell>
          <cell r="N951" t="str">
            <v xml:space="preserve">  </v>
          </cell>
          <cell r="O951" t="str">
            <v xml:space="preserve">  </v>
          </cell>
          <cell r="P951" t="str">
            <v xml:space="preserve">  </v>
          </cell>
        </row>
        <row r="952">
          <cell r="H952" t="str">
            <v xml:space="preserve">  </v>
          </cell>
          <cell r="I952" t="str">
            <v xml:space="preserve">  </v>
          </cell>
          <cell r="J952" t="str">
            <v xml:space="preserve">  </v>
          </cell>
          <cell r="K952" t="str">
            <v xml:space="preserve">  </v>
          </cell>
          <cell r="L952" t="str">
            <v xml:space="preserve">  </v>
          </cell>
          <cell r="M952" t="str">
            <v xml:space="preserve">  </v>
          </cell>
          <cell r="N952" t="str">
            <v xml:space="preserve">  </v>
          </cell>
          <cell r="O952" t="str">
            <v xml:space="preserve">  </v>
          </cell>
          <cell r="P952" t="str">
            <v xml:space="preserve">  </v>
          </cell>
        </row>
        <row r="953">
          <cell r="H953" t="str">
            <v xml:space="preserve">  </v>
          </cell>
          <cell r="I953" t="str">
            <v xml:space="preserve">  </v>
          </cell>
          <cell r="J953" t="str">
            <v xml:space="preserve">  </v>
          </cell>
          <cell r="K953" t="str">
            <v xml:space="preserve">  </v>
          </cell>
          <cell r="L953" t="str">
            <v xml:space="preserve">  </v>
          </cell>
          <cell r="M953" t="str">
            <v xml:space="preserve">  </v>
          </cell>
          <cell r="N953" t="str">
            <v xml:space="preserve">  </v>
          </cell>
          <cell r="O953" t="str">
            <v xml:space="preserve">  </v>
          </cell>
          <cell r="P953" t="str">
            <v xml:space="preserve">  </v>
          </cell>
        </row>
        <row r="954">
          <cell r="H954" t="str">
            <v xml:space="preserve">  </v>
          </cell>
          <cell r="I954" t="str">
            <v xml:space="preserve">  </v>
          </cell>
          <cell r="J954" t="str">
            <v xml:space="preserve">  </v>
          </cell>
          <cell r="K954" t="str">
            <v xml:space="preserve">  </v>
          </cell>
          <cell r="L954" t="str">
            <v xml:space="preserve">  </v>
          </cell>
          <cell r="M954" t="str">
            <v xml:space="preserve">  </v>
          </cell>
          <cell r="N954" t="str">
            <v xml:space="preserve">  </v>
          </cell>
          <cell r="O954" t="str">
            <v xml:space="preserve">  </v>
          </cell>
          <cell r="P954" t="str">
            <v xml:space="preserve">  </v>
          </cell>
        </row>
        <row r="955">
          <cell r="H955" t="str">
            <v xml:space="preserve">  </v>
          </cell>
          <cell r="I955" t="str">
            <v xml:space="preserve">  </v>
          </cell>
          <cell r="J955" t="str">
            <v xml:space="preserve">  </v>
          </cell>
          <cell r="K955" t="str">
            <v xml:space="preserve">  </v>
          </cell>
          <cell r="L955" t="str">
            <v xml:space="preserve">  </v>
          </cell>
          <cell r="M955" t="str">
            <v xml:space="preserve">  </v>
          </cell>
          <cell r="N955" t="str">
            <v xml:space="preserve">  </v>
          </cell>
          <cell r="O955" t="str">
            <v xml:space="preserve">  </v>
          </cell>
          <cell r="P955" t="str">
            <v xml:space="preserve">  </v>
          </cell>
        </row>
        <row r="956">
          <cell r="C956">
            <v>20615001</v>
          </cell>
          <cell r="D956" t="str">
            <v>SDR</v>
          </cell>
          <cell r="E956" t="str">
            <v>FIDA</v>
          </cell>
          <cell r="F956" t="str">
            <v>804-EC</v>
          </cell>
          <cell r="G956" t="str">
            <v>GOBIERNO CENTRAL</v>
          </cell>
          <cell r="H956" t="str">
            <v xml:space="preserve"> 04.04.2011 </v>
          </cell>
          <cell r="I956">
            <v>281498.23300000001</v>
          </cell>
          <cell r="J956" t="str">
            <v xml:space="preserve">  </v>
          </cell>
          <cell r="K956" t="str">
            <v xml:space="preserve">  </v>
          </cell>
          <cell r="L956" t="str">
            <v xml:space="preserve">  </v>
          </cell>
          <cell r="M956" t="str">
            <v xml:space="preserve">  </v>
          </cell>
          <cell r="N956" t="str">
            <v xml:space="preserve">  </v>
          </cell>
          <cell r="O956" t="str">
            <v xml:space="preserve">  </v>
          </cell>
          <cell r="P956">
            <v>283964.81099999999</v>
          </cell>
        </row>
        <row r="957">
          <cell r="H957" t="str">
            <v xml:space="preserve">  </v>
          </cell>
          <cell r="I957" t="str">
            <v xml:space="preserve">  </v>
          </cell>
          <cell r="J957" t="str">
            <v xml:space="preserve">  </v>
          </cell>
          <cell r="K957" t="str">
            <v xml:space="preserve">  </v>
          </cell>
          <cell r="L957" t="str">
            <v xml:space="preserve">  </v>
          </cell>
          <cell r="M957" t="str">
            <v xml:space="preserve">  </v>
          </cell>
          <cell r="N957" t="str">
            <v xml:space="preserve">  </v>
          </cell>
          <cell r="O957" t="str">
            <v xml:space="preserve">  </v>
          </cell>
          <cell r="P957" t="str">
            <v xml:space="preserve">  </v>
          </cell>
        </row>
        <row r="958">
          <cell r="H958" t="str">
            <v xml:space="preserve">  </v>
          </cell>
          <cell r="I958" t="str">
            <v xml:space="preserve">  </v>
          </cell>
          <cell r="J958" t="str">
            <v xml:space="preserve">  </v>
          </cell>
          <cell r="K958" t="str">
            <v xml:space="preserve">  </v>
          </cell>
          <cell r="L958" t="str">
            <v xml:space="preserve">  </v>
          </cell>
          <cell r="M958" t="str">
            <v xml:space="preserve">  </v>
          </cell>
          <cell r="N958" t="str">
            <v xml:space="preserve">  </v>
          </cell>
          <cell r="O958" t="str">
            <v xml:space="preserve">  </v>
          </cell>
          <cell r="P958" t="str">
            <v xml:space="preserve">  </v>
          </cell>
        </row>
        <row r="959">
          <cell r="H959" t="str">
            <v xml:space="preserve">  </v>
          </cell>
          <cell r="I959" t="str">
            <v xml:space="preserve">  </v>
          </cell>
          <cell r="J959" t="str">
            <v xml:space="preserve">  </v>
          </cell>
          <cell r="K959" t="str">
            <v xml:space="preserve">  </v>
          </cell>
          <cell r="L959" t="str">
            <v xml:space="preserve">  </v>
          </cell>
          <cell r="M959" t="str">
            <v xml:space="preserve">  </v>
          </cell>
          <cell r="N959" t="str">
            <v xml:space="preserve">  </v>
          </cell>
          <cell r="O959" t="str">
            <v xml:space="preserve">  </v>
          </cell>
          <cell r="P959" t="str">
            <v xml:space="preserve">  </v>
          </cell>
        </row>
        <row r="960">
          <cell r="H960" t="str">
            <v xml:space="preserve">  </v>
          </cell>
          <cell r="I960" t="str">
            <v xml:space="preserve">  </v>
          </cell>
          <cell r="J960" t="str">
            <v xml:space="preserve">  </v>
          </cell>
          <cell r="K960" t="str">
            <v xml:space="preserve">  </v>
          </cell>
          <cell r="L960" t="str">
            <v xml:space="preserve">  </v>
          </cell>
          <cell r="M960" t="str">
            <v xml:space="preserve">  </v>
          </cell>
          <cell r="N960" t="str">
            <v xml:space="preserve">  </v>
          </cell>
          <cell r="O960" t="str">
            <v xml:space="preserve">  </v>
          </cell>
          <cell r="P960" t="str">
            <v xml:space="preserve">  </v>
          </cell>
        </row>
        <row r="961">
          <cell r="H961" t="str">
            <v xml:space="preserve">  </v>
          </cell>
          <cell r="I961" t="str">
            <v xml:space="preserve">  </v>
          </cell>
          <cell r="J961" t="str">
            <v xml:space="preserve">  </v>
          </cell>
          <cell r="K961" t="str">
            <v xml:space="preserve">  </v>
          </cell>
          <cell r="L961" t="str">
            <v xml:space="preserve">  </v>
          </cell>
          <cell r="M961" t="str">
            <v xml:space="preserve">  </v>
          </cell>
          <cell r="N961" t="str">
            <v xml:space="preserve">  </v>
          </cell>
          <cell r="O961" t="str">
            <v xml:space="preserve">  </v>
          </cell>
          <cell r="P961" t="str">
            <v xml:space="preserve">  </v>
          </cell>
        </row>
        <row r="962">
          <cell r="C962">
            <v>20616000</v>
          </cell>
          <cell r="D962" t="str">
            <v>SDR</v>
          </cell>
          <cell r="E962" t="str">
            <v>FIDA</v>
          </cell>
          <cell r="F962" t="str">
            <v>849-EC</v>
          </cell>
          <cell r="G962" t="str">
            <v>GOBIERNO CENTRAL</v>
          </cell>
          <cell r="H962" t="str">
            <v xml:space="preserve"> 30.05.2012 </v>
          </cell>
          <cell r="I962">
            <v>4678809.9239999996</v>
          </cell>
          <cell r="J962" t="str">
            <v xml:space="preserve">  </v>
          </cell>
          <cell r="K962" t="str">
            <v xml:space="preserve">  </v>
          </cell>
          <cell r="L962" t="str">
            <v xml:space="preserve">  </v>
          </cell>
          <cell r="M962" t="str">
            <v xml:space="preserve">  </v>
          </cell>
          <cell r="N962" t="str">
            <v xml:space="preserve">  </v>
          </cell>
          <cell r="O962" t="str">
            <v xml:space="preserve">  </v>
          </cell>
          <cell r="P962">
            <v>4719807.1629999997</v>
          </cell>
        </row>
        <row r="963">
          <cell r="H963" t="str">
            <v xml:space="preserve">  </v>
          </cell>
          <cell r="I963" t="str">
            <v xml:space="preserve">  </v>
          </cell>
          <cell r="J963" t="str">
            <v xml:space="preserve">  </v>
          </cell>
          <cell r="K963" t="str">
            <v xml:space="preserve">  </v>
          </cell>
          <cell r="L963" t="str">
            <v xml:space="preserve">  </v>
          </cell>
          <cell r="M963" t="str">
            <v xml:space="preserve">  </v>
          </cell>
          <cell r="N963" t="str">
            <v xml:space="preserve">  </v>
          </cell>
          <cell r="O963" t="str">
            <v xml:space="preserve">  </v>
          </cell>
          <cell r="P963" t="str">
            <v xml:space="preserve">  </v>
          </cell>
        </row>
        <row r="964">
          <cell r="H964" t="str">
            <v xml:space="preserve">  </v>
          </cell>
          <cell r="I964" t="str">
            <v xml:space="preserve">  </v>
          </cell>
          <cell r="J964" t="str">
            <v xml:space="preserve">  </v>
          </cell>
          <cell r="K964" t="str">
            <v xml:space="preserve">  </v>
          </cell>
          <cell r="L964" t="str">
            <v xml:space="preserve">  </v>
          </cell>
          <cell r="M964" t="str">
            <v xml:space="preserve">  </v>
          </cell>
          <cell r="N964" t="str">
            <v xml:space="preserve">  </v>
          </cell>
          <cell r="O964" t="str">
            <v xml:space="preserve">  </v>
          </cell>
          <cell r="P964" t="str">
            <v xml:space="preserve">  </v>
          </cell>
        </row>
        <row r="965">
          <cell r="H965" t="str">
            <v xml:space="preserve">  </v>
          </cell>
          <cell r="I965" t="str">
            <v xml:space="preserve">  </v>
          </cell>
          <cell r="J965" t="str">
            <v xml:space="preserve">  </v>
          </cell>
          <cell r="K965" t="str">
            <v xml:space="preserve">  </v>
          </cell>
          <cell r="L965" t="str">
            <v xml:space="preserve">  </v>
          </cell>
          <cell r="M965" t="str">
            <v xml:space="preserve">  </v>
          </cell>
          <cell r="N965" t="str">
            <v xml:space="preserve">  </v>
          </cell>
          <cell r="O965" t="str">
            <v xml:space="preserve">  </v>
          </cell>
          <cell r="P965" t="str">
            <v xml:space="preserve">  </v>
          </cell>
        </row>
        <row r="966">
          <cell r="H966" t="str">
            <v xml:space="preserve">  </v>
          </cell>
          <cell r="I966" t="str">
            <v xml:space="preserve">  </v>
          </cell>
          <cell r="J966" t="str">
            <v xml:space="preserve">  </v>
          </cell>
          <cell r="K966" t="str">
            <v xml:space="preserve">  </v>
          </cell>
          <cell r="L966" t="str">
            <v xml:space="preserve">  </v>
          </cell>
          <cell r="M966" t="str">
            <v xml:space="preserve">  </v>
          </cell>
          <cell r="N966" t="str">
            <v xml:space="preserve">  </v>
          </cell>
          <cell r="O966" t="str">
            <v xml:space="preserve">  </v>
          </cell>
          <cell r="P966" t="str">
            <v xml:space="preserve">  </v>
          </cell>
        </row>
        <row r="967">
          <cell r="H967" t="str">
            <v xml:space="preserve">  </v>
          </cell>
          <cell r="I967" t="str">
            <v xml:space="preserve">  </v>
          </cell>
          <cell r="J967" t="str">
            <v xml:space="preserve">  </v>
          </cell>
          <cell r="K967" t="str">
            <v xml:space="preserve">  </v>
          </cell>
          <cell r="L967" t="str">
            <v xml:space="preserve">  </v>
          </cell>
          <cell r="M967" t="str">
            <v xml:space="preserve">  </v>
          </cell>
          <cell r="N967" t="str">
            <v xml:space="preserve">  </v>
          </cell>
          <cell r="O967" t="str">
            <v xml:space="preserve">  </v>
          </cell>
          <cell r="P967" t="str">
            <v xml:space="preserve">  </v>
          </cell>
        </row>
        <row r="968">
          <cell r="C968">
            <v>20616001</v>
          </cell>
          <cell r="D968" t="str">
            <v>EUR</v>
          </cell>
          <cell r="E968" t="str">
            <v>FIDA</v>
          </cell>
          <cell r="F968" t="str">
            <v>F.FIDUCIARIO LE-5-EC</v>
          </cell>
          <cell r="G968" t="str">
            <v>GOBIERNO CENTRAL</v>
          </cell>
          <cell r="H968" t="str">
            <v xml:space="preserve"> 30.05.2012 </v>
          </cell>
          <cell r="I968">
            <v>4091502.0860000001</v>
          </cell>
          <cell r="J968" t="str">
            <v xml:space="preserve">  </v>
          </cell>
          <cell r="K968" t="str">
            <v xml:space="preserve">  </v>
          </cell>
          <cell r="L968" t="str">
            <v xml:space="preserve">  </v>
          </cell>
          <cell r="M968" t="str">
            <v xml:space="preserve">  </v>
          </cell>
          <cell r="N968" t="str">
            <v xml:space="preserve">  </v>
          </cell>
          <cell r="O968" t="str">
            <v xml:space="preserve">  </v>
          </cell>
          <cell r="P968">
            <v>4142757.0019999999</v>
          </cell>
        </row>
        <row r="969">
          <cell r="H969" t="str">
            <v xml:space="preserve">  </v>
          </cell>
          <cell r="I969" t="str">
            <v xml:space="preserve">  </v>
          </cell>
          <cell r="J969" t="str">
            <v xml:space="preserve">  </v>
          </cell>
          <cell r="K969" t="str">
            <v xml:space="preserve">  </v>
          </cell>
          <cell r="L969" t="str">
            <v xml:space="preserve">  </v>
          </cell>
          <cell r="M969" t="str">
            <v xml:space="preserve">  </v>
          </cell>
          <cell r="N969" t="str">
            <v xml:space="preserve">  </v>
          </cell>
          <cell r="O969" t="str">
            <v xml:space="preserve">  </v>
          </cell>
          <cell r="P969" t="str">
            <v xml:space="preserve">  </v>
          </cell>
        </row>
        <row r="970">
          <cell r="H970" t="str">
            <v xml:space="preserve">  </v>
          </cell>
          <cell r="I970" t="str">
            <v xml:space="preserve">  </v>
          </cell>
          <cell r="J970" t="str">
            <v xml:space="preserve">  </v>
          </cell>
          <cell r="K970" t="str">
            <v xml:space="preserve">  </v>
          </cell>
          <cell r="L970" t="str">
            <v xml:space="preserve">  </v>
          </cell>
          <cell r="M970" t="str">
            <v xml:space="preserve">  </v>
          </cell>
          <cell r="N970" t="str">
            <v xml:space="preserve">  </v>
          </cell>
          <cell r="O970" t="str">
            <v xml:space="preserve">  </v>
          </cell>
          <cell r="P970" t="str">
            <v xml:space="preserve">  </v>
          </cell>
        </row>
        <row r="971">
          <cell r="H971" t="str">
            <v xml:space="preserve">  </v>
          </cell>
          <cell r="I971" t="str">
            <v xml:space="preserve">  </v>
          </cell>
          <cell r="J971" t="str">
            <v xml:space="preserve">  </v>
          </cell>
          <cell r="K971" t="str">
            <v xml:space="preserve">  </v>
          </cell>
          <cell r="L971" t="str">
            <v xml:space="preserve">  </v>
          </cell>
          <cell r="M971" t="str">
            <v xml:space="preserve">  </v>
          </cell>
          <cell r="N971" t="str">
            <v xml:space="preserve">  </v>
          </cell>
          <cell r="O971" t="str">
            <v xml:space="preserve">  </v>
          </cell>
          <cell r="P971" t="str">
            <v xml:space="preserve">  </v>
          </cell>
        </row>
        <row r="972">
          <cell r="H972" t="str">
            <v xml:space="preserve">  </v>
          </cell>
          <cell r="I972" t="str">
            <v xml:space="preserve">  </v>
          </cell>
          <cell r="J972" t="str">
            <v xml:space="preserve">  </v>
          </cell>
          <cell r="K972" t="str">
            <v xml:space="preserve">  </v>
          </cell>
          <cell r="L972" t="str">
            <v xml:space="preserve">  </v>
          </cell>
          <cell r="M972" t="str">
            <v xml:space="preserve">  </v>
          </cell>
          <cell r="N972" t="str">
            <v xml:space="preserve">  </v>
          </cell>
          <cell r="O972" t="str">
            <v xml:space="preserve">  </v>
          </cell>
          <cell r="P972" t="str">
            <v xml:space="preserve">  </v>
          </cell>
        </row>
        <row r="973">
          <cell r="H973" t="str">
            <v xml:space="preserve">  </v>
          </cell>
          <cell r="I973" t="str">
            <v xml:space="preserve">  </v>
          </cell>
          <cell r="J973" t="str">
            <v xml:space="preserve">  </v>
          </cell>
          <cell r="K973" t="str">
            <v xml:space="preserve">  </v>
          </cell>
          <cell r="L973" t="str">
            <v xml:space="preserve">  </v>
          </cell>
          <cell r="M973" t="str">
            <v xml:space="preserve">  </v>
          </cell>
          <cell r="N973" t="str">
            <v xml:space="preserve">  </v>
          </cell>
          <cell r="O973" t="str">
            <v xml:space="preserve">  </v>
          </cell>
          <cell r="P973" t="str">
            <v xml:space="preserve">  </v>
          </cell>
        </row>
        <row r="974">
          <cell r="C974">
            <v>20617000</v>
          </cell>
          <cell r="D974" t="str">
            <v>EUR</v>
          </cell>
          <cell r="E974" t="str">
            <v>FIDA</v>
          </cell>
          <cell r="F974" t="str">
            <v>785-EC</v>
          </cell>
          <cell r="G974" t="str">
            <v>GOBIERNO CENTRAL</v>
          </cell>
          <cell r="H974" t="str">
            <v xml:space="preserve"> 05.09.2017 </v>
          </cell>
          <cell r="I974">
            <v>1688206.8219999999</v>
          </cell>
          <cell r="J974" t="str">
            <v xml:space="preserve">  </v>
          </cell>
          <cell r="K974" t="str">
            <v xml:space="preserve">  </v>
          </cell>
          <cell r="L974" t="str">
            <v xml:space="preserve">  </v>
          </cell>
          <cell r="M974" t="str">
            <v xml:space="preserve">  </v>
          </cell>
          <cell r="N974" t="str">
            <v xml:space="preserve">  </v>
          </cell>
          <cell r="O974" t="str">
            <v xml:space="preserve">  </v>
          </cell>
          <cell r="P974">
            <v>1709355.2649999999</v>
          </cell>
        </row>
        <row r="975">
          <cell r="H975" t="str">
            <v xml:space="preserve">  </v>
          </cell>
          <cell r="I975" t="str">
            <v xml:space="preserve">  </v>
          </cell>
          <cell r="J975" t="str">
            <v xml:space="preserve">  </v>
          </cell>
          <cell r="K975" t="str">
            <v xml:space="preserve">  </v>
          </cell>
          <cell r="L975" t="str">
            <v xml:space="preserve">  </v>
          </cell>
          <cell r="M975" t="str">
            <v xml:space="preserve">  </v>
          </cell>
          <cell r="N975" t="str">
            <v xml:space="preserve">  </v>
          </cell>
          <cell r="O975" t="str">
            <v xml:space="preserve">  </v>
          </cell>
          <cell r="P975" t="str">
            <v xml:space="preserve">  </v>
          </cell>
        </row>
        <row r="976">
          <cell r="H976" t="str">
            <v xml:space="preserve">  </v>
          </cell>
          <cell r="I976" t="str">
            <v xml:space="preserve">  </v>
          </cell>
          <cell r="J976" t="str">
            <v xml:space="preserve">  </v>
          </cell>
          <cell r="K976" t="str">
            <v xml:space="preserve">  </v>
          </cell>
          <cell r="L976" t="str">
            <v xml:space="preserve">  </v>
          </cell>
          <cell r="M976" t="str">
            <v xml:space="preserve">  </v>
          </cell>
          <cell r="N976" t="str">
            <v xml:space="preserve">  </v>
          </cell>
          <cell r="O976" t="str">
            <v xml:space="preserve">  </v>
          </cell>
          <cell r="P976" t="str">
            <v xml:space="preserve">  </v>
          </cell>
        </row>
        <row r="977">
          <cell r="H977" t="str">
            <v xml:space="preserve">  </v>
          </cell>
          <cell r="I977" t="str">
            <v xml:space="preserve">  </v>
          </cell>
          <cell r="J977" t="str">
            <v xml:space="preserve">  </v>
          </cell>
          <cell r="K977" t="str">
            <v xml:space="preserve">  </v>
          </cell>
          <cell r="L977" t="str">
            <v xml:space="preserve">  </v>
          </cell>
          <cell r="M977" t="str">
            <v xml:space="preserve">  </v>
          </cell>
          <cell r="N977" t="str">
            <v xml:space="preserve">  </v>
          </cell>
          <cell r="O977" t="str">
            <v xml:space="preserve">  </v>
          </cell>
          <cell r="P977" t="str">
            <v xml:space="preserve">  </v>
          </cell>
        </row>
        <row r="978">
          <cell r="H978" t="str">
            <v xml:space="preserve">  </v>
          </cell>
          <cell r="I978" t="str">
            <v xml:space="preserve">  </v>
          </cell>
          <cell r="J978" t="str">
            <v xml:space="preserve">  </v>
          </cell>
          <cell r="K978" t="str">
            <v xml:space="preserve">  </v>
          </cell>
          <cell r="L978" t="str">
            <v xml:space="preserve">  </v>
          </cell>
          <cell r="M978" t="str">
            <v xml:space="preserve">  </v>
          </cell>
          <cell r="N978" t="str">
            <v xml:space="preserve">  </v>
          </cell>
          <cell r="O978" t="str">
            <v xml:space="preserve">  </v>
          </cell>
          <cell r="P978" t="str">
            <v xml:space="preserve">  </v>
          </cell>
        </row>
        <row r="979">
          <cell r="H979" t="str">
            <v xml:space="preserve">  </v>
          </cell>
          <cell r="I979" t="str">
            <v xml:space="preserve">  </v>
          </cell>
          <cell r="J979" t="str">
            <v xml:space="preserve">  </v>
          </cell>
          <cell r="K979" t="str">
            <v xml:space="preserve">  </v>
          </cell>
          <cell r="L979" t="str">
            <v xml:space="preserve">  </v>
          </cell>
          <cell r="M979" t="str">
            <v xml:space="preserve">  </v>
          </cell>
          <cell r="N979" t="str">
            <v xml:space="preserve">  </v>
          </cell>
          <cell r="O979" t="str">
            <v xml:space="preserve">  </v>
          </cell>
          <cell r="P979" t="str">
            <v xml:space="preserve">  </v>
          </cell>
        </row>
        <row r="980">
          <cell r="C980">
            <v>20619000</v>
          </cell>
          <cell r="D980" t="str">
            <v>USD</v>
          </cell>
          <cell r="E980" t="str">
            <v>FIDA</v>
          </cell>
          <cell r="F980">
            <v>2000002638</v>
          </cell>
          <cell r="G980" t="str">
            <v>GOBIERNO CENTRAL</v>
          </cell>
          <cell r="H980" t="str">
            <v xml:space="preserve"> 08.07.2019 </v>
          </cell>
          <cell r="I980">
            <v>1876566.19</v>
          </cell>
          <cell r="J980" t="str">
            <v xml:space="preserve">  </v>
          </cell>
          <cell r="K980" t="str">
            <v xml:space="preserve">  </v>
          </cell>
          <cell r="L980" t="str">
            <v xml:space="preserve">  </v>
          </cell>
          <cell r="M980" t="str">
            <v xml:space="preserve">  </v>
          </cell>
          <cell r="N980" t="str">
            <v xml:space="preserve">  </v>
          </cell>
          <cell r="O980" t="str">
            <v xml:space="preserve">  </v>
          </cell>
          <cell r="P980">
            <v>1876566.19</v>
          </cell>
        </row>
        <row r="981">
          <cell r="H981" t="str">
            <v xml:space="preserve">  </v>
          </cell>
          <cell r="I981" t="str">
            <v xml:space="preserve">  </v>
          </cell>
          <cell r="J981" t="str">
            <v xml:space="preserve">  </v>
          </cell>
          <cell r="K981" t="str">
            <v xml:space="preserve">  </v>
          </cell>
          <cell r="L981" t="str">
            <v xml:space="preserve">  </v>
          </cell>
          <cell r="M981" t="str">
            <v xml:space="preserve">  </v>
          </cell>
          <cell r="N981" t="str">
            <v xml:space="preserve">  </v>
          </cell>
          <cell r="O981" t="str">
            <v xml:space="preserve">  </v>
          </cell>
          <cell r="P981" t="str">
            <v xml:space="preserve">  </v>
          </cell>
        </row>
        <row r="982">
          <cell r="H982" t="str">
            <v xml:space="preserve">  </v>
          </cell>
          <cell r="I982" t="str">
            <v xml:space="preserve">  </v>
          </cell>
          <cell r="J982" t="str">
            <v xml:space="preserve">  </v>
          </cell>
          <cell r="K982" t="str">
            <v xml:space="preserve">  </v>
          </cell>
          <cell r="L982" t="str">
            <v xml:space="preserve">  </v>
          </cell>
          <cell r="M982" t="str">
            <v xml:space="preserve">  </v>
          </cell>
          <cell r="N982" t="str">
            <v xml:space="preserve">  </v>
          </cell>
          <cell r="O982" t="str">
            <v xml:space="preserve">  </v>
          </cell>
          <cell r="P982" t="str">
            <v xml:space="preserve">  </v>
          </cell>
        </row>
        <row r="983">
          <cell r="H983" t="str">
            <v xml:space="preserve">  </v>
          </cell>
          <cell r="I983" t="str">
            <v xml:space="preserve">  </v>
          </cell>
          <cell r="J983" t="str">
            <v xml:space="preserve">  </v>
          </cell>
          <cell r="K983" t="str">
            <v xml:space="preserve">  </v>
          </cell>
          <cell r="L983" t="str">
            <v xml:space="preserve">  </v>
          </cell>
          <cell r="M983" t="str">
            <v xml:space="preserve">  </v>
          </cell>
          <cell r="N983" t="str">
            <v xml:space="preserve">  </v>
          </cell>
          <cell r="O983" t="str">
            <v xml:space="preserve">  </v>
          </cell>
          <cell r="P983" t="str">
            <v xml:space="preserve">  </v>
          </cell>
        </row>
        <row r="984">
          <cell r="H984" t="str">
            <v xml:space="preserve">  </v>
          </cell>
          <cell r="I984" t="str">
            <v xml:space="preserve">  </v>
          </cell>
          <cell r="J984" t="str">
            <v xml:space="preserve">  </v>
          </cell>
          <cell r="K984" t="str">
            <v xml:space="preserve">  </v>
          </cell>
          <cell r="L984" t="str">
            <v xml:space="preserve">  </v>
          </cell>
          <cell r="M984" t="str">
            <v xml:space="preserve">  </v>
          </cell>
          <cell r="N984" t="str">
            <v xml:space="preserve">  </v>
          </cell>
          <cell r="O984" t="str">
            <v xml:space="preserve">  </v>
          </cell>
          <cell r="P984" t="str">
            <v xml:space="preserve">  </v>
          </cell>
        </row>
        <row r="985">
          <cell r="H985" t="str">
            <v xml:space="preserve">  </v>
          </cell>
          <cell r="I985" t="str">
            <v xml:space="preserve">  </v>
          </cell>
          <cell r="J985" t="str">
            <v xml:space="preserve">  </v>
          </cell>
          <cell r="K985" t="str">
            <v xml:space="preserve">  </v>
          </cell>
          <cell r="L985" t="str">
            <v xml:space="preserve">  </v>
          </cell>
          <cell r="M985" t="str">
            <v xml:space="preserve">  </v>
          </cell>
          <cell r="N985" t="str">
            <v xml:space="preserve">  </v>
          </cell>
          <cell r="O985" t="str">
            <v xml:space="preserve">  </v>
          </cell>
          <cell r="P985" t="str">
            <v xml:space="preserve">  </v>
          </cell>
        </row>
        <row r="986">
          <cell r="C986">
            <v>20620000</v>
          </cell>
          <cell r="D986" t="str">
            <v>USD</v>
          </cell>
          <cell r="E986" t="str">
            <v>FIDA</v>
          </cell>
          <cell r="F986">
            <v>2000003658</v>
          </cell>
          <cell r="G986" t="str">
            <v>GOBIERNO CENTRAL</v>
          </cell>
          <cell r="H986" t="str">
            <v xml:space="preserve"> 15.09.2022 </v>
          </cell>
          <cell r="I986">
            <v>6427276.1900000004</v>
          </cell>
          <cell r="J986" t="str">
            <v xml:space="preserve">  </v>
          </cell>
          <cell r="K986" t="str">
            <v xml:space="preserve">  </v>
          </cell>
          <cell r="L986" t="str">
            <v xml:space="preserve">  </v>
          </cell>
          <cell r="M986" t="str">
            <v xml:space="preserve">  </v>
          </cell>
          <cell r="N986" t="str">
            <v xml:space="preserve">  </v>
          </cell>
          <cell r="O986" t="str">
            <v xml:space="preserve">  </v>
          </cell>
          <cell r="P986">
            <v>6427276.1900000004</v>
          </cell>
        </row>
        <row r="987">
          <cell r="H987" t="str">
            <v xml:space="preserve">  </v>
          </cell>
          <cell r="I987" t="str">
            <v xml:space="preserve">  </v>
          </cell>
          <cell r="J987" t="str">
            <v xml:space="preserve">  </v>
          </cell>
          <cell r="K987" t="str">
            <v xml:space="preserve">  </v>
          </cell>
          <cell r="L987" t="str">
            <v xml:space="preserve">  </v>
          </cell>
          <cell r="M987" t="str">
            <v xml:space="preserve">  </v>
          </cell>
          <cell r="N987" t="str">
            <v xml:space="preserve">  </v>
          </cell>
          <cell r="O987" t="str">
            <v xml:space="preserve">  </v>
          </cell>
          <cell r="P987" t="str">
            <v xml:space="preserve">  </v>
          </cell>
        </row>
        <row r="988">
          <cell r="H988" t="str">
            <v xml:space="preserve">  </v>
          </cell>
          <cell r="I988" t="str">
            <v xml:space="preserve">  </v>
          </cell>
          <cell r="J988" t="str">
            <v xml:space="preserve">  </v>
          </cell>
          <cell r="K988" t="str">
            <v xml:space="preserve">  </v>
          </cell>
          <cell r="L988" t="str">
            <v xml:space="preserve">  </v>
          </cell>
          <cell r="M988" t="str">
            <v xml:space="preserve">  </v>
          </cell>
          <cell r="N988" t="str">
            <v xml:space="preserve">  </v>
          </cell>
          <cell r="O988" t="str">
            <v xml:space="preserve">  </v>
          </cell>
          <cell r="P988" t="str">
            <v xml:space="preserve">  </v>
          </cell>
        </row>
        <row r="989">
          <cell r="H989" t="str">
            <v xml:space="preserve">  </v>
          </cell>
          <cell r="I989" t="str">
            <v xml:space="preserve">  </v>
          </cell>
          <cell r="J989" t="str">
            <v xml:space="preserve">  </v>
          </cell>
          <cell r="K989" t="str">
            <v xml:space="preserve">  </v>
          </cell>
          <cell r="L989" t="str">
            <v xml:space="preserve">  </v>
          </cell>
          <cell r="M989" t="str">
            <v xml:space="preserve">  </v>
          </cell>
          <cell r="N989" t="str">
            <v xml:space="preserve">  </v>
          </cell>
          <cell r="O989" t="str">
            <v xml:space="preserve">  </v>
          </cell>
          <cell r="P989" t="str">
            <v xml:space="preserve">  </v>
          </cell>
        </row>
        <row r="990">
          <cell r="H990" t="str">
            <v xml:space="preserve">  </v>
          </cell>
          <cell r="I990" t="str">
            <v xml:space="preserve">  </v>
          </cell>
          <cell r="J990" t="str">
            <v xml:space="preserve">  </v>
          </cell>
          <cell r="K990" t="str">
            <v xml:space="preserve">  </v>
          </cell>
          <cell r="L990" t="str">
            <v xml:space="preserve">  </v>
          </cell>
          <cell r="M990" t="str">
            <v xml:space="preserve">  </v>
          </cell>
          <cell r="N990" t="str">
            <v xml:space="preserve">  </v>
          </cell>
          <cell r="O990" t="str">
            <v xml:space="preserve">  </v>
          </cell>
          <cell r="P990" t="str">
            <v xml:space="preserve">  </v>
          </cell>
        </row>
        <row r="991">
          <cell r="H991" t="str">
            <v xml:space="preserve">  </v>
          </cell>
          <cell r="I991" t="str">
            <v xml:space="preserve">  </v>
          </cell>
          <cell r="J991" t="str">
            <v xml:space="preserve">  </v>
          </cell>
          <cell r="K991" t="str">
            <v xml:space="preserve">  </v>
          </cell>
          <cell r="L991" t="str">
            <v xml:space="preserve">  </v>
          </cell>
          <cell r="M991" t="str">
            <v xml:space="preserve">  </v>
          </cell>
          <cell r="N991" t="str">
            <v xml:space="preserve">  </v>
          </cell>
          <cell r="O991" t="str">
            <v xml:space="preserve">  </v>
          </cell>
          <cell r="P991" t="str">
            <v xml:space="preserve">  </v>
          </cell>
        </row>
        <row r="992">
          <cell r="C992">
            <v>20621000</v>
          </cell>
          <cell r="D992" t="str">
            <v>USD</v>
          </cell>
          <cell r="E992" t="str">
            <v>FIDA</v>
          </cell>
          <cell r="F992">
            <v>2000004486</v>
          </cell>
          <cell r="G992" t="str">
            <v>GOBIERNO CENTRAL</v>
          </cell>
          <cell r="H992" t="str">
            <v xml:space="preserve"> 09.02.2024 </v>
          </cell>
          <cell r="I992">
            <v>435000.02</v>
          </cell>
          <cell r="J992" t="str">
            <v xml:space="preserve">  </v>
          </cell>
          <cell r="K992" t="str">
            <v xml:space="preserve">  </v>
          </cell>
          <cell r="L992" t="str">
            <v xml:space="preserve">  </v>
          </cell>
          <cell r="M992" t="str">
            <v xml:space="preserve">  </v>
          </cell>
          <cell r="N992" t="str">
            <v xml:space="preserve">  </v>
          </cell>
          <cell r="O992" t="str">
            <v xml:space="preserve">  </v>
          </cell>
          <cell r="P992">
            <v>435000.02</v>
          </cell>
        </row>
        <row r="993">
          <cell r="H993" t="str">
            <v xml:space="preserve">  </v>
          </cell>
          <cell r="I993" t="str">
            <v xml:space="preserve">  </v>
          </cell>
          <cell r="J993" t="str">
            <v xml:space="preserve">  </v>
          </cell>
          <cell r="K993" t="str">
            <v xml:space="preserve">  </v>
          </cell>
          <cell r="L993" t="str">
            <v xml:space="preserve">  </v>
          </cell>
          <cell r="M993" t="str">
            <v xml:space="preserve">  </v>
          </cell>
          <cell r="N993" t="str">
            <v xml:space="preserve">  </v>
          </cell>
          <cell r="O993" t="str">
            <v xml:space="preserve">  </v>
          </cell>
          <cell r="P993" t="str">
            <v xml:space="preserve">  </v>
          </cell>
        </row>
        <row r="994">
          <cell r="H994" t="str">
            <v xml:space="preserve">  </v>
          </cell>
          <cell r="I994" t="str">
            <v xml:space="preserve">  </v>
          </cell>
          <cell r="J994" t="str">
            <v xml:space="preserve">  </v>
          </cell>
          <cell r="K994" t="str">
            <v xml:space="preserve">  </v>
          </cell>
          <cell r="L994" t="str">
            <v xml:space="preserve">  </v>
          </cell>
          <cell r="M994" t="str">
            <v xml:space="preserve">  </v>
          </cell>
          <cell r="N994" t="str">
            <v xml:space="preserve">  </v>
          </cell>
          <cell r="O994" t="str">
            <v xml:space="preserve">  </v>
          </cell>
          <cell r="P994" t="str">
            <v xml:space="preserve">  </v>
          </cell>
        </row>
        <row r="995">
          <cell r="H995" t="str">
            <v xml:space="preserve">  </v>
          </cell>
          <cell r="I995" t="str">
            <v xml:space="preserve">  </v>
          </cell>
          <cell r="J995" t="str">
            <v xml:space="preserve">  </v>
          </cell>
          <cell r="K995" t="str">
            <v xml:space="preserve">  </v>
          </cell>
          <cell r="L995" t="str">
            <v xml:space="preserve">  </v>
          </cell>
          <cell r="M995" t="str">
            <v xml:space="preserve">  </v>
          </cell>
          <cell r="N995" t="str">
            <v xml:space="preserve">  </v>
          </cell>
          <cell r="O995" t="str">
            <v xml:space="preserve">  </v>
          </cell>
          <cell r="P995" t="str">
            <v xml:space="preserve">  </v>
          </cell>
        </row>
        <row r="996">
          <cell r="H996" t="str">
            <v xml:space="preserve">  </v>
          </cell>
          <cell r="I996" t="str">
            <v xml:space="preserve">  </v>
          </cell>
          <cell r="J996" t="str">
            <v xml:space="preserve">  </v>
          </cell>
          <cell r="K996" t="str">
            <v xml:space="preserve">  </v>
          </cell>
          <cell r="L996" t="str">
            <v xml:space="preserve">  </v>
          </cell>
          <cell r="M996" t="str">
            <v xml:space="preserve">  </v>
          </cell>
          <cell r="N996" t="str">
            <v xml:space="preserve">  </v>
          </cell>
          <cell r="O996" t="str">
            <v xml:space="preserve">  </v>
          </cell>
          <cell r="P996" t="str">
            <v xml:space="preserve">  </v>
          </cell>
        </row>
        <row r="997">
          <cell r="H997" t="str">
            <v xml:space="preserve">  </v>
          </cell>
          <cell r="I997" t="str">
            <v xml:space="preserve">  </v>
          </cell>
          <cell r="J997" t="str">
            <v xml:space="preserve">  </v>
          </cell>
          <cell r="K997" t="str">
            <v xml:space="preserve">  </v>
          </cell>
          <cell r="L997" t="str">
            <v xml:space="preserve">  </v>
          </cell>
          <cell r="M997" t="str">
            <v xml:space="preserve">  </v>
          </cell>
          <cell r="N997" t="str">
            <v xml:space="preserve">  </v>
          </cell>
          <cell r="O997" t="str">
            <v xml:space="preserve">  </v>
          </cell>
          <cell r="P997" t="str">
            <v xml:space="preserve">  </v>
          </cell>
        </row>
        <row r="998">
          <cell r="C998">
            <v>20700000</v>
          </cell>
          <cell r="D998" t="str">
            <v>USD</v>
          </cell>
          <cell r="E998" t="str">
            <v>BIRF</v>
          </cell>
          <cell r="F998" t="str">
            <v>BIRF 9715</v>
          </cell>
          <cell r="G998" t="str">
            <v>GOBIERNO CENTRAL</v>
          </cell>
          <cell r="H998" t="str">
            <v xml:space="preserve"> 15.08.2024 </v>
          </cell>
          <cell r="I998">
            <v>700000000</v>
          </cell>
          <cell r="J998" t="str">
            <v xml:space="preserve">  </v>
          </cell>
          <cell r="K998" t="str">
            <v xml:space="preserve">  </v>
          </cell>
          <cell r="L998" t="str">
            <v xml:space="preserve">  </v>
          </cell>
          <cell r="M998" t="str">
            <v xml:space="preserve">  </v>
          </cell>
          <cell r="N998" t="str">
            <v xml:space="preserve">  </v>
          </cell>
          <cell r="O998" t="str">
            <v xml:space="preserve">  </v>
          </cell>
          <cell r="P998">
            <v>700000000</v>
          </cell>
        </row>
        <row r="999">
          <cell r="H999" t="str">
            <v xml:space="preserve">  </v>
          </cell>
          <cell r="I999" t="str">
            <v xml:space="preserve">  </v>
          </cell>
          <cell r="J999" t="str">
            <v xml:space="preserve">  </v>
          </cell>
          <cell r="K999" t="str">
            <v xml:space="preserve">  </v>
          </cell>
          <cell r="L999" t="str">
            <v xml:space="preserve">  </v>
          </cell>
          <cell r="M999" t="str">
            <v xml:space="preserve">  </v>
          </cell>
          <cell r="N999" t="str">
            <v xml:space="preserve">  </v>
          </cell>
          <cell r="O999" t="str">
            <v xml:space="preserve">  </v>
          </cell>
          <cell r="P999" t="str">
            <v xml:space="preserve">  </v>
          </cell>
        </row>
        <row r="1000">
          <cell r="H1000" t="str">
            <v xml:space="preserve">  </v>
          </cell>
          <cell r="I1000" t="str">
            <v xml:space="preserve">  </v>
          </cell>
          <cell r="J1000" t="str">
            <v xml:space="preserve">  </v>
          </cell>
          <cell r="K1000" t="str">
            <v xml:space="preserve">  </v>
          </cell>
          <cell r="L1000" t="str">
            <v xml:space="preserve">  </v>
          </cell>
          <cell r="M1000" t="str">
            <v xml:space="preserve">  </v>
          </cell>
          <cell r="N1000" t="str">
            <v xml:space="preserve">  </v>
          </cell>
          <cell r="O1000" t="str">
            <v xml:space="preserve">  </v>
          </cell>
          <cell r="P1000" t="str">
            <v xml:space="preserve">  </v>
          </cell>
        </row>
        <row r="1001">
          <cell r="H1001" t="str">
            <v xml:space="preserve">  </v>
          </cell>
          <cell r="I1001" t="str">
            <v xml:space="preserve">  </v>
          </cell>
          <cell r="J1001" t="str">
            <v xml:space="preserve">  </v>
          </cell>
          <cell r="K1001" t="str">
            <v xml:space="preserve">  </v>
          </cell>
          <cell r="L1001" t="str">
            <v xml:space="preserve">  </v>
          </cell>
          <cell r="M1001" t="str">
            <v xml:space="preserve">  </v>
          </cell>
          <cell r="N1001" t="str">
            <v xml:space="preserve">  </v>
          </cell>
          <cell r="O1001" t="str">
            <v xml:space="preserve">  </v>
          </cell>
          <cell r="P1001" t="str">
            <v xml:space="preserve">  </v>
          </cell>
        </row>
        <row r="1002">
          <cell r="H1002" t="str">
            <v xml:space="preserve">  </v>
          </cell>
          <cell r="I1002" t="str">
            <v xml:space="preserve">  </v>
          </cell>
          <cell r="J1002" t="str">
            <v xml:space="preserve">  </v>
          </cell>
          <cell r="K1002" t="str">
            <v xml:space="preserve">  </v>
          </cell>
          <cell r="L1002" t="str">
            <v xml:space="preserve">  </v>
          </cell>
          <cell r="M1002" t="str">
            <v xml:space="preserve">  </v>
          </cell>
          <cell r="N1002" t="str">
            <v xml:space="preserve">  </v>
          </cell>
          <cell r="O1002" t="str">
            <v xml:space="preserve">  </v>
          </cell>
          <cell r="P1002" t="str">
            <v xml:space="preserve">  </v>
          </cell>
        </row>
        <row r="1003">
          <cell r="H1003" t="str">
            <v xml:space="preserve">  </v>
          </cell>
          <cell r="I1003" t="str">
            <v xml:space="preserve">  </v>
          </cell>
          <cell r="J1003" t="str">
            <v xml:space="preserve">  </v>
          </cell>
          <cell r="K1003" t="str">
            <v xml:space="preserve">  </v>
          </cell>
          <cell r="L1003" t="str">
            <v xml:space="preserve">  </v>
          </cell>
          <cell r="M1003" t="str">
            <v xml:space="preserve">  </v>
          </cell>
          <cell r="N1003" t="str">
            <v xml:space="preserve">  </v>
          </cell>
          <cell r="O1003" t="str">
            <v xml:space="preserve">  </v>
          </cell>
          <cell r="P1003" t="str">
            <v xml:space="preserve">  </v>
          </cell>
        </row>
        <row r="1004">
          <cell r="C1004">
            <v>20701100</v>
          </cell>
          <cell r="D1004" t="str">
            <v>USD</v>
          </cell>
          <cell r="E1004" t="str">
            <v>BIRF</v>
          </cell>
          <cell r="F1004" t="str">
            <v>BIRF 9722-0</v>
          </cell>
          <cell r="G1004" t="str">
            <v>GAD GUAYAS</v>
          </cell>
          <cell r="H1004" t="str">
            <v xml:space="preserve"> 03.12.2024 </v>
          </cell>
          <cell r="I1004">
            <v>1225254.1399999999</v>
          </cell>
          <cell r="J1004">
            <v>314712.67</v>
          </cell>
          <cell r="K1004" t="str">
            <v xml:space="preserve">  </v>
          </cell>
          <cell r="L1004" t="str">
            <v xml:space="preserve">  </v>
          </cell>
          <cell r="M1004" t="str">
            <v xml:space="preserve">  </v>
          </cell>
          <cell r="N1004" t="str">
            <v xml:space="preserve">  </v>
          </cell>
          <cell r="O1004" t="str">
            <v xml:space="preserve">  </v>
          </cell>
          <cell r="P1004">
            <v>1539966.81</v>
          </cell>
        </row>
        <row r="1005">
          <cell r="H1005" t="str">
            <v xml:space="preserve">  </v>
          </cell>
          <cell r="I1005" t="str">
            <v xml:space="preserve">  </v>
          </cell>
          <cell r="J1005" t="str">
            <v xml:space="preserve">  </v>
          </cell>
          <cell r="K1005" t="str">
            <v xml:space="preserve">  </v>
          </cell>
          <cell r="L1005" t="str">
            <v xml:space="preserve">  </v>
          </cell>
          <cell r="M1005" t="str">
            <v xml:space="preserve">  </v>
          </cell>
          <cell r="N1005" t="str">
            <v xml:space="preserve">  </v>
          </cell>
          <cell r="O1005" t="str">
            <v xml:space="preserve">  </v>
          </cell>
          <cell r="P1005" t="str">
            <v xml:space="preserve">  </v>
          </cell>
        </row>
        <row r="1006">
          <cell r="H1006" t="str">
            <v xml:space="preserve">  </v>
          </cell>
          <cell r="I1006" t="str">
            <v xml:space="preserve">  </v>
          </cell>
          <cell r="J1006" t="str">
            <v xml:space="preserve">  </v>
          </cell>
          <cell r="K1006" t="str">
            <v xml:space="preserve">  </v>
          </cell>
          <cell r="L1006" t="str">
            <v xml:space="preserve">  </v>
          </cell>
          <cell r="M1006" t="str">
            <v xml:space="preserve">  </v>
          </cell>
          <cell r="N1006" t="str">
            <v xml:space="preserve">  </v>
          </cell>
          <cell r="O1006" t="str">
            <v xml:space="preserve">  </v>
          </cell>
          <cell r="P1006" t="str">
            <v xml:space="preserve">  </v>
          </cell>
        </row>
        <row r="1007">
          <cell r="H1007" t="str">
            <v xml:space="preserve">  </v>
          </cell>
          <cell r="I1007" t="str">
            <v xml:space="preserve">  </v>
          </cell>
          <cell r="J1007" t="str">
            <v xml:space="preserve">  </v>
          </cell>
          <cell r="K1007" t="str">
            <v xml:space="preserve">  </v>
          </cell>
          <cell r="L1007" t="str">
            <v xml:space="preserve">  </v>
          </cell>
          <cell r="M1007" t="str">
            <v xml:space="preserve">  </v>
          </cell>
          <cell r="N1007" t="str">
            <v xml:space="preserve">  </v>
          </cell>
          <cell r="O1007" t="str">
            <v xml:space="preserve">  </v>
          </cell>
          <cell r="P1007" t="str">
            <v xml:space="preserve">  </v>
          </cell>
        </row>
        <row r="1008">
          <cell r="H1008" t="str">
            <v xml:space="preserve">  </v>
          </cell>
          <cell r="I1008" t="str">
            <v xml:space="preserve">  </v>
          </cell>
          <cell r="J1008" t="str">
            <v xml:space="preserve">  </v>
          </cell>
          <cell r="K1008" t="str">
            <v xml:space="preserve">  </v>
          </cell>
          <cell r="L1008" t="str">
            <v xml:space="preserve">  </v>
          </cell>
          <cell r="M1008" t="str">
            <v xml:space="preserve">  </v>
          </cell>
          <cell r="N1008" t="str">
            <v xml:space="preserve">  </v>
          </cell>
          <cell r="O1008" t="str">
            <v xml:space="preserve">  </v>
          </cell>
          <cell r="P1008" t="str">
            <v xml:space="preserve">  </v>
          </cell>
        </row>
        <row r="1009">
          <cell r="H1009" t="str">
            <v xml:space="preserve">  </v>
          </cell>
          <cell r="I1009" t="str">
            <v xml:space="preserve">  </v>
          </cell>
          <cell r="J1009" t="str">
            <v xml:space="preserve">  </v>
          </cell>
          <cell r="K1009" t="str">
            <v xml:space="preserve">  </v>
          </cell>
          <cell r="L1009" t="str">
            <v xml:space="preserve">  </v>
          </cell>
          <cell r="M1009" t="str">
            <v xml:space="preserve">  </v>
          </cell>
          <cell r="N1009" t="str">
            <v xml:space="preserve">  </v>
          </cell>
          <cell r="O1009" t="str">
            <v xml:space="preserve">  </v>
          </cell>
          <cell r="P1009" t="str">
            <v xml:space="preserve">  </v>
          </cell>
        </row>
        <row r="1010">
          <cell r="C1010">
            <v>20704100</v>
          </cell>
          <cell r="D1010" t="str">
            <v>USD</v>
          </cell>
          <cell r="E1010" t="str">
            <v>BIRF</v>
          </cell>
          <cell r="F1010" t="str">
            <v>9890-0</v>
          </cell>
          <cell r="G1010" t="str">
            <v>GOBIERNO CENTRAL</v>
          </cell>
          <cell r="H1010" t="str">
            <v xml:space="preserve"> 26.11.2025 </v>
          </cell>
          <cell r="I1010">
            <v>900000000</v>
          </cell>
          <cell r="J1010" t="str">
            <v xml:space="preserve">  </v>
          </cell>
          <cell r="K1010" t="str">
            <v xml:space="preserve">  </v>
          </cell>
          <cell r="L1010" t="str">
            <v xml:space="preserve">  </v>
          </cell>
          <cell r="M1010" t="str">
            <v xml:space="preserve">  </v>
          </cell>
          <cell r="N1010" t="str">
            <v xml:space="preserve">  </v>
          </cell>
          <cell r="O1010" t="str">
            <v xml:space="preserve">  </v>
          </cell>
          <cell r="P1010">
            <v>900000000</v>
          </cell>
        </row>
        <row r="1011">
          <cell r="H1011" t="str">
            <v xml:space="preserve">  </v>
          </cell>
          <cell r="I1011" t="str">
            <v xml:space="preserve">  </v>
          </cell>
          <cell r="J1011" t="str">
            <v xml:space="preserve">  </v>
          </cell>
          <cell r="K1011" t="str">
            <v xml:space="preserve">  </v>
          </cell>
          <cell r="L1011" t="str">
            <v xml:space="preserve">  </v>
          </cell>
          <cell r="M1011" t="str">
            <v xml:space="preserve">  </v>
          </cell>
          <cell r="N1011" t="str">
            <v xml:space="preserve">  </v>
          </cell>
          <cell r="O1011" t="str">
            <v xml:space="preserve">  </v>
          </cell>
          <cell r="P1011" t="str">
            <v xml:space="preserve">  </v>
          </cell>
        </row>
        <row r="1012">
          <cell r="H1012" t="str">
            <v xml:space="preserve">  </v>
          </cell>
          <cell r="I1012" t="str">
            <v xml:space="preserve">  </v>
          </cell>
          <cell r="J1012" t="str">
            <v xml:space="preserve">  </v>
          </cell>
          <cell r="K1012" t="str">
            <v xml:space="preserve">  </v>
          </cell>
          <cell r="L1012" t="str">
            <v xml:space="preserve">  </v>
          </cell>
          <cell r="M1012" t="str">
            <v xml:space="preserve">  </v>
          </cell>
          <cell r="N1012" t="str">
            <v xml:space="preserve">  </v>
          </cell>
          <cell r="O1012" t="str">
            <v xml:space="preserve">  </v>
          </cell>
          <cell r="P1012" t="str">
            <v xml:space="preserve">  </v>
          </cell>
        </row>
        <row r="1013">
          <cell r="H1013" t="str">
            <v xml:space="preserve">  </v>
          </cell>
          <cell r="I1013" t="str">
            <v xml:space="preserve">  </v>
          </cell>
          <cell r="J1013" t="str">
            <v xml:space="preserve">  </v>
          </cell>
          <cell r="K1013" t="str">
            <v xml:space="preserve">  </v>
          </cell>
          <cell r="L1013" t="str">
            <v xml:space="preserve">  </v>
          </cell>
          <cell r="M1013" t="str">
            <v xml:space="preserve">  </v>
          </cell>
          <cell r="N1013" t="str">
            <v xml:space="preserve">  </v>
          </cell>
          <cell r="O1013" t="str">
            <v xml:space="preserve">  </v>
          </cell>
          <cell r="P1013" t="str">
            <v xml:space="preserve">  </v>
          </cell>
        </row>
        <row r="1014">
          <cell r="H1014" t="str">
            <v xml:space="preserve">  </v>
          </cell>
          <cell r="I1014" t="str">
            <v xml:space="preserve">  </v>
          </cell>
          <cell r="J1014" t="str">
            <v xml:space="preserve">  </v>
          </cell>
          <cell r="K1014" t="str">
            <v xml:space="preserve">  </v>
          </cell>
          <cell r="L1014" t="str">
            <v xml:space="preserve">  </v>
          </cell>
          <cell r="M1014" t="str">
            <v xml:space="preserve">  </v>
          </cell>
          <cell r="N1014" t="str">
            <v xml:space="preserve">  </v>
          </cell>
          <cell r="O1014" t="str">
            <v xml:space="preserve">  </v>
          </cell>
          <cell r="P1014" t="str">
            <v xml:space="preserve">  </v>
          </cell>
        </row>
        <row r="1015">
          <cell r="H1015" t="str">
            <v xml:space="preserve">  </v>
          </cell>
          <cell r="I1015" t="str">
            <v xml:space="preserve">  </v>
          </cell>
          <cell r="J1015" t="str">
            <v xml:space="preserve">  </v>
          </cell>
          <cell r="K1015" t="str">
            <v xml:space="preserve">  </v>
          </cell>
          <cell r="L1015" t="str">
            <v xml:space="preserve">  </v>
          </cell>
          <cell r="M1015" t="str">
            <v xml:space="preserve">  </v>
          </cell>
          <cell r="N1015" t="str">
            <v xml:space="preserve">  </v>
          </cell>
          <cell r="O1015" t="str">
            <v xml:space="preserve">  </v>
          </cell>
          <cell r="P1015" t="str">
            <v xml:space="preserve">  </v>
          </cell>
        </row>
        <row r="1016">
          <cell r="C1016">
            <v>20805000</v>
          </cell>
          <cell r="D1016" t="str">
            <v>USD</v>
          </cell>
          <cell r="E1016" t="str">
            <v>CAF</v>
          </cell>
          <cell r="F1016" t="str">
            <v>CFA 6182</v>
          </cell>
          <cell r="G1016" t="str">
            <v>GOBIERNO CENTRAL</v>
          </cell>
          <cell r="H1016" t="str">
            <v xml:space="preserve"> 23.03.2010 </v>
          </cell>
          <cell r="I1016">
            <v>26325971.600000001</v>
          </cell>
          <cell r="J1016" t="str">
            <v xml:space="preserve">  </v>
          </cell>
          <cell r="K1016" t="str">
            <v xml:space="preserve">  </v>
          </cell>
          <cell r="L1016" t="str">
            <v xml:space="preserve">  </v>
          </cell>
          <cell r="M1016" t="str">
            <v xml:space="preserve">  </v>
          </cell>
          <cell r="N1016" t="str">
            <v xml:space="preserve">  </v>
          </cell>
          <cell r="O1016" t="str">
            <v xml:space="preserve">  </v>
          </cell>
          <cell r="P1016">
            <v>26325971.600000001</v>
          </cell>
        </row>
        <row r="1017">
          <cell r="H1017" t="str">
            <v xml:space="preserve">  </v>
          </cell>
          <cell r="I1017" t="str">
            <v xml:space="preserve">  </v>
          </cell>
          <cell r="J1017" t="str">
            <v xml:space="preserve">  </v>
          </cell>
          <cell r="K1017" t="str">
            <v xml:space="preserve">  </v>
          </cell>
          <cell r="L1017" t="str">
            <v xml:space="preserve">  </v>
          </cell>
          <cell r="M1017" t="str">
            <v xml:space="preserve">  </v>
          </cell>
          <cell r="N1017" t="str">
            <v xml:space="preserve">  </v>
          </cell>
          <cell r="O1017" t="str">
            <v xml:space="preserve">  </v>
          </cell>
          <cell r="P1017" t="str">
            <v xml:space="preserve">  </v>
          </cell>
        </row>
        <row r="1018">
          <cell r="H1018" t="str">
            <v xml:space="preserve">  </v>
          </cell>
          <cell r="I1018" t="str">
            <v xml:space="preserve">  </v>
          </cell>
          <cell r="J1018" t="str">
            <v xml:space="preserve">  </v>
          </cell>
          <cell r="K1018" t="str">
            <v xml:space="preserve">  </v>
          </cell>
          <cell r="L1018" t="str">
            <v xml:space="preserve">  </v>
          </cell>
          <cell r="M1018" t="str">
            <v xml:space="preserve">  </v>
          </cell>
          <cell r="N1018" t="str">
            <v xml:space="preserve">  </v>
          </cell>
          <cell r="O1018" t="str">
            <v xml:space="preserve">  </v>
          </cell>
          <cell r="P1018" t="str">
            <v xml:space="preserve">  </v>
          </cell>
        </row>
        <row r="1019">
          <cell r="H1019" t="str">
            <v xml:space="preserve">  </v>
          </cell>
          <cell r="I1019" t="str">
            <v xml:space="preserve">  </v>
          </cell>
          <cell r="J1019" t="str">
            <v xml:space="preserve">  </v>
          </cell>
          <cell r="K1019" t="str">
            <v xml:space="preserve">  </v>
          </cell>
          <cell r="L1019" t="str">
            <v xml:space="preserve">  </v>
          </cell>
          <cell r="M1019" t="str">
            <v xml:space="preserve">  </v>
          </cell>
          <cell r="N1019" t="str">
            <v xml:space="preserve">  </v>
          </cell>
          <cell r="O1019" t="str">
            <v xml:space="preserve">  </v>
          </cell>
          <cell r="P1019" t="str">
            <v xml:space="preserve">  </v>
          </cell>
        </row>
        <row r="1020">
          <cell r="H1020" t="str">
            <v xml:space="preserve">  </v>
          </cell>
          <cell r="I1020" t="str">
            <v xml:space="preserve">  </v>
          </cell>
          <cell r="J1020" t="str">
            <v xml:space="preserve">  </v>
          </cell>
          <cell r="K1020" t="str">
            <v xml:space="preserve">  </v>
          </cell>
          <cell r="L1020" t="str">
            <v xml:space="preserve">  </v>
          </cell>
          <cell r="M1020" t="str">
            <v xml:space="preserve">  </v>
          </cell>
          <cell r="N1020" t="str">
            <v xml:space="preserve">  </v>
          </cell>
          <cell r="O1020" t="str">
            <v xml:space="preserve">  </v>
          </cell>
          <cell r="P1020" t="str">
            <v xml:space="preserve">  </v>
          </cell>
        </row>
        <row r="1021">
          <cell r="H1021" t="str">
            <v xml:space="preserve">  </v>
          </cell>
          <cell r="I1021" t="str">
            <v xml:space="preserve">  </v>
          </cell>
          <cell r="J1021" t="str">
            <v xml:space="preserve">  </v>
          </cell>
          <cell r="K1021" t="str">
            <v xml:space="preserve">  </v>
          </cell>
          <cell r="L1021" t="str">
            <v xml:space="preserve">  </v>
          </cell>
          <cell r="M1021" t="str">
            <v xml:space="preserve">  </v>
          </cell>
          <cell r="N1021" t="str">
            <v xml:space="preserve">  </v>
          </cell>
          <cell r="O1021" t="str">
            <v xml:space="preserve">  </v>
          </cell>
          <cell r="P1021" t="str">
            <v xml:space="preserve">  </v>
          </cell>
        </row>
        <row r="1022">
          <cell r="C1022">
            <v>20808000</v>
          </cell>
          <cell r="D1022" t="str">
            <v>USD</v>
          </cell>
          <cell r="E1022" t="str">
            <v>CAF</v>
          </cell>
          <cell r="F1022" t="str">
            <v>CFA 6903</v>
          </cell>
          <cell r="G1022" t="str">
            <v>GOBIERNO CENTRAL</v>
          </cell>
          <cell r="H1022" t="str">
            <v xml:space="preserve"> 30.11.2010 </v>
          </cell>
          <cell r="I1022">
            <v>65971779.740000002</v>
          </cell>
          <cell r="J1022" t="str">
            <v xml:space="preserve">  </v>
          </cell>
          <cell r="K1022" t="str">
            <v xml:space="preserve">  </v>
          </cell>
          <cell r="L1022" t="str">
            <v xml:space="preserve">  </v>
          </cell>
          <cell r="M1022" t="str">
            <v xml:space="preserve">  </v>
          </cell>
          <cell r="N1022" t="str">
            <v xml:space="preserve">  </v>
          </cell>
          <cell r="O1022" t="str">
            <v xml:space="preserve">  </v>
          </cell>
          <cell r="P1022">
            <v>65971779.740000002</v>
          </cell>
        </row>
        <row r="1023">
          <cell r="H1023" t="str">
            <v xml:space="preserve">  </v>
          </cell>
          <cell r="I1023" t="str">
            <v xml:space="preserve">  </v>
          </cell>
          <cell r="J1023" t="str">
            <v xml:space="preserve">  </v>
          </cell>
          <cell r="K1023" t="str">
            <v xml:space="preserve">  </v>
          </cell>
          <cell r="L1023" t="str">
            <v xml:space="preserve">  </v>
          </cell>
          <cell r="M1023" t="str">
            <v xml:space="preserve">  </v>
          </cell>
          <cell r="N1023" t="str">
            <v xml:space="preserve">  </v>
          </cell>
          <cell r="O1023" t="str">
            <v xml:space="preserve">  </v>
          </cell>
          <cell r="P1023" t="str">
            <v xml:space="preserve">  </v>
          </cell>
        </row>
        <row r="1024">
          <cell r="H1024" t="str">
            <v xml:space="preserve">  </v>
          </cell>
          <cell r="I1024" t="str">
            <v xml:space="preserve">  </v>
          </cell>
          <cell r="J1024" t="str">
            <v xml:space="preserve">  </v>
          </cell>
          <cell r="K1024" t="str">
            <v xml:space="preserve">  </v>
          </cell>
          <cell r="L1024" t="str">
            <v xml:space="preserve">  </v>
          </cell>
          <cell r="M1024" t="str">
            <v xml:space="preserve">  </v>
          </cell>
          <cell r="N1024" t="str">
            <v xml:space="preserve">  </v>
          </cell>
          <cell r="O1024" t="str">
            <v xml:space="preserve">  </v>
          </cell>
          <cell r="P1024" t="str">
            <v xml:space="preserve">  </v>
          </cell>
        </row>
        <row r="1025">
          <cell r="H1025" t="str">
            <v xml:space="preserve">  </v>
          </cell>
          <cell r="I1025" t="str">
            <v xml:space="preserve">  </v>
          </cell>
          <cell r="J1025" t="str">
            <v xml:space="preserve">  </v>
          </cell>
          <cell r="K1025" t="str">
            <v xml:space="preserve">  </v>
          </cell>
          <cell r="L1025" t="str">
            <v xml:space="preserve">  </v>
          </cell>
          <cell r="M1025" t="str">
            <v xml:space="preserve">  </v>
          </cell>
          <cell r="N1025" t="str">
            <v xml:space="preserve">  </v>
          </cell>
          <cell r="O1025" t="str">
            <v xml:space="preserve">  </v>
          </cell>
          <cell r="P1025" t="str">
            <v xml:space="preserve">  </v>
          </cell>
        </row>
        <row r="1026">
          <cell r="H1026" t="str">
            <v xml:space="preserve">  </v>
          </cell>
          <cell r="I1026" t="str">
            <v xml:space="preserve">  </v>
          </cell>
          <cell r="J1026" t="str">
            <v xml:space="preserve">  </v>
          </cell>
          <cell r="K1026" t="str">
            <v xml:space="preserve">  </v>
          </cell>
          <cell r="L1026" t="str">
            <v xml:space="preserve">  </v>
          </cell>
          <cell r="M1026" t="str">
            <v xml:space="preserve">  </v>
          </cell>
          <cell r="N1026" t="str">
            <v xml:space="preserve">  </v>
          </cell>
          <cell r="O1026" t="str">
            <v xml:space="preserve">  </v>
          </cell>
          <cell r="P1026" t="str">
            <v xml:space="preserve">  </v>
          </cell>
        </row>
        <row r="1027">
          <cell r="H1027" t="str">
            <v xml:space="preserve">  </v>
          </cell>
          <cell r="I1027" t="str">
            <v xml:space="preserve">  </v>
          </cell>
          <cell r="J1027" t="str">
            <v xml:space="preserve">  </v>
          </cell>
          <cell r="K1027" t="str">
            <v xml:space="preserve">  </v>
          </cell>
          <cell r="L1027" t="str">
            <v xml:space="preserve">  </v>
          </cell>
          <cell r="M1027" t="str">
            <v xml:space="preserve">  </v>
          </cell>
          <cell r="N1027" t="str">
            <v xml:space="preserve">  </v>
          </cell>
          <cell r="O1027" t="str">
            <v xml:space="preserve">  </v>
          </cell>
          <cell r="P1027" t="str">
            <v xml:space="preserve">  </v>
          </cell>
        </row>
        <row r="1028">
          <cell r="C1028">
            <v>20809000</v>
          </cell>
          <cell r="D1028" t="str">
            <v>USD</v>
          </cell>
          <cell r="E1028" t="str">
            <v>CAF</v>
          </cell>
          <cell r="F1028" t="str">
            <v>CFA 7413</v>
          </cell>
          <cell r="G1028" t="str">
            <v>GOBIERNO CENTRAL</v>
          </cell>
          <cell r="H1028" t="str">
            <v xml:space="preserve"> 26.06.2011 </v>
          </cell>
          <cell r="I1028">
            <v>4761565.45</v>
          </cell>
          <cell r="J1028" t="str">
            <v xml:space="preserve">  </v>
          </cell>
          <cell r="K1028" t="str">
            <v xml:space="preserve">  </v>
          </cell>
          <cell r="L1028" t="str">
            <v xml:space="preserve">  </v>
          </cell>
          <cell r="M1028" t="str">
            <v xml:space="preserve">  </v>
          </cell>
          <cell r="N1028" t="str">
            <v xml:space="preserve">  </v>
          </cell>
          <cell r="O1028" t="str">
            <v xml:space="preserve">  </v>
          </cell>
          <cell r="P1028">
            <v>4761565.45</v>
          </cell>
        </row>
        <row r="1029">
          <cell r="H1029" t="str">
            <v xml:space="preserve">  </v>
          </cell>
          <cell r="I1029" t="str">
            <v xml:space="preserve">  </v>
          </cell>
          <cell r="J1029" t="str">
            <v xml:space="preserve">  </v>
          </cell>
          <cell r="K1029" t="str">
            <v xml:space="preserve">  </v>
          </cell>
          <cell r="L1029" t="str">
            <v xml:space="preserve">  </v>
          </cell>
          <cell r="M1029" t="str">
            <v xml:space="preserve">  </v>
          </cell>
          <cell r="N1029" t="str">
            <v xml:space="preserve">  </v>
          </cell>
          <cell r="O1029" t="str">
            <v xml:space="preserve">  </v>
          </cell>
          <cell r="P1029" t="str">
            <v xml:space="preserve">  </v>
          </cell>
        </row>
        <row r="1030">
          <cell r="H1030" t="str">
            <v xml:space="preserve">  </v>
          </cell>
          <cell r="I1030" t="str">
            <v xml:space="preserve">  </v>
          </cell>
          <cell r="J1030" t="str">
            <v xml:space="preserve">  </v>
          </cell>
          <cell r="K1030" t="str">
            <v xml:space="preserve">  </v>
          </cell>
          <cell r="L1030" t="str">
            <v xml:space="preserve">  </v>
          </cell>
          <cell r="M1030" t="str">
            <v xml:space="preserve">  </v>
          </cell>
          <cell r="N1030" t="str">
            <v xml:space="preserve">  </v>
          </cell>
          <cell r="O1030" t="str">
            <v xml:space="preserve">  </v>
          </cell>
          <cell r="P1030" t="str">
            <v xml:space="preserve">  </v>
          </cell>
        </row>
        <row r="1031">
          <cell r="H1031" t="str">
            <v xml:space="preserve">  </v>
          </cell>
          <cell r="I1031" t="str">
            <v xml:space="preserve">  </v>
          </cell>
          <cell r="J1031" t="str">
            <v xml:space="preserve">  </v>
          </cell>
          <cell r="K1031" t="str">
            <v xml:space="preserve">  </v>
          </cell>
          <cell r="L1031" t="str">
            <v xml:space="preserve">  </v>
          </cell>
          <cell r="M1031" t="str">
            <v xml:space="preserve">  </v>
          </cell>
          <cell r="N1031" t="str">
            <v xml:space="preserve">  </v>
          </cell>
          <cell r="O1031" t="str">
            <v xml:space="preserve">  </v>
          </cell>
          <cell r="P1031" t="str">
            <v xml:space="preserve">  </v>
          </cell>
        </row>
        <row r="1032">
          <cell r="H1032" t="str">
            <v xml:space="preserve">  </v>
          </cell>
          <cell r="I1032" t="str">
            <v xml:space="preserve">  </v>
          </cell>
          <cell r="J1032" t="str">
            <v xml:space="preserve">  </v>
          </cell>
          <cell r="K1032" t="str">
            <v xml:space="preserve">  </v>
          </cell>
          <cell r="L1032" t="str">
            <v xml:space="preserve">  </v>
          </cell>
          <cell r="M1032" t="str">
            <v xml:space="preserve">  </v>
          </cell>
          <cell r="N1032" t="str">
            <v xml:space="preserve">  </v>
          </cell>
          <cell r="O1032" t="str">
            <v xml:space="preserve">  </v>
          </cell>
          <cell r="P1032" t="str">
            <v xml:space="preserve">  </v>
          </cell>
        </row>
        <row r="1033">
          <cell r="H1033" t="str">
            <v xml:space="preserve">  </v>
          </cell>
          <cell r="I1033" t="str">
            <v xml:space="preserve">  </v>
          </cell>
          <cell r="J1033" t="str">
            <v xml:space="preserve">  </v>
          </cell>
          <cell r="K1033" t="str">
            <v xml:space="preserve">  </v>
          </cell>
          <cell r="L1033" t="str">
            <v xml:space="preserve">  </v>
          </cell>
          <cell r="M1033" t="str">
            <v xml:space="preserve">  </v>
          </cell>
          <cell r="N1033" t="str">
            <v xml:space="preserve">  </v>
          </cell>
          <cell r="O1033" t="str">
            <v xml:space="preserve">  </v>
          </cell>
          <cell r="P1033" t="str">
            <v xml:space="preserve">  </v>
          </cell>
        </row>
        <row r="1034">
          <cell r="C1034">
            <v>20811000</v>
          </cell>
          <cell r="D1034" t="str">
            <v>USD</v>
          </cell>
          <cell r="E1034" t="str">
            <v>CAF</v>
          </cell>
          <cell r="F1034" t="str">
            <v>CFA 7809</v>
          </cell>
          <cell r="G1034" t="str">
            <v>GOBIERNO CENTRAL</v>
          </cell>
          <cell r="H1034" t="str">
            <v xml:space="preserve"> 25.06.2012 </v>
          </cell>
          <cell r="I1034">
            <v>10447152.109999999</v>
          </cell>
          <cell r="J1034" t="str">
            <v xml:space="preserve">  </v>
          </cell>
          <cell r="K1034" t="str">
            <v xml:space="preserve">  </v>
          </cell>
          <cell r="L1034" t="str">
            <v xml:space="preserve">  </v>
          </cell>
          <cell r="M1034" t="str">
            <v xml:space="preserve">  </v>
          </cell>
          <cell r="N1034" t="str">
            <v xml:space="preserve">  </v>
          </cell>
          <cell r="O1034" t="str">
            <v xml:space="preserve">  </v>
          </cell>
          <cell r="P1034">
            <v>10447152.109999999</v>
          </cell>
        </row>
        <row r="1035">
          <cell r="H1035" t="str">
            <v xml:space="preserve">  </v>
          </cell>
          <cell r="I1035" t="str">
            <v xml:space="preserve">  </v>
          </cell>
          <cell r="J1035" t="str">
            <v xml:space="preserve">  </v>
          </cell>
          <cell r="K1035" t="str">
            <v xml:space="preserve">  </v>
          </cell>
          <cell r="L1035" t="str">
            <v xml:space="preserve">  </v>
          </cell>
          <cell r="M1035" t="str">
            <v xml:space="preserve">  </v>
          </cell>
          <cell r="N1035" t="str">
            <v xml:space="preserve">  </v>
          </cell>
          <cell r="O1035" t="str">
            <v xml:space="preserve">  </v>
          </cell>
          <cell r="P1035" t="str">
            <v xml:space="preserve">  </v>
          </cell>
        </row>
        <row r="1036">
          <cell r="H1036" t="str">
            <v xml:space="preserve">  </v>
          </cell>
          <cell r="I1036" t="str">
            <v xml:space="preserve">  </v>
          </cell>
          <cell r="J1036" t="str">
            <v xml:space="preserve">  </v>
          </cell>
          <cell r="K1036" t="str">
            <v xml:space="preserve">  </v>
          </cell>
          <cell r="L1036" t="str">
            <v xml:space="preserve">  </v>
          </cell>
          <cell r="M1036" t="str">
            <v xml:space="preserve">  </v>
          </cell>
          <cell r="N1036" t="str">
            <v xml:space="preserve">  </v>
          </cell>
          <cell r="O1036" t="str">
            <v xml:space="preserve">  </v>
          </cell>
          <cell r="P1036" t="str">
            <v xml:space="preserve">  </v>
          </cell>
        </row>
        <row r="1037">
          <cell r="H1037" t="str">
            <v xml:space="preserve">  </v>
          </cell>
          <cell r="I1037" t="str">
            <v xml:space="preserve">  </v>
          </cell>
          <cell r="J1037" t="str">
            <v xml:space="preserve">  </v>
          </cell>
          <cell r="K1037" t="str">
            <v xml:space="preserve">  </v>
          </cell>
          <cell r="L1037" t="str">
            <v xml:space="preserve">  </v>
          </cell>
          <cell r="M1037" t="str">
            <v xml:space="preserve">  </v>
          </cell>
          <cell r="N1037" t="str">
            <v xml:space="preserve">  </v>
          </cell>
          <cell r="O1037" t="str">
            <v xml:space="preserve">  </v>
          </cell>
          <cell r="P1037" t="str">
            <v xml:space="preserve">  </v>
          </cell>
        </row>
        <row r="1038">
          <cell r="H1038" t="str">
            <v xml:space="preserve">  </v>
          </cell>
          <cell r="I1038" t="str">
            <v xml:space="preserve">  </v>
          </cell>
          <cell r="J1038" t="str">
            <v xml:space="preserve">  </v>
          </cell>
          <cell r="K1038" t="str">
            <v xml:space="preserve">  </v>
          </cell>
          <cell r="L1038" t="str">
            <v xml:space="preserve">  </v>
          </cell>
          <cell r="M1038" t="str">
            <v xml:space="preserve">  </v>
          </cell>
          <cell r="N1038" t="str">
            <v xml:space="preserve">  </v>
          </cell>
          <cell r="O1038" t="str">
            <v xml:space="preserve">  </v>
          </cell>
          <cell r="P1038" t="str">
            <v xml:space="preserve">  </v>
          </cell>
        </row>
        <row r="1039">
          <cell r="H1039" t="str">
            <v xml:space="preserve">  </v>
          </cell>
          <cell r="I1039" t="str">
            <v xml:space="preserve">  </v>
          </cell>
          <cell r="J1039" t="str">
            <v xml:space="preserve">  </v>
          </cell>
          <cell r="K1039" t="str">
            <v xml:space="preserve">  </v>
          </cell>
          <cell r="L1039" t="str">
            <v xml:space="preserve">  </v>
          </cell>
          <cell r="M1039" t="str">
            <v xml:space="preserve">  </v>
          </cell>
          <cell r="N1039" t="str">
            <v xml:space="preserve">  </v>
          </cell>
          <cell r="O1039" t="str">
            <v xml:space="preserve">  </v>
          </cell>
          <cell r="P1039" t="str">
            <v xml:space="preserve">  </v>
          </cell>
        </row>
        <row r="1040">
          <cell r="C1040">
            <v>20813000</v>
          </cell>
          <cell r="D1040" t="str">
            <v>USD</v>
          </cell>
          <cell r="E1040" t="str">
            <v>CAF</v>
          </cell>
          <cell r="F1040" t="str">
            <v>CFA 7836</v>
          </cell>
          <cell r="G1040" t="str">
            <v>DMQ</v>
          </cell>
          <cell r="H1040" t="str">
            <v xml:space="preserve"> 03.07.2012 </v>
          </cell>
          <cell r="I1040">
            <v>12499653.75</v>
          </cell>
          <cell r="J1040" t="str">
            <v xml:space="preserve">  </v>
          </cell>
          <cell r="K1040" t="str">
            <v xml:space="preserve">  </v>
          </cell>
          <cell r="L1040" t="str">
            <v xml:space="preserve">  </v>
          </cell>
          <cell r="M1040" t="str">
            <v xml:space="preserve">  </v>
          </cell>
          <cell r="N1040" t="str">
            <v xml:space="preserve">  </v>
          </cell>
          <cell r="O1040" t="str">
            <v xml:space="preserve">  </v>
          </cell>
          <cell r="P1040">
            <v>12499653.75</v>
          </cell>
        </row>
        <row r="1041">
          <cell r="H1041" t="str">
            <v xml:space="preserve">  </v>
          </cell>
          <cell r="I1041" t="str">
            <v xml:space="preserve">  </v>
          </cell>
          <cell r="J1041" t="str">
            <v xml:space="preserve">  </v>
          </cell>
          <cell r="K1041" t="str">
            <v xml:space="preserve">  </v>
          </cell>
          <cell r="L1041" t="str">
            <v xml:space="preserve">  </v>
          </cell>
          <cell r="M1041" t="str">
            <v xml:space="preserve">  </v>
          </cell>
          <cell r="N1041" t="str">
            <v xml:space="preserve">  </v>
          </cell>
          <cell r="O1041" t="str">
            <v xml:space="preserve">  </v>
          </cell>
          <cell r="P1041" t="str">
            <v xml:space="preserve">  </v>
          </cell>
        </row>
        <row r="1042">
          <cell r="H1042" t="str">
            <v xml:space="preserve">  </v>
          </cell>
          <cell r="I1042" t="str">
            <v xml:space="preserve">  </v>
          </cell>
          <cell r="J1042" t="str">
            <v xml:space="preserve">  </v>
          </cell>
          <cell r="K1042" t="str">
            <v xml:space="preserve">  </v>
          </cell>
          <cell r="L1042" t="str">
            <v xml:space="preserve">  </v>
          </cell>
          <cell r="M1042" t="str">
            <v xml:space="preserve">  </v>
          </cell>
          <cell r="N1042" t="str">
            <v xml:space="preserve">  </v>
          </cell>
          <cell r="O1042" t="str">
            <v xml:space="preserve">  </v>
          </cell>
          <cell r="P1042" t="str">
            <v xml:space="preserve">  </v>
          </cell>
        </row>
        <row r="1043">
          <cell r="H1043" t="str">
            <v xml:space="preserve">  </v>
          </cell>
          <cell r="I1043" t="str">
            <v xml:space="preserve">  </v>
          </cell>
          <cell r="J1043" t="str">
            <v xml:space="preserve">  </v>
          </cell>
          <cell r="K1043" t="str">
            <v xml:space="preserve">  </v>
          </cell>
          <cell r="L1043" t="str">
            <v xml:space="preserve">  </v>
          </cell>
          <cell r="M1043" t="str">
            <v xml:space="preserve">  </v>
          </cell>
          <cell r="N1043" t="str">
            <v xml:space="preserve">  </v>
          </cell>
          <cell r="O1043" t="str">
            <v xml:space="preserve">  </v>
          </cell>
          <cell r="P1043" t="str">
            <v xml:space="preserve">  </v>
          </cell>
        </row>
        <row r="1044">
          <cell r="H1044" t="str">
            <v xml:space="preserve">  </v>
          </cell>
          <cell r="I1044" t="str">
            <v xml:space="preserve">  </v>
          </cell>
          <cell r="J1044" t="str">
            <v xml:space="preserve">  </v>
          </cell>
          <cell r="K1044" t="str">
            <v xml:space="preserve">  </v>
          </cell>
          <cell r="L1044" t="str">
            <v xml:space="preserve">  </v>
          </cell>
          <cell r="M1044" t="str">
            <v xml:space="preserve">  </v>
          </cell>
          <cell r="N1044" t="str">
            <v xml:space="preserve">  </v>
          </cell>
          <cell r="O1044" t="str">
            <v xml:space="preserve">  </v>
          </cell>
          <cell r="P1044" t="str">
            <v xml:space="preserve">  </v>
          </cell>
        </row>
        <row r="1045">
          <cell r="H1045" t="str">
            <v xml:space="preserve">  </v>
          </cell>
          <cell r="I1045" t="str">
            <v xml:space="preserve">  </v>
          </cell>
          <cell r="J1045" t="str">
            <v xml:space="preserve">  </v>
          </cell>
          <cell r="K1045" t="str">
            <v xml:space="preserve">  </v>
          </cell>
          <cell r="L1045" t="str">
            <v xml:space="preserve">  </v>
          </cell>
          <cell r="M1045" t="str">
            <v xml:space="preserve">  </v>
          </cell>
          <cell r="N1045" t="str">
            <v xml:space="preserve">  </v>
          </cell>
          <cell r="O1045" t="str">
            <v xml:space="preserve">  </v>
          </cell>
          <cell r="P1045" t="str">
            <v xml:space="preserve">  </v>
          </cell>
        </row>
        <row r="1046">
          <cell r="C1046">
            <v>20817000</v>
          </cell>
          <cell r="D1046" t="str">
            <v>USD</v>
          </cell>
          <cell r="E1046" t="str">
            <v>CAF</v>
          </cell>
          <cell r="F1046" t="str">
            <v>CFA 8396 BEDE</v>
          </cell>
          <cell r="G1046" t="str">
            <v>GOBIERNO CENTRAL</v>
          </cell>
          <cell r="H1046" t="str">
            <v xml:space="preserve"> 03.12.2013 </v>
          </cell>
          <cell r="I1046">
            <v>50761385.310000002</v>
          </cell>
          <cell r="J1046" t="str">
            <v xml:space="preserve">  </v>
          </cell>
          <cell r="K1046" t="str">
            <v xml:space="preserve">  </v>
          </cell>
          <cell r="L1046" t="str">
            <v xml:space="preserve">  </v>
          </cell>
          <cell r="M1046" t="str">
            <v xml:space="preserve">  </v>
          </cell>
          <cell r="N1046" t="str">
            <v xml:space="preserve">  </v>
          </cell>
          <cell r="O1046" t="str">
            <v xml:space="preserve">  </v>
          </cell>
          <cell r="P1046">
            <v>50761385.310000002</v>
          </cell>
        </row>
        <row r="1047">
          <cell r="H1047" t="str">
            <v xml:space="preserve">  </v>
          </cell>
          <cell r="I1047" t="str">
            <v xml:space="preserve">  </v>
          </cell>
          <cell r="J1047" t="str">
            <v xml:space="preserve">  </v>
          </cell>
          <cell r="K1047" t="str">
            <v xml:space="preserve">  </v>
          </cell>
          <cell r="L1047" t="str">
            <v xml:space="preserve">  </v>
          </cell>
          <cell r="M1047" t="str">
            <v xml:space="preserve">  </v>
          </cell>
          <cell r="N1047" t="str">
            <v xml:space="preserve">  </v>
          </cell>
          <cell r="O1047" t="str">
            <v xml:space="preserve">  </v>
          </cell>
          <cell r="P1047" t="str">
            <v xml:space="preserve">  </v>
          </cell>
        </row>
        <row r="1048">
          <cell r="H1048" t="str">
            <v xml:space="preserve">  </v>
          </cell>
          <cell r="I1048" t="str">
            <v xml:space="preserve">  </v>
          </cell>
          <cell r="J1048" t="str">
            <v xml:space="preserve">  </v>
          </cell>
          <cell r="K1048" t="str">
            <v xml:space="preserve">  </v>
          </cell>
          <cell r="L1048" t="str">
            <v xml:space="preserve">  </v>
          </cell>
          <cell r="M1048" t="str">
            <v xml:space="preserve">  </v>
          </cell>
          <cell r="N1048" t="str">
            <v xml:space="preserve">  </v>
          </cell>
          <cell r="O1048" t="str">
            <v xml:space="preserve">  </v>
          </cell>
          <cell r="P1048" t="str">
            <v xml:space="preserve">  </v>
          </cell>
        </row>
        <row r="1049">
          <cell r="H1049" t="str">
            <v xml:space="preserve">  </v>
          </cell>
          <cell r="I1049" t="str">
            <v xml:space="preserve">  </v>
          </cell>
          <cell r="J1049" t="str">
            <v xml:space="preserve">  </v>
          </cell>
          <cell r="K1049" t="str">
            <v xml:space="preserve">  </v>
          </cell>
          <cell r="L1049" t="str">
            <v xml:space="preserve">  </v>
          </cell>
          <cell r="M1049" t="str">
            <v xml:space="preserve">  </v>
          </cell>
          <cell r="N1049" t="str">
            <v xml:space="preserve">  </v>
          </cell>
          <cell r="O1049" t="str">
            <v xml:space="preserve">  </v>
          </cell>
          <cell r="P1049" t="str">
            <v xml:space="preserve">  </v>
          </cell>
        </row>
        <row r="1050">
          <cell r="H1050" t="str">
            <v xml:space="preserve">  </v>
          </cell>
          <cell r="I1050" t="str">
            <v xml:space="preserve">  </v>
          </cell>
          <cell r="J1050" t="str">
            <v xml:space="preserve">  </v>
          </cell>
          <cell r="K1050" t="str">
            <v xml:space="preserve">  </v>
          </cell>
          <cell r="L1050" t="str">
            <v xml:space="preserve">  </v>
          </cell>
          <cell r="M1050" t="str">
            <v xml:space="preserve">  </v>
          </cell>
          <cell r="N1050" t="str">
            <v xml:space="preserve">  </v>
          </cell>
          <cell r="O1050" t="str">
            <v xml:space="preserve">  </v>
          </cell>
          <cell r="P1050" t="str">
            <v xml:space="preserve">  </v>
          </cell>
        </row>
        <row r="1051">
          <cell r="H1051" t="str">
            <v xml:space="preserve">  </v>
          </cell>
          <cell r="I1051" t="str">
            <v xml:space="preserve">  </v>
          </cell>
          <cell r="J1051" t="str">
            <v xml:space="preserve">  </v>
          </cell>
          <cell r="K1051" t="str">
            <v xml:space="preserve">  </v>
          </cell>
          <cell r="L1051" t="str">
            <v xml:space="preserve">  </v>
          </cell>
          <cell r="M1051" t="str">
            <v xml:space="preserve">  </v>
          </cell>
          <cell r="N1051" t="str">
            <v xml:space="preserve">  </v>
          </cell>
          <cell r="O1051" t="str">
            <v xml:space="preserve">  </v>
          </cell>
          <cell r="P1051" t="str">
            <v xml:space="preserve">  </v>
          </cell>
        </row>
        <row r="1052">
          <cell r="C1052">
            <v>20817001</v>
          </cell>
          <cell r="D1052" t="str">
            <v>USD</v>
          </cell>
          <cell r="E1052" t="str">
            <v>CAF</v>
          </cell>
          <cell r="F1052" t="str">
            <v>CAF 8396 MINFIN</v>
          </cell>
          <cell r="G1052" t="str">
            <v>GOBIERNO CENTRAL</v>
          </cell>
          <cell r="H1052" t="str">
            <v xml:space="preserve"> 03.12.2013 </v>
          </cell>
          <cell r="I1052">
            <v>25066125.989999998</v>
          </cell>
          <cell r="J1052" t="str">
            <v xml:space="preserve">  </v>
          </cell>
          <cell r="K1052" t="str">
            <v xml:space="preserve">  </v>
          </cell>
          <cell r="L1052" t="str">
            <v xml:space="preserve">  </v>
          </cell>
          <cell r="M1052" t="str">
            <v xml:space="preserve">  </v>
          </cell>
          <cell r="N1052" t="str">
            <v xml:space="preserve">  </v>
          </cell>
          <cell r="O1052" t="str">
            <v xml:space="preserve">  </v>
          </cell>
          <cell r="P1052">
            <v>25066125.989999998</v>
          </cell>
        </row>
        <row r="1053">
          <cell r="H1053" t="str">
            <v xml:space="preserve">  </v>
          </cell>
          <cell r="I1053" t="str">
            <v xml:space="preserve">  </v>
          </cell>
          <cell r="J1053" t="str">
            <v xml:space="preserve">  </v>
          </cell>
          <cell r="K1053" t="str">
            <v xml:space="preserve">  </v>
          </cell>
          <cell r="L1053" t="str">
            <v xml:space="preserve">  </v>
          </cell>
          <cell r="M1053" t="str">
            <v xml:space="preserve">  </v>
          </cell>
          <cell r="N1053" t="str">
            <v xml:space="preserve">  </v>
          </cell>
          <cell r="O1053" t="str">
            <v xml:space="preserve">  </v>
          </cell>
          <cell r="P1053" t="str">
            <v xml:space="preserve">  </v>
          </cell>
        </row>
        <row r="1054">
          <cell r="H1054" t="str">
            <v xml:space="preserve">  </v>
          </cell>
          <cell r="I1054" t="str">
            <v xml:space="preserve">  </v>
          </cell>
          <cell r="J1054" t="str">
            <v xml:space="preserve">  </v>
          </cell>
          <cell r="K1054" t="str">
            <v xml:space="preserve">  </v>
          </cell>
          <cell r="L1054" t="str">
            <v xml:space="preserve">  </v>
          </cell>
          <cell r="M1054" t="str">
            <v xml:space="preserve">  </v>
          </cell>
          <cell r="N1054" t="str">
            <v xml:space="preserve">  </v>
          </cell>
          <cell r="O1054" t="str">
            <v xml:space="preserve">  </v>
          </cell>
          <cell r="P1054" t="str">
            <v xml:space="preserve">  </v>
          </cell>
        </row>
        <row r="1055">
          <cell r="H1055" t="str">
            <v xml:space="preserve">  </v>
          </cell>
          <cell r="I1055" t="str">
            <v xml:space="preserve">  </v>
          </cell>
          <cell r="J1055" t="str">
            <v xml:space="preserve">  </v>
          </cell>
          <cell r="K1055" t="str">
            <v xml:space="preserve">  </v>
          </cell>
          <cell r="L1055" t="str">
            <v xml:space="preserve">  </v>
          </cell>
          <cell r="M1055" t="str">
            <v xml:space="preserve">  </v>
          </cell>
          <cell r="N1055" t="str">
            <v xml:space="preserve">  </v>
          </cell>
          <cell r="O1055" t="str">
            <v xml:space="preserve">  </v>
          </cell>
          <cell r="P1055" t="str">
            <v xml:space="preserve">  </v>
          </cell>
        </row>
        <row r="1056">
          <cell r="H1056" t="str">
            <v xml:space="preserve">  </v>
          </cell>
          <cell r="I1056" t="str">
            <v xml:space="preserve">  </v>
          </cell>
          <cell r="J1056" t="str">
            <v xml:space="preserve">  </v>
          </cell>
          <cell r="K1056" t="str">
            <v xml:space="preserve">  </v>
          </cell>
          <cell r="L1056" t="str">
            <v xml:space="preserve">  </v>
          </cell>
          <cell r="M1056" t="str">
            <v xml:space="preserve">  </v>
          </cell>
          <cell r="N1056" t="str">
            <v xml:space="preserve">  </v>
          </cell>
          <cell r="O1056" t="str">
            <v xml:space="preserve">  </v>
          </cell>
          <cell r="P1056" t="str">
            <v xml:space="preserve">  </v>
          </cell>
        </row>
        <row r="1057">
          <cell r="H1057" t="str">
            <v xml:space="preserve">  </v>
          </cell>
          <cell r="I1057" t="str">
            <v xml:space="preserve">  </v>
          </cell>
          <cell r="J1057" t="str">
            <v xml:space="preserve">  </v>
          </cell>
          <cell r="K1057" t="str">
            <v xml:space="preserve">  </v>
          </cell>
          <cell r="L1057" t="str">
            <v xml:space="preserve">  </v>
          </cell>
          <cell r="M1057" t="str">
            <v xml:space="preserve">  </v>
          </cell>
          <cell r="N1057" t="str">
            <v xml:space="preserve">  </v>
          </cell>
          <cell r="O1057" t="str">
            <v xml:space="preserve">  </v>
          </cell>
          <cell r="P1057" t="str">
            <v xml:space="preserve">  </v>
          </cell>
        </row>
        <row r="1058">
          <cell r="C1058">
            <v>20818000</v>
          </cell>
          <cell r="D1058" t="str">
            <v>USD</v>
          </cell>
          <cell r="E1058" t="str">
            <v>CAF</v>
          </cell>
          <cell r="F1058" t="str">
            <v>CFA 8491</v>
          </cell>
          <cell r="G1058" t="str">
            <v>CON. PROV. PICHINCHA</v>
          </cell>
          <cell r="H1058" t="str">
            <v xml:space="preserve"> 18.03.2014 </v>
          </cell>
          <cell r="I1058">
            <v>9122157.5800000001</v>
          </cell>
          <cell r="J1058" t="str">
            <v xml:space="preserve">  </v>
          </cell>
          <cell r="K1058" t="str">
            <v xml:space="preserve">  </v>
          </cell>
          <cell r="L1058" t="str">
            <v xml:space="preserve">  </v>
          </cell>
          <cell r="M1058" t="str">
            <v xml:space="preserve">  </v>
          </cell>
          <cell r="N1058" t="str">
            <v xml:space="preserve">  </v>
          </cell>
          <cell r="O1058" t="str">
            <v xml:space="preserve">  </v>
          </cell>
          <cell r="P1058">
            <v>9122157.5800000001</v>
          </cell>
        </row>
        <row r="1059">
          <cell r="H1059" t="str">
            <v xml:space="preserve">  </v>
          </cell>
          <cell r="I1059" t="str">
            <v xml:space="preserve">  </v>
          </cell>
          <cell r="J1059" t="str">
            <v xml:space="preserve">  </v>
          </cell>
          <cell r="K1059" t="str">
            <v xml:space="preserve">  </v>
          </cell>
          <cell r="L1059" t="str">
            <v xml:space="preserve">  </v>
          </cell>
          <cell r="M1059" t="str">
            <v xml:space="preserve">  </v>
          </cell>
          <cell r="N1059" t="str">
            <v xml:space="preserve">  </v>
          </cell>
          <cell r="O1059" t="str">
            <v xml:space="preserve">  </v>
          </cell>
          <cell r="P1059" t="str">
            <v xml:space="preserve">  </v>
          </cell>
        </row>
        <row r="1060">
          <cell r="H1060" t="str">
            <v xml:space="preserve">  </v>
          </cell>
          <cell r="I1060" t="str">
            <v xml:space="preserve">  </v>
          </cell>
          <cell r="J1060" t="str">
            <v xml:space="preserve">  </v>
          </cell>
          <cell r="K1060" t="str">
            <v xml:space="preserve">  </v>
          </cell>
          <cell r="L1060" t="str">
            <v xml:space="preserve">  </v>
          </cell>
          <cell r="M1060" t="str">
            <v xml:space="preserve">  </v>
          </cell>
          <cell r="N1060" t="str">
            <v xml:space="preserve">  </v>
          </cell>
          <cell r="O1060" t="str">
            <v xml:space="preserve">  </v>
          </cell>
          <cell r="P1060" t="str">
            <v xml:space="preserve">  </v>
          </cell>
        </row>
        <row r="1061">
          <cell r="H1061" t="str">
            <v xml:space="preserve">  </v>
          </cell>
          <cell r="I1061" t="str">
            <v xml:space="preserve">  </v>
          </cell>
          <cell r="J1061" t="str">
            <v xml:space="preserve">  </v>
          </cell>
          <cell r="K1061" t="str">
            <v xml:space="preserve">  </v>
          </cell>
          <cell r="L1061" t="str">
            <v xml:space="preserve">  </v>
          </cell>
          <cell r="M1061" t="str">
            <v xml:space="preserve">  </v>
          </cell>
          <cell r="N1061" t="str">
            <v xml:space="preserve">  </v>
          </cell>
          <cell r="O1061" t="str">
            <v xml:space="preserve">  </v>
          </cell>
          <cell r="P1061" t="str">
            <v xml:space="preserve">  </v>
          </cell>
        </row>
        <row r="1062">
          <cell r="H1062" t="str">
            <v xml:space="preserve">  </v>
          </cell>
          <cell r="I1062" t="str">
            <v xml:space="preserve">  </v>
          </cell>
          <cell r="J1062" t="str">
            <v xml:space="preserve">  </v>
          </cell>
          <cell r="K1062" t="str">
            <v xml:space="preserve">  </v>
          </cell>
          <cell r="L1062" t="str">
            <v xml:space="preserve">  </v>
          </cell>
          <cell r="M1062" t="str">
            <v xml:space="preserve">  </v>
          </cell>
          <cell r="N1062" t="str">
            <v xml:space="preserve">  </v>
          </cell>
          <cell r="O1062" t="str">
            <v xml:space="preserve">  </v>
          </cell>
          <cell r="P1062" t="str">
            <v xml:space="preserve">  </v>
          </cell>
        </row>
        <row r="1063">
          <cell r="H1063" t="str">
            <v xml:space="preserve">  </v>
          </cell>
          <cell r="I1063" t="str">
            <v xml:space="preserve">  </v>
          </cell>
          <cell r="J1063" t="str">
            <v xml:space="preserve">  </v>
          </cell>
          <cell r="K1063" t="str">
            <v xml:space="preserve">  </v>
          </cell>
          <cell r="L1063" t="str">
            <v xml:space="preserve">  </v>
          </cell>
          <cell r="M1063" t="str">
            <v xml:space="preserve">  </v>
          </cell>
          <cell r="N1063" t="str">
            <v xml:space="preserve">  </v>
          </cell>
          <cell r="O1063" t="str">
            <v xml:space="preserve">  </v>
          </cell>
          <cell r="P1063" t="str">
            <v xml:space="preserve">  </v>
          </cell>
        </row>
        <row r="1064">
          <cell r="C1064">
            <v>20819000</v>
          </cell>
          <cell r="D1064" t="str">
            <v>USD</v>
          </cell>
          <cell r="E1064" t="str">
            <v>CAF</v>
          </cell>
          <cell r="F1064" t="str">
            <v>CFA 8734/CFN</v>
          </cell>
          <cell r="G1064" t="str">
            <v>GOBIERNO CENTRAL</v>
          </cell>
          <cell r="H1064" t="str">
            <v xml:space="preserve"> 18.11.2014 </v>
          </cell>
          <cell r="I1064">
            <v>39944216.336000003</v>
          </cell>
          <cell r="J1064" t="str">
            <v xml:space="preserve">  </v>
          </cell>
          <cell r="K1064" t="str">
            <v xml:space="preserve">  </v>
          </cell>
          <cell r="L1064" t="str">
            <v xml:space="preserve">  </v>
          </cell>
          <cell r="M1064" t="str">
            <v xml:space="preserve">  </v>
          </cell>
          <cell r="N1064" t="str">
            <v xml:space="preserve">  </v>
          </cell>
          <cell r="O1064" t="str">
            <v xml:space="preserve">  </v>
          </cell>
          <cell r="P1064">
            <v>39944216.336000003</v>
          </cell>
        </row>
        <row r="1065">
          <cell r="H1065" t="str">
            <v xml:space="preserve">  </v>
          </cell>
          <cell r="I1065" t="str">
            <v xml:space="preserve">  </v>
          </cell>
          <cell r="J1065" t="str">
            <v xml:space="preserve">  </v>
          </cell>
          <cell r="K1065" t="str">
            <v xml:space="preserve">  </v>
          </cell>
          <cell r="L1065" t="str">
            <v xml:space="preserve">  </v>
          </cell>
          <cell r="M1065" t="str">
            <v xml:space="preserve">  </v>
          </cell>
          <cell r="N1065" t="str">
            <v xml:space="preserve">  </v>
          </cell>
          <cell r="O1065" t="str">
            <v xml:space="preserve">  </v>
          </cell>
          <cell r="P1065" t="str">
            <v xml:space="preserve">  </v>
          </cell>
        </row>
        <row r="1066">
          <cell r="H1066" t="str">
            <v xml:space="preserve">  </v>
          </cell>
          <cell r="I1066" t="str">
            <v xml:space="preserve">  </v>
          </cell>
          <cell r="J1066" t="str">
            <v xml:space="preserve">  </v>
          </cell>
          <cell r="K1066" t="str">
            <v xml:space="preserve">  </v>
          </cell>
          <cell r="L1066" t="str">
            <v xml:space="preserve">  </v>
          </cell>
          <cell r="M1066" t="str">
            <v xml:space="preserve">  </v>
          </cell>
          <cell r="N1066" t="str">
            <v xml:space="preserve">  </v>
          </cell>
          <cell r="O1066" t="str">
            <v xml:space="preserve">  </v>
          </cell>
          <cell r="P1066" t="str">
            <v xml:space="preserve">  </v>
          </cell>
        </row>
        <row r="1067">
          <cell r="H1067" t="str">
            <v xml:space="preserve">  </v>
          </cell>
          <cell r="I1067" t="str">
            <v xml:space="preserve">  </v>
          </cell>
          <cell r="J1067" t="str">
            <v xml:space="preserve">  </v>
          </cell>
          <cell r="K1067" t="str">
            <v xml:space="preserve">  </v>
          </cell>
          <cell r="L1067" t="str">
            <v xml:space="preserve">  </v>
          </cell>
          <cell r="M1067" t="str">
            <v xml:space="preserve">  </v>
          </cell>
          <cell r="N1067" t="str">
            <v xml:space="preserve">  </v>
          </cell>
          <cell r="O1067" t="str">
            <v xml:space="preserve">  </v>
          </cell>
          <cell r="P1067" t="str">
            <v xml:space="preserve">  </v>
          </cell>
        </row>
        <row r="1068">
          <cell r="H1068" t="str">
            <v xml:space="preserve">  </v>
          </cell>
          <cell r="I1068" t="str">
            <v xml:space="preserve">  </v>
          </cell>
          <cell r="J1068" t="str">
            <v xml:space="preserve">  </v>
          </cell>
          <cell r="K1068" t="str">
            <v xml:space="preserve">  </v>
          </cell>
          <cell r="L1068" t="str">
            <v xml:space="preserve">  </v>
          </cell>
          <cell r="M1068" t="str">
            <v xml:space="preserve">  </v>
          </cell>
          <cell r="N1068" t="str">
            <v xml:space="preserve">  </v>
          </cell>
          <cell r="O1068" t="str">
            <v xml:space="preserve">  </v>
          </cell>
          <cell r="P1068" t="str">
            <v xml:space="preserve">  </v>
          </cell>
        </row>
        <row r="1069">
          <cell r="H1069" t="str">
            <v xml:space="preserve">  </v>
          </cell>
          <cell r="I1069" t="str">
            <v xml:space="preserve">  </v>
          </cell>
          <cell r="J1069" t="str">
            <v xml:space="preserve">  </v>
          </cell>
          <cell r="K1069" t="str">
            <v xml:space="preserve">  </v>
          </cell>
          <cell r="L1069" t="str">
            <v xml:space="preserve">  </v>
          </cell>
          <cell r="M1069" t="str">
            <v xml:space="preserve">  </v>
          </cell>
          <cell r="N1069" t="str">
            <v xml:space="preserve">  </v>
          </cell>
          <cell r="O1069" t="str">
            <v xml:space="preserve">  </v>
          </cell>
          <cell r="P1069" t="str">
            <v xml:space="preserve">  </v>
          </cell>
        </row>
        <row r="1070">
          <cell r="C1070">
            <v>20820000</v>
          </cell>
          <cell r="D1070" t="str">
            <v>USD</v>
          </cell>
          <cell r="E1070" t="str">
            <v>CAF</v>
          </cell>
          <cell r="F1070" t="str">
            <v>CFA 7407</v>
          </cell>
          <cell r="G1070" t="str">
            <v>CON. PROV. PICHINCHA</v>
          </cell>
          <cell r="H1070" t="str">
            <v xml:space="preserve"> 27.06.2011 </v>
          </cell>
          <cell r="I1070">
            <v>2033160.57</v>
          </cell>
          <cell r="J1070" t="str">
            <v xml:space="preserve">  </v>
          </cell>
          <cell r="K1070" t="str">
            <v xml:space="preserve">  </v>
          </cell>
          <cell r="L1070" t="str">
            <v xml:space="preserve">  </v>
          </cell>
          <cell r="M1070" t="str">
            <v xml:space="preserve">  </v>
          </cell>
          <cell r="N1070" t="str">
            <v xml:space="preserve">  </v>
          </cell>
          <cell r="O1070" t="str">
            <v xml:space="preserve">  </v>
          </cell>
          <cell r="P1070">
            <v>2033160.57</v>
          </cell>
        </row>
        <row r="1071">
          <cell r="H1071" t="str">
            <v xml:space="preserve">  </v>
          </cell>
          <cell r="I1071" t="str">
            <v xml:space="preserve">  </v>
          </cell>
          <cell r="J1071" t="str">
            <v xml:space="preserve">  </v>
          </cell>
          <cell r="K1071" t="str">
            <v xml:space="preserve">  </v>
          </cell>
          <cell r="L1071" t="str">
            <v xml:space="preserve">  </v>
          </cell>
          <cell r="M1071" t="str">
            <v xml:space="preserve">  </v>
          </cell>
          <cell r="N1071" t="str">
            <v xml:space="preserve">  </v>
          </cell>
          <cell r="O1071" t="str">
            <v xml:space="preserve">  </v>
          </cell>
          <cell r="P1071" t="str">
            <v xml:space="preserve">  </v>
          </cell>
        </row>
        <row r="1072">
          <cell r="H1072" t="str">
            <v xml:space="preserve">  </v>
          </cell>
          <cell r="I1072" t="str">
            <v xml:space="preserve">  </v>
          </cell>
          <cell r="J1072" t="str">
            <v xml:space="preserve">  </v>
          </cell>
          <cell r="K1072" t="str">
            <v xml:space="preserve">  </v>
          </cell>
          <cell r="L1072" t="str">
            <v xml:space="preserve">  </v>
          </cell>
          <cell r="M1072" t="str">
            <v xml:space="preserve">  </v>
          </cell>
          <cell r="N1072" t="str">
            <v xml:space="preserve">  </v>
          </cell>
          <cell r="O1072" t="str">
            <v xml:space="preserve">  </v>
          </cell>
          <cell r="P1072" t="str">
            <v xml:space="preserve">  </v>
          </cell>
        </row>
        <row r="1073">
          <cell r="H1073" t="str">
            <v xml:space="preserve">  </v>
          </cell>
          <cell r="I1073" t="str">
            <v xml:space="preserve">  </v>
          </cell>
          <cell r="J1073" t="str">
            <v xml:space="preserve">  </v>
          </cell>
          <cell r="K1073" t="str">
            <v xml:space="preserve">  </v>
          </cell>
          <cell r="L1073" t="str">
            <v xml:space="preserve">  </v>
          </cell>
          <cell r="M1073" t="str">
            <v xml:space="preserve">  </v>
          </cell>
          <cell r="N1073" t="str">
            <v xml:space="preserve">  </v>
          </cell>
          <cell r="O1073" t="str">
            <v xml:space="preserve">  </v>
          </cell>
          <cell r="P1073" t="str">
            <v xml:space="preserve">  </v>
          </cell>
        </row>
        <row r="1074">
          <cell r="H1074" t="str">
            <v xml:space="preserve">  </v>
          </cell>
          <cell r="I1074" t="str">
            <v xml:space="preserve">  </v>
          </cell>
          <cell r="J1074" t="str">
            <v xml:space="preserve">  </v>
          </cell>
          <cell r="K1074" t="str">
            <v xml:space="preserve">  </v>
          </cell>
          <cell r="L1074" t="str">
            <v xml:space="preserve">  </v>
          </cell>
          <cell r="M1074" t="str">
            <v xml:space="preserve">  </v>
          </cell>
          <cell r="N1074" t="str">
            <v xml:space="preserve">  </v>
          </cell>
          <cell r="O1074" t="str">
            <v xml:space="preserve">  </v>
          </cell>
          <cell r="P1074" t="str">
            <v xml:space="preserve">  </v>
          </cell>
        </row>
        <row r="1075">
          <cell r="H1075" t="str">
            <v xml:space="preserve">  </v>
          </cell>
          <cell r="I1075" t="str">
            <v xml:space="preserve">  </v>
          </cell>
          <cell r="J1075" t="str">
            <v xml:space="preserve">  </v>
          </cell>
          <cell r="K1075" t="str">
            <v xml:space="preserve">  </v>
          </cell>
          <cell r="L1075" t="str">
            <v xml:space="preserve">  </v>
          </cell>
          <cell r="M1075" t="str">
            <v xml:space="preserve">  </v>
          </cell>
          <cell r="N1075" t="str">
            <v xml:space="preserve">  </v>
          </cell>
          <cell r="O1075" t="str">
            <v xml:space="preserve">  </v>
          </cell>
          <cell r="P1075" t="str">
            <v xml:space="preserve">  </v>
          </cell>
        </row>
        <row r="1076">
          <cell r="C1076">
            <v>20821000</v>
          </cell>
          <cell r="D1076" t="str">
            <v>USD</v>
          </cell>
          <cell r="E1076" t="str">
            <v>CAF</v>
          </cell>
          <cell r="F1076" t="str">
            <v>CFA 8744</v>
          </cell>
          <cell r="G1076" t="str">
            <v>DMQ</v>
          </cell>
          <cell r="H1076" t="str">
            <v xml:space="preserve"> 25.11.2014 </v>
          </cell>
          <cell r="I1076">
            <v>995608.67700000003</v>
          </cell>
          <cell r="J1076" t="str">
            <v xml:space="preserve">  </v>
          </cell>
          <cell r="K1076" t="str">
            <v xml:space="preserve">  </v>
          </cell>
          <cell r="L1076" t="str">
            <v xml:space="preserve">  </v>
          </cell>
          <cell r="M1076" t="str">
            <v xml:space="preserve">  </v>
          </cell>
          <cell r="N1076" t="str">
            <v xml:space="preserve">  </v>
          </cell>
          <cell r="O1076" t="str">
            <v xml:space="preserve">  </v>
          </cell>
          <cell r="P1076">
            <v>995608.67700000003</v>
          </cell>
        </row>
        <row r="1077">
          <cell r="H1077" t="str">
            <v xml:space="preserve">  </v>
          </cell>
          <cell r="I1077" t="str">
            <v xml:space="preserve">  </v>
          </cell>
          <cell r="J1077" t="str">
            <v xml:space="preserve">  </v>
          </cell>
          <cell r="K1077" t="str">
            <v xml:space="preserve">  </v>
          </cell>
          <cell r="L1077" t="str">
            <v xml:space="preserve">  </v>
          </cell>
          <cell r="M1077" t="str">
            <v xml:space="preserve">  </v>
          </cell>
          <cell r="N1077" t="str">
            <v xml:space="preserve">  </v>
          </cell>
          <cell r="O1077" t="str">
            <v xml:space="preserve">  </v>
          </cell>
          <cell r="P1077" t="str">
            <v xml:space="preserve">  </v>
          </cell>
        </row>
        <row r="1078">
          <cell r="H1078" t="str">
            <v xml:space="preserve">  </v>
          </cell>
          <cell r="I1078" t="str">
            <v xml:space="preserve">  </v>
          </cell>
          <cell r="J1078" t="str">
            <v xml:space="preserve">  </v>
          </cell>
          <cell r="K1078" t="str">
            <v xml:space="preserve">  </v>
          </cell>
          <cell r="L1078" t="str">
            <v xml:space="preserve">  </v>
          </cell>
          <cell r="M1078" t="str">
            <v xml:space="preserve">  </v>
          </cell>
          <cell r="N1078" t="str">
            <v xml:space="preserve">  </v>
          </cell>
          <cell r="O1078" t="str">
            <v xml:space="preserve">  </v>
          </cell>
          <cell r="P1078" t="str">
            <v xml:space="preserve">  </v>
          </cell>
        </row>
        <row r="1079">
          <cell r="H1079" t="str">
            <v xml:space="preserve">  </v>
          </cell>
          <cell r="I1079" t="str">
            <v xml:space="preserve">  </v>
          </cell>
          <cell r="J1079" t="str">
            <v xml:space="preserve">  </v>
          </cell>
          <cell r="K1079" t="str">
            <v xml:space="preserve">  </v>
          </cell>
          <cell r="L1079" t="str">
            <v xml:space="preserve">  </v>
          </cell>
          <cell r="M1079" t="str">
            <v xml:space="preserve">  </v>
          </cell>
          <cell r="N1079" t="str">
            <v xml:space="preserve">  </v>
          </cell>
          <cell r="O1079" t="str">
            <v xml:space="preserve">  </v>
          </cell>
          <cell r="P1079" t="str">
            <v xml:space="preserve">  </v>
          </cell>
        </row>
        <row r="1080">
          <cell r="H1080" t="str">
            <v xml:space="preserve">  </v>
          </cell>
          <cell r="I1080" t="str">
            <v xml:space="preserve">  </v>
          </cell>
          <cell r="J1080" t="str">
            <v xml:space="preserve">  </v>
          </cell>
          <cell r="K1080" t="str">
            <v xml:space="preserve">  </v>
          </cell>
          <cell r="L1080" t="str">
            <v xml:space="preserve">  </v>
          </cell>
          <cell r="M1080" t="str">
            <v xml:space="preserve">  </v>
          </cell>
          <cell r="N1080" t="str">
            <v xml:space="preserve">  </v>
          </cell>
          <cell r="O1080" t="str">
            <v xml:space="preserve">  </v>
          </cell>
          <cell r="P1080" t="str">
            <v xml:space="preserve">  </v>
          </cell>
        </row>
        <row r="1081">
          <cell r="H1081" t="str">
            <v xml:space="preserve">  </v>
          </cell>
          <cell r="I1081" t="str">
            <v xml:space="preserve">  </v>
          </cell>
          <cell r="J1081" t="str">
            <v xml:space="preserve">  </v>
          </cell>
          <cell r="K1081" t="str">
            <v xml:space="preserve">  </v>
          </cell>
          <cell r="L1081" t="str">
            <v xml:space="preserve">  </v>
          </cell>
          <cell r="M1081" t="str">
            <v xml:space="preserve">  </v>
          </cell>
          <cell r="N1081" t="str">
            <v xml:space="preserve">  </v>
          </cell>
          <cell r="O1081" t="str">
            <v xml:space="preserve">  </v>
          </cell>
          <cell r="P1081" t="str">
            <v xml:space="preserve">  </v>
          </cell>
        </row>
        <row r="1082">
          <cell r="C1082">
            <v>20822000</v>
          </cell>
          <cell r="D1082" t="str">
            <v>USD</v>
          </cell>
          <cell r="E1082" t="str">
            <v>CAF</v>
          </cell>
          <cell r="F1082" t="str">
            <v>CFA 8741</v>
          </cell>
          <cell r="G1082" t="str">
            <v>GOBIERNO CENTRAL</v>
          </cell>
          <cell r="H1082" t="str">
            <v xml:space="preserve"> 25.11.2014 </v>
          </cell>
          <cell r="I1082">
            <v>15506666.720000001</v>
          </cell>
          <cell r="J1082" t="str">
            <v xml:space="preserve">  </v>
          </cell>
          <cell r="K1082" t="str">
            <v xml:space="preserve">  </v>
          </cell>
          <cell r="L1082" t="str">
            <v xml:space="preserve">  </v>
          </cell>
          <cell r="M1082" t="str">
            <v xml:space="preserve">  </v>
          </cell>
          <cell r="N1082" t="str">
            <v xml:space="preserve">  </v>
          </cell>
          <cell r="O1082" t="str">
            <v xml:space="preserve">  </v>
          </cell>
          <cell r="P1082">
            <v>15506666.720000001</v>
          </cell>
        </row>
        <row r="1083">
          <cell r="H1083" t="str">
            <v xml:space="preserve">  </v>
          </cell>
          <cell r="I1083" t="str">
            <v xml:space="preserve">  </v>
          </cell>
          <cell r="J1083" t="str">
            <v xml:space="preserve">  </v>
          </cell>
          <cell r="K1083" t="str">
            <v xml:space="preserve">  </v>
          </cell>
          <cell r="L1083" t="str">
            <v xml:space="preserve">  </v>
          </cell>
          <cell r="M1083" t="str">
            <v xml:space="preserve">  </v>
          </cell>
          <cell r="N1083" t="str">
            <v xml:space="preserve">  </v>
          </cell>
          <cell r="O1083" t="str">
            <v xml:space="preserve">  </v>
          </cell>
          <cell r="P1083" t="str">
            <v xml:space="preserve">  </v>
          </cell>
        </row>
        <row r="1084">
          <cell r="H1084" t="str">
            <v xml:space="preserve">  </v>
          </cell>
          <cell r="I1084" t="str">
            <v xml:space="preserve">  </v>
          </cell>
          <cell r="J1084" t="str">
            <v xml:space="preserve">  </v>
          </cell>
          <cell r="K1084" t="str">
            <v xml:space="preserve">  </v>
          </cell>
          <cell r="L1084" t="str">
            <v xml:space="preserve">  </v>
          </cell>
          <cell r="M1084" t="str">
            <v xml:space="preserve">  </v>
          </cell>
          <cell r="N1084" t="str">
            <v xml:space="preserve">  </v>
          </cell>
          <cell r="O1084" t="str">
            <v xml:space="preserve">  </v>
          </cell>
          <cell r="P1084" t="str">
            <v xml:space="preserve">  </v>
          </cell>
        </row>
        <row r="1085">
          <cell r="H1085" t="str">
            <v xml:space="preserve">  </v>
          </cell>
          <cell r="I1085" t="str">
            <v xml:space="preserve">  </v>
          </cell>
          <cell r="J1085" t="str">
            <v xml:space="preserve">  </v>
          </cell>
          <cell r="K1085" t="str">
            <v xml:space="preserve">  </v>
          </cell>
          <cell r="L1085" t="str">
            <v xml:space="preserve">  </v>
          </cell>
          <cell r="M1085" t="str">
            <v xml:space="preserve">  </v>
          </cell>
          <cell r="N1085" t="str">
            <v xml:space="preserve">  </v>
          </cell>
          <cell r="O1085" t="str">
            <v xml:space="preserve">  </v>
          </cell>
          <cell r="P1085" t="str">
            <v xml:space="preserve">  </v>
          </cell>
        </row>
        <row r="1086">
          <cell r="H1086" t="str">
            <v xml:space="preserve">  </v>
          </cell>
          <cell r="I1086" t="str">
            <v xml:space="preserve">  </v>
          </cell>
          <cell r="J1086" t="str">
            <v xml:space="preserve">  </v>
          </cell>
          <cell r="K1086" t="str">
            <v xml:space="preserve">  </v>
          </cell>
          <cell r="L1086" t="str">
            <v xml:space="preserve">  </v>
          </cell>
          <cell r="M1086" t="str">
            <v xml:space="preserve">  </v>
          </cell>
          <cell r="N1086" t="str">
            <v xml:space="preserve">  </v>
          </cell>
          <cell r="O1086" t="str">
            <v xml:space="preserve">  </v>
          </cell>
          <cell r="P1086" t="str">
            <v xml:space="preserve">  </v>
          </cell>
        </row>
        <row r="1087">
          <cell r="H1087" t="str">
            <v xml:space="preserve">  </v>
          </cell>
          <cell r="I1087" t="str">
            <v xml:space="preserve">  </v>
          </cell>
          <cell r="J1087" t="str">
            <v xml:space="preserve">  </v>
          </cell>
          <cell r="K1087" t="str">
            <v xml:space="preserve">  </v>
          </cell>
          <cell r="L1087" t="str">
            <v xml:space="preserve">  </v>
          </cell>
          <cell r="M1087" t="str">
            <v xml:space="preserve">  </v>
          </cell>
          <cell r="N1087" t="str">
            <v xml:space="preserve">  </v>
          </cell>
          <cell r="O1087" t="str">
            <v xml:space="preserve">  </v>
          </cell>
          <cell r="P1087" t="str">
            <v xml:space="preserve">  </v>
          </cell>
        </row>
        <row r="1088">
          <cell r="C1088">
            <v>20823000</v>
          </cell>
          <cell r="D1088" t="str">
            <v>USD</v>
          </cell>
          <cell r="E1088" t="str">
            <v>CAF</v>
          </cell>
          <cell r="F1088" t="str">
            <v>CFA 8759</v>
          </cell>
          <cell r="G1088" t="str">
            <v>GOBIERNO CENTRAL</v>
          </cell>
          <cell r="H1088" t="str">
            <v xml:space="preserve"> 05.12.2014 </v>
          </cell>
          <cell r="I1088">
            <v>67025408.844999999</v>
          </cell>
          <cell r="J1088" t="str">
            <v xml:space="preserve">  </v>
          </cell>
          <cell r="K1088" t="str">
            <v xml:space="preserve">  </v>
          </cell>
          <cell r="L1088" t="str">
            <v xml:space="preserve">  </v>
          </cell>
          <cell r="M1088" t="str">
            <v xml:space="preserve">  </v>
          </cell>
          <cell r="N1088" t="str">
            <v xml:space="preserve">  </v>
          </cell>
          <cell r="O1088" t="str">
            <v xml:space="preserve">  </v>
          </cell>
          <cell r="P1088">
            <v>67025408.844999999</v>
          </cell>
        </row>
        <row r="1089">
          <cell r="H1089" t="str">
            <v xml:space="preserve">  </v>
          </cell>
          <cell r="I1089" t="str">
            <v xml:space="preserve">  </v>
          </cell>
          <cell r="J1089" t="str">
            <v xml:space="preserve">  </v>
          </cell>
          <cell r="K1089" t="str">
            <v xml:space="preserve">  </v>
          </cell>
          <cell r="L1089" t="str">
            <v xml:space="preserve">  </v>
          </cell>
          <cell r="M1089" t="str">
            <v xml:space="preserve">  </v>
          </cell>
          <cell r="N1089" t="str">
            <v xml:space="preserve">  </v>
          </cell>
          <cell r="O1089" t="str">
            <v xml:space="preserve">  </v>
          </cell>
          <cell r="P1089" t="str">
            <v xml:space="preserve">  </v>
          </cell>
        </row>
        <row r="1090">
          <cell r="H1090" t="str">
            <v xml:space="preserve">  </v>
          </cell>
          <cell r="I1090" t="str">
            <v xml:space="preserve">  </v>
          </cell>
          <cell r="J1090" t="str">
            <v xml:space="preserve">  </v>
          </cell>
          <cell r="K1090" t="str">
            <v xml:space="preserve">  </v>
          </cell>
          <cell r="L1090" t="str">
            <v xml:space="preserve">  </v>
          </cell>
          <cell r="M1090" t="str">
            <v xml:space="preserve">  </v>
          </cell>
          <cell r="N1090" t="str">
            <v xml:space="preserve">  </v>
          </cell>
          <cell r="O1090" t="str">
            <v xml:space="preserve">  </v>
          </cell>
          <cell r="P1090" t="str">
            <v xml:space="preserve">  </v>
          </cell>
        </row>
        <row r="1091">
          <cell r="H1091" t="str">
            <v xml:space="preserve">  </v>
          </cell>
          <cell r="I1091" t="str">
            <v xml:space="preserve">  </v>
          </cell>
          <cell r="J1091" t="str">
            <v xml:space="preserve">  </v>
          </cell>
          <cell r="K1091" t="str">
            <v xml:space="preserve">  </v>
          </cell>
          <cell r="L1091" t="str">
            <v xml:space="preserve">  </v>
          </cell>
          <cell r="M1091" t="str">
            <v xml:space="preserve">  </v>
          </cell>
          <cell r="N1091" t="str">
            <v xml:space="preserve">  </v>
          </cell>
          <cell r="O1091" t="str">
            <v xml:space="preserve">  </v>
          </cell>
          <cell r="P1091" t="str">
            <v xml:space="preserve">  </v>
          </cell>
        </row>
        <row r="1092">
          <cell r="H1092" t="str">
            <v xml:space="preserve">  </v>
          </cell>
          <cell r="I1092" t="str">
            <v xml:space="preserve">  </v>
          </cell>
          <cell r="J1092" t="str">
            <v xml:space="preserve">  </v>
          </cell>
          <cell r="K1092" t="str">
            <v xml:space="preserve">  </v>
          </cell>
          <cell r="L1092" t="str">
            <v xml:space="preserve">  </v>
          </cell>
          <cell r="M1092" t="str">
            <v xml:space="preserve">  </v>
          </cell>
          <cell r="N1092" t="str">
            <v xml:space="preserve">  </v>
          </cell>
          <cell r="O1092" t="str">
            <v xml:space="preserve">  </v>
          </cell>
          <cell r="P1092" t="str">
            <v xml:space="preserve">  </v>
          </cell>
        </row>
        <row r="1093">
          <cell r="H1093" t="str">
            <v xml:space="preserve">  </v>
          </cell>
          <cell r="I1093" t="str">
            <v xml:space="preserve">  </v>
          </cell>
          <cell r="J1093" t="str">
            <v xml:space="preserve">  </v>
          </cell>
          <cell r="K1093" t="str">
            <v xml:space="preserve">  </v>
          </cell>
          <cell r="L1093" t="str">
            <v xml:space="preserve">  </v>
          </cell>
          <cell r="M1093" t="str">
            <v xml:space="preserve">  </v>
          </cell>
          <cell r="N1093" t="str">
            <v xml:space="preserve">  </v>
          </cell>
          <cell r="O1093" t="str">
            <v xml:space="preserve">  </v>
          </cell>
          <cell r="P1093" t="str">
            <v xml:space="preserve">  </v>
          </cell>
        </row>
        <row r="1094">
          <cell r="C1094">
            <v>20824000</v>
          </cell>
          <cell r="D1094" t="str">
            <v>USD</v>
          </cell>
          <cell r="E1094" t="str">
            <v>CAF</v>
          </cell>
          <cell r="F1094" t="str">
            <v>CFA 8702 - 8703</v>
          </cell>
          <cell r="G1094" t="str">
            <v>MUN. LOJA</v>
          </cell>
          <cell r="H1094" t="str">
            <v xml:space="preserve"> 21.10.2014 </v>
          </cell>
          <cell r="I1094">
            <v>7339064.4100000001</v>
          </cell>
          <cell r="J1094" t="str">
            <v xml:space="preserve">  </v>
          </cell>
          <cell r="K1094" t="str">
            <v xml:space="preserve">  </v>
          </cell>
          <cell r="L1094" t="str">
            <v xml:space="preserve">  </v>
          </cell>
          <cell r="M1094" t="str">
            <v xml:space="preserve">  </v>
          </cell>
          <cell r="N1094" t="str">
            <v xml:space="preserve">  </v>
          </cell>
          <cell r="O1094" t="str">
            <v xml:space="preserve">  </v>
          </cell>
          <cell r="P1094">
            <v>7339064.4100000001</v>
          </cell>
        </row>
        <row r="1095">
          <cell r="H1095" t="str">
            <v xml:space="preserve">  </v>
          </cell>
          <cell r="I1095" t="str">
            <v xml:space="preserve">  </v>
          </cell>
          <cell r="J1095" t="str">
            <v xml:space="preserve">  </v>
          </cell>
          <cell r="K1095" t="str">
            <v xml:space="preserve">  </v>
          </cell>
          <cell r="L1095" t="str">
            <v xml:space="preserve">  </v>
          </cell>
          <cell r="M1095" t="str">
            <v xml:space="preserve">  </v>
          </cell>
          <cell r="N1095" t="str">
            <v xml:space="preserve">  </v>
          </cell>
          <cell r="O1095" t="str">
            <v xml:space="preserve">  </v>
          </cell>
          <cell r="P1095" t="str">
            <v xml:space="preserve">  </v>
          </cell>
        </row>
        <row r="1096">
          <cell r="H1096" t="str">
            <v xml:space="preserve">  </v>
          </cell>
          <cell r="I1096" t="str">
            <v xml:space="preserve">  </v>
          </cell>
          <cell r="J1096" t="str">
            <v xml:space="preserve">  </v>
          </cell>
          <cell r="K1096" t="str">
            <v xml:space="preserve">  </v>
          </cell>
          <cell r="L1096" t="str">
            <v xml:space="preserve">  </v>
          </cell>
          <cell r="M1096" t="str">
            <v xml:space="preserve">  </v>
          </cell>
          <cell r="N1096" t="str">
            <v xml:space="preserve">  </v>
          </cell>
          <cell r="O1096" t="str">
            <v xml:space="preserve">  </v>
          </cell>
          <cell r="P1096" t="str">
            <v xml:space="preserve">  </v>
          </cell>
        </row>
        <row r="1097">
          <cell r="H1097" t="str">
            <v xml:space="preserve">  </v>
          </cell>
          <cell r="I1097" t="str">
            <v xml:space="preserve">  </v>
          </cell>
          <cell r="J1097" t="str">
            <v xml:space="preserve">  </v>
          </cell>
          <cell r="K1097" t="str">
            <v xml:space="preserve">  </v>
          </cell>
          <cell r="L1097" t="str">
            <v xml:space="preserve">  </v>
          </cell>
          <cell r="M1097" t="str">
            <v xml:space="preserve">  </v>
          </cell>
          <cell r="N1097" t="str">
            <v xml:space="preserve">  </v>
          </cell>
          <cell r="O1097" t="str">
            <v xml:space="preserve">  </v>
          </cell>
          <cell r="P1097" t="str">
            <v xml:space="preserve">  </v>
          </cell>
        </row>
        <row r="1098">
          <cell r="H1098" t="str">
            <v xml:space="preserve">  </v>
          </cell>
          <cell r="I1098" t="str">
            <v xml:space="preserve">  </v>
          </cell>
          <cell r="J1098" t="str">
            <v xml:space="preserve">  </v>
          </cell>
          <cell r="K1098" t="str">
            <v xml:space="preserve">  </v>
          </cell>
          <cell r="L1098" t="str">
            <v xml:space="preserve">  </v>
          </cell>
          <cell r="M1098" t="str">
            <v xml:space="preserve">  </v>
          </cell>
          <cell r="N1098" t="str">
            <v xml:space="preserve">  </v>
          </cell>
          <cell r="O1098" t="str">
            <v xml:space="preserve">  </v>
          </cell>
          <cell r="P1098" t="str">
            <v xml:space="preserve">  </v>
          </cell>
        </row>
        <row r="1099">
          <cell r="H1099" t="str">
            <v xml:space="preserve">  </v>
          </cell>
          <cell r="I1099" t="str">
            <v xml:space="preserve">  </v>
          </cell>
          <cell r="J1099" t="str">
            <v xml:space="preserve">  </v>
          </cell>
          <cell r="K1099" t="str">
            <v xml:space="preserve">  </v>
          </cell>
          <cell r="L1099" t="str">
            <v xml:space="preserve">  </v>
          </cell>
          <cell r="M1099" t="str">
            <v xml:space="preserve">  </v>
          </cell>
          <cell r="N1099" t="str">
            <v xml:space="preserve">  </v>
          </cell>
          <cell r="O1099" t="str">
            <v xml:space="preserve">  </v>
          </cell>
          <cell r="P1099" t="str">
            <v xml:space="preserve">  </v>
          </cell>
        </row>
        <row r="1100">
          <cell r="C1100">
            <v>20825000</v>
          </cell>
          <cell r="D1100" t="str">
            <v>USD</v>
          </cell>
          <cell r="E1100" t="str">
            <v>CAF</v>
          </cell>
          <cell r="F1100" t="str">
            <v>CFA 8949</v>
          </cell>
          <cell r="G1100" t="str">
            <v>GOBIERNO CENTRAL</v>
          </cell>
          <cell r="H1100" t="str">
            <v xml:space="preserve"> 26.06.2015 </v>
          </cell>
          <cell r="I1100">
            <v>76649999.989999995</v>
          </cell>
          <cell r="J1100" t="str">
            <v xml:space="preserve">  </v>
          </cell>
          <cell r="K1100" t="str">
            <v xml:space="preserve">  </v>
          </cell>
          <cell r="L1100" t="str">
            <v xml:space="preserve">  </v>
          </cell>
          <cell r="M1100" t="str">
            <v xml:space="preserve">  </v>
          </cell>
          <cell r="N1100" t="str">
            <v xml:space="preserve">  </v>
          </cell>
          <cell r="O1100" t="str">
            <v xml:space="preserve">  </v>
          </cell>
          <cell r="P1100">
            <v>76649999.989999995</v>
          </cell>
        </row>
        <row r="1101">
          <cell r="H1101" t="str">
            <v xml:space="preserve">  </v>
          </cell>
          <cell r="I1101" t="str">
            <v xml:space="preserve">  </v>
          </cell>
          <cell r="J1101" t="str">
            <v xml:space="preserve">  </v>
          </cell>
          <cell r="K1101" t="str">
            <v xml:space="preserve">  </v>
          </cell>
          <cell r="L1101" t="str">
            <v xml:space="preserve">  </v>
          </cell>
          <cell r="M1101" t="str">
            <v xml:space="preserve">  </v>
          </cell>
          <cell r="N1101" t="str">
            <v xml:space="preserve">  </v>
          </cell>
          <cell r="O1101" t="str">
            <v xml:space="preserve">  </v>
          </cell>
          <cell r="P1101" t="str">
            <v xml:space="preserve">  </v>
          </cell>
        </row>
        <row r="1102">
          <cell r="H1102" t="str">
            <v xml:space="preserve">  </v>
          </cell>
          <cell r="I1102" t="str">
            <v xml:space="preserve">  </v>
          </cell>
          <cell r="J1102" t="str">
            <v xml:space="preserve">  </v>
          </cell>
          <cell r="K1102" t="str">
            <v xml:space="preserve">  </v>
          </cell>
          <cell r="L1102" t="str">
            <v xml:space="preserve">  </v>
          </cell>
          <cell r="M1102" t="str">
            <v xml:space="preserve">  </v>
          </cell>
          <cell r="N1102" t="str">
            <v xml:space="preserve">  </v>
          </cell>
          <cell r="O1102" t="str">
            <v xml:space="preserve">  </v>
          </cell>
          <cell r="P1102" t="str">
            <v xml:space="preserve">  </v>
          </cell>
        </row>
        <row r="1103">
          <cell r="H1103" t="str">
            <v xml:space="preserve">  </v>
          </cell>
          <cell r="I1103" t="str">
            <v xml:space="preserve">  </v>
          </cell>
          <cell r="J1103" t="str">
            <v xml:space="preserve">  </v>
          </cell>
          <cell r="K1103" t="str">
            <v xml:space="preserve">  </v>
          </cell>
          <cell r="L1103" t="str">
            <v xml:space="preserve">  </v>
          </cell>
          <cell r="M1103" t="str">
            <v xml:space="preserve">  </v>
          </cell>
          <cell r="N1103" t="str">
            <v xml:space="preserve">  </v>
          </cell>
          <cell r="O1103" t="str">
            <v xml:space="preserve">  </v>
          </cell>
          <cell r="P1103" t="str">
            <v xml:space="preserve">  </v>
          </cell>
        </row>
        <row r="1104">
          <cell r="H1104" t="str">
            <v xml:space="preserve">  </v>
          </cell>
          <cell r="I1104" t="str">
            <v xml:space="preserve">  </v>
          </cell>
          <cell r="J1104" t="str">
            <v xml:space="preserve">  </v>
          </cell>
          <cell r="K1104" t="str">
            <v xml:space="preserve">  </v>
          </cell>
          <cell r="L1104" t="str">
            <v xml:space="preserve">  </v>
          </cell>
          <cell r="M1104" t="str">
            <v xml:space="preserve">  </v>
          </cell>
          <cell r="N1104" t="str">
            <v xml:space="preserve">  </v>
          </cell>
          <cell r="O1104" t="str">
            <v xml:space="preserve">  </v>
          </cell>
          <cell r="P1104" t="str">
            <v xml:space="preserve">  </v>
          </cell>
        </row>
        <row r="1105">
          <cell r="H1105" t="str">
            <v xml:space="preserve">  </v>
          </cell>
          <cell r="I1105" t="str">
            <v xml:space="preserve">  </v>
          </cell>
          <cell r="J1105" t="str">
            <v xml:space="preserve">  </v>
          </cell>
          <cell r="K1105" t="str">
            <v xml:space="preserve">  </v>
          </cell>
          <cell r="L1105" t="str">
            <v xml:space="preserve">  </v>
          </cell>
          <cell r="M1105" t="str">
            <v xml:space="preserve">  </v>
          </cell>
          <cell r="N1105" t="str">
            <v xml:space="preserve">  </v>
          </cell>
          <cell r="O1105" t="str">
            <v xml:space="preserve">  </v>
          </cell>
          <cell r="P1105" t="str">
            <v xml:space="preserve">  </v>
          </cell>
        </row>
        <row r="1106">
          <cell r="C1106">
            <v>20825001</v>
          </cell>
          <cell r="D1106" t="str">
            <v>USD</v>
          </cell>
          <cell r="E1106" t="str">
            <v>CAF</v>
          </cell>
          <cell r="F1106" t="str">
            <v>CFA 9229</v>
          </cell>
          <cell r="G1106" t="str">
            <v>GOBIERNO CENTRAL</v>
          </cell>
          <cell r="H1106" t="str">
            <v xml:space="preserve"> 26.06.2015 </v>
          </cell>
          <cell r="I1106">
            <v>14999999.949999999</v>
          </cell>
          <cell r="J1106" t="str">
            <v xml:space="preserve">  </v>
          </cell>
          <cell r="K1106" t="str">
            <v xml:space="preserve">  </v>
          </cell>
          <cell r="L1106" t="str">
            <v xml:space="preserve">  </v>
          </cell>
          <cell r="M1106" t="str">
            <v xml:space="preserve">  </v>
          </cell>
          <cell r="N1106" t="str">
            <v xml:space="preserve">  </v>
          </cell>
          <cell r="O1106" t="str">
            <v xml:space="preserve">  </v>
          </cell>
          <cell r="P1106">
            <v>14999999.949999999</v>
          </cell>
        </row>
        <row r="1107">
          <cell r="H1107" t="str">
            <v xml:space="preserve">  </v>
          </cell>
          <cell r="I1107" t="str">
            <v xml:space="preserve">  </v>
          </cell>
          <cell r="J1107" t="str">
            <v xml:space="preserve">  </v>
          </cell>
          <cell r="K1107" t="str">
            <v xml:space="preserve">  </v>
          </cell>
          <cell r="L1107" t="str">
            <v xml:space="preserve">  </v>
          </cell>
          <cell r="M1107" t="str">
            <v xml:space="preserve">  </v>
          </cell>
          <cell r="N1107" t="str">
            <v xml:space="preserve">  </v>
          </cell>
          <cell r="O1107" t="str">
            <v xml:space="preserve">  </v>
          </cell>
          <cell r="P1107" t="str">
            <v xml:space="preserve">  </v>
          </cell>
        </row>
        <row r="1108">
          <cell r="H1108" t="str">
            <v xml:space="preserve">  </v>
          </cell>
          <cell r="I1108" t="str">
            <v xml:space="preserve">  </v>
          </cell>
          <cell r="J1108" t="str">
            <v xml:space="preserve">  </v>
          </cell>
          <cell r="K1108" t="str">
            <v xml:space="preserve">  </v>
          </cell>
          <cell r="L1108" t="str">
            <v xml:space="preserve">  </v>
          </cell>
          <cell r="M1108" t="str">
            <v xml:space="preserve">  </v>
          </cell>
          <cell r="N1108" t="str">
            <v xml:space="preserve">  </v>
          </cell>
          <cell r="O1108" t="str">
            <v xml:space="preserve">  </v>
          </cell>
          <cell r="P1108" t="str">
            <v xml:space="preserve">  </v>
          </cell>
        </row>
        <row r="1109">
          <cell r="H1109" t="str">
            <v xml:space="preserve">  </v>
          </cell>
          <cell r="I1109" t="str">
            <v xml:space="preserve">  </v>
          </cell>
          <cell r="J1109" t="str">
            <v xml:space="preserve">  </v>
          </cell>
          <cell r="K1109" t="str">
            <v xml:space="preserve">  </v>
          </cell>
          <cell r="L1109" t="str">
            <v xml:space="preserve">  </v>
          </cell>
          <cell r="M1109" t="str">
            <v xml:space="preserve">  </v>
          </cell>
          <cell r="N1109" t="str">
            <v xml:space="preserve">  </v>
          </cell>
          <cell r="O1109" t="str">
            <v xml:space="preserve">  </v>
          </cell>
          <cell r="P1109" t="str">
            <v xml:space="preserve">  </v>
          </cell>
        </row>
        <row r="1110">
          <cell r="H1110" t="str">
            <v xml:space="preserve">  </v>
          </cell>
          <cell r="I1110" t="str">
            <v xml:space="preserve">  </v>
          </cell>
          <cell r="J1110" t="str">
            <v xml:space="preserve">  </v>
          </cell>
          <cell r="K1110" t="str">
            <v xml:space="preserve">  </v>
          </cell>
          <cell r="L1110" t="str">
            <v xml:space="preserve">  </v>
          </cell>
          <cell r="M1110" t="str">
            <v xml:space="preserve">  </v>
          </cell>
          <cell r="N1110" t="str">
            <v xml:space="preserve">  </v>
          </cell>
          <cell r="O1110" t="str">
            <v xml:space="preserve">  </v>
          </cell>
          <cell r="P1110" t="str">
            <v xml:space="preserve">  </v>
          </cell>
        </row>
        <row r="1111">
          <cell r="H1111" t="str">
            <v xml:space="preserve">  </v>
          </cell>
          <cell r="I1111" t="str">
            <v xml:space="preserve">  </v>
          </cell>
          <cell r="J1111" t="str">
            <v xml:space="preserve">  </v>
          </cell>
          <cell r="K1111" t="str">
            <v xml:space="preserve">  </v>
          </cell>
          <cell r="L1111" t="str">
            <v xml:space="preserve">  </v>
          </cell>
          <cell r="M1111" t="str">
            <v xml:space="preserve">  </v>
          </cell>
          <cell r="N1111" t="str">
            <v xml:space="preserve">  </v>
          </cell>
          <cell r="O1111" t="str">
            <v xml:space="preserve">  </v>
          </cell>
          <cell r="P1111" t="str">
            <v xml:space="preserve">  </v>
          </cell>
        </row>
        <row r="1112">
          <cell r="C1112">
            <v>20825002</v>
          </cell>
          <cell r="D1112" t="str">
            <v>USD</v>
          </cell>
          <cell r="E1112" t="str">
            <v>CAF</v>
          </cell>
          <cell r="F1112" t="str">
            <v>CFA 12456</v>
          </cell>
          <cell r="G1112" t="str">
            <v>GOBIERNO CENTRAL</v>
          </cell>
          <cell r="H1112" t="str">
            <v xml:space="preserve"> 26.06.2015 </v>
          </cell>
          <cell r="I1112">
            <v>2100000.0099999998</v>
          </cell>
          <cell r="J1112" t="str">
            <v xml:space="preserve">  </v>
          </cell>
          <cell r="K1112" t="str">
            <v xml:space="preserve">  </v>
          </cell>
          <cell r="L1112" t="str">
            <v xml:space="preserve">  </v>
          </cell>
          <cell r="M1112" t="str">
            <v xml:space="preserve">  </v>
          </cell>
          <cell r="N1112" t="str">
            <v xml:space="preserve">  </v>
          </cell>
          <cell r="O1112" t="str">
            <v xml:space="preserve">  </v>
          </cell>
          <cell r="P1112">
            <v>2100000.0099999998</v>
          </cell>
        </row>
        <row r="1113">
          <cell r="H1113" t="str">
            <v xml:space="preserve">  </v>
          </cell>
          <cell r="I1113" t="str">
            <v xml:space="preserve">  </v>
          </cell>
          <cell r="J1113" t="str">
            <v xml:space="preserve">  </v>
          </cell>
          <cell r="K1113" t="str">
            <v xml:space="preserve">  </v>
          </cell>
          <cell r="L1113" t="str">
            <v xml:space="preserve">  </v>
          </cell>
          <cell r="M1113" t="str">
            <v xml:space="preserve">  </v>
          </cell>
          <cell r="N1113" t="str">
            <v xml:space="preserve">  </v>
          </cell>
          <cell r="O1113" t="str">
            <v xml:space="preserve">  </v>
          </cell>
          <cell r="P1113" t="str">
            <v xml:space="preserve">  </v>
          </cell>
        </row>
        <row r="1114">
          <cell r="H1114" t="str">
            <v xml:space="preserve">  </v>
          </cell>
          <cell r="I1114" t="str">
            <v xml:space="preserve">  </v>
          </cell>
          <cell r="J1114" t="str">
            <v xml:space="preserve">  </v>
          </cell>
          <cell r="K1114" t="str">
            <v xml:space="preserve">  </v>
          </cell>
          <cell r="L1114" t="str">
            <v xml:space="preserve">  </v>
          </cell>
          <cell r="M1114" t="str">
            <v xml:space="preserve">  </v>
          </cell>
          <cell r="N1114" t="str">
            <v xml:space="preserve">  </v>
          </cell>
          <cell r="O1114" t="str">
            <v xml:space="preserve">  </v>
          </cell>
          <cell r="P1114" t="str">
            <v xml:space="preserve">  </v>
          </cell>
        </row>
        <row r="1115">
          <cell r="H1115" t="str">
            <v xml:space="preserve">  </v>
          </cell>
          <cell r="I1115" t="str">
            <v xml:space="preserve">  </v>
          </cell>
          <cell r="J1115" t="str">
            <v xml:space="preserve">  </v>
          </cell>
          <cell r="K1115" t="str">
            <v xml:space="preserve">  </v>
          </cell>
          <cell r="L1115" t="str">
            <v xml:space="preserve">  </v>
          </cell>
          <cell r="M1115" t="str">
            <v xml:space="preserve">  </v>
          </cell>
          <cell r="N1115" t="str">
            <v xml:space="preserve">  </v>
          </cell>
          <cell r="O1115" t="str">
            <v xml:space="preserve">  </v>
          </cell>
          <cell r="P1115" t="str">
            <v xml:space="preserve">  </v>
          </cell>
        </row>
        <row r="1116">
          <cell r="H1116" t="str">
            <v xml:space="preserve">  </v>
          </cell>
          <cell r="I1116" t="str">
            <v xml:space="preserve">  </v>
          </cell>
          <cell r="J1116" t="str">
            <v xml:space="preserve">  </v>
          </cell>
          <cell r="K1116" t="str">
            <v xml:space="preserve">  </v>
          </cell>
          <cell r="L1116" t="str">
            <v xml:space="preserve">  </v>
          </cell>
          <cell r="M1116" t="str">
            <v xml:space="preserve">  </v>
          </cell>
          <cell r="N1116" t="str">
            <v xml:space="preserve">  </v>
          </cell>
          <cell r="O1116" t="str">
            <v xml:space="preserve">  </v>
          </cell>
          <cell r="P1116" t="str">
            <v xml:space="preserve">  </v>
          </cell>
        </row>
        <row r="1117">
          <cell r="H1117" t="str">
            <v xml:space="preserve">  </v>
          </cell>
          <cell r="I1117" t="str">
            <v xml:space="preserve">  </v>
          </cell>
          <cell r="J1117" t="str">
            <v xml:space="preserve">  </v>
          </cell>
          <cell r="K1117" t="str">
            <v xml:space="preserve">  </v>
          </cell>
          <cell r="L1117" t="str">
            <v xml:space="preserve">  </v>
          </cell>
          <cell r="M1117" t="str">
            <v xml:space="preserve">  </v>
          </cell>
          <cell r="N1117" t="str">
            <v xml:space="preserve">  </v>
          </cell>
          <cell r="O1117" t="str">
            <v xml:space="preserve">  </v>
          </cell>
          <cell r="P1117" t="str">
            <v xml:space="preserve">  </v>
          </cell>
        </row>
        <row r="1118">
          <cell r="C1118">
            <v>20826000</v>
          </cell>
          <cell r="D1118" t="str">
            <v>USD</v>
          </cell>
          <cell r="E1118" t="str">
            <v>CAF</v>
          </cell>
          <cell r="F1118" t="str">
            <v>CFA 8959</v>
          </cell>
          <cell r="G1118" t="str">
            <v>GOBIERNO CENTRAL</v>
          </cell>
          <cell r="H1118" t="str">
            <v xml:space="preserve"> 14.07.2015 </v>
          </cell>
          <cell r="I1118">
            <v>148148148.21000001</v>
          </cell>
          <cell r="J1118" t="str">
            <v xml:space="preserve">  </v>
          </cell>
          <cell r="K1118">
            <v>14814814.810000001</v>
          </cell>
          <cell r="L1118">
            <v>5015855.1500000004</v>
          </cell>
          <cell r="M1118" t="str">
            <v xml:space="preserve">  </v>
          </cell>
          <cell r="N1118" t="str">
            <v xml:space="preserve">  </v>
          </cell>
          <cell r="O1118" t="str">
            <v xml:space="preserve">  </v>
          </cell>
          <cell r="P1118">
            <v>133333333.40000001</v>
          </cell>
        </row>
        <row r="1119">
          <cell r="H1119" t="str">
            <v xml:space="preserve">  </v>
          </cell>
          <cell r="I1119" t="str">
            <v xml:space="preserve">  </v>
          </cell>
          <cell r="J1119" t="str">
            <v xml:space="preserve">  </v>
          </cell>
          <cell r="K1119" t="str">
            <v xml:space="preserve">  </v>
          </cell>
          <cell r="L1119" t="str">
            <v xml:space="preserve">  </v>
          </cell>
          <cell r="M1119" t="str">
            <v xml:space="preserve">  </v>
          </cell>
          <cell r="N1119" t="str">
            <v xml:space="preserve">  </v>
          </cell>
          <cell r="O1119" t="str">
            <v xml:space="preserve">  </v>
          </cell>
          <cell r="P1119" t="str">
            <v xml:space="preserve">  </v>
          </cell>
        </row>
        <row r="1120">
          <cell r="H1120" t="str">
            <v xml:space="preserve">  </v>
          </cell>
          <cell r="I1120" t="str">
            <v xml:space="preserve">  </v>
          </cell>
          <cell r="J1120" t="str">
            <v xml:space="preserve">  </v>
          </cell>
          <cell r="K1120" t="str">
            <v xml:space="preserve">  </v>
          </cell>
          <cell r="L1120" t="str">
            <v xml:space="preserve">  </v>
          </cell>
          <cell r="M1120" t="str">
            <v xml:space="preserve">  </v>
          </cell>
          <cell r="N1120" t="str">
            <v xml:space="preserve">  </v>
          </cell>
          <cell r="O1120" t="str">
            <v xml:space="preserve">  </v>
          </cell>
          <cell r="P1120" t="str">
            <v xml:space="preserve">  </v>
          </cell>
        </row>
        <row r="1121">
          <cell r="H1121" t="str">
            <v xml:space="preserve">  </v>
          </cell>
          <cell r="I1121" t="str">
            <v xml:space="preserve">  </v>
          </cell>
          <cell r="J1121" t="str">
            <v xml:space="preserve">  </v>
          </cell>
          <cell r="K1121" t="str">
            <v xml:space="preserve">  </v>
          </cell>
          <cell r="L1121" t="str">
            <v xml:space="preserve">  </v>
          </cell>
          <cell r="M1121" t="str">
            <v xml:space="preserve">  </v>
          </cell>
          <cell r="N1121" t="str">
            <v xml:space="preserve">  </v>
          </cell>
          <cell r="O1121" t="str">
            <v xml:space="preserve">  </v>
          </cell>
          <cell r="P1121" t="str">
            <v xml:space="preserve">  </v>
          </cell>
        </row>
        <row r="1122">
          <cell r="H1122" t="str">
            <v xml:space="preserve">  </v>
          </cell>
          <cell r="I1122" t="str">
            <v xml:space="preserve">  </v>
          </cell>
          <cell r="J1122" t="str">
            <v xml:space="preserve">  </v>
          </cell>
          <cell r="K1122" t="str">
            <v xml:space="preserve">  </v>
          </cell>
          <cell r="L1122" t="str">
            <v xml:space="preserve">  </v>
          </cell>
          <cell r="M1122" t="str">
            <v xml:space="preserve">  </v>
          </cell>
          <cell r="N1122" t="str">
            <v xml:space="preserve">  </v>
          </cell>
          <cell r="O1122" t="str">
            <v xml:space="preserve">  </v>
          </cell>
          <cell r="P1122" t="str">
            <v xml:space="preserve">  </v>
          </cell>
        </row>
        <row r="1123">
          <cell r="H1123" t="str">
            <v xml:space="preserve">  </v>
          </cell>
          <cell r="I1123" t="str">
            <v xml:space="preserve">  </v>
          </cell>
          <cell r="J1123" t="str">
            <v xml:space="preserve">  </v>
          </cell>
          <cell r="K1123" t="str">
            <v xml:space="preserve">  </v>
          </cell>
          <cell r="L1123" t="str">
            <v xml:space="preserve">  </v>
          </cell>
          <cell r="M1123" t="str">
            <v xml:space="preserve">  </v>
          </cell>
          <cell r="N1123" t="str">
            <v xml:space="preserve">  </v>
          </cell>
          <cell r="O1123" t="str">
            <v xml:space="preserve">  </v>
          </cell>
          <cell r="P1123" t="str">
            <v xml:space="preserve">  </v>
          </cell>
        </row>
        <row r="1124">
          <cell r="C1124">
            <v>20827000</v>
          </cell>
          <cell r="D1124" t="str">
            <v>USD</v>
          </cell>
          <cell r="E1124" t="str">
            <v>CAF</v>
          </cell>
          <cell r="F1124" t="str">
            <v>CFA 9117</v>
          </cell>
          <cell r="G1124" t="str">
            <v>MUN. CUENCA</v>
          </cell>
          <cell r="H1124" t="str">
            <v xml:space="preserve"> 26.10.2015 </v>
          </cell>
          <cell r="I1124">
            <v>27272727.239999998</v>
          </cell>
          <cell r="J1124" t="str">
            <v xml:space="preserve">  </v>
          </cell>
          <cell r="K1124" t="str">
            <v xml:space="preserve">  </v>
          </cell>
          <cell r="L1124" t="str">
            <v xml:space="preserve">  </v>
          </cell>
          <cell r="M1124" t="str">
            <v xml:space="preserve">  </v>
          </cell>
          <cell r="N1124" t="str">
            <v xml:space="preserve">  </v>
          </cell>
          <cell r="O1124" t="str">
            <v xml:space="preserve">  </v>
          </cell>
          <cell r="P1124">
            <v>27272727.239999998</v>
          </cell>
        </row>
        <row r="1125">
          <cell r="H1125" t="str">
            <v xml:space="preserve">  </v>
          </cell>
          <cell r="I1125" t="str">
            <v xml:space="preserve">  </v>
          </cell>
          <cell r="J1125" t="str">
            <v xml:space="preserve">  </v>
          </cell>
          <cell r="K1125" t="str">
            <v xml:space="preserve">  </v>
          </cell>
          <cell r="L1125" t="str">
            <v xml:space="preserve">  </v>
          </cell>
          <cell r="M1125" t="str">
            <v xml:space="preserve">  </v>
          </cell>
          <cell r="N1125" t="str">
            <v xml:space="preserve">  </v>
          </cell>
          <cell r="O1125" t="str">
            <v xml:space="preserve">  </v>
          </cell>
          <cell r="P1125" t="str">
            <v xml:space="preserve">  </v>
          </cell>
        </row>
        <row r="1126">
          <cell r="H1126" t="str">
            <v xml:space="preserve">  </v>
          </cell>
          <cell r="I1126" t="str">
            <v xml:space="preserve">  </v>
          </cell>
          <cell r="J1126" t="str">
            <v xml:space="preserve">  </v>
          </cell>
          <cell r="K1126" t="str">
            <v xml:space="preserve">  </v>
          </cell>
          <cell r="L1126" t="str">
            <v xml:space="preserve">  </v>
          </cell>
          <cell r="M1126" t="str">
            <v xml:space="preserve">  </v>
          </cell>
          <cell r="N1126" t="str">
            <v xml:space="preserve">  </v>
          </cell>
          <cell r="O1126" t="str">
            <v xml:space="preserve">  </v>
          </cell>
          <cell r="P1126" t="str">
            <v xml:space="preserve">  </v>
          </cell>
        </row>
        <row r="1127">
          <cell r="H1127" t="str">
            <v xml:space="preserve">  </v>
          </cell>
          <cell r="I1127" t="str">
            <v xml:space="preserve">  </v>
          </cell>
          <cell r="J1127" t="str">
            <v xml:space="preserve">  </v>
          </cell>
          <cell r="K1127" t="str">
            <v xml:space="preserve">  </v>
          </cell>
          <cell r="L1127" t="str">
            <v xml:space="preserve">  </v>
          </cell>
          <cell r="M1127" t="str">
            <v xml:space="preserve">  </v>
          </cell>
          <cell r="N1127" t="str">
            <v xml:space="preserve">  </v>
          </cell>
          <cell r="O1127" t="str">
            <v xml:space="preserve">  </v>
          </cell>
          <cell r="P1127" t="str">
            <v xml:space="preserve">  </v>
          </cell>
        </row>
        <row r="1128">
          <cell r="H1128" t="str">
            <v xml:space="preserve">  </v>
          </cell>
          <cell r="I1128" t="str">
            <v xml:space="preserve">  </v>
          </cell>
          <cell r="J1128" t="str">
            <v xml:space="preserve">  </v>
          </cell>
          <cell r="K1128" t="str">
            <v xml:space="preserve">  </v>
          </cell>
          <cell r="L1128" t="str">
            <v xml:space="preserve">  </v>
          </cell>
          <cell r="M1128" t="str">
            <v xml:space="preserve">  </v>
          </cell>
          <cell r="N1128" t="str">
            <v xml:space="preserve">  </v>
          </cell>
          <cell r="O1128" t="str">
            <v xml:space="preserve">  </v>
          </cell>
          <cell r="P1128" t="str">
            <v xml:space="preserve">  </v>
          </cell>
        </row>
        <row r="1129">
          <cell r="H1129" t="str">
            <v xml:space="preserve">  </v>
          </cell>
          <cell r="I1129" t="str">
            <v xml:space="preserve">  </v>
          </cell>
          <cell r="J1129" t="str">
            <v xml:space="preserve">  </v>
          </cell>
          <cell r="K1129" t="str">
            <v xml:space="preserve">  </v>
          </cell>
          <cell r="L1129" t="str">
            <v xml:space="preserve">  </v>
          </cell>
          <cell r="M1129" t="str">
            <v xml:space="preserve">  </v>
          </cell>
          <cell r="N1129" t="str">
            <v xml:space="preserve">  </v>
          </cell>
          <cell r="O1129" t="str">
            <v xml:space="preserve">  </v>
          </cell>
          <cell r="P1129" t="str">
            <v xml:space="preserve">  </v>
          </cell>
        </row>
        <row r="1130">
          <cell r="C1130">
            <v>20831000</v>
          </cell>
          <cell r="D1130" t="str">
            <v>USD</v>
          </cell>
          <cell r="E1130" t="str">
            <v>CAF</v>
          </cell>
          <cell r="F1130" t="str">
            <v>CFA 9543</v>
          </cell>
          <cell r="G1130" t="str">
            <v>GOBIERNO CENTRAL</v>
          </cell>
          <cell r="H1130" t="str">
            <v xml:space="preserve"> 23.09.2016 </v>
          </cell>
          <cell r="I1130">
            <v>46168810.18</v>
          </cell>
          <cell r="J1130" t="str">
            <v xml:space="preserve">  </v>
          </cell>
          <cell r="K1130" t="str">
            <v xml:space="preserve">  </v>
          </cell>
          <cell r="L1130" t="str">
            <v xml:space="preserve">  </v>
          </cell>
          <cell r="M1130" t="str">
            <v xml:space="preserve">  </v>
          </cell>
          <cell r="N1130" t="str">
            <v xml:space="preserve">  </v>
          </cell>
          <cell r="O1130" t="str">
            <v xml:space="preserve">  </v>
          </cell>
          <cell r="P1130">
            <v>46168810.18</v>
          </cell>
        </row>
        <row r="1131">
          <cell r="H1131" t="str">
            <v xml:space="preserve">  </v>
          </cell>
          <cell r="I1131" t="str">
            <v xml:space="preserve">  </v>
          </cell>
          <cell r="J1131" t="str">
            <v xml:space="preserve">  </v>
          </cell>
          <cell r="K1131" t="str">
            <v xml:space="preserve">  </v>
          </cell>
          <cell r="L1131" t="str">
            <v xml:space="preserve">  </v>
          </cell>
          <cell r="M1131" t="str">
            <v xml:space="preserve">  </v>
          </cell>
          <cell r="N1131" t="str">
            <v xml:space="preserve">  </v>
          </cell>
          <cell r="O1131" t="str">
            <v xml:space="preserve">  </v>
          </cell>
          <cell r="P1131" t="str">
            <v xml:space="preserve">  </v>
          </cell>
        </row>
        <row r="1132">
          <cell r="H1132" t="str">
            <v xml:space="preserve">  </v>
          </cell>
          <cell r="I1132" t="str">
            <v xml:space="preserve">  </v>
          </cell>
          <cell r="J1132" t="str">
            <v xml:space="preserve">  </v>
          </cell>
          <cell r="K1132" t="str">
            <v xml:space="preserve">  </v>
          </cell>
          <cell r="L1132" t="str">
            <v xml:space="preserve">  </v>
          </cell>
          <cell r="M1132" t="str">
            <v xml:space="preserve">  </v>
          </cell>
          <cell r="N1132" t="str">
            <v xml:space="preserve">  </v>
          </cell>
          <cell r="O1132" t="str">
            <v xml:space="preserve">  </v>
          </cell>
          <cell r="P1132" t="str">
            <v xml:space="preserve">  </v>
          </cell>
        </row>
        <row r="1133">
          <cell r="H1133" t="str">
            <v xml:space="preserve">  </v>
          </cell>
          <cell r="I1133" t="str">
            <v xml:space="preserve">  </v>
          </cell>
          <cell r="J1133" t="str">
            <v xml:space="preserve">  </v>
          </cell>
          <cell r="K1133" t="str">
            <v xml:space="preserve">  </v>
          </cell>
          <cell r="L1133" t="str">
            <v xml:space="preserve">  </v>
          </cell>
          <cell r="M1133" t="str">
            <v xml:space="preserve">  </v>
          </cell>
          <cell r="N1133" t="str">
            <v xml:space="preserve">  </v>
          </cell>
          <cell r="O1133" t="str">
            <v xml:space="preserve">  </v>
          </cell>
          <cell r="P1133" t="str">
            <v xml:space="preserve">  </v>
          </cell>
        </row>
        <row r="1134">
          <cell r="H1134" t="str">
            <v xml:space="preserve">  </v>
          </cell>
          <cell r="I1134" t="str">
            <v xml:space="preserve">  </v>
          </cell>
          <cell r="J1134" t="str">
            <v xml:space="preserve">  </v>
          </cell>
          <cell r="K1134" t="str">
            <v xml:space="preserve">  </v>
          </cell>
          <cell r="L1134" t="str">
            <v xml:space="preserve">  </v>
          </cell>
          <cell r="M1134" t="str">
            <v xml:space="preserve">  </v>
          </cell>
          <cell r="N1134" t="str">
            <v xml:space="preserve">  </v>
          </cell>
          <cell r="O1134" t="str">
            <v xml:space="preserve">  </v>
          </cell>
          <cell r="P1134" t="str">
            <v xml:space="preserve">  </v>
          </cell>
        </row>
        <row r="1135">
          <cell r="H1135" t="str">
            <v xml:space="preserve">  </v>
          </cell>
          <cell r="I1135" t="str">
            <v xml:space="preserve">  </v>
          </cell>
          <cell r="J1135" t="str">
            <v xml:space="preserve">  </v>
          </cell>
          <cell r="K1135" t="str">
            <v xml:space="preserve">  </v>
          </cell>
          <cell r="L1135" t="str">
            <v xml:space="preserve">  </v>
          </cell>
          <cell r="M1135" t="str">
            <v xml:space="preserve">  </v>
          </cell>
          <cell r="N1135" t="str">
            <v xml:space="preserve">  </v>
          </cell>
          <cell r="O1135" t="str">
            <v xml:space="preserve">  </v>
          </cell>
          <cell r="P1135" t="str">
            <v xml:space="preserve">  </v>
          </cell>
        </row>
        <row r="1136">
          <cell r="C1136">
            <v>20833000</v>
          </cell>
          <cell r="D1136" t="str">
            <v>USD</v>
          </cell>
          <cell r="E1136" t="str">
            <v>CAF</v>
          </cell>
          <cell r="F1136" t="str">
            <v>CFA 10451</v>
          </cell>
          <cell r="G1136" t="str">
            <v>GOBIERNO CENTRAL</v>
          </cell>
          <cell r="H1136" t="str">
            <v xml:space="preserve"> 14.09.2018 </v>
          </cell>
          <cell r="I1136">
            <v>75000000</v>
          </cell>
          <cell r="J1136" t="str">
            <v xml:space="preserve">  </v>
          </cell>
          <cell r="K1136" t="str">
            <v xml:space="preserve">  </v>
          </cell>
          <cell r="L1136" t="str">
            <v xml:space="preserve">  </v>
          </cell>
          <cell r="M1136" t="str">
            <v xml:space="preserve">  </v>
          </cell>
          <cell r="N1136" t="str">
            <v xml:space="preserve">  </v>
          </cell>
          <cell r="O1136" t="str">
            <v xml:space="preserve">  </v>
          </cell>
          <cell r="P1136">
            <v>75000000</v>
          </cell>
        </row>
        <row r="1137">
          <cell r="H1137" t="str">
            <v xml:space="preserve">  </v>
          </cell>
          <cell r="I1137" t="str">
            <v xml:space="preserve">  </v>
          </cell>
          <cell r="J1137" t="str">
            <v xml:space="preserve">  </v>
          </cell>
          <cell r="K1137" t="str">
            <v xml:space="preserve">  </v>
          </cell>
          <cell r="L1137" t="str">
            <v xml:space="preserve">  </v>
          </cell>
          <cell r="M1137" t="str">
            <v xml:space="preserve">  </v>
          </cell>
          <cell r="N1137" t="str">
            <v xml:space="preserve">  </v>
          </cell>
          <cell r="O1137" t="str">
            <v xml:space="preserve">  </v>
          </cell>
          <cell r="P1137" t="str">
            <v xml:space="preserve">  </v>
          </cell>
        </row>
        <row r="1138">
          <cell r="H1138" t="str">
            <v xml:space="preserve">  </v>
          </cell>
          <cell r="I1138" t="str">
            <v xml:space="preserve">  </v>
          </cell>
          <cell r="J1138" t="str">
            <v xml:space="preserve">  </v>
          </cell>
          <cell r="K1138" t="str">
            <v xml:space="preserve">  </v>
          </cell>
          <cell r="L1138" t="str">
            <v xml:space="preserve">  </v>
          </cell>
          <cell r="M1138" t="str">
            <v xml:space="preserve">  </v>
          </cell>
          <cell r="N1138" t="str">
            <v xml:space="preserve">  </v>
          </cell>
          <cell r="O1138" t="str">
            <v xml:space="preserve">  </v>
          </cell>
          <cell r="P1138" t="str">
            <v xml:space="preserve">  </v>
          </cell>
        </row>
        <row r="1139">
          <cell r="H1139" t="str">
            <v xml:space="preserve">  </v>
          </cell>
          <cell r="I1139" t="str">
            <v xml:space="preserve">  </v>
          </cell>
          <cell r="J1139" t="str">
            <v xml:space="preserve">  </v>
          </cell>
          <cell r="K1139" t="str">
            <v xml:space="preserve">  </v>
          </cell>
          <cell r="L1139" t="str">
            <v xml:space="preserve">  </v>
          </cell>
          <cell r="M1139" t="str">
            <v xml:space="preserve">  </v>
          </cell>
          <cell r="N1139" t="str">
            <v xml:space="preserve">  </v>
          </cell>
          <cell r="O1139" t="str">
            <v xml:space="preserve">  </v>
          </cell>
          <cell r="P1139" t="str">
            <v xml:space="preserve">  </v>
          </cell>
        </row>
        <row r="1140">
          <cell r="H1140" t="str">
            <v xml:space="preserve">  </v>
          </cell>
          <cell r="I1140" t="str">
            <v xml:space="preserve">  </v>
          </cell>
          <cell r="J1140" t="str">
            <v xml:space="preserve">  </v>
          </cell>
          <cell r="K1140" t="str">
            <v xml:space="preserve">  </v>
          </cell>
          <cell r="L1140" t="str">
            <v xml:space="preserve">  </v>
          </cell>
          <cell r="M1140" t="str">
            <v xml:space="preserve">  </v>
          </cell>
          <cell r="N1140" t="str">
            <v xml:space="preserve">  </v>
          </cell>
          <cell r="O1140" t="str">
            <v xml:space="preserve">  </v>
          </cell>
          <cell r="P1140" t="str">
            <v xml:space="preserve">  </v>
          </cell>
        </row>
        <row r="1141">
          <cell r="H1141" t="str">
            <v xml:space="preserve">  </v>
          </cell>
          <cell r="I1141" t="str">
            <v xml:space="preserve">  </v>
          </cell>
          <cell r="J1141" t="str">
            <v xml:space="preserve">  </v>
          </cell>
          <cell r="K1141" t="str">
            <v xml:space="preserve">  </v>
          </cell>
          <cell r="L1141" t="str">
            <v xml:space="preserve">  </v>
          </cell>
          <cell r="M1141" t="str">
            <v xml:space="preserve">  </v>
          </cell>
          <cell r="N1141" t="str">
            <v xml:space="preserve">  </v>
          </cell>
          <cell r="O1141" t="str">
            <v xml:space="preserve">  </v>
          </cell>
          <cell r="P1141" t="str">
            <v xml:space="preserve">  </v>
          </cell>
        </row>
        <row r="1142">
          <cell r="C1142">
            <v>20834000</v>
          </cell>
          <cell r="D1142" t="str">
            <v>USD</v>
          </cell>
          <cell r="E1142" t="str">
            <v>CAF</v>
          </cell>
          <cell r="F1142" t="str">
            <v>CAF 10482</v>
          </cell>
          <cell r="G1142" t="str">
            <v>MUN. GUAYAQUIL</v>
          </cell>
          <cell r="H1142" t="str">
            <v xml:space="preserve"> 14.09.2018 </v>
          </cell>
          <cell r="I1142">
            <v>18375000</v>
          </cell>
          <cell r="J1142" t="str">
            <v xml:space="preserve">  </v>
          </cell>
          <cell r="K1142" t="str">
            <v xml:space="preserve">  </v>
          </cell>
          <cell r="L1142" t="str">
            <v xml:space="preserve">  </v>
          </cell>
          <cell r="M1142" t="str">
            <v xml:space="preserve">  </v>
          </cell>
          <cell r="N1142" t="str">
            <v xml:space="preserve">  </v>
          </cell>
          <cell r="O1142" t="str">
            <v xml:space="preserve">  </v>
          </cell>
          <cell r="P1142">
            <v>18375000</v>
          </cell>
        </row>
        <row r="1143">
          <cell r="H1143" t="str">
            <v xml:space="preserve">  </v>
          </cell>
          <cell r="I1143" t="str">
            <v xml:space="preserve">  </v>
          </cell>
          <cell r="J1143" t="str">
            <v xml:space="preserve">  </v>
          </cell>
          <cell r="K1143" t="str">
            <v xml:space="preserve">  </v>
          </cell>
          <cell r="L1143" t="str">
            <v xml:space="preserve">  </v>
          </cell>
          <cell r="M1143" t="str">
            <v xml:space="preserve">  </v>
          </cell>
          <cell r="N1143" t="str">
            <v xml:space="preserve">  </v>
          </cell>
          <cell r="O1143" t="str">
            <v xml:space="preserve">  </v>
          </cell>
          <cell r="P1143" t="str">
            <v xml:space="preserve">  </v>
          </cell>
        </row>
        <row r="1144">
          <cell r="H1144" t="str">
            <v xml:space="preserve">  </v>
          </cell>
          <cell r="I1144" t="str">
            <v xml:space="preserve">  </v>
          </cell>
          <cell r="J1144" t="str">
            <v xml:space="preserve">  </v>
          </cell>
          <cell r="K1144" t="str">
            <v xml:space="preserve">  </v>
          </cell>
          <cell r="L1144" t="str">
            <v xml:space="preserve">  </v>
          </cell>
          <cell r="M1144" t="str">
            <v xml:space="preserve">  </v>
          </cell>
          <cell r="N1144" t="str">
            <v xml:space="preserve">  </v>
          </cell>
          <cell r="O1144" t="str">
            <v xml:space="preserve">  </v>
          </cell>
          <cell r="P1144" t="str">
            <v xml:space="preserve">  </v>
          </cell>
        </row>
        <row r="1145">
          <cell r="H1145" t="str">
            <v xml:space="preserve">  </v>
          </cell>
          <cell r="I1145" t="str">
            <v xml:space="preserve">  </v>
          </cell>
          <cell r="J1145" t="str">
            <v xml:space="preserve">  </v>
          </cell>
          <cell r="K1145" t="str">
            <v xml:space="preserve">  </v>
          </cell>
          <cell r="L1145" t="str">
            <v xml:space="preserve">  </v>
          </cell>
          <cell r="M1145" t="str">
            <v xml:space="preserve">  </v>
          </cell>
          <cell r="N1145" t="str">
            <v xml:space="preserve">  </v>
          </cell>
          <cell r="O1145" t="str">
            <v xml:space="preserve">  </v>
          </cell>
          <cell r="P1145" t="str">
            <v xml:space="preserve">  </v>
          </cell>
        </row>
        <row r="1146">
          <cell r="H1146" t="str">
            <v xml:space="preserve">  </v>
          </cell>
          <cell r="I1146" t="str">
            <v xml:space="preserve">  </v>
          </cell>
          <cell r="J1146" t="str">
            <v xml:space="preserve">  </v>
          </cell>
          <cell r="K1146" t="str">
            <v xml:space="preserve">  </v>
          </cell>
          <cell r="L1146" t="str">
            <v xml:space="preserve">  </v>
          </cell>
          <cell r="M1146" t="str">
            <v xml:space="preserve">  </v>
          </cell>
          <cell r="N1146" t="str">
            <v xml:space="preserve">  </v>
          </cell>
          <cell r="O1146" t="str">
            <v xml:space="preserve">  </v>
          </cell>
          <cell r="P1146" t="str">
            <v xml:space="preserve">  </v>
          </cell>
        </row>
        <row r="1147">
          <cell r="H1147" t="str">
            <v xml:space="preserve">  </v>
          </cell>
          <cell r="I1147" t="str">
            <v xml:space="preserve">  </v>
          </cell>
          <cell r="J1147" t="str">
            <v xml:space="preserve">  </v>
          </cell>
          <cell r="K1147" t="str">
            <v xml:space="preserve">  </v>
          </cell>
          <cell r="L1147" t="str">
            <v xml:space="preserve">  </v>
          </cell>
          <cell r="M1147" t="str">
            <v xml:space="preserve">  </v>
          </cell>
          <cell r="N1147" t="str">
            <v xml:space="preserve">  </v>
          </cell>
          <cell r="O1147" t="str">
            <v xml:space="preserve">  </v>
          </cell>
          <cell r="P1147" t="str">
            <v xml:space="preserve">  </v>
          </cell>
        </row>
        <row r="1148">
          <cell r="C1148">
            <v>20835000</v>
          </cell>
          <cell r="D1148" t="str">
            <v>USD</v>
          </cell>
          <cell r="E1148" t="str">
            <v>CAF</v>
          </cell>
          <cell r="F1148" t="str">
            <v>CFA 10579</v>
          </cell>
          <cell r="G1148" t="str">
            <v>DMQ</v>
          </cell>
          <cell r="H1148" t="str">
            <v xml:space="preserve"> 28.11.2018 </v>
          </cell>
          <cell r="I1148">
            <v>67363010.829999998</v>
          </cell>
          <cell r="J1148" t="str">
            <v xml:space="preserve">  </v>
          </cell>
          <cell r="K1148" t="str">
            <v xml:space="preserve">  </v>
          </cell>
          <cell r="L1148" t="str">
            <v xml:space="preserve">  </v>
          </cell>
          <cell r="M1148" t="str">
            <v xml:space="preserve">  </v>
          </cell>
          <cell r="N1148" t="str">
            <v xml:space="preserve">  </v>
          </cell>
          <cell r="O1148" t="str">
            <v xml:space="preserve">  </v>
          </cell>
          <cell r="P1148">
            <v>67363010.829999998</v>
          </cell>
        </row>
        <row r="1149">
          <cell r="H1149" t="str">
            <v xml:space="preserve">  </v>
          </cell>
          <cell r="I1149" t="str">
            <v xml:space="preserve">  </v>
          </cell>
          <cell r="J1149" t="str">
            <v xml:space="preserve">  </v>
          </cell>
          <cell r="K1149" t="str">
            <v xml:space="preserve">  </v>
          </cell>
          <cell r="L1149" t="str">
            <v xml:space="preserve">  </v>
          </cell>
          <cell r="M1149" t="str">
            <v xml:space="preserve">  </v>
          </cell>
          <cell r="N1149" t="str">
            <v xml:space="preserve">  </v>
          </cell>
          <cell r="O1149" t="str">
            <v xml:space="preserve">  </v>
          </cell>
          <cell r="P1149" t="str">
            <v xml:space="preserve">  </v>
          </cell>
        </row>
        <row r="1150">
          <cell r="H1150" t="str">
            <v xml:space="preserve">  </v>
          </cell>
          <cell r="I1150" t="str">
            <v xml:space="preserve">  </v>
          </cell>
          <cell r="J1150" t="str">
            <v xml:space="preserve">  </v>
          </cell>
          <cell r="K1150" t="str">
            <v xml:space="preserve">  </v>
          </cell>
          <cell r="L1150" t="str">
            <v xml:space="preserve">  </v>
          </cell>
          <cell r="M1150" t="str">
            <v xml:space="preserve">  </v>
          </cell>
          <cell r="N1150" t="str">
            <v xml:space="preserve">  </v>
          </cell>
          <cell r="O1150" t="str">
            <v xml:space="preserve">  </v>
          </cell>
          <cell r="P1150" t="str">
            <v xml:space="preserve">  </v>
          </cell>
        </row>
        <row r="1151">
          <cell r="H1151" t="str">
            <v xml:space="preserve">  </v>
          </cell>
          <cell r="I1151" t="str">
            <v xml:space="preserve">  </v>
          </cell>
          <cell r="J1151" t="str">
            <v xml:space="preserve">  </v>
          </cell>
          <cell r="K1151" t="str">
            <v xml:space="preserve">  </v>
          </cell>
          <cell r="L1151" t="str">
            <v xml:space="preserve">  </v>
          </cell>
          <cell r="M1151" t="str">
            <v xml:space="preserve">  </v>
          </cell>
          <cell r="N1151" t="str">
            <v xml:space="preserve">  </v>
          </cell>
          <cell r="O1151" t="str">
            <v xml:space="preserve">  </v>
          </cell>
          <cell r="P1151" t="str">
            <v xml:space="preserve">  </v>
          </cell>
        </row>
        <row r="1152">
          <cell r="H1152" t="str">
            <v xml:space="preserve">  </v>
          </cell>
          <cell r="I1152" t="str">
            <v xml:space="preserve">  </v>
          </cell>
          <cell r="J1152" t="str">
            <v xml:space="preserve">  </v>
          </cell>
          <cell r="K1152" t="str">
            <v xml:space="preserve">  </v>
          </cell>
          <cell r="L1152" t="str">
            <v xml:space="preserve">  </v>
          </cell>
          <cell r="M1152" t="str">
            <v xml:space="preserve">  </v>
          </cell>
          <cell r="N1152" t="str">
            <v xml:space="preserve">  </v>
          </cell>
          <cell r="O1152" t="str">
            <v xml:space="preserve">  </v>
          </cell>
          <cell r="P1152" t="str">
            <v xml:space="preserve">  </v>
          </cell>
        </row>
        <row r="1153">
          <cell r="H1153" t="str">
            <v xml:space="preserve">  </v>
          </cell>
          <cell r="I1153" t="str">
            <v xml:space="preserve">  </v>
          </cell>
          <cell r="J1153" t="str">
            <v xml:space="preserve">  </v>
          </cell>
          <cell r="K1153" t="str">
            <v xml:space="preserve">  </v>
          </cell>
          <cell r="L1153" t="str">
            <v xml:space="preserve">  </v>
          </cell>
          <cell r="M1153" t="str">
            <v xml:space="preserve">  </v>
          </cell>
          <cell r="N1153" t="str">
            <v xml:space="preserve">  </v>
          </cell>
          <cell r="O1153" t="str">
            <v xml:space="preserve">  </v>
          </cell>
          <cell r="P1153" t="str">
            <v xml:space="preserve">  </v>
          </cell>
        </row>
        <row r="1154">
          <cell r="C1154">
            <v>20836000</v>
          </cell>
          <cell r="D1154" t="str">
            <v>USD</v>
          </cell>
          <cell r="E1154" t="str">
            <v>CAF</v>
          </cell>
          <cell r="F1154" t="str">
            <v>CFA 10602</v>
          </cell>
          <cell r="G1154" t="str">
            <v>GOBIERNO CENTRAL</v>
          </cell>
          <cell r="H1154" t="str">
            <v xml:space="preserve"> 12.12.2018 </v>
          </cell>
          <cell r="I1154">
            <v>140000000</v>
          </cell>
          <cell r="J1154" t="str">
            <v xml:space="preserve">  </v>
          </cell>
          <cell r="K1154" t="str">
            <v xml:space="preserve">  </v>
          </cell>
          <cell r="L1154" t="str">
            <v xml:space="preserve">  </v>
          </cell>
          <cell r="M1154" t="str">
            <v xml:space="preserve">  </v>
          </cell>
          <cell r="N1154" t="str">
            <v xml:space="preserve">  </v>
          </cell>
          <cell r="O1154" t="str">
            <v xml:space="preserve">  </v>
          </cell>
          <cell r="P1154">
            <v>140000000</v>
          </cell>
        </row>
        <row r="1155">
          <cell r="H1155" t="str">
            <v xml:space="preserve">  </v>
          </cell>
          <cell r="I1155" t="str">
            <v xml:space="preserve">  </v>
          </cell>
          <cell r="J1155" t="str">
            <v xml:space="preserve">  </v>
          </cell>
          <cell r="K1155" t="str">
            <v xml:space="preserve">  </v>
          </cell>
          <cell r="L1155" t="str">
            <v xml:space="preserve">  </v>
          </cell>
          <cell r="M1155" t="str">
            <v xml:space="preserve">  </v>
          </cell>
          <cell r="N1155" t="str">
            <v xml:space="preserve">  </v>
          </cell>
          <cell r="O1155" t="str">
            <v xml:space="preserve">  </v>
          </cell>
          <cell r="P1155" t="str">
            <v xml:space="preserve">  </v>
          </cell>
        </row>
        <row r="1156">
          <cell r="H1156" t="str">
            <v xml:space="preserve">  </v>
          </cell>
          <cell r="I1156" t="str">
            <v xml:space="preserve">  </v>
          </cell>
          <cell r="J1156" t="str">
            <v xml:space="preserve">  </v>
          </cell>
          <cell r="K1156" t="str">
            <v xml:space="preserve">  </v>
          </cell>
          <cell r="L1156" t="str">
            <v xml:space="preserve">  </v>
          </cell>
          <cell r="M1156" t="str">
            <v xml:space="preserve">  </v>
          </cell>
          <cell r="N1156" t="str">
            <v xml:space="preserve">  </v>
          </cell>
          <cell r="O1156" t="str">
            <v xml:space="preserve">  </v>
          </cell>
          <cell r="P1156" t="str">
            <v xml:space="preserve">  </v>
          </cell>
        </row>
        <row r="1157">
          <cell r="H1157" t="str">
            <v xml:space="preserve">  </v>
          </cell>
          <cell r="I1157" t="str">
            <v xml:space="preserve">  </v>
          </cell>
          <cell r="J1157" t="str">
            <v xml:space="preserve">  </v>
          </cell>
          <cell r="K1157" t="str">
            <v xml:space="preserve">  </v>
          </cell>
          <cell r="L1157" t="str">
            <v xml:space="preserve">  </v>
          </cell>
          <cell r="M1157" t="str">
            <v xml:space="preserve">  </v>
          </cell>
          <cell r="N1157" t="str">
            <v xml:space="preserve">  </v>
          </cell>
          <cell r="O1157" t="str">
            <v xml:space="preserve">  </v>
          </cell>
          <cell r="P1157" t="str">
            <v xml:space="preserve">  </v>
          </cell>
        </row>
        <row r="1158">
          <cell r="H1158" t="str">
            <v xml:space="preserve">  </v>
          </cell>
          <cell r="I1158" t="str">
            <v xml:space="preserve">  </v>
          </cell>
          <cell r="J1158" t="str">
            <v xml:space="preserve">  </v>
          </cell>
          <cell r="K1158" t="str">
            <v xml:space="preserve">  </v>
          </cell>
          <cell r="L1158" t="str">
            <v xml:space="preserve">  </v>
          </cell>
          <cell r="M1158" t="str">
            <v xml:space="preserve">  </v>
          </cell>
          <cell r="N1158" t="str">
            <v xml:space="preserve">  </v>
          </cell>
          <cell r="O1158" t="str">
            <v xml:space="preserve">  </v>
          </cell>
          <cell r="P1158" t="str">
            <v xml:space="preserve">  </v>
          </cell>
        </row>
        <row r="1159">
          <cell r="H1159" t="str">
            <v xml:space="preserve">  </v>
          </cell>
          <cell r="I1159" t="str">
            <v xml:space="preserve">  </v>
          </cell>
          <cell r="J1159" t="str">
            <v xml:space="preserve">  </v>
          </cell>
          <cell r="K1159" t="str">
            <v xml:space="preserve">  </v>
          </cell>
          <cell r="L1159" t="str">
            <v xml:space="preserve">  </v>
          </cell>
          <cell r="M1159" t="str">
            <v xml:space="preserve">  </v>
          </cell>
          <cell r="N1159" t="str">
            <v xml:space="preserve">  </v>
          </cell>
          <cell r="O1159" t="str">
            <v xml:space="preserve">  </v>
          </cell>
          <cell r="P1159" t="str">
            <v xml:space="preserve">  </v>
          </cell>
        </row>
        <row r="1160">
          <cell r="C1160">
            <v>20837000</v>
          </cell>
          <cell r="D1160" t="str">
            <v>USD</v>
          </cell>
          <cell r="E1160" t="str">
            <v>CAF</v>
          </cell>
          <cell r="F1160" t="str">
            <v>CFA 10588</v>
          </cell>
          <cell r="G1160" t="str">
            <v>DMQ</v>
          </cell>
          <cell r="H1160" t="str">
            <v xml:space="preserve"> 28.11.2018 </v>
          </cell>
          <cell r="I1160">
            <v>35780107.560000002</v>
          </cell>
          <cell r="J1160" t="str">
            <v xml:space="preserve">  </v>
          </cell>
          <cell r="K1160" t="str">
            <v xml:space="preserve">  </v>
          </cell>
          <cell r="L1160" t="str">
            <v xml:space="preserve">  </v>
          </cell>
          <cell r="M1160" t="str">
            <v xml:space="preserve">  </v>
          </cell>
          <cell r="N1160" t="str">
            <v xml:space="preserve">  </v>
          </cell>
          <cell r="O1160" t="str">
            <v xml:space="preserve">  </v>
          </cell>
          <cell r="P1160">
            <v>35780107.560000002</v>
          </cell>
        </row>
        <row r="1161">
          <cell r="H1161" t="str">
            <v xml:space="preserve">  </v>
          </cell>
          <cell r="I1161" t="str">
            <v xml:space="preserve">  </v>
          </cell>
          <cell r="J1161" t="str">
            <v xml:space="preserve">  </v>
          </cell>
          <cell r="K1161" t="str">
            <v xml:space="preserve">  </v>
          </cell>
          <cell r="L1161" t="str">
            <v xml:space="preserve">  </v>
          </cell>
          <cell r="M1161" t="str">
            <v xml:space="preserve">  </v>
          </cell>
          <cell r="N1161" t="str">
            <v xml:space="preserve">  </v>
          </cell>
          <cell r="O1161" t="str">
            <v xml:space="preserve">  </v>
          </cell>
          <cell r="P1161" t="str">
            <v xml:space="preserve">  </v>
          </cell>
        </row>
        <row r="1162">
          <cell r="H1162" t="str">
            <v xml:space="preserve">  </v>
          </cell>
          <cell r="I1162" t="str">
            <v xml:space="preserve">  </v>
          </cell>
          <cell r="J1162" t="str">
            <v xml:space="preserve">  </v>
          </cell>
          <cell r="K1162" t="str">
            <v xml:space="preserve">  </v>
          </cell>
          <cell r="L1162" t="str">
            <v xml:space="preserve">  </v>
          </cell>
          <cell r="M1162" t="str">
            <v xml:space="preserve">  </v>
          </cell>
          <cell r="N1162" t="str">
            <v xml:space="preserve">  </v>
          </cell>
          <cell r="O1162" t="str">
            <v xml:space="preserve">  </v>
          </cell>
          <cell r="P1162" t="str">
            <v xml:space="preserve">  </v>
          </cell>
        </row>
        <row r="1163">
          <cell r="H1163" t="str">
            <v xml:space="preserve">  </v>
          </cell>
          <cell r="I1163" t="str">
            <v xml:space="preserve">  </v>
          </cell>
          <cell r="J1163" t="str">
            <v xml:space="preserve">  </v>
          </cell>
          <cell r="K1163" t="str">
            <v xml:space="preserve">  </v>
          </cell>
          <cell r="L1163" t="str">
            <v xml:space="preserve">  </v>
          </cell>
          <cell r="M1163" t="str">
            <v xml:space="preserve">  </v>
          </cell>
          <cell r="N1163" t="str">
            <v xml:space="preserve">  </v>
          </cell>
          <cell r="O1163" t="str">
            <v xml:space="preserve">  </v>
          </cell>
          <cell r="P1163" t="str">
            <v xml:space="preserve">  </v>
          </cell>
        </row>
        <row r="1164">
          <cell r="H1164" t="str">
            <v xml:space="preserve">  </v>
          </cell>
          <cell r="I1164" t="str">
            <v xml:space="preserve">  </v>
          </cell>
          <cell r="J1164" t="str">
            <v xml:space="preserve">  </v>
          </cell>
          <cell r="K1164" t="str">
            <v xml:space="preserve">  </v>
          </cell>
          <cell r="L1164" t="str">
            <v xml:space="preserve">  </v>
          </cell>
          <cell r="M1164" t="str">
            <v xml:space="preserve">  </v>
          </cell>
          <cell r="N1164" t="str">
            <v xml:space="preserve">  </v>
          </cell>
          <cell r="O1164" t="str">
            <v xml:space="preserve">  </v>
          </cell>
          <cell r="P1164" t="str">
            <v xml:space="preserve">  </v>
          </cell>
        </row>
        <row r="1165">
          <cell r="H1165" t="str">
            <v xml:space="preserve">  </v>
          </cell>
          <cell r="I1165" t="str">
            <v xml:space="preserve">  </v>
          </cell>
          <cell r="J1165" t="str">
            <v xml:space="preserve">  </v>
          </cell>
          <cell r="K1165" t="str">
            <v xml:space="preserve">  </v>
          </cell>
          <cell r="L1165" t="str">
            <v xml:space="preserve">  </v>
          </cell>
          <cell r="M1165" t="str">
            <v xml:space="preserve">  </v>
          </cell>
          <cell r="N1165" t="str">
            <v xml:space="preserve">  </v>
          </cell>
          <cell r="O1165" t="str">
            <v xml:space="preserve">  </v>
          </cell>
          <cell r="P1165" t="str">
            <v xml:space="preserve">  </v>
          </cell>
        </row>
        <row r="1166">
          <cell r="C1166">
            <v>20838000</v>
          </cell>
          <cell r="D1166" t="str">
            <v>USD</v>
          </cell>
          <cell r="E1166" t="str">
            <v>CAF</v>
          </cell>
          <cell r="F1166" t="str">
            <v>CFA 10730</v>
          </cell>
          <cell r="G1166" t="str">
            <v>GOBIERNO CENTRAL</v>
          </cell>
          <cell r="H1166" t="str">
            <v xml:space="preserve"> 01.04.2019 </v>
          </cell>
          <cell r="I1166">
            <v>119173977.76000001</v>
          </cell>
          <cell r="J1166" t="str">
            <v xml:space="preserve">  </v>
          </cell>
          <cell r="K1166" t="str">
            <v xml:space="preserve">  </v>
          </cell>
          <cell r="L1166" t="str">
            <v xml:space="preserve">  </v>
          </cell>
          <cell r="M1166" t="str">
            <v xml:space="preserve">  </v>
          </cell>
          <cell r="N1166" t="str">
            <v xml:space="preserve">  </v>
          </cell>
          <cell r="O1166" t="str">
            <v xml:space="preserve">  </v>
          </cell>
          <cell r="P1166">
            <v>119173977.76000001</v>
          </cell>
        </row>
        <row r="1167">
          <cell r="H1167" t="str">
            <v xml:space="preserve">  </v>
          </cell>
          <cell r="I1167" t="str">
            <v xml:space="preserve">  </v>
          </cell>
          <cell r="J1167" t="str">
            <v xml:space="preserve">  </v>
          </cell>
          <cell r="K1167" t="str">
            <v xml:space="preserve">  </v>
          </cell>
          <cell r="L1167" t="str">
            <v xml:space="preserve">  </v>
          </cell>
          <cell r="M1167" t="str">
            <v xml:space="preserve">  </v>
          </cell>
          <cell r="N1167" t="str">
            <v xml:space="preserve">  </v>
          </cell>
          <cell r="O1167" t="str">
            <v xml:space="preserve">  </v>
          </cell>
          <cell r="P1167" t="str">
            <v xml:space="preserve">  </v>
          </cell>
        </row>
        <row r="1168">
          <cell r="H1168" t="str">
            <v xml:space="preserve">  </v>
          </cell>
          <cell r="I1168" t="str">
            <v xml:space="preserve">  </v>
          </cell>
          <cell r="J1168" t="str">
            <v xml:space="preserve">  </v>
          </cell>
          <cell r="K1168" t="str">
            <v xml:space="preserve">  </v>
          </cell>
          <cell r="L1168" t="str">
            <v xml:space="preserve">  </v>
          </cell>
          <cell r="M1168" t="str">
            <v xml:space="preserve">  </v>
          </cell>
          <cell r="N1168" t="str">
            <v xml:space="preserve">  </v>
          </cell>
          <cell r="O1168" t="str">
            <v xml:space="preserve">  </v>
          </cell>
          <cell r="P1168" t="str">
            <v xml:space="preserve">  </v>
          </cell>
        </row>
        <row r="1169">
          <cell r="H1169" t="str">
            <v xml:space="preserve">  </v>
          </cell>
          <cell r="I1169" t="str">
            <v xml:space="preserve">  </v>
          </cell>
          <cell r="J1169" t="str">
            <v xml:space="preserve">  </v>
          </cell>
          <cell r="K1169" t="str">
            <v xml:space="preserve">  </v>
          </cell>
          <cell r="L1169" t="str">
            <v xml:space="preserve">  </v>
          </cell>
          <cell r="M1169" t="str">
            <v xml:space="preserve">  </v>
          </cell>
          <cell r="N1169" t="str">
            <v xml:space="preserve">  </v>
          </cell>
          <cell r="O1169" t="str">
            <v xml:space="preserve">  </v>
          </cell>
          <cell r="P1169" t="str">
            <v xml:space="preserve">  </v>
          </cell>
        </row>
        <row r="1170">
          <cell r="H1170" t="str">
            <v xml:space="preserve">  </v>
          </cell>
          <cell r="I1170" t="str">
            <v xml:space="preserve">  </v>
          </cell>
          <cell r="J1170" t="str">
            <v xml:space="preserve">  </v>
          </cell>
          <cell r="K1170" t="str">
            <v xml:space="preserve">  </v>
          </cell>
          <cell r="L1170" t="str">
            <v xml:space="preserve">  </v>
          </cell>
          <cell r="M1170" t="str">
            <v xml:space="preserve">  </v>
          </cell>
          <cell r="N1170" t="str">
            <v xml:space="preserve">  </v>
          </cell>
          <cell r="O1170" t="str">
            <v xml:space="preserve">  </v>
          </cell>
          <cell r="P1170" t="str">
            <v xml:space="preserve">  </v>
          </cell>
        </row>
        <row r="1171">
          <cell r="H1171" t="str">
            <v xml:space="preserve">  </v>
          </cell>
          <cell r="I1171" t="str">
            <v xml:space="preserve">  </v>
          </cell>
          <cell r="J1171" t="str">
            <v xml:space="preserve">  </v>
          </cell>
          <cell r="K1171" t="str">
            <v xml:space="preserve">  </v>
          </cell>
          <cell r="L1171" t="str">
            <v xml:space="preserve">  </v>
          </cell>
          <cell r="M1171" t="str">
            <v xml:space="preserve">  </v>
          </cell>
          <cell r="N1171" t="str">
            <v xml:space="preserve">  </v>
          </cell>
          <cell r="O1171" t="str">
            <v xml:space="preserve">  </v>
          </cell>
          <cell r="P1171" t="str">
            <v xml:space="preserve">  </v>
          </cell>
        </row>
        <row r="1172">
          <cell r="C1172">
            <v>20839000</v>
          </cell>
          <cell r="D1172" t="str">
            <v>USD</v>
          </cell>
          <cell r="E1172" t="str">
            <v>CAF</v>
          </cell>
          <cell r="F1172" t="str">
            <v>CFA 10787</v>
          </cell>
          <cell r="G1172" t="str">
            <v>GOBIERNO CENTRAL</v>
          </cell>
          <cell r="H1172" t="str">
            <v xml:space="preserve"> 24.05.2019 </v>
          </cell>
          <cell r="I1172">
            <v>212500000</v>
          </cell>
          <cell r="J1172" t="str">
            <v xml:space="preserve">  </v>
          </cell>
          <cell r="K1172" t="str">
            <v xml:space="preserve">  </v>
          </cell>
          <cell r="L1172" t="str">
            <v xml:space="preserve">  </v>
          </cell>
          <cell r="M1172" t="str">
            <v xml:space="preserve">  </v>
          </cell>
          <cell r="N1172" t="str">
            <v xml:space="preserve">  </v>
          </cell>
          <cell r="O1172" t="str">
            <v xml:space="preserve">  </v>
          </cell>
          <cell r="P1172">
            <v>212500000</v>
          </cell>
        </row>
        <row r="1173">
          <cell r="H1173" t="str">
            <v xml:space="preserve">  </v>
          </cell>
          <cell r="I1173" t="str">
            <v xml:space="preserve">  </v>
          </cell>
          <cell r="J1173" t="str">
            <v xml:space="preserve">  </v>
          </cell>
          <cell r="K1173" t="str">
            <v xml:space="preserve">  </v>
          </cell>
          <cell r="L1173" t="str">
            <v xml:space="preserve">  </v>
          </cell>
          <cell r="M1173" t="str">
            <v xml:space="preserve">  </v>
          </cell>
          <cell r="N1173" t="str">
            <v xml:space="preserve">  </v>
          </cell>
          <cell r="O1173" t="str">
            <v xml:space="preserve">  </v>
          </cell>
          <cell r="P1173" t="str">
            <v xml:space="preserve">  </v>
          </cell>
        </row>
        <row r="1174">
          <cell r="H1174" t="str">
            <v xml:space="preserve">  </v>
          </cell>
          <cell r="I1174" t="str">
            <v xml:space="preserve">  </v>
          </cell>
          <cell r="J1174" t="str">
            <v xml:space="preserve">  </v>
          </cell>
          <cell r="K1174" t="str">
            <v xml:space="preserve">  </v>
          </cell>
          <cell r="L1174" t="str">
            <v xml:space="preserve">  </v>
          </cell>
          <cell r="M1174" t="str">
            <v xml:space="preserve">  </v>
          </cell>
          <cell r="N1174" t="str">
            <v xml:space="preserve">  </v>
          </cell>
          <cell r="O1174" t="str">
            <v xml:space="preserve">  </v>
          </cell>
          <cell r="P1174" t="str">
            <v xml:space="preserve">  </v>
          </cell>
        </row>
        <row r="1175">
          <cell r="H1175" t="str">
            <v xml:space="preserve">  </v>
          </cell>
          <cell r="I1175" t="str">
            <v xml:space="preserve">  </v>
          </cell>
          <cell r="J1175" t="str">
            <v xml:space="preserve">  </v>
          </cell>
          <cell r="K1175" t="str">
            <v xml:space="preserve">  </v>
          </cell>
          <cell r="L1175" t="str">
            <v xml:space="preserve">  </v>
          </cell>
          <cell r="M1175" t="str">
            <v xml:space="preserve">  </v>
          </cell>
          <cell r="N1175" t="str">
            <v xml:space="preserve">  </v>
          </cell>
          <cell r="O1175" t="str">
            <v xml:space="preserve">  </v>
          </cell>
          <cell r="P1175" t="str">
            <v xml:space="preserve">  </v>
          </cell>
        </row>
        <row r="1176">
          <cell r="H1176" t="str">
            <v xml:space="preserve">  </v>
          </cell>
          <cell r="I1176" t="str">
            <v xml:space="preserve">  </v>
          </cell>
          <cell r="J1176" t="str">
            <v xml:space="preserve">  </v>
          </cell>
          <cell r="K1176" t="str">
            <v xml:space="preserve">  </v>
          </cell>
          <cell r="L1176" t="str">
            <v xml:space="preserve">  </v>
          </cell>
          <cell r="M1176" t="str">
            <v xml:space="preserve">  </v>
          </cell>
          <cell r="N1176" t="str">
            <v xml:space="preserve">  </v>
          </cell>
          <cell r="O1176" t="str">
            <v xml:space="preserve">  </v>
          </cell>
          <cell r="P1176" t="str">
            <v xml:space="preserve">  </v>
          </cell>
        </row>
        <row r="1177">
          <cell r="H1177" t="str">
            <v xml:space="preserve">  </v>
          </cell>
          <cell r="I1177" t="str">
            <v xml:space="preserve">  </v>
          </cell>
          <cell r="J1177" t="str">
            <v xml:space="preserve">  </v>
          </cell>
          <cell r="K1177" t="str">
            <v xml:space="preserve">  </v>
          </cell>
          <cell r="L1177" t="str">
            <v xml:space="preserve">  </v>
          </cell>
          <cell r="M1177" t="str">
            <v xml:space="preserve">  </v>
          </cell>
          <cell r="N1177" t="str">
            <v xml:space="preserve">  </v>
          </cell>
          <cell r="O1177" t="str">
            <v xml:space="preserve">  </v>
          </cell>
          <cell r="P1177" t="str">
            <v xml:space="preserve">  </v>
          </cell>
        </row>
        <row r="1178">
          <cell r="C1178">
            <v>20841000</v>
          </cell>
          <cell r="D1178" t="str">
            <v>USD</v>
          </cell>
          <cell r="E1178" t="str">
            <v>CAF</v>
          </cell>
          <cell r="F1178" t="str">
            <v>CFA 10801</v>
          </cell>
          <cell r="G1178" t="str">
            <v>GOBIERNO CENTRAL</v>
          </cell>
          <cell r="H1178" t="str">
            <v xml:space="preserve"> 28.05.2019 </v>
          </cell>
          <cell r="I1178">
            <v>25222595.239999998</v>
          </cell>
          <cell r="J1178" t="str">
            <v xml:space="preserve">  </v>
          </cell>
          <cell r="K1178" t="str">
            <v xml:space="preserve">  </v>
          </cell>
          <cell r="L1178" t="str">
            <v xml:space="preserve">  </v>
          </cell>
          <cell r="M1178" t="str">
            <v xml:space="preserve">  </v>
          </cell>
          <cell r="N1178" t="str">
            <v xml:space="preserve">  </v>
          </cell>
          <cell r="O1178" t="str">
            <v xml:space="preserve">  </v>
          </cell>
          <cell r="P1178">
            <v>25222595.239999998</v>
          </cell>
        </row>
        <row r="1179">
          <cell r="H1179" t="str">
            <v xml:space="preserve">  </v>
          </cell>
          <cell r="I1179" t="str">
            <v xml:space="preserve">  </v>
          </cell>
          <cell r="J1179" t="str">
            <v xml:space="preserve">  </v>
          </cell>
          <cell r="K1179" t="str">
            <v xml:space="preserve">  </v>
          </cell>
          <cell r="L1179" t="str">
            <v xml:space="preserve">  </v>
          </cell>
          <cell r="M1179" t="str">
            <v xml:space="preserve">  </v>
          </cell>
          <cell r="N1179" t="str">
            <v xml:space="preserve">  </v>
          </cell>
          <cell r="O1179" t="str">
            <v xml:space="preserve">  </v>
          </cell>
          <cell r="P1179" t="str">
            <v xml:space="preserve">  </v>
          </cell>
        </row>
        <row r="1180">
          <cell r="H1180" t="str">
            <v xml:space="preserve">  </v>
          </cell>
          <cell r="I1180" t="str">
            <v xml:space="preserve">  </v>
          </cell>
          <cell r="J1180" t="str">
            <v xml:space="preserve">  </v>
          </cell>
          <cell r="K1180" t="str">
            <v xml:space="preserve">  </v>
          </cell>
          <cell r="L1180" t="str">
            <v xml:space="preserve">  </v>
          </cell>
          <cell r="M1180" t="str">
            <v xml:space="preserve">  </v>
          </cell>
          <cell r="N1180" t="str">
            <v xml:space="preserve">  </v>
          </cell>
          <cell r="O1180" t="str">
            <v xml:space="preserve">  </v>
          </cell>
          <cell r="P1180" t="str">
            <v xml:space="preserve">  </v>
          </cell>
        </row>
        <row r="1181">
          <cell r="H1181" t="str">
            <v xml:space="preserve">  </v>
          </cell>
          <cell r="I1181" t="str">
            <v xml:space="preserve">  </v>
          </cell>
          <cell r="J1181" t="str">
            <v xml:space="preserve">  </v>
          </cell>
          <cell r="K1181" t="str">
            <v xml:space="preserve">  </v>
          </cell>
          <cell r="L1181" t="str">
            <v xml:space="preserve">  </v>
          </cell>
          <cell r="M1181" t="str">
            <v xml:space="preserve">  </v>
          </cell>
          <cell r="N1181" t="str">
            <v xml:space="preserve">  </v>
          </cell>
          <cell r="O1181" t="str">
            <v xml:space="preserve">  </v>
          </cell>
          <cell r="P1181" t="str">
            <v xml:space="preserve">  </v>
          </cell>
        </row>
        <row r="1182">
          <cell r="H1182" t="str">
            <v xml:space="preserve">  </v>
          </cell>
          <cell r="I1182" t="str">
            <v xml:space="preserve">  </v>
          </cell>
          <cell r="J1182" t="str">
            <v xml:space="preserve">  </v>
          </cell>
          <cell r="K1182" t="str">
            <v xml:space="preserve">  </v>
          </cell>
          <cell r="L1182" t="str">
            <v xml:space="preserve">  </v>
          </cell>
          <cell r="M1182" t="str">
            <v xml:space="preserve">  </v>
          </cell>
          <cell r="N1182" t="str">
            <v xml:space="preserve">  </v>
          </cell>
          <cell r="O1182" t="str">
            <v xml:space="preserve">  </v>
          </cell>
          <cell r="P1182" t="str">
            <v xml:space="preserve">  </v>
          </cell>
        </row>
        <row r="1183">
          <cell r="H1183" t="str">
            <v xml:space="preserve">  </v>
          </cell>
          <cell r="I1183" t="str">
            <v xml:space="preserve">  </v>
          </cell>
          <cell r="J1183" t="str">
            <v xml:space="preserve">  </v>
          </cell>
          <cell r="K1183" t="str">
            <v xml:space="preserve">  </v>
          </cell>
          <cell r="L1183" t="str">
            <v xml:space="preserve">  </v>
          </cell>
          <cell r="M1183" t="str">
            <v xml:space="preserve">  </v>
          </cell>
          <cell r="N1183" t="str">
            <v xml:space="preserve">  </v>
          </cell>
          <cell r="O1183" t="str">
            <v xml:space="preserve">  </v>
          </cell>
          <cell r="P1183" t="str">
            <v xml:space="preserve">  </v>
          </cell>
        </row>
        <row r="1184">
          <cell r="C1184">
            <v>20841001</v>
          </cell>
          <cell r="D1184" t="str">
            <v>USD</v>
          </cell>
          <cell r="E1184" t="str">
            <v>CAF</v>
          </cell>
          <cell r="F1184" t="str">
            <v>CFA 11048</v>
          </cell>
          <cell r="G1184" t="str">
            <v>GOBIERNO CENTRAL</v>
          </cell>
          <cell r="H1184" t="str">
            <v xml:space="preserve"> 28.05.2019 </v>
          </cell>
          <cell r="I1184">
            <v>10247880.970000001</v>
          </cell>
          <cell r="J1184" t="str">
            <v xml:space="preserve">  </v>
          </cell>
          <cell r="K1184" t="str">
            <v xml:space="preserve">  </v>
          </cell>
          <cell r="L1184" t="str">
            <v xml:space="preserve">  </v>
          </cell>
          <cell r="M1184" t="str">
            <v xml:space="preserve">  </v>
          </cell>
          <cell r="N1184" t="str">
            <v xml:space="preserve">  </v>
          </cell>
          <cell r="O1184" t="str">
            <v xml:space="preserve">  </v>
          </cell>
          <cell r="P1184">
            <v>10247880.970000001</v>
          </cell>
        </row>
        <row r="1185">
          <cell r="H1185" t="str">
            <v xml:space="preserve">  </v>
          </cell>
          <cell r="I1185" t="str">
            <v xml:space="preserve">  </v>
          </cell>
          <cell r="J1185" t="str">
            <v xml:space="preserve">  </v>
          </cell>
          <cell r="K1185" t="str">
            <v xml:space="preserve">  </v>
          </cell>
          <cell r="L1185" t="str">
            <v xml:space="preserve">  </v>
          </cell>
          <cell r="M1185" t="str">
            <v xml:space="preserve">  </v>
          </cell>
          <cell r="N1185" t="str">
            <v xml:space="preserve">  </v>
          </cell>
          <cell r="O1185" t="str">
            <v xml:space="preserve">  </v>
          </cell>
          <cell r="P1185" t="str">
            <v xml:space="preserve">  </v>
          </cell>
        </row>
        <row r="1186">
          <cell r="H1186" t="str">
            <v xml:space="preserve">  </v>
          </cell>
          <cell r="I1186" t="str">
            <v xml:space="preserve">  </v>
          </cell>
          <cell r="J1186" t="str">
            <v xml:space="preserve">  </v>
          </cell>
          <cell r="K1186" t="str">
            <v xml:space="preserve">  </v>
          </cell>
          <cell r="L1186" t="str">
            <v xml:space="preserve">  </v>
          </cell>
          <cell r="M1186" t="str">
            <v xml:space="preserve">  </v>
          </cell>
          <cell r="N1186" t="str">
            <v xml:space="preserve">  </v>
          </cell>
          <cell r="O1186" t="str">
            <v xml:space="preserve">  </v>
          </cell>
          <cell r="P1186" t="str">
            <v xml:space="preserve">  </v>
          </cell>
        </row>
        <row r="1187">
          <cell r="H1187" t="str">
            <v xml:space="preserve">  </v>
          </cell>
          <cell r="I1187" t="str">
            <v xml:space="preserve">  </v>
          </cell>
          <cell r="J1187" t="str">
            <v xml:space="preserve">  </v>
          </cell>
          <cell r="K1187" t="str">
            <v xml:space="preserve">  </v>
          </cell>
          <cell r="L1187" t="str">
            <v xml:space="preserve">  </v>
          </cell>
          <cell r="M1187" t="str">
            <v xml:space="preserve">  </v>
          </cell>
          <cell r="N1187" t="str">
            <v xml:space="preserve">  </v>
          </cell>
          <cell r="O1187" t="str">
            <v xml:space="preserve">  </v>
          </cell>
          <cell r="P1187" t="str">
            <v xml:space="preserve">  </v>
          </cell>
        </row>
        <row r="1188">
          <cell r="H1188" t="str">
            <v xml:space="preserve">  </v>
          </cell>
          <cell r="I1188" t="str">
            <v xml:space="preserve">  </v>
          </cell>
          <cell r="J1188" t="str">
            <v xml:space="preserve">  </v>
          </cell>
          <cell r="K1188" t="str">
            <v xml:space="preserve">  </v>
          </cell>
          <cell r="L1188" t="str">
            <v xml:space="preserve">  </v>
          </cell>
          <cell r="M1188" t="str">
            <v xml:space="preserve">  </v>
          </cell>
          <cell r="N1188" t="str">
            <v xml:space="preserve">  </v>
          </cell>
          <cell r="O1188" t="str">
            <v xml:space="preserve">  </v>
          </cell>
          <cell r="P1188" t="str">
            <v xml:space="preserve">  </v>
          </cell>
        </row>
        <row r="1189">
          <cell r="H1189" t="str">
            <v xml:space="preserve">  </v>
          </cell>
          <cell r="I1189" t="str">
            <v xml:space="preserve">  </v>
          </cell>
          <cell r="J1189" t="str">
            <v xml:space="preserve">  </v>
          </cell>
          <cell r="K1189" t="str">
            <v xml:space="preserve">  </v>
          </cell>
          <cell r="L1189" t="str">
            <v xml:space="preserve">  </v>
          </cell>
          <cell r="M1189" t="str">
            <v xml:space="preserve">  </v>
          </cell>
          <cell r="N1189" t="str">
            <v xml:space="preserve">  </v>
          </cell>
          <cell r="O1189" t="str">
            <v xml:space="preserve">  </v>
          </cell>
          <cell r="P1189" t="str">
            <v xml:space="preserve">  </v>
          </cell>
        </row>
        <row r="1190">
          <cell r="C1190">
            <v>20842000</v>
          </cell>
          <cell r="D1190" t="str">
            <v>USD</v>
          </cell>
          <cell r="E1190" t="str">
            <v>CAF</v>
          </cell>
          <cell r="F1190" t="str">
            <v>CFA 10873</v>
          </cell>
          <cell r="G1190" t="str">
            <v>CFN</v>
          </cell>
          <cell r="H1190" t="str">
            <v xml:space="preserve"> 13.08.2019 </v>
          </cell>
          <cell r="I1190">
            <v>36000000</v>
          </cell>
          <cell r="J1190" t="str">
            <v xml:space="preserve">  </v>
          </cell>
          <cell r="K1190" t="str">
            <v xml:space="preserve">  </v>
          </cell>
          <cell r="L1190" t="str">
            <v xml:space="preserve">  </v>
          </cell>
          <cell r="M1190" t="str">
            <v xml:space="preserve">  </v>
          </cell>
          <cell r="N1190" t="str">
            <v xml:space="preserve">  </v>
          </cell>
          <cell r="O1190" t="str">
            <v xml:space="preserve">  </v>
          </cell>
          <cell r="P1190">
            <v>36000000</v>
          </cell>
        </row>
        <row r="1191">
          <cell r="H1191" t="str">
            <v xml:space="preserve">  </v>
          </cell>
          <cell r="I1191" t="str">
            <v xml:space="preserve">  </v>
          </cell>
          <cell r="J1191" t="str">
            <v xml:space="preserve">  </v>
          </cell>
          <cell r="K1191" t="str">
            <v xml:space="preserve">  </v>
          </cell>
          <cell r="L1191" t="str">
            <v xml:space="preserve">  </v>
          </cell>
          <cell r="M1191" t="str">
            <v xml:space="preserve">  </v>
          </cell>
          <cell r="N1191" t="str">
            <v xml:space="preserve">  </v>
          </cell>
          <cell r="O1191" t="str">
            <v xml:space="preserve">  </v>
          </cell>
          <cell r="P1191" t="str">
            <v xml:space="preserve">  </v>
          </cell>
        </row>
        <row r="1192">
          <cell r="H1192" t="str">
            <v xml:space="preserve">  </v>
          </cell>
          <cell r="I1192" t="str">
            <v xml:space="preserve">  </v>
          </cell>
          <cell r="J1192" t="str">
            <v xml:space="preserve">  </v>
          </cell>
          <cell r="K1192" t="str">
            <v xml:space="preserve">  </v>
          </cell>
          <cell r="L1192" t="str">
            <v xml:space="preserve">  </v>
          </cell>
          <cell r="M1192" t="str">
            <v xml:space="preserve">  </v>
          </cell>
          <cell r="N1192" t="str">
            <v xml:space="preserve">  </v>
          </cell>
          <cell r="O1192" t="str">
            <v xml:space="preserve">  </v>
          </cell>
          <cell r="P1192" t="str">
            <v xml:space="preserve">  </v>
          </cell>
        </row>
        <row r="1193">
          <cell r="H1193" t="str">
            <v xml:space="preserve">  </v>
          </cell>
          <cell r="I1193" t="str">
            <v xml:space="preserve">  </v>
          </cell>
          <cell r="J1193" t="str">
            <v xml:space="preserve">  </v>
          </cell>
          <cell r="K1193" t="str">
            <v xml:space="preserve">  </v>
          </cell>
          <cell r="L1193" t="str">
            <v xml:space="preserve">  </v>
          </cell>
          <cell r="M1193" t="str">
            <v xml:space="preserve">  </v>
          </cell>
          <cell r="N1193" t="str">
            <v xml:space="preserve">  </v>
          </cell>
          <cell r="O1193" t="str">
            <v xml:space="preserve">  </v>
          </cell>
          <cell r="P1193" t="str">
            <v xml:space="preserve">  </v>
          </cell>
        </row>
        <row r="1194">
          <cell r="H1194" t="str">
            <v xml:space="preserve">  </v>
          </cell>
          <cell r="I1194" t="str">
            <v xml:space="preserve">  </v>
          </cell>
          <cell r="J1194" t="str">
            <v xml:space="preserve">  </v>
          </cell>
          <cell r="K1194" t="str">
            <v xml:space="preserve">  </v>
          </cell>
          <cell r="L1194" t="str">
            <v xml:space="preserve">  </v>
          </cell>
          <cell r="M1194" t="str">
            <v xml:space="preserve">  </v>
          </cell>
          <cell r="N1194" t="str">
            <v xml:space="preserve">  </v>
          </cell>
          <cell r="O1194" t="str">
            <v xml:space="preserve">  </v>
          </cell>
          <cell r="P1194" t="str">
            <v xml:space="preserve">  </v>
          </cell>
        </row>
        <row r="1195">
          <cell r="H1195" t="str">
            <v xml:space="preserve">  </v>
          </cell>
          <cell r="I1195" t="str">
            <v xml:space="preserve">  </v>
          </cell>
          <cell r="J1195" t="str">
            <v xml:space="preserve">  </v>
          </cell>
          <cell r="K1195" t="str">
            <v xml:space="preserve">  </v>
          </cell>
          <cell r="L1195" t="str">
            <v xml:space="preserve">  </v>
          </cell>
          <cell r="M1195" t="str">
            <v xml:space="preserve">  </v>
          </cell>
          <cell r="N1195" t="str">
            <v xml:space="preserve">  </v>
          </cell>
          <cell r="O1195" t="str">
            <v xml:space="preserve">  </v>
          </cell>
          <cell r="P1195" t="str">
            <v xml:space="preserve">  </v>
          </cell>
        </row>
        <row r="1196">
          <cell r="C1196">
            <v>20843000</v>
          </cell>
          <cell r="D1196" t="str">
            <v>USD</v>
          </cell>
          <cell r="E1196" t="str">
            <v>CAF</v>
          </cell>
          <cell r="F1196" t="str">
            <v>CFA 10989</v>
          </cell>
          <cell r="G1196" t="str">
            <v>GOBIERNO CENTRAL</v>
          </cell>
          <cell r="H1196" t="str">
            <v xml:space="preserve"> 18.11.2019 </v>
          </cell>
          <cell r="I1196">
            <v>93150795.340000004</v>
          </cell>
          <cell r="J1196" t="str">
            <v xml:space="preserve">  </v>
          </cell>
          <cell r="K1196" t="str">
            <v xml:space="preserve">  </v>
          </cell>
          <cell r="L1196" t="str">
            <v xml:space="preserve">  </v>
          </cell>
          <cell r="M1196" t="str">
            <v xml:space="preserve">  </v>
          </cell>
          <cell r="N1196" t="str">
            <v xml:space="preserve">  </v>
          </cell>
          <cell r="O1196" t="str">
            <v xml:space="preserve">  </v>
          </cell>
          <cell r="P1196">
            <v>93150795.340000004</v>
          </cell>
        </row>
        <row r="1197">
          <cell r="H1197" t="str">
            <v xml:space="preserve">  </v>
          </cell>
          <cell r="I1197" t="str">
            <v xml:space="preserve">  </v>
          </cell>
          <cell r="J1197" t="str">
            <v xml:space="preserve">  </v>
          </cell>
          <cell r="K1197" t="str">
            <v xml:space="preserve">  </v>
          </cell>
          <cell r="L1197" t="str">
            <v xml:space="preserve">  </v>
          </cell>
          <cell r="M1197" t="str">
            <v xml:space="preserve">  </v>
          </cell>
          <cell r="N1197" t="str">
            <v xml:space="preserve">  </v>
          </cell>
          <cell r="O1197" t="str">
            <v xml:space="preserve">  </v>
          </cell>
          <cell r="P1197" t="str">
            <v xml:space="preserve">  </v>
          </cell>
        </row>
        <row r="1198">
          <cell r="H1198" t="str">
            <v xml:space="preserve">  </v>
          </cell>
          <cell r="I1198" t="str">
            <v xml:space="preserve">  </v>
          </cell>
          <cell r="J1198" t="str">
            <v xml:space="preserve">  </v>
          </cell>
          <cell r="K1198" t="str">
            <v xml:space="preserve">  </v>
          </cell>
          <cell r="L1198" t="str">
            <v xml:space="preserve">  </v>
          </cell>
          <cell r="M1198" t="str">
            <v xml:space="preserve">  </v>
          </cell>
          <cell r="N1198" t="str">
            <v xml:space="preserve">  </v>
          </cell>
          <cell r="O1198" t="str">
            <v xml:space="preserve">  </v>
          </cell>
          <cell r="P1198" t="str">
            <v xml:space="preserve">  </v>
          </cell>
        </row>
        <row r="1199">
          <cell r="H1199" t="str">
            <v xml:space="preserve">  </v>
          </cell>
          <cell r="I1199" t="str">
            <v xml:space="preserve">  </v>
          </cell>
          <cell r="J1199" t="str">
            <v xml:space="preserve">  </v>
          </cell>
          <cell r="K1199" t="str">
            <v xml:space="preserve">  </v>
          </cell>
          <cell r="L1199" t="str">
            <v xml:space="preserve">  </v>
          </cell>
          <cell r="M1199" t="str">
            <v xml:space="preserve">  </v>
          </cell>
          <cell r="N1199" t="str">
            <v xml:space="preserve">  </v>
          </cell>
          <cell r="O1199" t="str">
            <v xml:space="preserve">  </v>
          </cell>
          <cell r="P1199" t="str">
            <v xml:space="preserve">  </v>
          </cell>
        </row>
        <row r="1200">
          <cell r="H1200" t="str">
            <v xml:space="preserve">  </v>
          </cell>
          <cell r="I1200" t="str">
            <v xml:space="preserve">  </v>
          </cell>
          <cell r="J1200" t="str">
            <v xml:space="preserve">  </v>
          </cell>
          <cell r="K1200" t="str">
            <v xml:space="preserve">  </v>
          </cell>
          <cell r="L1200" t="str">
            <v xml:space="preserve">  </v>
          </cell>
          <cell r="M1200" t="str">
            <v xml:space="preserve">  </v>
          </cell>
          <cell r="N1200" t="str">
            <v xml:space="preserve">  </v>
          </cell>
          <cell r="O1200" t="str">
            <v xml:space="preserve">  </v>
          </cell>
          <cell r="P1200" t="str">
            <v xml:space="preserve">  </v>
          </cell>
        </row>
        <row r="1201">
          <cell r="H1201" t="str">
            <v xml:space="preserve">  </v>
          </cell>
          <cell r="I1201" t="str">
            <v xml:space="preserve">  </v>
          </cell>
          <cell r="J1201" t="str">
            <v xml:space="preserve">  </v>
          </cell>
          <cell r="K1201" t="str">
            <v xml:space="preserve">  </v>
          </cell>
          <cell r="L1201" t="str">
            <v xml:space="preserve">  </v>
          </cell>
          <cell r="M1201" t="str">
            <v xml:space="preserve">  </v>
          </cell>
          <cell r="N1201" t="str">
            <v xml:space="preserve">  </v>
          </cell>
          <cell r="O1201" t="str">
            <v xml:space="preserve">  </v>
          </cell>
          <cell r="P1201" t="str">
            <v xml:space="preserve">  </v>
          </cell>
        </row>
        <row r="1202">
          <cell r="C1202">
            <v>20844000</v>
          </cell>
          <cell r="D1202" t="str">
            <v>USD</v>
          </cell>
          <cell r="E1202" t="str">
            <v>CAF</v>
          </cell>
          <cell r="F1202" t="str">
            <v>CFA 11027</v>
          </cell>
          <cell r="G1202" t="str">
            <v>BANECUADOR B.P.</v>
          </cell>
          <cell r="H1202" t="str">
            <v xml:space="preserve"> 29.11.2019 </v>
          </cell>
          <cell r="I1202">
            <v>25714285.739999998</v>
          </cell>
          <cell r="J1202" t="str">
            <v xml:space="preserve">  </v>
          </cell>
          <cell r="K1202" t="str">
            <v xml:space="preserve">  </v>
          </cell>
          <cell r="L1202" t="str">
            <v xml:space="preserve">  </v>
          </cell>
          <cell r="M1202" t="str">
            <v xml:space="preserve">  </v>
          </cell>
          <cell r="N1202" t="str">
            <v xml:space="preserve">  </v>
          </cell>
          <cell r="O1202" t="str">
            <v xml:space="preserve">  </v>
          </cell>
          <cell r="P1202">
            <v>25714285.739999998</v>
          </cell>
        </row>
        <row r="1203">
          <cell r="H1203" t="str">
            <v xml:space="preserve">  </v>
          </cell>
          <cell r="I1203" t="str">
            <v xml:space="preserve">  </v>
          </cell>
          <cell r="J1203" t="str">
            <v xml:space="preserve">  </v>
          </cell>
          <cell r="K1203" t="str">
            <v xml:space="preserve">  </v>
          </cell>
          <cell r="L1203" t="str">
            <v xml:space="preserve">  </v>
          </cell>
          <cell r="M1203" t="str">
            <v xml:space="preserve">  </v>
          </cell>
          <cell r="N1203" t="str">
            <v xml:space="preserve">  </v>
          </cell>
          <cell r="O1203" t="str">
            <v xml:space="preserve">  </v>
          </cell>
          <cell r="P1203" t="str">
            <v xml:space="preserve">  </v>
          </cell>
        </row>
        <row r="1204">
          <cell r="H1204" t="str">
            <v xml:space="preserve">  </v>
          </cell>
          <cell r="I1204" t="str">
            <v xml:space="preserve">  </v>
          </cell>
          <cell r="J1204" t="str">
            <v xml:space="preserve">  </v>
          </cell>
          <cell r="K1204" t="str">
            <v xml:space="preserve">  </v>
          </cell>
          <cell r="L1204" t="str">
            <v xml:space="preserve">  </v>
          </cell>
          <cell r="M1204" t="str">
            <v xml:space="preserve">  </v>
          </cell>
          <cell r="N1204" t="str">
            <v xml:space="preserve">  </v>
          </cell>
          <cell r="O1204" t="str">
            <v xml:space="preserve">  </v>
          </cell>
          <cell r="P1204" t="str">
            <v xml:space="preserve">  </v>
          </cell>
        </row>
        <row r="1205">
          <cell r="H1205" t="str">
            <v xml:space="preserve">  </v>
          </cell>
          <cell r="I1205" t="str">
            <v xml:space="preserve">  </v>
          </cell>
          <cell r="J1205" t="str">
            <v xml:space="preserve">  </v>
          </cell>
          <cell r="K1205" t="str">
            <v xml:space="preserve">  </v>
          </cell>
          <cell r="L1205" t="str">
            <v xml:space="preserve">  </v>
          </cell>
          <cell r="M1205" t="str">
            <v xml:space="preserve">  </v>
          </cell>
          <cell r="N1205" t="str">
            <v xml:space="preserve">  </v>
          </cell>
          <cell r="O1205" t="str">
            <v xml:space="preserve">  </v>
          </cell>
          <cell r="P1205" t="str">
            <v xml:space="preserve">  </v>
          </cell>
        </row>
        <row r="1206">
          <cell r="H1206" t="str">
            <v xml:space="preserve">  </v>
          </cell>
          <cell r="I1206" t="str">
            <v xml:space="preserve">  </v>
          </cell>
          <cell r="J1206" t="str">
            <v xml:space="preserve">  </v>
          </cell>
          <cell r="K1206" t="str">
            <v xml:space="preserve">  </v>
          </cell>
          <cell r="L1206" t="str">
            <v xml:space="preserve">  </v>
          </cell>
          <cell r="M1206" t="str">
            <v xml:space="preserve">  </v>
          </cell>
          <cell r="N1206" t="str">
            <v xml:space="preserve">  </v>
          </cell>
          <cell r="O1206" t="str">
            <v xml:space="preserve">  </v>
          </cell>
          <cell r="P1206" t="str">
            <v xml:space="preserve">  </v>
          </cell>
        </row>
        <row r="1207">
          <cell r="H1207" t="str">
            <v xml:space="preserve">  </v>
          </cell>
          <cell r="I1207" t="str">
            <v xml:space="preserve">  </v>
          </cell>
          <cell r="J1207" t="str">
            <v xml:space="preserve">  </v>
          </cell>
          <cell r="K1207" t="str">
            <v xml:space="preserve">  </v>
          </cell>
          <cell r="L1207" t="str">
            <v xml:space="preserve">  </v>
          </cell>
          <cell r="M1207" t="str">
            <v xml:space="preserve">  </v>
          </cell>
          <cell r="N1207" t="str">
            <v xml:space="preserve">  </v>
          </cell>
          <cell r="O1207" t="str">
            <v xml:space="preserve">  </v>
          </cell>
          <cell r="P1207" t="str">
            <v xml:space="preserve">  </v>
          </cell>
        </row>
        <row r="1208">
          <cell r="C1208">
            <v>20845000</v>
          </cell>
          <cell r="D1208" t="str">
            <v>USD</v>
          </cell>
          <cell r="E1208" t="str">
            <v>CAF</v>
          </cell>
          <cell r="F1208" t="str">
            <v>CFA 11057</v>
          </cell>
          <cell r="G1208" t="str">
            <v>ETAPA  EP CUENCA</v>
          </cell>
          <cell r="H1208" t="str">
            <v xml:space="preserve"> 20.12.2019 </v>
          </cell>
          <cell r="I1208">
            <v>3830767.8</v>
          </cell>
          <cell r="J1208" t="str">
            <v xml:space="preserve">  </v>
          </cell>
          <cell r="K1208" t="str">
            <v xml:space="preserve">  </v>
          </cell>
          <cell r="L1208" t="str">
            <v xml:space="preserve">  </v>
          </cell>
          <cell r="M1208" t="str">
            <v xml:space="preserve">  </v>
          </cell>
          <cell r="N1208" t="str">
            <v xml:space="preserve">  </v>
          </cell>
          <cell r="O1208" t="str">
            <v xml:space="preserve">  </v>
          </cell>
          <cell r="P1208">
            <v>3830767.8</v>
          </cell>
        </row>
        <row r="1209">
          <cell r="H1209" t="str">
            <v xml:space="preserve">  </v>
          </cell>
          <cell r="I1209" t="str">
            <v xml:space="preserve">  </v>
          </cell>
          <cell r="J1209" t="str">
            <v xml:space="preserve">  </v>
          </cell>
          <cell r="K1209" t="str">
            <v xml:space="preserve">  </v>
          </cell>
          <cell r="L1209" t="str">
            <v xml:space="preserve">  </v>
          </cell>
          <cell r="M1209" t="str">
            <v xml:space="preserve">  </v>
          </cell>
          <cell r="N1209" t="str">
            <v xml:space="preserve">  </v>
          </cell>
          <cell r="O1209" t="str">
            <v xml:space="preserve">  </v>
          </cell>
          <cell r="P1209" t="str">
            <v xml:space="preserve">  </v>
          </cell>
        </row>
        <row r="1210">
          <cell r="H1210" t="str">
            <v xml:space="preserve">  </v>
          </cell>
          <cell r="I1210" t="str">
            <v xml:space="preserve">  </v>
          </cell>
          <cell r="J1210" t="str">
            <v xml:space="preserve">  </v>
          </cell>
          <cell r="K1210" t="str">
            <v xml:space="preserve">  </v>
          </cell>
          <cell r="L1210" t="str">
            <v xml:space="preserve">  </v>
          </cell>
          <cell r="M1210" t="str">
            <v xml:space="preserve">  </v>
          </cell>
          <cell r="N1210" t="str">
            <v xml:space="preserve">  </v>
          </cell>
          <cell r="O1210" t="str">
            <v xml:space="preserve">  </v>
          </cell>
          <cell r="P1210" t="str">
            <v xml:space="preserve">  </v>
          </cell>
        </row>
        <row r="1211">
          <cell r="H1211" t="str">
            <v xml:space="preserve">  </v>
          </cell>
          <cell r="I1211" t="str">
            <v xml:space="preserve">  </v>
          </cell>
          <cell r="J1211" t="str">
            <v xml:space="preserve">  </v>
          </cell>
          <cell r="K1211" t="str">
            <v xml:space="preserve">  </v>
          </cell>
          <cell r="L1211" t="str">
            <v xml:space="preserve">  </v>
          </cell>
          <cell r="M1211" t="str">
            <v xml:space="preserve">  </v>
          </cell>
          <cell r="N1211" t="str">
            <v xml:space="preserve">  </v>
          </cell>
          <cell r="O1211" t="str">
            <v xml:space="preserve">  </v>
          </cell>
          <cell r="P1211" t="str">
            <v xml:space="preserve">  </v>
          </cell>
        </row>
        <row r="1212">
          <cell r="H1212" t="str">
            <v xml:space="preserve">  </v>
          </cell>
          <cell r="I1212" t="str">
            <v xml:space="preserve">  </v>
          </cell>
          <cell r="J1212" t="str">
            <v xml:space="preserve">  </v>
          </cell>
          <cell r="K1212" t="str">
            <v xml:space="preserve">  </v>
          </cell>
          <cell r="L1212" t="str">
            <v xml:space="preserve">  </v>
          </cell>
          <cell r="M1212" t="str">
            <v xml:space="preserve">  </v>
          </cell>
          <cell r="N1212" t="str">
            <v xml:space="preserve">  </v>
          </cell>
          <cell r="O1212" t="str">
            <v xml:space="preserve">  </v>
          </cell>
          <cell r="P1212" t="str">
            <v xml:space="preserve">  </v>
          </cell>
        </row>
        <row r="1213">
          <cell r="H1213" t="str">
            <v xml:space="preserve">  </v>
          </cell>
          <cell r="I1213" t="str">
            <v xml:space="preserve">  </v>
          </cell>
          <cell r="J1213" t="str">
            <v xml:space="preserve">  </v>
          </cell>
          <cell r="K1213" t="str">
            <v xml:space="preserve">  </v>
          </cell>
          <cell r="L1213" t="str">
            <v xml:space="preserve">  </v>
          </cell>
          <cell r="M1213" t="str">
            <v xml:space="preserve">  </v>
          </cell>
          <cell r="N1213" t="str">
            <v xml:space="preserve">  </v>
          </cell>
          <cell r="O1213" t="str">
            <v xml:space="preserve">  </v>
          </cell>
          <cell r="P1213" t="str">
            <v xml:space="preserve">  </v>
          </cell>
        </row>
        <row r="1214">
          <cell r="C1214">
            <v>20846000</v>
          </cell>
          <cell r="D1214" t="str">
            <v>USD</v>
          </cell>
          <cell r="E1214" t="str">
            <v>CAF</v>
          </cell>
          <cell r="F1214" t="str">
            <v>CFA 11196</v>
          </cell>
          <cell r="G1214" t="str">
            <v>GOBIERNO CENTRAL</v>
          </cell>
          <cell r="H1214" t="str">
            <v xml:space="preserve"> 17.04.2020 </v>
          </cell>
          <cell r="I1214">
            <v>2546232.5499999998</v>
          </cell>
          <cell r="J1214" t="str">
            <v xml:space="preserve">  </v>
          </cell>
          <cell r="K1214" t="str">
            <v xml:space="preserve">  </v>
          </cell>
          <cell r="L1214" t="str">
            <v xml:space="preserve">  </v>
          </cell>
          <cell r="M1214" t="str">
            <v xml:space="preserve">  </v>
          </cell>
          <cell r="N1214" t="str">
            <v xml:space="preserve">  </v>
          </cell>
          <cell r="O1214" t="str">
            <v xml:space="preserve">  </v>
          </cell>
          <cell r="P1214">
            <v>2546232.5499999998</v>
          </cell>
        </row>
        <row r="1215">
          <cell r="H1215" t="str">
            <v xml:space="preserve">  </v>
          </cell>
          <cell r="I1215" t="str">
            <v xml:space="preserve">  </v>
          </cell>
          <cell r="J1215" t="str">
            <v xml:space="preserve">  </v>
          </cell>
          <cell r="K1215" t="str">
            <v xml:space="preserve">  </v>
          </cell>
          <cell r="L1215" t="str">
            <v xml:space="preserve">  </v>
          </cell>
          <cell r="M1215" t="str">
            <v xml:space="preserve">  </v>
          </cell>
          <cell r="N1215" t="str">
            <v xml:space="preserve">  </v>
          </cell>
          <cell r="O1215" t="str">
            <v xml:space="preserve">  </v>
          </cell>
          <cell r="P1215" t="str">
            <v xml:space="preserve">  </v>
          </cell>
        </row>
        <row r="1216">
          <cell r="H1216" t="str">
            <v xml:space="preserve">  </v>
          </cell>
          <cell r="I1216" t="str">
            <v xml:space="preserve">  </v>
          </cell>
          <cell r="J1216" t="str">
            <v xml:space="preserve">  </v>
          </cell>
          <cell r="K1216" t="str">
            <v xml:space="preserve">  </v>
          </cell>
          <cell r="L1216" t="str">
            <v xml:space="preserve">  </v>
          </cell>
          <cell r="M1216" t="str">
            <v xml:space="preserve">  </v>
          </cell>
          <cell r="N1216" t="str">
            <v xml:space="preserve">  </v>
          </cell>
          <cell r="O1216" t="str">
            <v xml:space="preserve">  </v>
          </cell>
          <cell r="P1216" t="str">
            <v xml:space="preserve">  </v>
          </cell>
        </row>
        <row r="1217">
          <cell r="H1217" t="str">
            <v xml:space="preserve">  </v>
          </cell>
          <cell r="I1217" t="str">
            <v xml:space="preserve">  </v>
          </cell>
          <cell r="J1217" t="str">
            <v xml:space="preserve">  </v>
          </cell>
          <cell r="K1217" t="str">
            <v xml:space="preserve">  </v>
          </cell>
          <cell r="L1217" t="str">
            <v xml:space="preserve">  </v>
          </cell>
          <cell r="M1217" t="str">
            <v xml:space="preserve">  </v>
          </cell>
          <cell r="N1217" t="str">
            <v xml:space="preserve">  </v>
          </cell>
          <cell r="O1217" t="str">
            <v xml:space="preserve">  </v>
          </cell>
          <cell r="P1217" t="str">
            <v xml:space="preserve">  </v>
          </cell>
        </row>
        <row r="1218">
          <cell r="H1218" t="str">
            <v xml:space="preserve">  </v>
          </cell>
          <cell r="I1218" t="str">
            <v xml:space="preserve">  </v>
          </cell>
          <cell r="J1218" t="str">
            <v xml:space="preserve">  </v>
          </cell>
          <cell r="K1218" t="str">
            <v xml:space="preserve">  </v>
          </cell>
          <cell r="L1218" t="str">
            <v xml:space="preserve">  </v>
          </cell>
          <cell r="M1218" t="str">
            <v xml:space="preserve">  </v>
          </cell>
          <cell r="N1218" t="str">
            <v xml:space="preserve">  </v>
          </cell>
          <cell r="O1218" t="str">
            <v xml:space="preserve">  </v>
          </cell>
          <cell r="P1218" t="str">
            <v xml:space="preserve">  </v>
          </cell>
        </row>
        <row r="1219">
          <cell r="H1219" t="str">
            <v xml:space="preserve">  </v>
          </cell>
          <cell r="I1219" t="str">
            <v xml:space="preserve">  </v>
          </cell>
          <cell r="J1219" t="str">
            <v xml:space="preserve">  </v>
          </cell>
          <cell r="K1219" t="str">
            <v xml:space="preserve">  </v>
          </cell>
          <cell r="L1219" t="str">
            <v xml:space="preserve">  </v>
          </cell>
          <cell r="M1219" t="str">
            <v xml:space="preserve">  </v>
          </cell>
          <cell r="N1219" t="str">
            <v xml:space="preserve">  </v>
          </cell>
          <cell r="O1219" t="str">
            <v xml:space="preserve">  </v>
          </cell>
          <cell r="P1219" t="str">
            <v xml:space="preserve">  </v>
          </cell>
        </row>
        <row r="1220">
          <cell r="C1220">
            <v>20846001</v>
          </cell>
          <cell r="D1220" t="str">
            <v>USD</v>
          </cell>
          <cell r="E1220" t="str">
            <v>CAF</v>
          </cell>
          <cell r="F1220" t="str">
            <v>CAF 11967</v>
          </cell>
          <cell r="G1220" t="str">
            <v>GOBIERNO CENTRAL</v>
          </cell>
          <cell r="H1220" t="str">
            <v xml:space="preserve"> 17.04.2020 </v>
          </cell>
          <cell r="I1220">
            <v>27368421.039999999</v>
          </cell>
          <cell r="J1220" t="str">
            <v xml:space="preserve">  </v>
          </cell>
          <cell r="K1220" t="str">
            <v xml:space="preserve">  </v>
          </cell>
          <cell r="L1220" t="str">
            <v xml:space="preserve">  </v>
          </cell>
          <cell r="M1220" t="str">
            <v xml:space="preserve">  </v>
          </cell>
          <cell r="N1220" t="str">
            <v xml:space="preserve">  </v>
          </cell>
          <cell r="O1220" t="str">
            <v xml:space="preserve">  </v>
          </cell>
          <cell r="P1220">
            <v>27368421.039999999</v>
          </cell>
        </row>
        <row r="1221">
          <cell r="H1221" t="str">
            <v xml:space="preserve">  </v>
          </cell>
          <cell r="I1221" t="str">
            <v xml:space="preserve">  </v>
          </cell>
          <cell r="J1221" t="str">
            <v xml:space="preserve">  </v>
          </cell>
          <cell r="K1221" t="str">
            <v xml:space="preserve">  </v>
          </cell>
          <cell r="L1221" t="str">
            <v xml:space="preserve">  </v>
          </cell>
          <cell r="M1221" t="str">
            <v xml:space="preserve">  </v>
          </cell>
          <cell r="N1221" t="str">
            <v xml:space="preserve">  </v>
          </cell>
          <cell r="O1221" t="str">
            <v xml:space="preserve">  </v>
          </cell>
          <cell r="P1221" t="str">
            <v xml:space="preserve">  </v>
          </cell>
        </row>
        <row r="1222">
          <cell r="H1222" t="str">
            <v xml:space="preserve">  </v>
          </cell>
          <cell r="I1222" t="str">
            <v xml:space="preserve">  </v>
          </cell>
          <cell r="J1222" t="str">
            <v xml:space="preserve">  </v>
          </cell>
          <cell r="K1222" t="str">
            <v xml:space="preserve">  </v>
          </cell>
          <cell r="L1222" t="str">
            <v xml:space="preserve">  </v>
          </cell>
          <cell r="M1222" t="str">
            <v xml:space="preserve">  </v>
          </cell>
          <cell r="N1222" t="str">
            <v xml:space="preserve">  </v>
          </cell>
          <cell r="O1222" t="str">
            <v xml:space="preserve">  </v>
          </cell>
          <cell r="P1222" t="str">
            <v xml:space="preserve">  </v>
          </cell>
        </row>
        <row r="1223">
          <cell r="H1223" t="str">
            <v xml:space="preserve">  </v>
          </cell>
          <cell r="I1223" t="str">
            <v xml:space="preserve">  </v>
          </cell>
          <cell r="J1223" t="str">
            <v xml:space="preserve">  </v>
          </cell>
          <cell r="K1223" t="str">
            <v xml:space="preserve">  </v>
          </cell>
          <cell r="L1223" t="str">
            <v xml:space="preserve">  </v>
          </cell>
          <cell r="M1223" t="str">
            <v xml:space="preserve">  </v>
          </cell>
          <cell r="N1223" t="str">
            <v xml:space="preserve">  </v>
          </cell>
          <cell r="O1223" t="str">
            <v xml:space="preserve">  </v>
          </cell>
          <cell r="P1223" t="str">
            <v xml:space="preserve">  </v>
          </cell>
        </row>
        <row r="1224">
          <cell r="H1224" t="str">
            <v xml:space="preserve">  </v>
          </cell>
          <cell r="I1224" t="str">
            <v xml:space="preserve">  </v>
          </cell>
          <cell r="J1224" t="str">
            <v xml:space="preserve">  </v>
          </cell>
          <cell r="K1224" t="str">
            <v xml:space="preserve">  </v>
          </cell>
          <cell r="L1224" t="str">
            <v xml:space="preserve">  </v>
          </cell>
          <cell r="M1224" t="str">
            <v xml:space="preserve">  </v>
          </cell>
          <cell r="N1224" t="str">
            <v xml:space="preserve">  </v>
          </cell>
          <cell r="O1224" t="str">
            <v xml:space="preserve">  </v>
          </cell>
          <cell r="P1224" t="str">
            <v xml:space="preserve">  </v>
          </cell>
        </row>
        <row r="1225">
          <cell r="H1225" t="str">
            <v xml:space="preserve">  </v>
          </cell>
          <cell r="I1225" t="str">
            <v xml:space="preserve">  </v>
          </cell>
          <cell r="J1225" t="str">
            <v xml:space="preserve">  </v>
          </cell>
          <cell r="K1225" t="str">
            <v xml:space="preserve">  </v>
          </cell>
          <cell r="L1225" t="str">
            <v xml:space="preserve">  </v>
          </cell>
          <cell r="M1225" t="str">
            <v xml:space="preserve">  </v>
          </cell>
          <cell r="N1225" t="str">
            <v xml:space="preserve">  </v>
          </cell>
          <cell r="O1225" t="str">
            <v xml:space="preserve">  </v>
          </cell>
          <cell r="P1225" t="str">
            <v xml:space="preserve">  </v>
          </cell>
        </row>
        <row r="1226">
          <cell r="C1226">
            <v>20847000</v>
          </cell>
          <cell r="D1226" t="str">
            <v>USD</v>
          </cell>
          <cell r="E1226" t="str">
            <v>CAF</v>
          </cell>
          <cell r="F1226" t="str">
            <v>CFA 11208</v>
          </cell>
          <cell r="G1226" t="str">
            <v>GOBIERNO CENTRAL</v>
          </cell>
          <cell r="H1226" t="str">
            <v xml:space="preserve"> 05.05.2020 </v>
          </cell>
          <cell r="I1226">
            <v>350000000</v>
          </cell>
          <cell r="J1226" t="str">
            <v xml:space="preserve">  </v>
          </cell>
          <cell r="K1226" t="str">
            <v xml:space="preserve">  </v>
          </cell>
          <cell r="L1226" t="str">
            <v xml:space="preserve">  </v>
          </cell>
          <cell r="M1226" t="str">
            <v xml:space="preserve">  </v>
          </cell>
          <cell r="N1226" t="str">
            <v xml:space="preserve">  </v>
          </cell>
          <cell r="O1226" t="str">
            <v xml:space="preserve">  </v>
          </cell>
          <cell r="P1226">
            <v>350000000</v>
          </cell>
        </row>
        <row r="1227">
          <cell r="H1227" t="str">
            <v xml:space="preserve">  </v>
          </cell>
          <cell r="I1227" t="str">
            <v xml:space="preserve">  </v>
          </cell>
          <cell r="J1227" t="str">
            <v xml:space="preserve">  </v>
          </cell>
          <cell r="K1227" t="str">
            <v xml:space="preserve">  </v>
          </cell>
          <cell r="L1227" t="str">
            <v xml:space="preserve">  </v>
          </cell>
          <cell r="M1227" t="str">
            <v xml:space="preserve">  </v>
          </cell>
          <cell r="N1227" t="str">
            <v xml:space="preserve">  </v>
          </cell>
          <cell r="O1227" t="str">
            <v xml:space="preserve">  </v>
          </cell>
          <cell r="P1227" t="str">
            <v xml:space="preserve">  </v>
          </cell>
        </row>
        <row r="1228">
          <cell r="H1228" t="str">
            <v xml:space="preserve">  </v>
          </cell>
          <cell r="I1228" t="str">
            <v xml:space="preserve">  </v>
          </cell>
          <cell r="J1228" t="str">
            <v xml:space="preserve">  </v>
          </cell>
          <cell r="K1228" t="str">
            <v xml:space="preserve">  </v>
          </cell>
          <cell r="L1228" t="str">
            <v xml:space="preserve">  </v>
          </cell>
          <cell r="M1228" t="str">
            <v xml:space="preserve">  </v>
          </cell>
          <cell r="N1228" t="str">
            <v xml:space="preserve">  </v>
          </cell>
          <cell r="O1228" t="str">
            <v xml:space="preserve">  </v>
          </cell>
          <cell r="P1228" t="str">
            <v xml:space="preserve">  </v>
          </cell>
        </row>
        <row r="1229">
          <cell r="H1229" t="str">
            <v xml:space="preserve">  </v>
          </cell>
          <cell r="I1229" t="str">
            <v xml:space="preserve">  </v>
          </cell>
          <cell r="J1229" t="str">
            <v xml:space="preserve">  </v>
          </cell>
          <cell r="K1229" t="str">
            <v xml:space="preserve">  </v>
          </cell>
          <cell r="L1229" t="str">
            <v xml:space="preserve">  </v>
          </cell>
          <cell r="M1229" t="str">
            <v xml:space="preserve">  </v>
          </cell>
          <cell r="N1229" t="str">
            <v xml:space="preserve">  </v>
          </cell>
          <cell r="O1229" t="str">
            <v xml:space="preserve">  </v>
          </cell>
          <cell r="P1229" t="str">
            <v xml:space="preserve">  </v>
          </cell>
        </row>
        <row r="1230">
          <cell r="H1230" t="str">
            <v xml:space="preserve">  </v>
          </cell>
          <cell r="I1230" t="str">
            <v xml:space="preserve">  </v>
          </cell>
          <cell r="J1230" t="str">
            <v xml:space="preserve">  </v>
          </cell>
          <cell r="K1230" t="str">
            <v xml:space="preserve">  </v>
          </cell>
          <cell r="L1230" t="str">
            <v xml:space="preserve">  </v>
          </cell>
          <cell r="M1230" t="str">
            <v xml:space="preserve">  </v>
          </cell>
          <cell r="N1230" t="str">
            <v xml:space="preserve">  </v>
          </cell>
          <cell r="O1230" t="str">
            <v xml:space="preserve">  </v>
          </cell>
          <cell r="P1230" t="str">
            <v xml:space="preserve">  </v>
          </cell>
        </row>
        <row r="1231">
          <cell r="H1231" t="str">
            <v xml:space="preserve">  </v>
          </cell>
          <cell r="I1231" t="str">
            <v xml:space="preserve">  </v>
          </cell>
          <cell r="J1231" t="str">
            <v xml:space="preserve">  </v>
          </cell>
          <cell r="K1231" t="str">
            <v xml:space="preserve">  </v>
          </cell>
          <cell r="L1231" t="str">
            <v xml:space="preserve">  </v>
          </cell>
          <cell r="M1231" t="str">
            <v xml:space="preserve">  </v>
          </cell>
          <cell r="N1231" t="str">
            <v xml:space="preserve">  </v>
          </cell>
          <cell r="O1231" t="str">
            <v xml:space="preserve">  </v>
          </cell>
          <cell r="P1231" t="str">
            <v xml:space="preserve">  </v>
          </cell>
        </row>
        <row r="1232">
          <cell r="C1232">
            <v>20848000</v>
          </cell>
          <cell r="D1232" t="str">
            <v>USD</v>
          </cell>
          <cell r="E1232" t="str">
            <v>CAF</v>
          </cell>
          <cell r="F1232" t="str">
            <v>CFA 11260</v>
          </cell>
          <cell r="G1232" t="str">
            <v>GOBIERNO CENTRAL</v>
          </cell>
          <cell r="H1232" t="str">
            <v xml:space="preserve"> 23.07.2020 </v>
          </cell>
          <cell r="I1232">
            <v>111111111.15000001</v>
          </cell>
          <cell r="J1232" t="str">
            <v xml:space="preserve">  </v>
          </cell>
          <cell r="K1232">
            <v>5555555.5499999998</v>
          </cell>
          <cell r="L1232">
            <v>3597029.63</v>
          </cell>
          <cell r="M1232" t="str">
            <v xml:space="preserve">  </v>
          </cell>
          <cell r="N1232">
            <v>56790.12</v>
          </cell>
          <cell r="O1232" t="str">
            <v xml:space="preserve">  </v>
          </cell>
          <cell r="P1232">
            <v>105555555.59999999</v>
          </cell>
        </row>
        <row r="1233">
          <cell r="H1233" t="str">
            <v xml:space="preserve">  </v>
          </cell>
          <cell r="I1233" t="str">
            <v xml:space="preserve">  </v>
          </cell>
          <cell r="J1233" t="str">
            <v xml:space="preserve">  </v>
          </cell>
          <cell r="K1233" t="str">
            <v xml:space="preserve">  </v>
          </cell>
          <cell r="L1233" t="str">
            <v xml:space="preserve">  </v>
          </cell>
          <cell r="M1233" t="str">
            <v xml:space="preserve">  </v>
          </cell>
          <cell r="N1233" t="str">
            <v xml:space="preserve">  </v>
          </cell>
          <cell r="O1233" t="str">
            <v xml:space="preserve">  </v>
          </cell>
          <cell r="P1233" t="str">
            <v xml:space="preserve">  </v>
          </cell>
        </row>
        <row r="1234">
          <cell r="H1234" t="str">
            <v xml:space="preserve">  </v>
          </cell>
          <cell r="I1234" t="str">
            <v xml:space="preserve">  </v>
          </cell>
          <cell r="J1234" t="str">
            <v xml:space="preserve">  </v>
          </cell>
          <cell r="K1234" t="str">
            <v xml:space="preserve">  </v>
          </cell>
          <cell r="L1234" t="str">
            <v xml:space="preserve">  </v>
          </cell>
          <cell r="M1234" t="str">
            <v xml:space="preserve">  </v>
          </cell>
          <cell r="N1234" t="str">
            <v xml:space="preserve">  </v>
          </cell>
          <cell r="O1234" t="str">
            <v xml:space="preserve">  </v>
          </cell>
          <cell r="P1234" t="str">
            <v xml:space="preserve">  </v>
          </cell>
        </row>
        <row r="1235">
          <cell r="H1235" t="str">
            <v xml:space="preserve">  </v>
          </cell>
          <cell r="I1235" t="str">
            <v xml:space="preserve">  </v>
          </cell>
          <cell r="J1235" t="str">
            <v xml:space="preserve">  </v>
          </cell>
          <cell r="K1235" t="str">
            <v xml:space="preserve">  </v>
          </cell>
          <cell r="L1235" t="str">
            <v xml:space="preserve">  </v>
          </cell>
          <cell r="M1235" t="str">
            <v xml:space="preserve">  </v>
          </cell>
          <cell r="N1235" t="str">
            <v xml:space="preserve">  </v>
          </cell>
          <cell r="O1235" t="str">
            <v xml:space="preserve">  </v>
          </cell>
          <cell r="P1235" t="str">
            <v xml:space="preserve">  </v>
          </cell>
        </row>
        <row r="1236">
          <cell r="H1236" t="str">
            <v xml:space="preserve">  </v>
          </cell>
          <cell r="I1236" t="str">
            <v xml:space="preserve">  </v>
          </cell>
          <cell r="J1236" t="str">
            <v xml:space="preserve">  </v>
          </cell>
          <cell r="K1236" t="str">
            <v xml:space="preserve">  </v>
          </cell>
          <cell r="L1236" t="str">
            <v xml:space="preserve">  </v>
          </cell>
          <cell r="M1236" t="str">
            <v xml:space="preserve">  </v>
          </cell>
          <cell r="N1236" t="str">
            <v xml:space="preserve">  </v>
          </cell>
          <cell r="O1236" t="str">
            <v xml:space="preserve">  </v>
          </cell>
          <cell r="P1236" t="str">
            <v xml:space="preserve">  </v>
          </cell>
        </row>
        <row r="1237">
          <cell r="H1237" t="str">
            <v xml:space="preserve">  </v>
          </cell>
          <cell r="I1237" t="str">
            <v xml:space="preserve">  </v>
          </cell>
          <cell r="J1237" t="str">
            <v xml:space="preserve">  </v>
          </cell>
          <cell r="K1237" t="str">
            <v xml:space="preserve">  </v>
          </cell>
          <cell r="L1237" t="str">
            <v xml:space="preserve">  </v>
          </cell>
          <cell r="M1237" t="str">
            <v xml:space="preserve">  </v>
          </cell>
          <cell r="N1237" t="str">
            <v xml:space="preserve">  </v>
          </cell>
          <cell r="O1237" t="str">
            <v xml:space="preserve">  </v>
          </cell>
          <cell r="P1237" t="str">
            <v xml:space="preserve">  </v>
          </cell>
        </row>
        <row r="1238">
          <cell r="C1238">
            <v>20849000</v>
          </cell>
          <cell r="D1238" t="str">
            <v>USD</v>
          </cell>
          <cell r="E1238" t="str">
            <v>CAF</v>
          </cell>
          <cell r="F1238" t="str">
            <v>CFA 11375</v>
          </cell>
          <cell r="G1238" t="str">
            <v>GOBIERNO CENTRAL</v>
          </cell>
          <cell r="H1238" t="str">
            <v xml:space="preserve"> 04.12.2020 </v>
          </cell>
          <cell r="I1238">
            <v>102408296.33</v>
          </cell>
          <cell r="J1238" t="str">
            <v xml:space="preserve">  </v>
          </cell>
          <cell r="K1238" t="str">
            <v xml:space="preserve">  </v>
          </cell>
          <cell r="L1238" t="str">
            <v xml:space="preserve">  </v>
          </cell>
          <cell r="M1238" t="str">
            <v xml:space="preserve">  </v>
          </cell>
          <cell r="N1238" t="str">
            <v xml:space="preserve">  </v>
          </cell>
          <cell r="O1238" t="str">
            <v xml:space="preserve">  </v>
          </cell>
          <cell r="P1238">
            <v>102408296.33</v>
          </cell>
        </row>
        <row r="1239">
          <cell r="H1239" t="str">
            <v xml:space="preserve">  </v>
          </cell>
          <cell r="I1239" t="str">
            <v xml:space="preserve">  </v>
          </cell>
          <cell r="J1239" t="str">
            <v xml:space="preserve">  </v>
          </cell>
          <cell r="K1239" t="str">
            <v xml:space="preserve">  </v>
          </cell>
          <cell r="L1239" t="str">
            <v xml:space="preserve">  </v>
          </cell>
          <cell r="M1239" t="str">
            <v xml:space="preserve">  </v>
          </cell>
          <cell r="N1239" t="str">
            <v xml:space="preserve">  </v>
          </cell>
          <cell r="O1239" t="str">
            <v xml:space="preserve">  </v>
          </cell>
          <cell r="P1239" t="str">
            <v xml:space="preserve">  </v>
          </cell>
        </row>
        <row r="1240">
          <cell r="H1240" t="str">
            <v xml:space="preserve">  </v>
          </cell>
          <cell r="I1240" t="str">
            <v xml:space="preserve">  </v>
          </cell>
          <cell r="J1240" t="str">
            <v xml:space="preserve">  </v>
          </cell>
          <cell r="K1240" t="str">
            <v xml:space="preserve">  </v>
          </cell>
          <cell r="L1240" t="str">
            <v xml:space="preserve">  </v>
          </cell>
          <cell r="M1240" t="str">
            <v xml:space="preserve">  </v>
          </cell>
          <cell r="N1240" t="str">
            <v xml:space="preserve">  </v>
          </cell>
          <cell r="O1240" t="str">
            <v xml:space="preserve">  </v>
          </cell>
          <cell r="P1240" t="str">
            <v xml:space="preserve">  </v>
          </cell>
        </row>
        <row r="1241">
          <cell r="H1241" t="str">
            <v xml:space="preserve">  </v>
          </cell>
          <cell r="I1241" t="str">
            <v xml:space="preserve">  </v>
          </cell>
          <cell r="J1241" t="str">
            <v xml:space="preserve">  </v>
          </cell>
          <cell r="K1241" t="str">
            <v xml:space="preserve">  </v>
          </cell>
          <cell r="L1241" t="str">
            <v xml:space="preserve">  </v>
          </cell>
          <cell r="M1241" t="str">
            <v xml:space="preserve">  </v>
          </cell>
          <cell r="N1241" t="str">
            <v xml:space="preserve">  </v>
          </cell>
          <cell r="O1241" t="str">
            <v xml:space="preserve">  </v>
          </cell>
          <cell r="P1241" t="str">
            <v xml:space="preserve">  </v>
          </cell>
        </row>
        <row r="1242">
          <cell r="H1242" t="str">
            <v xml:space="preserve">  </v>
          </cell>
          <cell r="I1242" t="str">
            <v xml:space="preserve">  </v>
          </cell>
          <cell r="J1242" t="str">
            <v xml:space="preserve">  </v>
          </cell>
          <cell r="K1242" t="str">
            <v xml:space="preserve">  </v>
          </cell>
          <cell r="L1242" t="str">
            <v xml:space="preserve">  </v>
          </cell>
          <cell r="M1242" t="str">
            <v xml:space="preserve">  </v>
          </cell>
          <cell r="N1242" t="str">
            <v xml:space="preserve">  </v>
          </cell>
          <cell r="O1242" t="str">
            <v xml:space="preserve">  </v>
          </cell>
          <cell r="P1242" t="str">
            <v xml:space="preserve">  </v>
          </cell>
        </row>
        <row r="1243">
          <cell r="H1243" t="str">
            <v xml:space="preserve">  </v>
          </cell>
          <cell r="I1243" t="str">
            <v xml:space="preserve">  </v>
          </cell>
          <cell r="J1243" t="str">
            <v xml:space="preserve">  </v>
          </cell>
          <cell r="K1243" t="str">
            <v xml:space="preserve">  </v>
          </cell>
          <cell r="L1243" t="str">
            <v xml:space="preserve">  </v>
          </cell>
          <cell r="M1243" t="str">
            <v xml:space="preserve">  </v>
          </cell>
          <cell r="N1243" t="str">
            <v xml:space="preserve">  </v>
          </cell>
          <cell r="O1243" t="str">
            <v xml:space="preserve">  </v>
          </cell>
          <cell r="P1243" t="str">
            <v xml:space="preserve">  </v>
          </cell>
        </row>
        <row r="1244">
          <cell r="C1244">
            <v>20851000</v>
          </cell>
          <cell r="D1244" t="str">
            <v>USD</v>
          </cell>
          <cell r="E1244" t="str">
            <v>CAF</v>
          </cell>
          <cell r="F1244" t="str">
            <v>CAF 11371/CAF 11373</v>
          </cell>
          <cell r="G1244" t="str">
            <v>MUN. GUAYAQUIL</v>
          </cell>
          <cell r="H1244" t="str">
            <v xml:space="preserve"> 04.12.2020 </v>
          </cell>
          <cell r="I1244">
            <v>29041497.760000002</v>
          </cell>
          <cell r="J1244" t="str">
            <v xml:space="preserve">  </v>
          </cell>
          <cell r="K1244" t="str">
            <v xml:space="preserve">  </v>
          </cell>
          <cell r="L1244" t="str">
            <v xml:space="preserve">  </v>
          </cell>
          <cell r="M1244" t="str">
            <v xml:space="preserve">  </v>
          </cell>
          <cell r="N1244" t="str">
            <v xml:space="preserve">  </v>
          </cell>
          <cell r="O1244" t="str">
            <v xml:space="preserve">  </v>
          </cell>
          <cell r="P1244">
            <v>29041497.760000002</v>
          </cell>
        </row>
        <row r="1245">
          <cell r="H1245" t="str">
            <v xml:space="preserve">  </v>
          </cell>
          <cell r="I1245" t="str">
            <v xml:space="preserve">  </v>
          </cell>
          <cell r="J1245" t="str">
            <v xml:space="preserve">  </v>
          </cell>
          <cell r="K1245" t="str">
            <v xml:space="preserve">  </v>
          </cell>
          <cell r="L1245" t="str">
            <v xml:space="preserve">  </v>
          </cell>
          <cell r="M1245" t="str">
            <v xml:space="preserve">  </v>
          </cell>
          <cell r="N1245" t="str">
            <v xml:space="preserve">  </v>
          </cell>
          <cell r="O1245" t="str">
            <v xml:space="preserve">  </v>
          </cell>
          <cell r="P1245" t="str">
            <v xml:space="preserve">  </v>
          </cell>
        </row>
        <row r="1246">
          <cell r="H1246" t="str">
            <v xml:space="preserve">  </v>
          </cell>
          <cell r="I1246" t="str">
            <v xml:space="preserve">  </v>
          </cell>
          <cell r="J1246" t="str">
            <v xml:space="preserve">  </v>
          </cell>
          <cell r="K1246" t="str">
            <v xml:space="preserve">  </v>
          </cell>
          <cell r="L1246" t="str">
            <v xml:space="preserve">  </v>
          </cell>
          <cell r="M1246" t="str">
            <v xml:space="preserve">  </v>
          </cell>
          <cell r="N1246" t="str">
            <v xml:space="preserve">  </v>
          </cell>
          <cell r="O1246" t="str">
            <v xml:space="preserve">  </v>
          </cell>
          <cell r="P1246" t="str">
            <v xml:space="preserve">  </v>
          </cell>
        </row>
        <row r="1247">
          <cell r="H1247" t="str">
            <v xml:space="preserve">  </v>
          </cell>
          <cell r="I1247" t="str">
            <v xml:space="preserve">  </v>
          </cell>
          <cell r="J1247" t="str">
            <v xml:space="preserve">  </v>
          </cell>
          <cell r="K1247" t="str">
            <v xml:space="preserve">  </v>
          </cell>
          <cell r="L1247" t="str">
            <v xml:space="preserve">  </v>
          </cell>
          <cell r="M1247" t="str">
            <v xml:space="preserve">  </v>
          </cell>
          <cell r="N1247" t="str">
            <v xml:space="preserve">  </v>
          </cell>
          <cell r="O1247" t="str">
            <v xml:space="preserve">  </v>
          </cell>
          <cell r="P1247" t="str">
            <v xml:space="preserve">  </v>
          </cell>
        </row>
        <row r="1248">
          <cell r="H1248" t="str">
            <v xml:space="preserve">  </v>
          </cell>
          <cell r="I1248" t="str">
            <v xml:space="preserve">  </v>
          </cell>
          <cell r="J1248" t="str">
            <v xml:space="preserve">  </v>
          </cell>
          <cell r="K1248" t="str">
            <v xml:space="preserve">  </v>
          </cell>
          <cell r="L1248" t="str">
            <v xml:space="preserve">  </v>
          </cell>
          <cell r="M1248" t="str">
            <v xml:space="preserve">  </v>
          </cell>
          <cell r="N1248" t="str">
            <v xml:space="preserve">  </v>
          </cell>
          <cell r="O1248" t="str">
            <v xml:space="preserve">  </v>
          </cell>
          <cell r="P1248" t="str">
            <v xml:space="preserve">  </v>
          </cell>
        </row>
        <row r="1249">
          <cell r="H1249" t="str">
            <v xml:space="preserve">  </v>
          </cell>
          <cell r="I1249" t="str">
            <v xml:space="preserve">  </v>
          </cell>
          <cell r="J1249" t="str">
            <v xml:space="preserve">  </v>
          </cell>
          <cell r="K1249" t="str">
            <v xml:space="preserve">  </v>
          </cell>
          <cell r="L1249" t="str">
            <v xml:space="preserve">  </v>
          </cell>
          <cell r="M1249" t="str">
            <v xml:space="preserve">  </v>
          </cell>
          <cell r="N1249" t="str">
            <v xml:space="preserve">  </v>
          </cell>
          <cell r="O1249" t="str">
            <v xml:space="preserve">  </v>
          </cell>
          <cell r="P1249" t="str">
            <v xml:space="preserve">  </v>
          </cell>
        </row>
        <row r="1250">
          <cell r="C1250">
            <v>20852000</v>
          </cell>
          <cell r="D1250" t="str">
            <v>USD</v>
          </cell>
          <cell r="E1250" t="str">
            <v>CAF</v>
          </cell>
          <cell r="F1250" t="str">
            <v>CFA 11497</v>
          </cell>
          <cell r="G1250" t="str">
            <v>MUN. CUENCA</v>
          </cell>
          <cell r="H1250" t="str">
            <v xml:space="preserve"> 02.06.2021 </v>
          </cell>
          <cell r="I1250">
            <v>27115941.23</v>
          </cell>
          <cell r="J1250" t="str">
            <v xml:space="preserve">  </v>
          </cell>
          <cell r="K1250" t="str">
            <v xml:space="preserve">  </v>
          </cell>
          <cell r="L1250" t="str">
            <v xml:space="preserve">  </v>
          </cell>
          <cell r="M1250" t="str">
            <v xml:space="preserve">  </v>
          </cell>
          <cell r="N1250" t="str">
            <v xml:space="preserve">  </v>
          </cell>
          <cell r="O1250" t="str">
            <v xml:space="preserve">  </v>
          </cell>
          <cell r="P1250">
            <v>27115941.23</v>
          </cell>
        </row>
        <row r="1251">
          <cell r="H1251" t="str">
            <v xml:space="preserve">  </v>
          </cell>
          <cell r="I1251" t="str">
            <v xml:space="preserve">  </v>
          </cell>
          <cell r="J1251" t="str">
            <v xml:space="preserve">  </v>
          </cell>
          <cell r="K1251" t="str">
            <v xml:space="preserve">  </v>
          </cell>
          <cell r="L1251" t="str">
            <v xml:space="preserve">  </v>
          </cell>
          <cell r="M1251" t="str">
            <v xml:space="preserve">  </v>
          </cell>
          <cell r="N1251" t="str">
            <v xml:space="preserve">  </v>
          </cell>
          <cell r="O1251" t="str">
            <v xml:space="preserve">  </v>
          </cell>
          <cell r="P1251" t="str">
            <v xml:space="preserve">  </v>
          </cell>
        </row>
        <row r="1252">
          <cell r="H1252" t="str">
            <v xml:space="preserve">  </v>
          </cell>
          <cell r="I1252" t="str">
            <v xml:space="preserve">  </v>
          </cell>
          <cell r="J1252" t="str">
            <v xml:space="preserve">  </v>
          </cell>
          <cell r="K1252" t="str">
            <v xml:space="preserve">  </v>
          </cell>
          <cell r="L1252" t="str">
            <v xml:space="preserve">  </v>
          </cell>
          <cell r="M1252" t="str">
            <v xml:space="preserve">  </v>
          </cell>
          <cell r="N1252" t="str">
            <v xml:space="preserve">  </v>
          </cell>
          <cell r="O1252" t="str">
            <v xml:space="preserve">  </v>
          </cell>
          <cell r="P1252" t="str">
            <v xml:space="preserve">  </v>
          </cell>
        </row>
        <row r="1253">
          <cell r="H1253" t="str">
            <v xml:space="preserve">  </v>
          </cell>
          <cell r="I1253" t="str">
            <v xml:space="preserve">  </v>
          </cell>
          <cell r="J1253" t="str">
            <v xml:space="preserve">  </v>
          </cell>
          <cell r="K1253" t="str">
            <v xml:space="preserve">  </v>
          </cell>
          <cell r="L1253" t="str">
            <v xml:space="preserve">  </v>
          </cell>
          <cell r="M1253" t="str">
            <v xml:space="preserve">  </v>
          </cell>
          <cell r="N1253" t="str">
            <v xml:space="preserve">  </v>
          </cell>
          <cell r="O1253" t="str">
            <v xml:space="preserve">  </v>
          </cell>
          <cell r="P1253" t="str">
            <v xml:space="preserve">  </v>
          </cell>
        </row>
        <row r="1254">
          <cell r="H1254" t="str">
            <v xml:space="preserve">  </v>
          </cell>
          <cell r="I1254" t="str">
            <v xml:space="preserve">  </v>
          </cell>
          <cell r="J1254" t="str">
            <v xml:space="preserve">  </v>
          </cell>
          <cell r="K1254" t="str">
            <v xml:space="preserve">  </v>
          </cell>
          <cell r="L1254" t="str">
            <v xml:space="preserve">  </v>
          </cell>
          <cell r="M1254" t="str">
            <v xml:space="preserve">  </v>
          </cell>
          <cell r="N1254" t="str">
            <v xml:space="preserve">  </v>
          </cell>
          <cell r="O1254" t="str">
            <v xml:space="preserve">  </v>
          </cell>
          <cell r="P1254" t="str">
            <v xml:space="preserve">  </v>
          </cell>
        </row>
        <row r="1255">
          <cell r="H1255" t="str">
            <v xml:space="preserve">  </v>
          </cell>
          <cell r="I1255" t="str">
            <v xml:space="preserve">  </v>
          </cell>
          <cell r="J1255" t="str">
            <v xml:space="preserve">  </v>
          </cell>
          <cell r="K1255" t="str">
            <v xml:space="preserve">  </v>
          </cell>
          <cell r="L1255" t="str">
            <v xml:space="preserve">  </v>
          </cell>
          <cell r="M1255" t="str">
            <v xml:space="preserve">  </v>
          </cell>
          <cell r="N1255" t="str">
            <v xml:space="preserve">  </v>
          </cell>
          <cell r="O1255" t="str">
            <v xml:space="preserve">  </v>
          </cell>
          <cell r="P1255" t="str">
            <v xml:space="preserve">  </v>
          </cell>
        </row>
        <row r="1256">
          <cell r="C1256">
            <v>20853000</v>
          </cell>
          <cell r="D1256" t="str">
            <v>USD</v>
          </cell>
          <cell r="E1256" t="str">
            <v>CAF</v>
          </cell>
          <cell r="F1256" t="str">
            <v>CFA 11549</v>
          </cell>
          <cell r="G1256" t="str">
            <v>GOBIERNO CENTRAL</v>
          </cell>
          <cell r="H1256" t="str">
            <v xml:space="preserve"> 31.08.2021 </v>
          </cell>
          <cell r="I1256">
            <v>169230769.19999999</v>
          </cell>
          <cell r="J1256" t="str">
            <v xml:space="preserve">  </v>
          </cell>
          <cell r="K1256" t="str">
            <v xml:space="preserve">  </v>
          </cell>
          <cell r="L1256" t="str">
            <v xml:space="preserve">  </v>
          </cell>
          <cell r="M1256" t="str">
            <v xml:space="preserve">  </v>
          </cell>
          <cell r="N1256" t="str">
            <v xml:space="preserve">  </v>
          </cell>
          <cell r="O1256" t="str">
            <v xml:space="preserve">  </v>
          </cell>
          <cell r="P1256">
            <v>169230769.19999999</v>
          </cell>
        </row>
        <row r="1257">
          <cell r="H1257" t="str">
            <v xml:space="preserve">  </v>
          </cell>
          <cell r="I1257" t="str">
            <v xml:space="preserve">  </v>
          </cell>
          <cell r="J1257" t="str">
            <v xml:space="preserve">  </v>
          </cell>
          <cell r="K1257" t="str">
            <v xml:space="preserve">  </v>
          </cell>
          <cell r="L1257" t="str">
            <v xml:space="preserve">  </v>
          </cell>
          <cell r="M1257" t="str">
            <v xml:space="preserve">  </v>
          </cell>
          <cell r="N1257" t="str">
            <v xml:space="preserve">  </v>
          </cell>
          <cell r="O1257" t="str">
            <v xml:space="preserve">  </v>
          </cell>
          <cell r="P1257" t="str">
            <v xml:space="preserve">  </v>
          </cell>
        </row>
        <row r="1258">
          <cell r="H1258" t="str">
            <v xml:space="preserve">  </v>
          </cell>
          <cell r="I1258" t="str">
            <v xml:space="preserve">  </v>
          </cell>
          <cell r="J1258" t="str">
            <v xml:space="preserve">  </v>
          </cell>
          <cell r="K1258" t="str">
            <v xml:space="preserve">  </v>
          </cell>
          <cell r="L1258" t="str">
            <v xml:space="preserve">  </v>
          </cell>
          <cell r="M1258" t="str">
            <v xml:space="preserve">  </v>
          </cell>
          <cell r="N1258" t="str">
            <v xml:space="preserve">  </v>
          </cell>
          <cell r="O1258" t="str">
            <v xml:space="preserve">  </v>
          </cell>
          <cell r="P1258" t="str">
            <v xml:space="preserve">  </v>
          </cell>
        </row>
        <row r="1259">
          <cell r="H1259" t="str">
            <v xml:space="preserve">  </v>
          </cell>
          <cell r="I1259" t="str">
            <v xml:space="preserve">  </v>
          </cell>
          <cell r="J1259" t="str">
            <v xml:space="preserve">  </v>
          </cell>
          <cell r="K1259" t="str">
            <v xml:space="preserve">  </v>
          </cell>
          <cell r="L1259" t="str">
            <v xml:space="preserve">  </v>
          </cell>
          <cell r="M1259" t="str">
            <v xml:space="preserve">  </v>
          </cell>
          <cell r="N1259" t="str">
            <v xml:space="preserve">  </v>
          </cell>
          <cell r="O1259" t="str">
            <v xml:space="preserve">  </v>
          </cell>
          <cell r="P1259" t="str">
            <v xml:space="preserve">  </v>
          </cell>
        </row>
        <row r="1260">
          <cell r="H1260" t="str">
            <v xml:space="preserve">  </v>
          </cell>
          <cell r="I1260" t="str">
            <v xml:space="preserve">  </v>
          </cell>
          <cell r="J1260" t="str">
            <v xml:space="preserve">  </v>
          </cell>
          <cell r="K1260" t="str">
            <v xml:space="preserve">  </v>
          </cell>
          <cell r="L1260" t="str">
            <v xml:space="preserve">  </v>
          </cell>
          <cell r="M1260" t="str">
            <v xml:space="preserve">  </v>
          </cell>
          <cell r="N1260" t="str">
            <v xml:space="preserve">  </v>
          </cell>
          <cell r="O1260" t="str">
            <v xml:space="preserve">  </v>
          </cell>
          <cell r="P1260" t="str">
            <v xml:space="preserve">  </v>
          </cell>
        </row>
        <row r="1261">
          <cell r="H1261" t="str">
            <v xml:space="preserve">  </v>
          </cell>
          <cell r="I1261" t="str">
            <v xml:space="preserve">  </v>
          </cell>
          <cell r="J1261" t="str">
            <v xml:space="preserve">  </v>
          </cell>
          <cell r="K1261" t="str">
            <v xml:space="preserve">  </v>
          </cell>
          <cell r="L1261" t="str">
            <v xml:space="preserve">  </v>
          </cell>
          <cell r="M1261" t="str">
            <v xml:space="preserve">  </v>
          </cell>
          <cell r="N1261" t="str">
            <v xml:space="preserve">  </v>
          </cell>
          <cell r="O1261" t="str">
            <v xml:space="preserve">  </v>
          </cell>
          <cell r="P1261" t="str">
            <v xml:space="preserve">  </v>
          </cell>
        </row>
        <row r="1262">
          <cell r="C1262">
            <v>20854000</v>
          </cell>
          <cell r="D1262" t="str">
            <v>USD</v>
          </cell>
          <cell r="E1262" t="str">
            <v>CAF</v>
          </cell>
          <cell r="F1262" t="str">
            <v>CFA 11634</v>
          </cell>
          <cell r="G1262" t="str">
            <v>GOBIERNO CENTRAL</v>
          </cell>
          <cell r="H1262" t="str">
            <v xml:space="preserve"> 07.12.2021 </v>
          </cell>
          <cell r="I1262">
            <v>250000000</v>
          </cell>
          <cell r="J1262" t="str">
            <v xml:space="preserve">  </v>
          </cell>
          <cell r="K1262" t="str">
            <v xml:space="preserve">  </v>
          </cell>
          <cell r="L1262" t="str">
            <v xml:space="preserve">  </v>
          </cell>
          <cell r="M1262" t="str">
            <v xml:space="preserve">  </v>
          </cell>
          <cell r="N1262" t="str">
            <v xml:space="preserve">  </v>
          </cell>
          <cell r="O1262" t="str">
            <v xml:space="preserve">  </v>
          </cell>
          <cell r="P1262">
            <v>250000000</v>
          </cell>
        </row>
        <row r="1263">
          <cell r="H1263" t="str">
            <v xml:space="preserve">  </v>
          </cell>
          <cell r="I1263" t="str">
            <v xml:space="preserve">  </v>
          </cell>
          <cell r="J1263" t="str">
            <v xml:space="preserve">  </v>
          </cell>
          <cell r="K1263" t="str">
            <v xml:space="preserve">  </v>
          </cell>
          <cell r="L1263" t="str">
            <v xml:space="preserve">  </v>
          </cell>
          <cell r="M1263" t="str">
            <v xml:space="preserve">  </v>
          </cell>
          <cell r="N1263" t="str">
            <v xml:space="preserve">  </v>
          </cell>
          <cell r="O1263" t="str">
            <v xml:space="preserve">  </v>
          </cell>
          <cell r="P1263" t="str">
            <v xml:space="preserve">  </v>
          </cell>
        </row>
        <row r="1264">
          <cell r="H1264" t="str">
            <v xml:space="preserve">  </v>
          </cell>
          <cell r="I1264" t="str">
            <v xml:space="preserve">  </v>
          </cell>
          <cell r="J1264" t="str">
            <v xml:space="preserve">  </v>
          </cell>
          <cell r="K1264" t="str">
            <v xml:space="preserve">  </v>
          </cell>
          <cell r="L1264" t="str">
            <v xml:space="preserve">  </v>
          </cell>
          <cell r="M1264" t="str">
            <v xml:space="preserve">  </v>
          </cell>
          <cell r="N1264" t="str">
            <v xml:space="preserve">  </v>
          </cell>
          <cell r="O1264" t="str">
            <v xml:space="preserve">  </v>
          </cell>
          <cell r="P1264" t="str">
            <v xml:space="preserve">  </v>
          </cell>
        </row>
        <row r="1265">
          <cell r="H1265" t="str">
            <v xml:space="preserve">  </v>
          </cell>
          <cell r="I1265" t="str">
            <v xml:space="preserve">  </v>
          </cell>
          <cell r="J1265" t="str">
            <v xml:space="preserve">  </v>
          </cell>
          <cell r="K1265" t="str">
            <v xml:space="preserve">  </v>
          </cell>
          <cell r="L1265" t="str">
            <v xml:space="preserve">  </v>
          </cell>
          <cell r="M1265" t="str">
            <v xml:space="preserve">  </v>
          </cell>
          <cell r="N1265" t="str">
            <v xml:space="preserve">  </v>
          </cell>
          <cell r="O1265" t="str">
            <v xml:space="preserve">  </v>
          </cell>
          <cell r="P1265" t="str">
            <v xml:space="preserve">  </v>
          </cell>
        </row>
        <row r="1266">
          <cell r="H1266" t="str">
            <v xml:space="preserve">  </v>
          </cell>
          <cell r="I1266" t="str">
            <v xml:space="preserve">  </v>
          </cell>
          <cell r="J1266" t="str">
            <v xml:space="preserve">  </v>
          </cell>
          <cell r="K1266" t="str">
            <v xml:space="preserve">  </v>
          </cell>
          <cell r="L1266" t="str">
            <v xml:space="preserve">  </v>
          </cell>
          <cell r="M1266" t="str">
            <v xml:space="preserve">  </v>
          </cell>
          <cell r="N1266" t="str">
            <v xml:space="preserve">  </v>
          </cell>
          <cell r="O1266" t="str">
            <v xml:space="preserve">  </v>
          </cell>
          <cell r="P1266" t="str">
            <v xml:space="preserve">  </v>
          </cell>
        </row>
        <row r="1267">
          <cell r="H1267" t="str">
            <v xml:space="preserve">  </v>
          </cell>
          <cell r="I1267" t="str">
            <v xml:space="preserve">  </v>
          </cell>
          <cell r="J1267" t="str">
            <v xml:space="preserve">  </v>
          </cell>
          <cell r="K1267" t="str">
            <v xml:space="preserve">  </v>
          </cell>
          <cell r="L1267" t="str">
            <v xml:space="preserve">  </v>
          </cell>
          <cell r="M1267" t="str">
            <v xml:space="preserve">  </v>
          </cell>
          <cell r="N1267" t="str">
            <v xml:space="preserve">  </v>
          </cell>
          <cell r="O1267" t="str">
            <v xml:space="preserve">  </v>
          </cell>
          <cell r="P1267" t="str">
            <v xml:space="preserve">  </v>
          </cell>
        </row>
        <row r="1268">
          <cell r="C1268">
            <v>20855000</v>
          </cell>
          <cell r="D1268" t="str">
            <v>USD</v>
          </cell>
          <cell r="E1268" t="str">
            <v>CAF</v>
          </cell>
          <cell r="F1268" t="str">
            <v>CFA 11636</v>
          </cell>
          <cell r="G1268" t="str">
            <v>GOBIERNO CENTRAL</v>
          </cell>
          <cell r="H1268" t="str">
            <v xml:space="preserve"> 07.12.2021 </v>
          </cell>
          <cell r="I1268">
            <v>34285714.289999999</v>
          </cell>
          <cell r="J1268" t="str">
            <v xml:space="preserve">  </v>
          </cell>
          <cell r="K1268" t="str">
            <v xml:space="preserve">  </v>
          </cell>
          <cell r="L1268" t="str">
            <v xml:space="preserve">  </v>
          </cell>
          <cell r="M1268" t="str">
            <v xml:space="preserve">  </v>
          </cell>
          <cell r="N1268" t="str">
            <v xml:space="preserve">  </v>
          </cell>
          <cell r="O1268" t="str">
            <v xml:space="preserve">  </v>
          </cell>
          <cell r="P1268">
            <v>34285714.289999999</v>
          </cell>
        </row>
        <row r="1269">
          <cell r="H1269" t="str">
            <v xml:space="preserve">  </v>
          </cell>
          <cell r="I1269" t="str">
            <v xml:space="preserve">  </v>
          </cell>
          <cell r="J1269" t="str">
            <v xml:space="preserve">  </v>
          </cell>
          <cell r="K1269" t="str">
            <v xml:space="preserve">  </v>
          </cell>
          <cell r="L1269" t="str">
            <v xml:space="preserve">  </v>
          </cell>
          <cell r="M1269" t="str">
            <v xml:space="preserve">  </v>
          </cell>
          <cell r="N1269" t="str">
            <v xml:space="preserve">  </v>
          </cell>
          <cell r="O1269" t="str">
            <v xml:space="preserve">  </v>
          </cell>
          <cell r="P1269" t="str">
            <v xml:space="preserve">  </v>
          </cell>
        </row>
        <row r="1270">
          <cell r="H1270" t="str">
            <v xml:space="preserve">  </v>
          </cell>
          <cell r="I1270" t="str">
            <v xml:space="preserve">  </v>
          </cell>
          <cell r="J1270" t="str">
            <v xml:space="preserve">  </v>
          </cell>
          <cell r="K1270" t="str">
            <v xml:space="preserve">  </v>
          </cell>
          <cell r="L1270" t="str">
            <v xml:space="preserve">  </v>
          </cell>
          <cell r="M1270" t="str">
            <v xml:space="preserve">  </v>
          </cell>
          <cell r="N1270" t="str">
            <v xml:space="preserve">  </v>
          </cell>
          <cell r="O1270" t="str">
            <v xml:space="preserve">  </v>
          </cell>
          <cell r="P1270" t="str">
            <v xml:space="preserve">  </v>
          </cell>
        </row>
        <row r="1271">
          <cell r="H1271" t="str">
            <v xml:space="preserve">  </v>
          </cell>
          <cell r="I1271" t="str">
            <v xml:space="preserve">  </v>
          </cell>
          <cell r="J1271" t="str">
            <v xml:space="preserve">  </v>
          </cell>
          <cell r="K1271" t="str">
            <v xml:space="preserve">  </v>
          </cell>
          <cell r="L1271" t="str">
            <v xml:space="preserve">  </v>
          </cell>
          <cell r="M1271" t="str">
            <v xml:space="preserve">  </v>
          </cell>
          <cell r="N1271" t="str">
            <v xml:space="preserve">  </v>
          </cell>
          <cell r="O1271" t="str">
            <v xml:space="preserve">  </v>
          </cell>
          <cell r="P1271" t="str">
            <v xml:space="preserve">  </v>
          </cell>
        </row>
        <row r="1272">
          <cell r="H1272" t="str">
            <v xml:space="preserve">  </v>
          </cell>
          <cell r="I1272" t="str">
            <v xml:space="preserve">  </v>
          </cell>
          <cell r="J1272" t="str">
            <v xml:space="preserve">  </v>
          </cell>
          <cell r="K1272" t="str">
            <v xml:space="preserve">  </v>
          </cell>
          <cell r="L1272" t="str">
            <v xml:space="preserve">  </v>
          </cell>
          <cell r="M1272" t="str">
            <v xml:space="preserve">  </v>
          </cell>
          <cell r="N1272" t="str">
            <v xml:space="preserve">  </v>
          </cell>
          <cell r="O1272" t="str">
            <v xml:space="preserve">  </v>
          </cell>
          <cell r="P1272" t="str">
            <v xml:space="preserve">  </v>
          </cell>
        </row>
        <row r="1273">
          <cell r="H1273" t="str">
            <v xml:space="preserve">  </v>
          </cell>
          <cell r="I1273" t="str">
            <v xml:space="preserve">  </v>
          </cell>
          <cell r="J1273" t="str">
            <v xml:space="preserve">  </v>
          </cell>
          <cell r="K1273" t="str">
            <v xml:space="preserve">  </v>
          </cell>
          <cell r="L1273" t="str">
            <v xml:space="preserve">  </v>
          </cell>
          <cell r="M1273" t="str">
            <v xml:space="preserve">  </v>
          </cell>
          <cell r="N1273" t="str">
            <v xml:space="preserve">  </v>
          </cell>
          <cell r="O1273" t="str">
            <v xml:space="preserve">  </v>
          </cell>
          <cell r="P1273" t="str">
            <v xml:space="preserve">  </v>
          </cell>
        </row>
        <row r="1274">
          <cell r="C1274">
            <v>20855001</v>
          </cell>
          <cell r="D1274" t="str">
            <v>USD</v>
          </cell>
          <cell r="E1274" t="str">
            <v>CAF</v>
          </cell>
          <cell r="F1274" t="str">
            <v>CFA 11968</v>
          </cell>
          <cell r="G1274" t="str">
            <v>GOBIERNO CENTRAL</v>
          </cell>
          <cell r="H1274" t="str">
            <v xml:space="preserve"> 07.12.2021 </v>
          </cell>
          <cell r="I1274">
            <v>34285714.289999999</v>
          </cell>
          <cell r="J1274" t="str">
            <v xml:space="preserve">  </v>
          </cell>
          <cell r="K1274" t="str">
            <v xml:space="preserve">  </v>
          </cell>
          <cell r="L1274" t="str">
            <v xml:space="preserve">  </v>
          </cell>
          <cell r="M1274" t="str">
            <v xml:space="preserve">  </v>
          </cell>
          <cell r="N1274" t="str">
            <v xml:space="preserve">  </v>
          </cell>
          <cell r="O1274" t="str">
            <v xml:space="preserve">  </v>
          </cell>
          <cell r="P1274">
            <v>34285714.289999999</v>
          </cell>
        </row>
        <row r="1275">
          <cell r="H1275" t="str">
            <v xml:space="preserve">  </v>
          </cell>
          <cell r="I1275" t="str">
            <v xml:space="preserve">  </v>
          </cell>
          <cell r="J1275" t="str">
            <v xml:space="preserve">  </v>
          </cell>
          <cell r="K1275" t="str">
            <v xml:space="preserve">  </v>
          </cell>
          <cell r="L1275" t="str">
            <v xml:space="preserve">  </v>
          </cell>
          <cell r="M1275" t="str">
            <v xml:space="preserve">  </v>
          </cell>
          <cell r="N1275" t="str">
            <v xml:space="preserve">  </v>
          </cell>
          <cell r="O1275" t="str">
            <v xml:space="preserve">  </v>
          </cell>
          <cell r="P1275" t="str">
            <v xml:space="preserve">  </v>
          </cell>
        </row>
        <row r="1276">
          <cell r="H1276" t="str">
            <v xml:space="preserve">  </v>
          </cell>
          <cell r="I1276" t="str">
            <v xml:space="preserve">  </v>
          </cell>
          <cell r="J1276" t="str">
            <v xml:space="preserve">  </v>
          </cell>
          <cell r="K1276" t="str">
            <v xml:space="preserve">  </v>
          </cell>
          <cell r="L1276" t="str">
            <v xml:space="preserve">  </v>
          </cell>
          <cell r="M1276" t="str">
            <v xml:space="preserve">  </v>
          </cell>
          <cell r="N1276" t="str">
            <v xml:space="preserve">  </v>
          </cell>
          <cell r="O1276" t="str">
            <v xml:space="preserve">  </v>
          </cell>
          <cell r="P1276" t="str">
            <v xml:space="preserve">  </v>
          </cell>
        </row>
        <row r="1277">
          <cell r="H1277" t="str">
            <v xml:space="preserve">  </v>
          </cell>
          <cell r="I1277" t="str">
            <v xml:space="preserve">  </v>
          </cell>
          <cell r="J1277" t="str">
            <v xml:space="preserve">  </v>
          </cell>
          <cell r="K1277" t="str">
            <v xml:space="preserve">  </v>
          </cell>
          <cell r="L1277" t="str">
            <v xml:space="preserve">  </v>
          </cell>
          <cell r="M1277" t="str">
            <v xml:space="preserve">  </v>
          </cell>
          <cell r="N1277" t="str">
            <v xml:space="preserve">  </v>
          </cell>
          <cell r="O1277" t="str">
            <v xml:space="preserve">  </v>
          </cell>
          <cell r="P1277" t="str">
            <v xml:space="preserve">  </v>
          </cell>
        </row>
        <row r="1278">
          <cell r="H1278" t="str">
            <v xml:space="preserve">  </v>
          </cell>
          <cell r="I1278" t="str">
            <v xml:space="preserve">  </v>
          </cell>
          <cell r="J1278" t="str">
            <v xml:space="preserve">  </v>
          </cell>
          <cell r="K1278" t="str">
            <v xml:space="preserve">  </v>
          </cell>
          <cell r="L1278" t="str">
            <v xml:space="preserve">  </v>
          </cell>
          <cell r="M1278" t="str">
            <v xml:space="preserve">  </v>
          </cell>
          <cell r="N1278" t="str">
            <v xml:space="preserve">  </v>
          </cell>
          <cell r="O1278" t="str">
            <v xml:space="preserve">  </v>
          </cell>
          <cell r="P1278" t="str">
            <v xml:space="preserve">  </v>
          </cell>
        </row>
        <row r="1279">
          <cell r="H1279" t="str">
            <v xml:space="preserve">  </v>
          </cell>
          <cell r="I1279" t="str">
            <v xml:space="preserve">  </v>
          </cell>
          <cell r="J1279" t="str">
            <v xml:space="preserve">  </v>
          </cell>
          <cell r="K1279" t="str">
            <v xml:space="preserve">  </v>
          </cell>
          <cell r="L1279" t="str">
            <v xml:space="preserve">  </v>
          </cell>
          <cell r="M1279" t="str">
            <v xml:space="preserve">  </v>
          </cell>
          <cell r="N1279" t="str">
            <v xml:space="preserve">  </v>
          </cell>
          <cell r="O1279" t="str">
            <v xml:space="preserve">  </v>
          </cell>
          <cell r="P1279" t="str">
            <v xml:space="preserve">  </v>
          </cell>
        </row>
        <row r="1280">
          <cell r="C1280">
            <v>20856000</v>
          </cell>
          <cell r="D1280" t="str">
            <v>USD</v>
          </cell>
          <cell r="E1280" t="str">
            <v>CAF</v>
          </cell>
          <cell r="F1280" t="str">
            <v>CFA 11632</v>
          </cell>
          <cell r="G1280" t="str">
            <v>CONAFIPS</v>
          </cell>
          <cell r="H1280" t="str">
            <v xml:space="preserve"> 07.12.2021 </v>
          </cell>
          <cell r="I1280">
            <v>75000000</v>
          </cell>
          <cell r="J1280" t="str">
            <v xml:space="preserve">  </v>
          </cell>
          <cell r="K1280" t="str">
            <v xml:space="preserve">  </v>
          </cell>
          <cell r="L1280" t="str">
            <v xml:space="preserve">  </v>
          </cell>
          <cell r="M1280" t="str">
            <v xml:space="preserve">  </v>
          </cell>
          <cell r="N1280" t="str">
            <v xml:space="preserve">  </v>
          </cell>
          <cell r="O1280" t="str">
            <v xml:space="preserve">  </v>
          </cell>
          <cell r="P1280">
            <v>75000000</v>
          </cell>
        </row>
        <row r="1281">
          <cell r="H1281" t="str">
            <v xml:space="preserve">  </v>
          </cell>
          <cell r="I1281" t="str">
            <v xml:space="preserve">  </v>
          </cell>
          <cell r="J1281" t="str">
            <v xml:space="preserve">  </v>
          </cell>
          <cell r="K1281" t="str">
            <v xml:space="preserve">  </v>
          </cell>
          <cell r="L1281" t="str">
            <v xml:space="preserve">  </v>
          </cell>
          <cell r="M1281" t="str">
            <v xml:space="preserve">  </v>
          </cell>
          <cell r="N1281" t="str">
            <v xml:space="preserve">  </v>
          </cell>
          <cell r="O1281" t="str">
            <v xml:space="preserve">  </v>
          </cell>
          <cell r="P1281" t="str">
            <v xml:space="preserve">  </v>
          </cell>
        </row>
        <row r="1282">
          <cell r="H1282" t="str">
            <v xml:space="preserve">  </v>
          </cell>
          <cell r="I1282" t="str">
            <v xml:space="preserve">  </v>
          </cell>
          <cell r="J1282" t="str">
            <v xml:space="preserve">  </v>
          </cell>
          <cell r="K1282" t="str">
            <v xml:space="preserve">  </v>
          </cell>
          <cell r="L1282" t="str">
            <v xml:space="preserve">  </v>
          </cell>
          <cell r="M1282" t="str">
            <v xml:space="preserve">  </v>
          </cell>
          <cell r="N1282" t="str">
            <v xml:space="preserve">  </v>
          </cell>
          <cell r="O1282" t="str">
            <v xml:space="preserve">  </v>
          </cell>
          <cell r="P1282" t="str">
            <v xml:space="preserve">  </v>
          </cell>
        </row>
        <row r="1283">
          <cell r="H1283" t="str">
            <v xml:space="preserve">  </v>
          </cell>
          <cell r="I1283" t="str">
            <v xml:space="preserve">  </v>
          </cell>
          <cell r="J1283" t="str">
            <v xml:space="preserve">  </v>
          </cell>
          <cell r="K1283" t="str">
            <v xml:space="preserve">  </v>
          </cell>
          <cell r="L1283" t="str">
            <v xml:space="preserve">  </v>
          </cell>
          <cell r="M1283" t="str">
            <v xml:space="preserve">  </v>
          </cell>
          <cell r="N1283" t="str">
            <v xml:space="preserve">  </v>
          </cell>
          <cell r="O1283" t="str">
            <v xml:space="preserve">  </v>
          </cell>
          <cell r="P1283" t="str">
            <v xml:space="preserve">  </v>
          </cell>
        </row>
        <row r="1284">
          <cell r="H1284" t="str">
            <v xml:space="preserve">  </v>
          </cell>
          <cell r="I1284" t="str">
            <v xml:space="preserve">  </v>
          </cell>
          <cell r="J1284" t="str">
            <v xml:space="preserve">  </v>
          </cell>
          <cell r="K1284" t="str">
            <v xml:space="preserve">  </v>
          </cell>
          <cell r="L1284" t="str">
            <v xml:space="preserve">  </v>
          </cell>
          <cell r="M1284" t="str">
            <v xml:space="preserve">  </v>
          </cell>
          <cell r="N1284" t="str">
            <v xml:space="preserve">  </v>
          </cell>
          <cell r="O1284" t="str">
            <v xml:space="preserve">  </v>
          </cell>
          <cell r="P1284" t="str">
            <v xml:space="preserve">  </v>
          </cell>
        </row>
        <row r="1285">
          <cell r="H1285" t="str">
            <v xml:space="preserve">  </v>
          </cell>
          <cell r="I1285" t="str">
            <v xml:space="preserve">  </v>
          </cell>
          <cell r="J1285" t="str">
            <v xml:space="preserve">  </v>
          </cell>
          <cell r="K1285" t="str">
            <v xml:space="preserve">  </v>
          </cell>
          <cell r="L1285" t="str">
            <v xml:space="preserve">  </v>
          </cell>
          <cell r="M1285" t="str">
            <v xml:space="preserve">  </v>
          </cell>
          <cell r="N1285" t="str">
            <v xml:space="preserve">  </v>
          </cell>
          <cell r="O1285" t="str">
            <v xml:space="preserve">  </v>
          </cell>
          <cell r="P1285" t="str">
            <v xml:space="preserve">  </v>
          </cell>
        </row>
        <row r="1286">
          <cell r="C1286">
            <v>20857000</v>
          </cell>
          <cell r="D1286" t="str">
            <v>USD</v>
          </cell>
          <cell r="E1286" t="str">
            <v>CAF</v>
          </cell>
          <cell r="F1286" t="str">
            <v>CFA 11688</v>
          </cell>
          <cell r="G1286" t="str">
            <v>GOBIERNO CENTRAL</v>
          </cell>
          <cell r="H1286" t="str">
            <v xml:space="preserve"> 08.03.2022 </v>
          </cell>
          <cell r="I1286">
            <v>66346153.859999999</v>
          </cell>
          <cell r="J1286" t="str">
            <v xml:space="preserve">  </v>
          </cell>
          <cell r="K1286" t="str">
            <v xml:space="preserve">  </v>
          </cell>
          <cell r="L1286" t="str">
            <v xml:space="preserve">  </v>
          </cell>
          <cell r="M1286" t="str">
            <v xml:space="preserve">  </v>
          </cell>
          <cell r="N1286" t="str">
            <v xml:space="preserve">  </v>
          </cell>
          <cell r="O1286" t="str">
            <v xml:space="preserve">  </v>
          </cell>
          <cell r="P1286">
            <v>66346153.859999999</v>
          </cell>
        </row>
        <row r="1287">
          <cell r="H1287" t="str">
            <v xml:space="preserve">  </v>
          </cell>
          <cell r="I1287" t="str">
            <v xml:space="preserve">  </v>
          </cell>
          <cell r="J1287" t="str">
            <v xml:space="preserve">  </v>
          </cell>
          <cell r="K1287" t="str">
            <v xml:space="preserve">  </v>
          </cell>
          <cell r="L1287" t="str">
            <v xml:space="preserve">  </v>
          </cell>
          <cell r="M1287" t="str">
            <v xml:space="preserve">  </v>
          </cell>
          <cell r="N1287" t="str">
            <v xml:space="preserve">  </v>
          </cell>
          <cell r="O1287" t="str">
            <v xml:space="preserve">  </v>
          </cell>
          <cell r="P1287" t="str">
            <v xml:space="preserve">  </v>
          </cell>
        </row>
        <row r="1288">
          <cell r="H1288" t="str">
            <v xml:space="preserve">  </v>
          </cell>
          <cell r="I1288" t="str">
            <v xml:space="preserve">  </v>
          </cell>
          <cell r="J1288" t="str">
            <v xml:space="preserve">  </v>
          </cell>
          <cell r="K1288" t="str">
            <v xml:space="preserve">  </v>
          </cell>
          <cell r="L1288" t="str">
            <v xml:space="preserve">  </v>
          </cell>
          <cell r="M1288" t="str">
            <v xml:space="preserve">  </v>
          </cell>
          <cell r="N1288" t="str">
            <v xml:space="preserve">  </v>
          </cell>
          <cell r="O1288" t="str">
            <v xml:space="preserve">  </v>
          </cell>
          <cell r="P1288" t="str">
            <v xml:space="preserve">  </v>
          </cell>
        </row>
        <row r="1289">
          <cell r="H1289" t="str">
            <v xml:space="preserve">  </v>
          </cell>
          <cell r="I1289" t="str">
            <v xml:space="preserve">  </v>
          </cell>
          <cell r="J1289" t="str">
            <v xml:space="preserve">  </v>
          </cell>
          <cell r="K1289" t="str">
            <v xml:space="preserve">  </v>
          </cell>
          <cell r="L1289" t="str">
            <v xml:space="preserve">  </v>
          </cell>
          <cell r="M1289" t="str">
            <v xml:space="preserve">  </v>
          </cell>
          <cell r="N1289" t="str">
            <v xml:space="preserve">  </v>
          </cell>
          <cell r="O1289" t="str">
            <v xml:space="preserve">  </v>
          </cell>
          <cell r="P1289" t="str">
            <v xml:space="preserve">  </v>
          </cell>
        </row>
        <row r="1290">
          <cell r="H1290" t="str">
            <v xml:space="preserve">  </v>
          </cell>
          <cell r="I1290" t="str">
            <v xml:space="preserve">  </v>
          </cell>
          <cell r="J1290" t="str">
            <v xml:space="preserve">  </v>
          </cell>
          <cell r="K1290" t="str">
            <v xml:space="preserve">  </v>
          </cell>
          <cell r="L1290" t="str">
            <v xml:space="preserve">  </v>
          </cell>
          <cell r="M1290" t="str">
            <v xml:space="preserve">  </v>
          </cell>
          <cell r="N1290" t="str">
            <v xml:space="preserve">  </v>
          </cell>
          <cell r="O1290" t="str">
            <v xml:space="preserve">  </v>
          </cell>
          <cell r="P1290" t="str">
            <v xml:space="preserve">  </v>
          </cell>
        </row>
        <row r="1291">
          <cell r="H1291" t="str">
            <v xml:space="preserve">  </v>
          </cell>
          <cell r="I1291" t="str">
            <v xml:space="preserve">  </v>
          </cell>
          <cell r="J1291" t="str">
            <v xml:space="preserve">  </v>
          </cell>
          <cell r="K1291" t="str">
            <v xml:space="preserve">  </v>
          </cell>
          <cell r="L1291" t="str">
            <v xml:space="preserve">  </v>
          </cell>
          <cell r="M1291" t="str">
            <v xml:space="preserve">  </v>
          </cell>
          <cell r="N1291" t="str">
            <v xml:space="preserve">  </v>
          </cell>
          <cell r="O1291" t="str">
            <v xml:space="preserve">  </v>
          </cell>
          <cell r="P1291" t="str">
            <v xml:space="preserve">  </v>
          </cell>
        </row>
        <row r="1292">
          <cell r="C1292">
            <v>20858000</v>
          </cell>
          <cell r="D1292" t="str">
            <v>USD</v>
          </cell>
          <cell r="E1292" t="str">
            <v>CAF</v>
          </cell>
          <cell r="F1292" t="str">
            <v>CFA 11682</v>
          </cell>
          <cell r="G1292" t="str">
            <v>GOBIERNO CENTRAL</v>
          </cell>
          <cell r="H1292" t="str">
            <v xml:space="preserve"> 08.03.2022 </v>
          </cell>
          <cell r="I1292">
            <v>44230769.240000002</v>
          </cell>
          <cell r="J1292" t="str">
            <v xml:space="preserve">  </v>
          </cell>
          <cell r="K1292" t="str">
            <v xml:space="preserve">  </v>
          </cell>
          <cell r="L1292" t="str">
            <v xml:space="preserve">  </v>
          </cell>
          <cell r="M1292" t="str">
            <v xml:space="preserve">  </v>
          </cell>
          <cell r="N1292" t="str">
            <v xml:space="preserve">  </v>
          </cell>
          <cell r="O1292" t="str">
            <v xml:space="preserve">  </v>
          </cell>
          <cell r="P1292">
            <v>44230769.240000002</v>
          </cell>
        </row>
        <row r="1293">
          <cell r="H1293" t="str">
            <v xml:space="preserve">  </v>
          </cell>
          <cell r="I1293" t="str">
            <v xml:space="preserve">  </v>
          </cell>
          <cell r="J1293" t="str">
            <v xml:space="preserve">  </v>
          </cell>
          <cell r="K1293" t="str">
            <v xml:space="preserve">  </v>
          </cell>
          <cell r="L1293" t="str">
            <v xml:space="preserve">  </v>
          </cell>
          <cell r="M1293" t="str">
            <v xml:space="preserve">  </v>
          </cell>
          <cell r="N1293" t="str">
            <v xml:space="preserve">  </v>
          </cell>
          <cell r="O1293" t="str">
            <v xml:space="preserve">  </v>
          </cell>
          <cell r="P1293" t="str">
            <v xml:space="preserve">  </v>
          </cell>
        </row>
        <row r="1294">
          <cell r="H1294" t="str">
            <v xml:space="preserve">  </v>
          </cell>
          <cell r="I1294" t="str">
            <v xml:space="preserve">  </v>
          </cell>
          <cell r="J1294" t="str">
            <v xml:space="preserve">  </v>
          </cell>
          <cell r="K1294" t="str">
            <v xml:space="preserve">  </v>
          </cell>
          <cell r="L1294" t="str">
            <v xml:space="preserve">  </v>
          </cell>
          <cell r="M1294" t="str">
            <v xml:space="preserve">  </v>
          </cell>
          <cell r="N1294" t="str">
            <v xml:space="preserve">  </v>
          </cell>
          <cell r="O1294" t="str">
            <v xml:space="preserve">  </v>
          </cell>
          <cell r="P1294" t="str">
            <v xml:space="preserve">  </v>
          </cell>
        </row>
        <row r="1295">
          <cell r="H1295" t="str">
            <v xml:space="preserve">  </v>
          </cell>
          <cell r="I1295" t="str">
            <v xml:space="preserve">  </v>
          </cell>
          <cell r="J1295" t="str">
            <v xml:space="preserve">  </v>
          </cell>
          <cell r="K1295" t="str">
            <v xml:space="preserve">  </v>
          </cell>
          <cell r="L1295" t="str">
            <v xml:space="preserve">  </v>
          </cell>
          <cell r="M1295" t="str">
            <v xml:space="preserve">  </v>
          </cell>
          <cell r="N1295" t="str">
            <v xml:space="preserve">  </v>
          </cell>
          <cell r="O1295" t="str">
            <v xml:space="preserve">  </v>
          </cell>
          <cell r="P1295" t="str">
            <v xml:space="preserve">  </v>
          </cell>
        </row>
        <row r="1296">
          <cell r="H1296" t="str">
            <v xml:space="preserve">  </v>
          </cell>
          <cell r="I1296" t="str">
            <v xml:space="preserve">  </v>
          </cell>
          <cell r="J1296" t="str">
            <v xml:space="preserve">  </v>
          </cell>
          <cell r="K1296" t="str">
            <v xml:space="preserve">  </v>
          </cell>
          <cell r="L1296" t="str">
            <v xml:space="preserve">  </v>
          </cell>
          <cell r="M1296" t="str">
            <v xml:space="preserve">  </v>
          </cell>
          <cell r="N1296" t="str">
            <v xml:space="preserve">  </v>
          </cell>
          <cell r="O1296" t="str">
            <v xml:space="preserve">  </v>
          </cell>
          <cell r="P1296" t="str">
            <v xml:space="preserve">  </v>
          </cell>
        </row>
        <row r="1297">
          <cell r="H1297" t="str">
            <v xml:space="preserve">  </v>
          </cell>
          <cell r="I1297" t="str">
            <v xml:space="preserve">  </v>
          </cell>
          <cell r="J1297" t="str">
            <v xml:space="preserve">  </v>
          </cell>
          <cell r="K1297" t="str">
            <v xml:space="preserve">  </v>
          </cell>
          <cell r="L1297" t="str">
            <v xml:space="preserve">  </v>
          </cell>
          <cell r="M1297" t="str">
            <v xml:space="preserve">  </v>
          </cell>
          <cell r="N1297" t="str">
            <v xml:space="preserve">  </v>
          </cell>
          <cell r="O1297" t="str">
            <v xml:space="preserve">  </v>
          </cell>
          <cell r="P1297" t="str">
            <v xml:space="preserve">  </v>
          </cell>
        </row>
        <row r="1298">
          <cell r="C1298">
            <v>20859000</v>
          </cell>
          <cell r="D1298" t="str">
            <v>USD</v>
          </cell>
          <cell r="E1298" t="str">
            <v>CAF</v>
          </cell>
          <cell r="F1298" t="str">
            <v>CFA 11684</v>
          </cell>
          <cell r="G1298" t="str">
            <v>GOBIERNO CENTRAL</v>
          </cell>
          <cell r="H1298" t="str">
            <v xml:space="preserve"> 08.03.2022 </v>
          </cell>
          <cell r="I1298">
            <v>44230769.240000002</v>
          </cell>
          <cell r="J1298" t="str">
            <v xml:space="preserve">  </v>
          </cell>
          <cell r="K1298" t="str">
            <v xml:space="preserve">  </v>
          </cell>
          <cell r="L1298" t="str">
            <v xml:space="preserve">  </v>
          </cell>
          <cell r="M1298" t="str">
            <v xml:space="preserve">  </v>
          </cell>
          <cell r="N1298" t="str">
            <v xml:space="preserve">  </v>
          </cell>
          <cell r="O1298" t="str">
            <v xml:space="preserve">  </v>
          </cell>
          <cell r="P1298">
            <v>44230769.240000002</v>
          </cell>
        </row>
        <row r="1299">
          <cell r="H1299" t="str">
            <v xml:space="preserve">  </v>
          </cell>
          <cell r="I1299" t="str">
            <v xml:space="preserve">  </v>
          </cell>
          <cell r="J1299" t="str">
            <v xml:space="preserve">  </v>
          </cell>
          <cell r="K1299" t="str">
            <v xml:space="preserve">  </v>
          </cell>
          <cell r="L1299" t="str">
            <v xml:space="preserve">  </v>
          </cell>
          <cell r="M1299" t="str">
            <v xml:space="preserve">  </v>
          </cell>
          <cell r="N1299" t="str">
            <v xml:space="preserve">  </v>
          </cell>
          <cell r="O1299" t="str">
            <v xml:space="preserve">  </v>
          </cell>
          <cell r="P1299" t="str">
            <v xml:space="preserve">  </v>
          </cell>
        </row>
        <row r="1300">
          <cell r="H1300" t="str">
            <v xml:space="preserve">  </v>
          </cell>
          <cell r="I1300" t="str">
            <v xml:space="preserve">  </v>
          </cell>
          <cell r="J1300" t="str">
            <v xml:space="preserve">  </v>
          </cell>
          <cell r="K1300" t="str">
            <v xml:space="preserve">  </v>
          </cell>
          <cell r="L1300" t="str">
            <v xml:space="preserve">  </v>
          </cell>
          <cell r="M1300" t="str">
            <v xml:space="preserve">  </v>
          </cell>
          <cell r="N1300" t="str">
            <v xml:space="preserve">  </v>
          </cell>
          <cell r="O1300" t="str">
            <v xml:space="preserve">  </v>
          </cell>
          <cell r="P1300" t="str">
            <v xml:space="preserve">  </v>
          </cell>
        </row>
        <row r="1301">
          <cell r="H1301" t="str">
            <v xml:space="preserve">  </v>
          </cell>
          <cell r="I1301" t="str">
            <v xml:space="preserve">  </v>
          </cell>
          <cell r="J1301" t="str">
            <v xml:space="preserve">  </v>
          </cell>
          <cell r="K1301" t="str">
            <v xml:space="preserve">  </v>
          </cell>
          <cell r="L1301" t="str">
            <v xml:space="preserve">  </v>
          </cell>
          <cell r="M1301" t="str">
            <v xml:space="preserve">  </v>
          </cell>
          <cell r="N1301" t="str">
            <v xml:space="preserve">  </v>
          </cell>
          <cell r="O1301" t="str">
            <v xml:space="preserve">  </v>
          </cell>
          <cell r="P1301" t="str">
            <v xml:space="preserve">  </v>
          </cell>
        </row>
        <row r="1302">
          <cell r="H1302" t="str">
            <v xml:space="preserve">  </v>
          </cell>
          <cell r="I1302" t="str">
            <v xml:space="preserve">  </v>
          </cell>
          <cell r="J1302" t="str">
            <v xml:space="preserve">  </v>
          </cell>
          <cell r="K1302" t="str">
            <v xml:space="preserve">  </v>
          </cell>
          <cell r="L1302" t="str">
            <v xml:space="preserve">  </v>
          </cell>
          <cell r="M1302" t="str">
            <v xml:space="preserve">  </v>
          </cell>
          <cell r="N1302" t="str">
            <v xml:space="preserve">  </v>
          </cell>
          <cell r="O1302" t="str">
            <v xml:space="preserve">  </v>
          </cell>
          <cell r="P1302" t="str">
            <v xml:space="preserve">  </v>
          </cell>
        </row>
        <row r="1303">
          <cell r="H1303" t="str">
            <v xml:space="preserve">  </v>
          </cell>
          <cell r="I1303" t="str">
            <v xml:space="preserve">  </v>
          </cell>
          <cell r="J1303" t="str">
            <v xml:space="preserve">  </v>
          </cell>
          <cell r="K1303" t="str">
            <v xml:space="preserve">  </v>
          </cell>
          <cell r="L1303" t="str">
            <v xml:space="preserve">  </v>
          </cell>
          <cell r="M1303" t="str">
            <v xml:space="preserve">  </v>
          </cell>
          <cell r="N1303" t="str">
            <v xml:space="preserve">  </v>
          </cell>
          <cell r="O1303" t="str">
            <v xml:space="preserve">  </v>
          </cell>
          <cell r="P1303" t="str">
            <v xml:space="preserve">  </v>
          </cell>
        </row>
        <row r="1304">
          <cell r="C1304">
            <v>20860000</v>
          </cell>
          <cell r="D1304" t="str">
            <v>USD</v>
          </cell>
          <cell r="E1304" t="str">
            <v>CAF</v>
          </cell>
          <cell r="F1304" t="str">
            <v>CFA 11740</v>
          </cell>
          <cell r="G1304" t="str">
            <v>MUN. GUAYAQUIL</v>
          </cell>
          <cell r="H1304" t="str">
            <v xml:space="preserve"> 25.05.2022 </v>
          </cell>
          <cell r="I1304">
            <v>25126065.760000002</v>
          </cell>
          <cell r="J1304" t="str">
            <v xml:space="preserve">  </v>
          </cell>
          <cell r="K1304" t="str">
            <v xml:space="preserve">  </v>
          </cell>
          <cell r="L1304" t="str">
            <v xml:space="preserve">  </v>
          </cell>
          <cell r="M1304" t="str">
            <v xml:space="preserve">  </v>
          </cell>
          <cell r="N1304" t="str">
            <v xml:space="preserve">  </v>
          </cell>
          <cell r="O1304" t="str">
            <v xml:space="preserve">  </v>
          </cell>
          <cell r="P1304">
            <v>25126065.760000002</v>
          </cell>
        </row>
        <row r="1305">
          <cell r="H1305" t="str">
            <v xml:space="preserve">  </v>
          </cell>
          <cell r="I1305" t="str">
            <v xml:space="preserve">  </v>
          </cell>
          <cell r="J1305" t="str">
            <v xml:space="preserve">  </v>
          </cell>
          <cell r="K1305" t="str">
            <v xml:space="preserve">  </v>
          </cell>
          <cell r="L1305" t="str">
            <v xml:space="preserve">  </v>
          </cell>
          <cell r="M1305" t="str">
            <v xml:space="preserve">  </v>
          </cell>
          <cell r="N1305" t="str">
            <v xml:space="preserve">  </v>
          </cell>
          <cell r="O1305" t="str">
            <v xml:space="preserve">  </v>
          </cell>
          <cell r="P1305" t="str">
            <v xml:space="preserve">  </v>
          </cell>
        </row>
        <row r="1306">
          <cell r="H1306" t="str">
            <v xml:space="preserve">  </v>
          </cell>
          <cell r="I1306" t="str">
            <v xml:space="preserve">  </v>
          </cell>
          <cell r="J1306" t="str">
            <v xml:space="preserve">  </v>
          </cell>
          <cell r="K1306" t="str">
            <v xml:space="preserve">  </v>
          </cell>
          <cell r="L1306" t="str">
            <v xml:space="preserve">  </v>
          </cell>
          <cell r="M1306" t="str">
            <v xml:space="preserve">  </v>
          </cell>
          <cell r="N1306" t="str">
            <v xml:space="preserve">  </v>
          </cell>
          <cell r="O1306" t="str">
            <v xml:space="preserve">  </v>
          </cell>
          <cell r="P1306" t="str">
            <v xml:space="preserve">  </v>
          </cell>
        </row>
        <row r="1307">
          <cell r="H1307" t="str">
            <v xml:space="preserve">  </v>
          </cell>
          <cell r="I1307" t="str">
            <v xml:space="preserve">  </v>
          </cell>
          <cell r="J1307" t="str">
            <v xml:space="preserve">  </v>
          </cell>
          <cell r="K1307" t="str">
            <v xml:space="preserve">  </v>
          </cell>
          <cell r="L1307" t="str">
            <v xml:space="preserve">  </v>
          </cell>
          <cell r="M1307" t="str">
            <v xml:space="preserve">  </v>
          </cell>
          <cell r="N1307" t="str">
            <v xml:space="preserve">  </v>
          </cell>
          <cell r="O1307" t="str">
            <v xml:space="preserve">  </v>
          </cell>
          <cell r="P1307" t="str">
            <v xml:space="preserve">  </v>
          </cell>
        </row>
        <row r="1308">
          <cell r="H1308" t="str">
            <v xml:space="preserve">  </v>
          </cell>
          <cell r="I1308" t="str">
            <v xml:space="preserve">  </v>
          </cell>
          <cell r="J1308" t="str">
            <v xml:space="preserve">  </v>
          </cell>
          <cell r="K1308" t="str">
            <v xml:space="preserve">  </v>
          </cell>
          <cell r="L1308" t="str">
            <v xml:space="preserve">  </v>
          </cell>
          <cell r="M1308" t="str">
            <v xml:space="preserve">  </v>
          </cell>
          <cell r="N1308" t="str">
            <v xml:space="preserve">  </v>
          </cell>
          <cell r="O1308" t="str">
            <v xml:space="preserve">  </v>
          </cell>
          <cell r="P1308" t="str">
            <v xml:space="preserve">  </v>
          </cell>
        </row>
        <row r="1309">
          <cell r="H1309" t="str">
            <v xml:space="preserve">  </v>
          </cell>
          <cell r="I1309" t="str">
            <v xml:space="preserve">  </v>
          </cell>
          <cell r="J1309" t="str">
            <v xml:space="preserve">  </v>
          </cell>
          <cell r="K1309" t="str">
            <v xml:space="preserve">  </v>
          </cell>
          <cell r="L1309" t="str">
            <v xml:space="preserve">  </v>
          </cell>
          <cell r="M1309" t="str">
            <v xml:space="preserve">  </v>
          </cell>
          <cell r="N1309" t="str">
            <v xml:space="preserve">  </v>
          </cell>
          <cell r="O1309" t="str">
            <v xml:space="preserve">  </v>
          </cell>
          <cell r="P1309" t="str">
            <v xml:space="preserve">  </v>
          </cell>
        </row>
        <row r="1310">
          <cell r="C1310">
            <v>20860001</v>
          </cell>
          <cell r="D1310" t="str">
            <v>USD</v>
          </cell>
          <cell r="E1310" t="str">
            <v>CAF</v>
          </cell>
          <cell r="F1310" t="str">
            <v>CFA 11832</v>
          </cell>
          <cell r="G1310" t="str">
            <v>MUN. GUAYAQUIL</v>
          </cell>
          <cell r="H1310" t="str">
            <v xml:space="preserve"> 25.05.2022 </v>
          </cell>
          <cell r="I1310">
            <v>14236762.689999999</v>
          </cell>
          <cell r="J1310" t="str">
            <v xml:space="preserve">  </v>
          </cell>
          <cell r="K1310" t="str">
            <v xml:space="preserve">  </v>
          </cell>
          <cell r="L1310" t="str">
            <v xml:space="preserve">  </v>
          </cell>
          <cell r="M1310" t="str">
            <v xml:space="preserve">  </v>
          </cell>
          <cell r="N1310" t="str">
            <v xml:space="preserve">  </v>
          </cell>
          <cell r="O1310" t="str">
            <v xml:space="preserve">  </v>
          </cell>
          <cell r="P1310">
            <v>14236762.689999999</v>
          </cell>
        </row>
        <row r="1311">
          <cell r="H1311" t="str">
            <v xml:space="preserve">  </v>
          </cell>
          <cell r="I1311" t="str">
            <v xml:space="preserve">  </v>
          </cell>
          <cell r="J1311" t="str">
            <v xml:space="preserve">  </v>
          </cell>
          <cell r="K1311" t="str">
            <v xml:space="preserve">  </v>
          </cell>
          <cell r="L1311" t="str">
            <v xml:space="preserve">  </v>
          </cell>
          <cell r="M1311" t="str">
            <v xml:space="preserve">  </v>
          </cell>
          <cell r="N1311" t="str">
            <v xml:space="preserve">  </v>
          </cell>
          <cell r="O1311" t="str">
            <v xml:space="preserve">  </v>
          </cell>
          <cell r="P1311" t="str">
            <v xml:space="preserve">  </v>
          </cell>
        </row>
        <row r="1312">
          <cell r="H1312" t="str">
            <v xml:space="preserve">  </v>
          </cell>
          <cell r="I1312" t="str">
            <v xml:space="preserve">  </v>
          </cell>
          <cell r="J1312" t="str">
            <v xml:space="preserve">  </v>
          </cell>
          <cell r="K1312" t="str">
            <v xml:space="preserve">  </v>
          </cell>
          <cell r="L1312" t="str">
            <v xml:space="preserve">  </v>
          </cell>
          <cell r="M1312" t="str">
            <v xml:space="preserve">  </v>
          </cell>
          <cell r="N1312" t="str">
            <v xml:space="preserve">  </v>
          </cell>
          <cell r="O1312" t="str">
            <v xml:space="preserve">  </v>
          </cell>
          <cell r="P1312" t="str">
            <v xml:space="preserve">  </v>
          </cell>
        </row>
        <row r="1313">
          <cell r="H1313" t="str">
            <v xml:space="preserve">  </v>
          </cell>
          <cell r="I1313" t="str">
            <v xml:space="preserve">  </v>
          </cell>
          <cell r="J1313" t="str">
            <v xml:space="preserve">  </v>
          </cell>
          <cell r="K1313" t="str">
            <v xml:space="preserve">  </v>
          </cell>
          <cell r="L1313" t="str">
            <v xml:space="preserve">  </v>
          </cell>
          <cell r="M1313" t="str">
            <v xml:space="preserve">  </v>
          </cell>
          <cell r="N1313" t="str">
            <v xml:space="preserve">  </v>
          </cell>
          <cell r="O1313" t="str">
            <v xml:space="preserve">  </v>
          </cell>
          <cell r="P1313" t="str">
            <v xml:space="preserve">  </v>
          </cell>
        </row>
        <row r="1314">
          <cell r="H1314" t="str">
            <v xml:space="preserve">  </v>
          </cell>
          <cell r="I1314" t="str">
            <v xml:space="preserve">  </v>
          </cell>
          <cell r="J1314" t="str">
            <v xml:space="preserve">  </v>
          </cell>
          <cell r="K1314" t="str">
            <v xml:space="preserve">  </v>
          </cell>
          <cell r="L1314" t="str">
            <v xml:space="preserve">  </v>
          </cell>
          <cell r="M1314" t="str">
            <v xml:space="preserve">  </v>
          </cell>
          <cell r="N1314" t="str">
            <v xml:space="preserve">  </v>
          </cell>
          <cell r="O1314" t="str">
            <v xml:space="preserve">  </v>
          </cell>
          <cell r="P1314" t="str">
            <v xml:space="preserve">  </v>
          </cell>
        </row>
        <row r="1315">
          <cell r="H1315" t="str">
            <v xml:space="preserve">  </v>
          </cell>
          <cell r="I1315" t="str">
            <v xml:space="preserve">  </v>
          </cell>
          <cell r="J1315" t="str">
            <v xml:space="preserve">  </v>
          </cell>
          <cell r="K1315" t="str">
            <v xml:space="preserve">  </v>
          </cell>
          <cell r="L1315" t="str">
            <v xml:space="preserve">  </v>
          </cell>
          <cell r="M1315" t="str">
            <v xml:space="preserve">  </v>
          </cell>
          <cell r="N1315" t="str">
            <v xml:space="preserve">  </v>
          </cell>
          <cell r="O1315" t="str">
            <v xml:space="preserve">  </v>
          </cell>
          <cell r="P1315" t="str">
            <v xml:space="preserve">  </v>
          </cell>
        </row>
        <row r="1316">
          <cell r="C1316">
            <v>20861000</v>
          </cell>
          <cell r="D1316" t="str">
            <v>USD</v>
          </cell>
          <cell r="E1316" t="str">
            <v>CAF</v>
          </cell>
          <cell r="F1316" t="str">
            <v>CFA 11899</v>
          </cell>
          <cell r="G1316" t="str">
            <v>GOBIERNO CENTRAL</v>
          </cell>
          <cell r="H1316" t="str">
            <v xml:space="preserve"> 21.12.2022 </v>
          </cell>
          <cell r="I1316">
            <v>230769230.75999999</v>
          </cell>
          <cell r="J1316" t="str">
            <v xml:space="preserve">  </v>
          </cell>
          <cell r="K1316" t="str">
            <v xml:space="preserve">  </v>
          </cell>
          <cell r="L1316" t="str">
            <v xml:space="preserve">  </v>
          </cell>
          <cell r="M1316" t="str">
            <v xml:space="preserve">  </v>
          </cell>
          <cell r="N1316" t="str">
            <v xml:space="preserve">  </v>
          </cell>
          <cell r="O1316" t="str">
            <v xml:space="preserve">  </v>
          </cell>
          <cell r="P1316">
            <v>230769230.75999999</v>
          </cell>
        </row>
        <row r="1317">
          <cell r="H1317" t="str">
            <v xml:space="preserve">  </v>
          </cell>
          <cell r="I1317" t="str">
            <v xml:space="preserve">  </v>
          </cell>
          <cell r="J1317" t="str">
            <v xml:space="preserve">  </v>
          </cell>
          <cell r="K1317" t="str">
            <v xml:space="preserve">  </v>
          </cell>
          <cell r="L1317" t="str">
            <v xml:space="preserve">  </v>
          </cell>
          <cell r="M1317" t="str">
            <v xml:space="preserve">  </v>
          </cell>
          <cell r="N1317" t="str">
            <v xml:space="preserve">  </v>
          </cell>
          <cell r="O1317" t="str">
            <v xml:space="preserve">  </v>
          </cell>
          <cell r="P1317" t="str">
            <v xml:space="preserve">  </v>
          </cell>
        </row>
        <row r="1318">
          <cell r="H1318" t="str">
            <v xml:space="preserve">  </v>
          </cell>
          <cell r="I1318" t="str">
            <v xml:space="preserve">  </v>
          </cell>
          <cell r="J1318" t="str">
            <v xml:space="preserve">  </v>
          </cell>
          <cell r="K1318" t="str">
            <v xml:space="preserve">  </v>
          </cell>
          <cell r="L1318" t="str">
            <v xml:space="preserve">  </v>
          </cell>
          <cell r="M1318" t="str">
            <v xml:space="preserve">  </v>
          </cell>
          <cell r="N1318" t="str">
            <v xml:space="preserve">  </v>
          </cell>
          <cell r="O1318" t="str">
            <v xml:space="preserve">  </v>
          </cell>
          <cell r="P1318" t="str">
            <v xml:space="preserve">  </v>
          </cell>
        </row>
        <row r="1319">
          <cell r="H1319" t="str">
            <v xml:space="preserve">  </v>
          </cell>
          <cell r="I1319" t="str">
            <v xml:space="preserve">  </v>
          </cell>
          <cell r="J1319" t="str">
            <v xml:space="preserve">  </v>
          </cell>
          <cell r="K1319" t="str">
            <v xml:space="preserve">  </v>
          </cell>
          <cell r="L1319" t="str">
            <v xml:space="preserve">  </v>
          </cell>
          <cell r="M1319" t="str">
            <v xml:space="preserve">  </v>
          </cell>
          <cell r="N1319" t="str">
            <v xml:space="preserve">  </v>
          </cell>
          <cell r="O1319" t="str">
            <v xml:space="preserve">  </v>
          </cell>
          <cell r="P1319" t="str">
            <v xml:space="preserve">  </v>
          </cell>
        </row>
        <row r="1320">
          <cell r="H1320" t="str">
            <v xml:space="preserve">  </v>
          </cell>
          <cell r="I1320" t="str">
            <v xml:space="preserve">  </v>
          </cell>
          <cell r="J1320" t="str">
            <v xml:space="preserve">  </v>
          </cell>
          <cell r="K1320" t="str">
            <v xml:space="preserve">  </v>
          </cell>
          <cell r="L1320" t="str">
            <v xml:space="preserve">  </v>
          </cell>
          <cell r="M1320" t="str">
            <v xml:space="preserve">  </v>
          </cell>
          <cell r="N1320" t="str">
            <v xml:space="preserve">  </v>
          </cell>
          <cell r="O1320" t="str">
            <v xml:space="preserve">  </v>
          </cell>
          <cell r="P1320" t="str">
            <v xml:space="preserve">  </v>
          </cell>
        </row>
        <row r="1321">
          <cell r="H1321" t="str">
            <v xml:space="preserve">  </v>
          </cell>
          <cell r="I1321" t="str">
            <v xml:space="preserve">  </v>
          </cell>
          <cell r="J1321" t="str">
            <v xml:space="preserve">  </v>
          </cell>
          <cell r="K1321" t="str">
            <v xml:space="preserve">  </v>
          </cell>
          <cell r="L1321" t="str">
            <v xml:space="preserve">  </v>
          </cell>
          <cell r="M1321" t="str">
            <v xml:space="preserve">  </v>
          </cell>
          <cell r="N1321" t="str">
            <v xml:space="preserve">  </v>
          </cell>
          <cell r="O1321" t="str">
            <v xml:space="preserve">  </v>
          </cell>
          <cell r="P1321" t="str">
            <v xml:space="preserve">  </v>
          </cell>
        </row>
        <row r="1322">
          <cell r="C1322">
            <v>20862000</v>
          </cell>
          <cell r="D1322" t="str">
            <v>USD</v>
          </cell>
          <cell r="E1322" t="str">
            <v>CAF</v>
          </cell>
          <cell r="F1322" t="str">
            <v>CFA 11904</v>
          </cell>
          <cell r="G1322" t="str">
            <v>MUN-LA LIBERTAD</v>
          </cell>
          <cell r="H1322" t="str">
            <v xml:space="preserve"> 23.12.2022 </v>
          </cell>
          <cell r="I1322">
            <v>10451547.470000001</v>
          </cell>
          <cell r="J1322" t="str">
            <v xml:space="preserve">  </v>
          </cell>
          <cell r="K1322" t="str">
            <v xml:space="preserve">  </v>
          </cell>
          <cell r="L1322" t="str">
            <v xml:space="preserve">  </v>
          </cell>
          <cell r="M1322" t="str">
            <v xml:space="preserve">  </v>
          </cell>
          <cell r="N1322" t="str">
            <v xml:space="preserve">  </v>
          </cell>
          <cell r="O1322" t="str">
            <v xml:space="preserve">  </v>
          </cell>
          <cell r="P1322">
            <v>10451547.470000001</v>
          </cell>
        </row>
        <row r="1323">
          <cell r="H1323" t="str">
            <v xml:space="preserve">  </v>
          </cell>
          <cell r="I1323" t="str">
            <v xml:space="preserve">  </v>
          </cell>
          <cell r="J1323" t="str">
            <v xml:space="preserve">  </v>
          </cell>
          <cell r="K1323" t="str">
            <v xml:space="preserve">  </v>
          </cell>
          <cell r="L1323" t="str">
            <v xml:space="preserve">  </v>
          </cell>
          <cell r="M1323" t="str">
            <v xml:space="preserve">  </v>
          </cell>
          <cell r="N1323" t="str">
            <v xml:space="preserve">  </v>
          </cell>
          <cell r="O1323" t="str">
            <v xml:space="preserve">  </v>
          </cell>
          <cell r="P1323" t="str">
            <v xml:space="preserve">  </v>
          </cell>
        </row>
        <row r="1324">
          <cell r="H1324" t="str">
            <v xml:space="preserve">  </v>
          </cell>
          <cell r="I1324" t="str">
            <v xml:space="preserve">  </v>
          </cell>
          <cell r="J1324" t="str">
            <v xml:space="preserve">  </v>
          </cell>
          <cell r="K1324" t="str">
            <v xml:space="preserve">  </v>
          </cell>
          <cell r="L1324" t="str">
            <v xml:space="preserve">  </v>
          </cell>
          <cell r="M1324" t="str">
            <v xml:space="preserve">  </v>
          </cell>
          <cell r="N1324" t="str">
            <v xml:space="preserve">  </v>
          </cell>
          <cell r="O1324" t="str">
            <v xml:space="preserve">  </v>
          </cell>
          <cell r="P1324" t="str">
            <v xml:space="preserve">  </v>
          </cell>
        </row>
        <row r="1325">
          <cell r="H1325" t="str">
            <v xml:space="preserve">  </v>
          </cell>
          <cell r="I1325" t="str">
            <v xml:space="preserve">  </v>
          </cell>
          <cell r="J1325" t="str">
            <v xml:space="preserve">  </v>
          </cell>
          <cell r="K1325" t="str">
            <v xml:space="preserve">  </v>
          </cell>
          <cell r="L1325" t="str">
            <v xml:space="preserve">  </v>
          </cell>
          <cell r="M1325" t="str">
            <v xml:space="preserve">  </v>
          </cell>
          <cell r="N1325" t="str">
            <v xml:space="preserve">  </v>
          </cell>
          <cell r="O1325" t="str">
            <v xml:space="preserve">  </v>
          </cell>
          <cell r="P1325" t="str">
            <v xml:space="preserve">  </v>
          </cell>
        </row>
        <row r="1326">
          <cell r="H1326" t="str">
            <v xml:space="preserve">  </v>
          </cell>
          <cell r="I1326" t="str">
            <v xml:space="preserve">  </v>
          </cell>
          <cell r="J1326" t="str">
            <v xml:space="preserve">  </v>
          </cell>
          <cell r="K1326" t="str">
            <v xml:space="preserve">  </v>
          </cell>
          <cell r="L1326" t="str">
            <v xml:space="preserve">  </v>
          </cell>
          <cell r="M1326" t="str">
            <v xml:space="preserve">  </v>
          </cell>
          <cell r="N1326" t="str">
            <v xml:space="preserve">  </v>
          </cell>
          <cell r="O1326" t="str">
            <v xml:space="preserve">  </v>
          </cell>
          <cell r="P1326" t="str">
            <v xml:space="preserve">  </v>
          </cell>
        </row>
        <row r="1327">
          <cell r="H1327" t="str">
            <v xml:space="preserve">  </v>
          </cell>
          <cell r="I1327" t="str">
            <v xml:space="preserve">  </v>
          </cell>
          <cell r="J1327" t="str">
            <v xml:space="preserve">  </v>
          </cell>
          <cell r="K1327" t="str">
            <v xml:space="preserve">  </v>
          </cell>
          <cell r="L1327" t="str">
            <v xml:space="preserve">  </v>
          </cell>
          <cell r="M1327" t="str">
            <v xml:space="preserve">  </v>
          </cell>
          <cell r="N1327" t="str">
            <v xml:space="preserve">  </v>
          </cell>
          <cell r="O1327" t="str">
            <v xml:space="preserve">  </v>
          </cell>
          <cell r="P1327" t="str">
            <v xml:space="preserve">  </v>
          </cell>
        </row>
        <row r="1328">
          <cell r="C1328">
            <v>20863000</v>
          </cell>
          <cell r="D1328" t="str">
            <v>USD</v>
          </cell>
          <cell r="E1328" t="str">
            <v>CAF</v>
          </cell>
          <cell r="F1328" t="str">
            <v>CFA 12016</v>
          </cell>
          <cell r="G1328" t="str">
            <v>CONAFIPS</v>
          </cell>
          <cell r="H1328" t="str">
            <v xml:space="preserve"> 24.05.2023 </v>
          </cell>
          <cell r="I1328">
            <v>70312500</v>
          </cell>
          <cell r="J1328" t="str">
            <v xml:space="preserve">  </v>
          </cell>
          <cell r="K1328" t="str">
            <v xml:space="preserve">  </v>
          </cell>
          <cell r="L1328" t="str">
            <v xml:space="preserve">  </v>
          </cell>
          <cell r="M1328" t="str">
            <v xml:space="preserve">  </v>
          </cell>
          <cell r="N1328" t="str">
            <v xml:space="preserve">  </v>
          </cell>
          <cell r="O1328" t="str">
            <v xml:space="preserve">  </v>
          </cell>
          <cell r="P1328">
            <v>70312500</v>
          </cell>
        </row>
        <row r="1329">
          <cell r="H1329" t="str">
            <v xml:space="preserve">  </v>
          </cell>
          <cell r="I1329" t="str">
            <v xml:space="preserve">  </v>
          </cell>
          <cell r="J1329" t="str">
            <v xml:space="preserve">  </v>
          </cell>
          <cell r="K1329" t="str">
            <v xml:space="preserve">  </v>
          </cell>
          <cell r="L1329" t="str">
            <v xml:space="preserve">  </v>
          </cell>
          <cell r="M1329" t="str">
            <v xml:space="preserve">  </v>
          </cell>
          <cell r="N1329" t="str">
            <v xml:space="preserve">  </v>
          </cell>
          <cell r="O1329" t="str">
            <v xml:space="preserve">  </v>
          </cell>
          <cell r="P1329" t="str">
            <v xml:space="preserve">  </v>
          </cell>
        </row>
        <row r="1330">
          <cell r="H1330" t="str">
            <v xml:space="preserve">  </v>
          </cell>
          <cell r="I1330" t="str">
            <v xml:space="preserve">  </v>
          </cell>
          <cell r="J1330" t="str">
            <v xml:space="preserve">  </v>
          </cell>
          <cell r="K1330" t="str">
            <v xml:space="preserve">  </v>
          </cell>
          <cell r="L1330" t="str">
            <v xml:space="preserve">  </v>
          </cell>
          <cell r="M1330" t="str">
            <v xml:space="preserve">  </v>
          </cell>
          <cell r="N1330" t="str">
            <v xml:space="preserve">  </v>
          </cell>
          <cell r="O1330" t="str">
            <v xml:space="preserve">  </v>
          </cell>
          <cell r="P1330" t="str">
            <v xml:space="preserve">  </v>
          </cell>
        </row>
        <row r="1331">
          <cell r="H1331" t="str">
            <v xml:space="preserve">  </v>
          </cell>
          <cell r="I1331" t="str">
            <v xml:space="preserve">  </v>
          </cell>
          <cell r="J1331" t="str">
            <v xml:space="preserve">  </v>
          </cell>
          <cell r="K1331" t="str">
            <v xml:space="preserve">  </v>
          </cell>
          <cell r="L1331" t="str">
            <v xml:space="preserve">  </v>
          </cell>
          <cell r="M1331" t="str">
            <v xml:space="preserve">  </v>
          </cell>
          <cell r="N1331" t="str">
            <v xml:space="preserve">  </v>
          </cell>
          <cell r="O1331" t="str">
            <v xml:space="preserve">  </v>
          </cell>
          <cell r="P1331" t="str">
            <v xml:space="preserve">  </v>
          </cell>
        </row>
        <row r="1332">
          <cell r="H1332" t="str">
            <v xml:space="preserve">  </v>
          </cell>
          <cell r="I1332" t="str">
            <v xml:space="preserve">  </v>
          </cell>
          <cell r="J1332" t="str">
            <v xml:space="preserve">  </v>
          </cell>
          <cell r="K1332" t="str">
            <v xml:space="preserve">  </v>
          </cell>
          <cell r="L1332" t="str">
            <v xml:space="preserve">  </v>
          </cell>
          <cell r="M1332" t="str">
            <v xml:space="preserve">  </v>
          </cell>
          <cell r="N1332" t="str">
            <v xml:space="preserve">  </v>
          </cell>
          <cell r="O1332" t="str">
            <v xml:space="preserve">  </v>
          </cell>
          <cell r="P1332" t="str">
            <v xml:space="preserve">  </v>
          </cell>
        </row>
        <row r="1333">
          <cell r="H1333" t="str">
            <v xml:space="preserve">  </v>
          </cell>
          <cell r="I1333" t="str">
            <v xml:space="preserve">  </v>
          </cell>
          <cell r="J1333" t="str">
            <v xml:space="preserve">  </v>
          </cell>
          <cell r="K1333" t="str">
            <v xml:space="preserve">  </v>
          </cell>
          <cell r="L1333" t="str">
            <v xml:space="preserve">  </v>
          </cell>
          <cell r="M1333" t="str">
            <v xml:space="preserve">  </v>
          </cell>
          <cell r="N1333" t="str">
            <v xml:space="preserve">  </v>
          </cell>
          <cell r="O1333" t="str">
            <v xml:space="preserve">  </v>
          </cell>
          <cell r="P1333" t="str">
            <v xml:space="preserve">  </v>
          </cell>
        </row>
        <row r="1334">
          <cell r="C1334">
            <v>20864000</v>
          </cell>
          <cell r="D1334" t="str">
            <v>USD</v>
          </cell>
          <cell r="E1334" t="str">
            <v>CAF</v>
          </cell>
          <cell r="F1334" t="str">
            <v>CFA 12048</v>
          </cell>
          <cell r="G1334" t="str">
            <v>MUN-SAMBORONDON</v>
          </cell>
          <cell r="H1334" t="str">
            <v xml:space="preserve"> 06.07.2023 </v>
          </cell>
          <cell r="I1334">
            <v>14692427.5</v>
          </cell>
          <cell r="J1334">
            <v>3000000</v>
          </cell>
          <cell r="K1334" t="str">
            <v xml:space="preserve">  </v>
          </cell>
          <cell r="L1334" t="str">
            <v xml:space="preserve">  </v>
          </cell>
          <cell r="M1334" t="str">
            <v xml:space="preserve">  </v>
          </cell>
          <cell r="N1334" t="str">
            <v xml:space="preserve">  </v>
          </cell>
          <cell r="O1334" t="str">
            <v xml:space="preserve">  </v>
          </cell>
          <cell r="P1334">
            <v>17692427.5</v>
          </cell>
        </row>
        <row r="1335">
          <cell r="H1335" t="str">
            <v xml:space="preserve">  </v>
          </cell>
          <cell r="I1335" t="str">
            <v xml:space="preserve">  </v>
          </cell>
          <cell r="J1335" t="str">
            <v xml:space="preserve">  </v>
          </cell>
          <cell r="K1335" t="str">
            <v xml:space="preserve">  </v>
          </cell>
          <cell r="L1335" t="str">
            <v xml:space="preserve">  </v>
          </cell>
          <cell r="M1335" t="str">
            <v xml:space="preserve">  </v>
          </cell>
          <cell r="N1335" t="str">
            <v xml:space="preserve">  </v>
          </cell>
          <cell r="O1335" t="str">
            <v xml:space="preserve">  </v>
          </cell>
          <cell r="P1335" t="str">
            <v xml:space="preserve">  </v>
          </cell>
        </row>
        <row r="1336">
          <cell r="H1336" t="str">
            <v xml:space="preserve">  </v>
          </cell>
          <cell r="I1336" t="str">
            <v xml:space="preserve">  </v>
          </cell>
          <cell r="J1336" t="str">
            <v xml:space="preserve">  </v>
          </cell>
          <cell r="K1336" t="str">
            <v xml:space="preserve">  </v>
          </cell>
          <cell r="L1336" t="str">
            <v xml:space="preserve">  </v>
          </cell>
          <cell r="M1336" t="str">
            <v xml:space="preserve">  </v>
          </cell>
          <cell r="N1336" t="str">
            <v xml:space="preserve">  </v>
          </cell>
          <cell r="O1336" t="str">
            <v xml:space="preserve">  </v>
          </cell>
          <cell r="P1336" t="str">
            <v xml:space="preserve">  </v>
          </cell>
        </row>
        <row r="1337">
          <cell r="H1337" t="str">
            <v xml:space="preserve">  </v>
          </cell>
          <cell r="I1337" t="str">
            <v xml:space="preserve">  </v>
          </cell>
          <cell r="J1337" t="str">
            <v xml:space="preserve">  </v>
          </cell>
          <cell r="K1337" t="str">
            <v xml:space="preserve">  </v>
          </cell>
          <cell r="L1337" t="str">
            <v xml:space="preserve">  </v>
          </cell>
          <cell r="M1337" t="str">
            <v xml:space="preserve">  </v>
          </cell>
          <cell r="N1337" t="str">
            <v xml:space="preserve">  </v>
          </cell>
          <cell r="O1337" t="str">
            <v xml:space="preserve">  </v>
          </cell>
          <cell r="P1337" t="str">
            <v xml:space="preserve">  </v>
          </cell>
        </row>
        <row r="1338">
          <cell r="H1338" t="str">
            <v xml:space="preserve">  </v>
          </cell>
          <cell r="I1338" t="str">
            <v xml:space="preserve">  </v>
          </cell>
          <cell r="J1338" t="str">
            <v xml:space="preserve">  </v>
          </cell>
          <cell r="K1338" t="str">
            <v xml:space="preserve">  </v>
          </cell>
          <cell r="L1338" t="str">
            <v xml:space="preserve">  </v>
          </cell>
          <cell r="M1338" t="str">
            <v xml:space="preserve">  </v>
          </cell>
          <cell r="N1338" t="str">
            <v xml:space="preserve">  </v>
          </cell>
          <cell r="O1338" t="str">
            <v xml:space="preserve">  </v>
          </cell>
          <cell r="P1338" t="str">
            <v xml:space="preserve">  </v>
          </cell>
        </row>
        <row r="1339">
          <cell r="H1339" t="str">
            <v xml:space="preserve">  </v>
          </cell>
          <cell r="I1339" t="str">
            <v xml:space="preserve">  </v>
          </cell>
          <cell r="J1339" t="str">
            <v xml:space="preserve">  </v>
          </cell>
          <cell r="K1339" t="str">
            <v xml:space="preserve">  </v>
          </cell>
          <cell r="L1339" t="str">
            <v xml:space="preserve">  </v>
          </cell>
          <cell r="M1339" t="str">
            <v xml:space="preserve">  </v>
          </cell>
          <cell r="N1339" t="str">
            <v xml:space="preserve">  </v>
          </cell>
          <cell r="O1339" t="str">
            <v xml:space="preserve">  </v>
          </cell>
          <cell r="P1339" t="str">
            <v xml:space="preserve">  </v>
          </cell>
        </row>
        <row r="1340">
          <cell r="C1340">
            <v>20865000</v>
          </cell>
          <cell r="D1340" t="str">
            <v>USD</v>
          </cell>
          <cell r="E1340" t="str">
            <v>CAF</v>
          </cell>
          <cell r="F1340" t="str">
            <v>CFA 12064</v>
          </cell>
          <cell r="G1340" t="str">
            <v>GOBIERNO CENTRAL</v>
          </cell>
          <cell r="H1340" t="str">
            <v xml:space="preserve"> 28.07.2023 </v>
          </cell>
          <cell r="I1340">
            <v>40293782.810000002</v>
          </cell>
          <cell r="J1340" t="str">
            <v xml:space="preserve">  </v>
          </cell>
          <cell r="K1340" t="str">
            <v xml:space="preserve">  </v>
          </cell>
          <cell r="L1340">
            <v>950420.84</v>
          </cell>
          <cell r="M1340">
            <v>211342.92</v>
          </cell>
          <cell r="N1340">
            <v>48848.93</v>
          </cell>
          <cell r="O1340" t="str">
            <v xml:space="preserve">  </v>
          </cell>
          <cell r="P1340">
            <v>40293782.810000002</v>
          </cell>
        </row>
        <row r="1341">
          <cell r="H1341" t="str">
            <v xml:space="preserve">  </v>
          </cell>
          <cell r="I1341" t="str">
            <v xml:space="preserve">  </v>
          </cell>
          <cell r="J1341" t="str">
            <v xml:space="preserve">  </v>
          </cell>
          <cell r="K1341" t="str">
            <v xml:space="preserve">  </v>
          </cell>
          <cell r="L1341" t="str">
            <v xml:space="preserve">  </v>
          </cell>
          <cell r="M1341" t="str">
            <v xml:space="preserve">  </v>
          </cell>
          <cell r="N1341" t="str">
            <v xml:space="preserve">  </v>
          </cell>
          <cell r="O1341" t="str">
            <v xml:space="preserve">  </v>
          </cell>
          <cell r="P1341" t="str">
            <v xml:space="preserve">  </v>
          </cell>
        </row>
        <row r="1342">
          <cell r="H1342" t="str">
            <v xml:space="preserve">  </v>
          </cell>
          <cell r="I1342" t="str">
            <v xml:space="preserve">  </v>
          </cell>
          <cell r="J1342" t="str">
            <v xml:space="preserve">  </v>
          </cell>
          <cell r="K1342" t="str">
            <v xml:space="preserve">  </v>
          </cell>
          <cell r="L1342" t="str">
            <v xml:space="preserve">  </v>
          </cell>
          <cell r="M1342" t="str">
            <v xml:space="preserve">  </v>
          </cell>
          <cell r="N1342" t="str">
            <v xml:space="preserve">  </v>
          </cell>
          <cell r="O1342" t="str">
            <v xml:space="preserve">  </v>
          </cell>
          <cell r="P1342" t="str">
            <v xml:space="preserve">  </v>
          </cell>
        </row>
        <row r="1343">
          <cell r="H1343" t="str">
            <v xml:space="preserve">  </v>
          </cell>
          <cell r="I1343" t="str">
            <v xml:space="preserve">  </v>
          </cell>
          <cell r="J1343" t="str">
            <v xml:space="preserve">  </v>
          </cell>
          <cell r="K1343" t="str">
            <v xml:space="preserve">  </v>
          </cell>
          <cell r="L1343" t="str">
            <v xml:space="preserve">  </v>
          </cell>
          <cell r="M1343" t="str">
            <v xml:space="preserve">  </v>
          </cell>
          <cell r="N1343" t="str">
            <v xml:space="preserve">  </v>
          </cell>
          <cell r="O1343" t="str">
            <v xml:space="preserve">  </v>
          </cell>
          <cell r="P1343" t="str">
            <v xml:space="preserve">  </v>
          </cell>
        </row>
        <row r="1344">
          <cell r="H1344" t="str">
            <v xml:space="preserve">  </v>
          </cell>
          <cell r="I1344" t="str">
            <v xml:space="preserve">  </v>
          </cell>
          <cell r="J1344" t="str">
            <v xml:space="preserve">  </v>
          </cell>
          <cell r="K1344" t="str">
            <v xml:space="preserve">  </v>
          </cell>
          <cell r="L1344" t="str">
            <v xml:space="preserve">  </v>
          </cell>
          <cell r="M1344" t="str">
            <v xml:space="preserve">  </v>
          </cell>
          <cell r="N1344" t="str">
            <v xml:space="preserve">  </v>
          </cell>
          <cell r="O1344" t="str">
            <v xml:space="preserve">  </v>
          </cell>
          <cell r="P1344" t="str">
            <v xml:space="preserve">  </v>
          </cell>
        </row>
        <row r="1345">
          <cell r="H1345" t="str">
            <v xml:space="preserve">  </v>
          </cell>
          <cell r="I1345" t="str">
            <v xml:space="preserve">  </v>
          </cell>
          <cell r="J1345" t="str">
            <v xml:space="preserve">  </v>
          </cell>
          <cell r="K1345" t="str">
            <v xml:space="preserve">  </v>
          </cell>
          <cell r="L1345" t="str">
            <v xml:space="preserve">  </v>
          </cell>
          <cell r="M1345" t="str">
            <v xml:space="preserve">  </v>
          </cell>
          <cell r="N1345" t="str">
            <v xml:space="preserve">  </v>
          </cell>
          <cell r="O1345" t="str">
            <v xml:space="preserve">  </v>
          </cell>
          <cell r="P1345" t="str">
            <v xml:space="preserve">  </v>
          </cell>
        </row>
        <row r="1346">
          <cell r="C1346">
            <v>20866000</v>
          </cell>
          <cell r="D1346" t="str">
            <v>USD</v>
          </cell>
          <cell r="E1346" t="str">
            <v>CAF</v>
          </cell>
          <cell r="F1346" t="str">
            <v>CFA 12067</v>
          </cell>
          <cell r="G1346" t="str">
            <v>GOBIERNO CENTRAL</v>
          </cell>
          <cell r="H1346" t="str">
            <v xml:space="preserve"> 28.07.2023 </v>
          </cell>
          <cell r="I1346">
            <v>15519529.869999999</v>
          </cell>
          <cell r="J1346" t="str">
            <v xml:space="preserve">  </v>
          </cell>
          <cell r="K1346" t="str">
            <v xml:space="preserve">  </v>
          </cell>
          <cell r="L1346">
            <v>467762.08</v>
          </cell>
          <cell r="M1346">
            <v>8381.4519999999993</v>
          </cell>
          <cell r="N1346">
            <v>23796.61</v>
          </cell>
          <cell r="O1346" t="str">
            <v xml:space="preserve">  </v>
          </cell>
          <cell r="P1346">
            <v>15519529.869999999</v>
          </cell>
        </row>
        <row r="1347">
          <cell r="H1347" t="str">
            <v xml:space="preserve">  </v>
          </cell>
          <cell r="I1347" t="str">
            <v xml:space="preserve">  </v>
          </cell>
          <cell r="J1347" t="str">
            <v xml:space="preserve">  </v>
          </cell>
          <cell r="K1347" t="str">
            <v xml:space="preserve">  </v>
          </cell>
          <cell r="L1347" t="str">
            <v xml:space="preserve">  </v>
          </cell>
          <cell r="M1347" t="str">
            <v xml:space="preserve">  </v>
          </cell>
          <cell r="N1347" t="str">
            <v xml:space="preserve">  </v>
          </cell>
          <cell r="O1347" t="str">
            <v xml:space="preserve">  </v>
          </cell>
          <cell r="P1347" t="str">
            <v xml:space="preserve">  </v>
          </cell>
        </row>
        <row r="1348">
          <cell r="H1348" t="str">
            <v xml:space="preserve">  </v>
          </cell>
          <cell r="I1348" t="str">
            <v xml:space="preserve">  </v>
          </cell>
          <cell r="J1348" t="str">
            <v xml:space="preserve">  </v>
          </cell>
          <cell r="K1348" t="str">
            <v xml:space="preserve">  </v>
          </cell>
          <cell r="L1348" t="str">
            <v xml:space="preserve">  </v>
          </cell>
          <cell r="M1348" t="str">
            <v xml:space="preserve">  </v>
          </cell>
          <cell r="N1348" t="str">
            <v xml:space="preserve">  </v>
          </cell>
          <cell r="O1348" t="str">
            <v xml:space="preserve">  </v>
          </cell>
          <cell r="P1348" t="str">
            <v xml:space="preserve">  </v>
          </cell>
        </row>
        <row r="1349">
          <cell r="H1349" t="str">
            <v xml:space="preserve">  </v>
          </cell>
          <cell r="I1349" t="str">
            <v xml:space="preserve">  </v>
          </cell>
          <cell r="J1349" t="str">
            <v xml:space="preserve">  </v>
          </cell>
          <cell r="K1349" t="str">
            <v xml:space="preserve">  </v>
          </cell>
          <cell r="L1349" t="str">
            <v xml:space="preserve">  </v>
          </cell>
          <cell r="M1349" t="str">
            <v xml:space="preserve">  </v>
          </cell>
          <cell r="N1349" t="str">
            <v xml:space="preserve">  </v>
          </cell>
          <cell r="O1349" t="str">
            <v xml:space="preserve">  </v>
          </cell>
          <cell r="P1349" t="str">
            <v xml:space="preserve">  </v>
          </cell>
        </row>
        <row r="1350">
          <cell r="H1350" t="str">
            <v xml:space="preserve">  </v>
          </cell>
          <cell r="I1350" t="str">
            <v xml:space="preserve">  </v>
          </cell>
          <cell r="J1350" t="str">
            <v xml:space="preserve">  </v>
          </cell>
          <cell r="K1350" t="str">
            <v xml:space="preserve">  </v>
          </cell>
          <cell r="L1350" t="str">
            <v xml:space="preserve">  </v>
          </cell>
          <cell r="M1350" t="str">
            <v xml:space="preserve">  </v>
          </cell>
          <cell r="N1350" t="str">
            <v xml:space="preserve">  </v>
          </cell>
          <cell r="O1350" t="str">
            <v xml:space="preserve">  </v>
          </cell>
          <cell r="P1350" t="str">
            <v xml:space="preserve">  </v>
          </cell>
        </row>
        <row r="1351">
          <cell r="H1351" t="str">
            <v xml:space="preserve">  </v>
          </cell>
          <cell r="I1351" t="str">
            <v xml:space="preserve">  </v>
          </cell>
          <cell r="J1351" t="str">
            <v xml:space="preserve">  </v>
          </cell>
          <cell r="K1351" t="str">
            <v xml:space="preserve">  </v>
          </cell>
          <cell r="L1351" t="str">
            <v xml:space="preserve">  </v>
          </cell>
          <cell r="M1351" t="str">
            <v xml:space="preserve">  </v>
          </cell>
          <cell r="N1351" t="str">
            <v xml:space="preserve">  </v>
          </cell>
          <cell r="O1351" t="str">
            <v xml:space="preserve">  </v>
          </cell>
          <cell r="P1351" t="str">
            <v xml:space="preserve">  </v>
          </cell>
        </row>
        <row r="1352">
          <cell r="C1352">
            <v>20867000</v>
          </cell>
          <cell r="D1352" t="str">
            <v>USD</v>
          </cell>
          <cell r="E1352" t="str">
            <v>CAF</v>
          </cell>
          <cell r="F1352" t="str">
            <v>CFA 12076</v>
          </cell>
          <cell r="G1352" t="str">
            <v>GOBIERNO CENTRAL</v>
          </cell>
          <cell r="H1352" t="str">
            <v xml:space="preserve"> 08.08.2023 </v>
          </cell>
          <cell r="I1352">
            <v>27155984.48</v>
          </cell>
          <cell r="J1352" t="str">
            <v xml:space="preserve">  </v>
          </cell>
          <cell r="K1352" t="str">
            <v xml:space="preserve">  </v>
          </cell>
          <cell r="L1352" t="str">
            <v xml:space="preserve">  </v>
          </cell>
          <cell r="M1352" t="str">
            <v xml:space="preserve">  </v>
          </cell>
          <cell r="N1352" t="str">
            <v xml:space="preserve">  </v>
          </cell>
          <cell r="O1352" t="str">
            <v xml:space="preserve">  </v>
          </cell>
          <cell r="P1352">
            <v>27155984.48</v>
          </cell>
        </row>
        <row r="1353">
          <cell r="H1353" t="str">
            <v xml:space="preserve">  </v>
          </cell>
          <cell r="I1353" t="str">
            <v xml:space="preserve">  </v>
          </cell>
          <cell r="J1353" t="str">
            <v xml:space="preserve">  </v>
          </cell>
          <cell r="K1353" t="str">
            <v xml:space="preserve">  </v>
          </cell>
          <cell r="L1353" t="str">
            <v xml:space="preserve">  </v>
          </cell>
          <cell r="M1353" t="str">
            <v xml:space="preserve">  </v>
          </cell>
          <cell r="N1353" t="str">
            <v xml:space="preserve">  </v>
          </cell>
          <cell r="O1353" t="str">
            <v xml:space="preserve">  </v>
          </cell>
          <cell r="P1353" t="str">
            <v xml:space="preserve">  </v>
          </cell>
        </row>
        <row r="1354">
          <cell r="H1354" t="str">
            <v xml:space="preserve">  </v>
          </cell>
          <cell r="I1354" t="str">
            <v xml:space="preserve">  </v>
          </cell>
          <cell r="J1354" t="str">
            <v xml:space="preserve">  </v>
          </cell>
          <cell r="K1354" t="str">
            <v xml:space="preserve">  </v>
          </cell>
          <cell r="L1354" t="str">
            <v xml:space="preserve">  </v>
          </cell>
          <cell r="M1354" t="str">
            <v xml:space="preserve">  </v>
          </cell>
          <cell r="N1354" t="str">
            <v xml:space="preserve">  </v>
          </cell>
          <cell r="O1354" t="str">
            <v xml:space="preserve">  </v>
          </cell>
          <cell r="P1354" t="str">
            <v xml:space="preserve">  </v>
          </cell>
        </row>
        <row r="1355">
          <cell r="H1355" t="str">
            <v xml:space="preserve">  </v>
          </cell>
          <cell r="I1355" t="str">
            <v xml:space="preserve">  </v>
          </cell>
          <cell r="J1355" t="str">
            <v xml:space="preserve">  </v>
          </cell>
          <cell r="K1355" t="str">
            <v xml:space="preserve">  </v>
          </cell>
          <cell r="L1355" t="str">
            <v xml:space="preserve">  </v>
          </cell>
          <cell r="M1355" t="str">
            <v xml:space="preserve">  </v>
          </cell>
          <cell r="N1355" t="str">
            <v xml:space="preserve">  </v>
          </cell>
          <cell r="O1355" t="str">
            <v xml:space="preserve">  </v>
          </cell>
          <cell r="P1355" t="str">
            <v xml:space="preserve">  </v>
          </cell>
        </row>
        <row r="1356">
          <cell r="H1356" t="str">
            <v xml:space="preserve">  </v>
          </cell>
          <cell r="I1356" t="str">
            <v xml:space="preserve">  </v>
          </cell>
          <cell r="J1356" t="str">
            <v xml:space="preserve">  </v>
          </cell>
          <cell r="K1356" t="str">
            <v xml:space="preserve">  </v>
          </cell>
          <cell r="L1356" t="str">
            <v xml:space="preserve">  </v>
          </cell>
          <cell r="M1356" t="str">
            <v xml:space="preserve">  </v>
          </cell>
          <cell r="N1356" t="str">
            <v xml:space="preserve">  </v>
          </cell>
          <cell r="O1356" t="str">
            <v xml:space="preserve">  </v>
          </cell>
          <cell r="P1356" t="str">
            <v xml:space="preserve">  </v>
          </cell>
        </row>
        <row r="1357">
          <cell r="H1357" t="str">
            <v xml:space="preserve">  </v>
          </cell>
          <cell r="I1357" t="str">
            <v xml:space="preserve">  </v>
          </cell>
          <cell r="J1357" t="str">
            <v xml:space="preserve">  </v>
          </cell>
          <cell r="K1357" t="str">
            <v xml:space="preserve">  </v>
          </cell>
          <cell r="L1357" t="str">
            <v xml:space="preserve">  </v>
          </cell>
          <cell r="M1357" t="str">
            <v xml:space="preserve">  </v>
          </cell>
          <cell r="N1357" t="str">
            <v xml:space="preserve">  </v>
          </cell>
          <cell r="O1357" t="str">
            <v xml:space="preserve">  </v>
          </cell>
          <cell r="P1357" t="str">
            <v xml:space="preserve">  </v>
          </cell>
        </row>
        <row r="1358">
          <cell r="C1358">
            <v>20868000</v>
          </cell>
          <cell r="D1358" t="str">
            <v>USD</v>
          </cell>
          <cell r="E1358" t="str">
            <v>CAF</v>
          </cell>
          <cell r="F1358" t="str">
            <v>CFA 12119</v>
          </cell>
          <cell r="G1358" t="str">
            <v>GOBIERNO CENTRAL</v>
          </cell>
          <cell r="H1358" t="str">
            <v xml:space="preserve"> 15.09.2023 </v>
          </cell>
          <cell r="I1358">
            <v>17147680</v>
          </cell>
          <cell r="J1358" t="str">
            <v xml:space="preserve">  </v>
          </cell>
          <cell r="K1358" t="str">
            <v xml:space="preserve">  </v>
          </cell>
          <cell r="L1358" t="str">
            <v xml:space="preserve">  </v>
          </cell>
          <cell r="M1358" t="str">
            <v xml:space="preserve">  </v>
          </cell>
          <cell r="N1358" t="str">
            <v xml:space="preserve">  </v>
          </cell>
          <cell r="O1358" t="str">
            <v xml:space="preserve">  </v>
          </cell>
          <cell r="P1358">
            <v>17147680</v>
          </cell>
        </row>
        <row r="1359">
          <cell r="H1359" t="str">
            <v xml:space="preserve">  </v>
          </cell>
          <cell r="I1359" t="str">
            <v xml:space="preserve">  </v>
          </cell>
          <cell r="J1359" t="str">
            <v xml:space="preserve">  </v>
          </cell>
          <cell r="K1359" t="str">
            <v xml:space="preserve">  </v>
          </cell>
          <cell r="L1359" t="str">
            <v xml:space="preserve">  </v>
          </cell>
          <cell r="M1359" t="str">
            <v xml:space="preserve">  </v>
          </cell>
          <cell r="N1359" t="str">
            <v xml:space="preserve">  </v>
          </cell>
          <cell r="O1359" t="str">
            <v xml:space="preserve">  </v>
          </cell>
          <cell r="P1359" t="str">
            <v xml:space="preserve">  </v>
          </cell>
        </row>
        <row r="1360">
          <cell r="H1360" t="str">
            <v xml:space="preserve">  </v>
          </cell>
          <cell r="I1360" t="str">
            <v xml:space="preserve">  </v>
          </cell>
          <cell r="J1360" t="str">
            <v xml:space="preserve">  </v>
          </cell>
          <cell r="K1360" t="str">
            <v xml:space="preserve">  </v>
          </cell>
          <cell r="L1360" t="str">
            <v xml:space="preserve">  </v>
          </cell>
          <cell r="M1360" t="str">
            <v xml:space="preserve">  </v>
          </cell>
          <cell r="N1360" t="str">
            <v xml:space="preserve">  </v>
          </cell>
          <cell r="O1360" t="str">
            <v xml:space="preserve">  </v>
          </cell>
          <cell r="P1360" t="str">
            <v xml:space="preserve">  </v>
          </cell>
        </row>
        <row r="1361">
          <cell r="H1361" t="str">
            <v xml:space="preserve">  </v>
          </cell>
          <cell r="I1361" t="str">
            <v xml:space="preserve">  </v>
          </cell>
          <cell r="J1361" t="str">
            <v xml:space="preserve">  </v>
          </cell>
          <cell r="K1361" t="str">
            <v xml:space="preserve">  </v>
          </cell>
          <cell r="L1361" t="str">
            <v xml:space="preserve">  </v>
          </cell>
          <cell r="M1361" t="str">
            <v xml:space="preserve">  </v>
          </cell>
          <cell r="N1361" t="str">
            <v xml:space="preserve">  </v>
          </cell>
          <cell r="O1361" t="str">
            <v xml:space="preserve">  </v>
          </cell>
          <cell r="P1361" t="str">
            <v xml:space="preserve">  </v>
          </cell>
        </row>
        <row r="1362">
          <cell r="H1362" t="str">
            <v xml:space="preserve">  </v>
          </cell>
          <cell r="I1362" t="str">
            <v xml:space="preserve">  </v>
          </cell>
          <cell r="J1362" t="str">
            <v xml:space="preserve">  </v>
          </cell>
          <cell r="K1362" t="str">
            <v xml:space="preserve">  </v>
          </cell>
          <cell r="L1362" t="str">
            <v xml:space="preserve">  </v>
          </cell>
          <cell r="M1362" t="str">
            <v xml:space="preserve">  </v>
          </cell>
          <cell r="N1362" t="str">
            <v xml:space="preserve">  </v>
          </cell>
          <cell r="O1362" t="str">
            <v xml:space="preserve">  </v>
          </cell>
          <cell r="P1362" t="str">
            <v xml:space="preserve">  </v>
          </cell>
        </row>
        <row r="1363">
          <cell r="H1363" t="str">
            <v xml:space="preserve">  </v>
          </cell>
          <cell r="I1363" t="str">
            <v xml:space="preserve">  </v>
          </cell>
          <cell r="J1363" t="str">
            <v xml:space="preserve">  </v>
          </cell>
          <cell r="K1363" t="str">
            <v xml:space="preserve">  </v>
          </cell>
          <cell r="L1363" t="str">
            <v xml:space="preserve">  </v>
          </cell>
          <cell r="M1363" t="str">
            <v xml:space="preserve">  </v>
          </cell>
          <cell r="N1363" t="str">
            <v xml:space="preserve">  </v>
          </cell>
          <cell r="O1363" t="str">
            <v xml:space="preserve">  </v>
          </cell>
          <cell r="P1363" t="str">
            <v xml:space="preserve">  </v>
          </cell>
        </row>
        <row r="1364">
          <cell r="C1364">
            <v>20869000</v>
          </cell>
          <cell r="D1364" t="str">
            <v>USD</v>
          </cell>
          <cell r="E1364" t="str">
            <v>CAF</v>
          </cell>
          <cell r="F1364" t="str">
            <v>CFA 12135</v>
          </cell>
          <cell r="G1364" t="str">
            <v>MUN-CHONE</v>
          </cell>
          <cell r="H1364" t="str">
            <v xml:space="preserve"> 29.09.2023 </v>
          </cell>
          <cell r="I1364">
            <v>21981203.84</v>
          </cell>
          <cell r="J1364" t="str">
            <v xml:space="preserve">  </v>
          </cell>
          <cell r="K1364" t="str">
            <v xml:space="preserve">  </v>
          </cell>
          <cell r="L1364" t="str">
            <v xml:space="preserve">  </v>
          </cell>
          <cell r="M1364" t="str">
            <v xml:space="preserve">  </v>
          </cell>
          <cell r="N1364" t="str">
            <v xml:space="preserve">  </v>
          </cell>
          <cell r="O1364" t="str">
            <v xml:space="preserve">  </v>
          </cell>
          <cell r="P1364">
            <v>21981203.84</v>
          </cell>
        </row>
        <row r="1365">
          <cell r="H1365" t="str">
            <v xml:space="preserve">  </v>
          </cell>
          <cell r="I1365" t="str">
            <v xml:space="preserve">  </v>
          </cell>
          <cell r="J1365" t="str">
            <v xml:space="preserve">  </v>
          </cell>
          <cell r="K1365" t="str">
            <v xml:space="preserve">  </v>
          </cell>
          <cell r="L1365" t="str">
            <v xml:space="preserve">  </v>
          </cell>
          <cell r="M1365" t="str">
            <v xml:space="preserve">  </v>
          </cell>
          <cell r="N1365" t="str">
            <v xml:space="preserve">  </v>
          </cell>
          <cell r="O1365" t="str">
            <v xml:space="preserve">  </v>
          </cell>
          <cell r="P1365" t="str">
            <v xml:space="preserve">  </v>
          </cell>
        </row>
        <row r="1366">
          <cell r="H1366" t="str">
            <v xml:space="preserve">  </v>
          </cell>
          <cell r="I1366" t="str">
            <v xml:space="preserve">  </v>
          </cell>
          <cell r="J1366" t="str">
            <v xml:space="preserve">  </v>
          </cell>
          <cell r="K1366" t="str">
            <v xml:space="preserve">  </v>
          </cell>
          <cell r="L1366" t="str">
            <v xml:space="preserve">  </v>
          </cell>
          <cell r="M1366" t="str">
            <v xml:space="preserve">  </v>
          </cell>
          <cell r="N1366" t="str">
            <v xml:space="preserve">  </v>
          </cell>
          <cell r="O1366" t="str">
            <v xml:space="preserve">  </v>
          </cell>
          <cell r="P1366" t="str">
            <v xml:space="preserve">  </v>
          </cell>
        </row>
        <row r="1367">
          <cell r="H1367" t="str">
            <v xml:space="preserve">  </v>
          </cell>
          <cell r="I1367" t="str">
            <v xml:space="preserve">  </v>
          </cell>
          <cell r="J1367" t="str">
            <v xml:space="preserve">  </v>
          </cell>
          <cell r="K1367" t="str">
            <v xml:space="preserve">  </v>
          </cell>
          <cell r="L1367" t="str">
            <v xml:space="preserve">  </v>
          </cell>
          <cell r="M1367" t="str">
            <v xml:space="preserve">  </v>
          </cell>
          <cell r="N1367" t="str">
            <v xml:space="preserve">  </v>
          </cell>
          <cell r="O1367" t="str">
            <v xml:space="preserve">  </v>
          </cell>
          <cell r="P1367" t="str">
            <v xml:space="preserve">  </v>
          </cell>
        </row>
        <row r="1368">
          <cell r="H1368" t="str">
            <v xml:space="preserve">  </v>
          </cell>
          <cell r="I1368" t="str">
            <v xml:space="preserve">  </v>
          </cell>
          <cell r="J1368" t="str">
            <v xml:space="preserve">  </v>
          </cell>
          <cell r="K1368" t="str">
            <v xml:space="preserve">  </v>
          </cell>
          <cell r="L1368" t="str">
            <v xml:space="preserve">  </v>
          </cell>
          <cell r="M1368" t="str">
            <v xml:space="preserve">  </v>
          </cell>
          <cell r="N1368" t="str">
            <v xml:space="preserve">  </v>
          </cell>
          <cell r="O1368" t="str">
            <v xml:space="preserve">  </v>
          </cell>
          <cell r="P1368" t="str">
            <v xml:space="preserve">  </v>
          </cell>
        </row>
        <row r="1369">
          <cell r="H1369" t="str">
            <v xml:space="preserve">  </v>
          </cell>
          <cell r="I1369" t="str">
            <v xml:space="preserve">  </v>
          </cell>
          <cell r="J1369" t="str">
            <v xml:space="preserve">  </v>
          </cell>
          <cell r="K1369" t="str">
            <v xml:space="preserve">  </v>
          </cell>
          <cell r="L1369" t="str">
            <v xml:space="preserve">  </v>
          </cell>
          <cell r="M1369" t="str">
            <v xml:space="preserve">  </v>
          </cell>
          <cell r="N1369" t="str">
            <v xml:space="preserve">  </v>
          </cell>
          <cell r="O1369" t="str">
            <v xml:space="preserve">  </v>
          </cell>
          <cell r="P1369" t="str">
            <v xml:space="preserve">  </v>
          </cell>
        </row>
        <row r="1370">
          <cell r="C1370">
            <v>20870000</v>
          </cell>
          <cell r="D1370" t="str">
            <v>USD</v>
          </cell>
          <cell r="E1370" t="str">
            <v>CAF</v>
          </cell>
          <cell r="F1370" t="str">
            <v>CFA 12184</v>
          </cell>
          <cell r="G1370" t="str">
            <v>GOBIERNO CENTRAL</v>
          </cell>
          <cell r="H1370" t="str">
            <v xml:space="preserve"> 13.12.2023 </v>
          </cell>
          <cell r="I1370">
            <v>62500000</v>
          </cell>
          <cell r="J1370" t="str">
            <v xml:space="preserve">  </v>
          </cell>
          <cell r="K1370" t="str">
            <v xml:space="preserve">  </v>
          </cell>
          <cell r="L1370" t="str">
            <v xml:space="preserve">  </v>
          </cell>
          <cell r="M1370" t="str">
            <v xml:space="preserve">  </v>
          </cell>
          <cell r="N1370" t="str">
            <v xml:space="preserve">  </v>
          </cell>
          <cell r="O1370" t="str">
            <v xml:space="preserve">  </v>
          </cell>
          <cell r="P1370">
            <v>62500000</v>
          </cell>
        </row>
        <row r="1371">
          <cell r="H1371" t="str">
            <v xml:space="preserve">  </v>
          </cell>
          <cell r="I1371" t="str">
            <v xml:space="preserve">  </v>
          </cell>
          <cell r="J1371" t="str">
            <v xml:space="preserve">  </v>
          </cell>
          <cell r="K1371" t="str">
            <v xml:space="preserve">  </v>
          </cell>
          <cell r="L1371" t="str">
            <v xml:space="preserve">  </v>
          </cell>
          <cell r="M1371" t="str">
            <v xml:space="preserve">  </v>
          </cell>
          <cell r="N1371" t="str">
            <v xml:space="preserve">  </v>
          </cell>
          <cell r="O1371" t="str">
            <v xml:space="preserve">  </v>
          </cell>
          <cell r="P1371" t="str">
            <v xml:space="preserve">  </v>
          </cell>
        </row>
        <row r="1372">
          <cell r="H1372" t="str">
            <v xml:space="preserve">  </v>
          </cell>
          <cell r="I1372" t="str">
            <v xml:space="preserve">  </v>
          </cell>
          <cell r="J1372" t="str">
            <v xml:space="preserve">  </v>
          </cell>
          <cell r="K1372" t="str">
            <v xml:space="preserve">  </v>
          </cell>
          <cell r="L1372" t="str">
            <v xml:space="preserve">  </v>
          </cell>
          <cell r="M1372" t="str">
            <v xml:space="preserve">  </v>
          </cell>
          <cell r="N1372" t="str">
            <v xml:space="preserve">  </v>
          </cell>
          <cell r="O1372" t="str">
            <v xml:space="preserve">  </v>
          </cell>
          <cell r="P1372" t="str">
            <v xml:space="preserve">  </v>
          </cell>
        </row>
        <row r="1373">
          <cell r="H1373" t="str">
            <v xml:space="preserve">  </v>
          </cell>
          <cell r="I1373" t="str">
            <v xml:space="preserve">  </v>
          </cell>
          <cell r="J1373" t="str">
            <v xml:space="preserve">  </v>
          </cell>
          <cell r="K1373" t="str">
            <v xml:space="preserve">  </v>
          </cell>
          <cell r="L1373" t="str">
            <v xml:space="preserve">  </v>
          </cell>
          <cell r="M1373" t="str">
            <v xml:space="preserve">  </v>
          </cell>
          <cell r="N1373" t="str">
            <v xml:space="preserve">  </v>
          </cell>
          <cell r="O1373" t="str">
            <v xml:space="preserve">  </v>
          </cell>
          <cell r="P1373" t="str">
            <v xml:space="preserve">  </v>
          </cell>
        </row>
        <row r="1374">
          <cell r="H1374" t="str">
            <v xml:space="preserve">  </v>
          </cell>
          <cell r="I1374" t="str">
            <v xml:space="preserve">  </v>
          </cell>
          <cell r="J1374" t="str">
            <v xml:space="preserve">  </v>
          </cell>
          <cell r="K1374" t="str">
            <v xml:space="preserve">  </v>
          </cell>
          <cell r="L1374" t="str">
            <v xml:space="preserve">  </v>
          </cell>
          <cell r="M1374" t="str">
            <v xml:space="preserve">  </v>
          </cell>
          <cell r="N1374" t="str">
            <v xml:space="preserve">  </v>
          </cell>
          <cell r="O1374" t="str">
            <v xml:space="preserve">  </v>
          </cell>
          <cell r="P1374" t="str">
            <v xml:space="preserve">  </v>
          </cell>
        </row>
        <row r="1375">
          <cell r="H1375" t="str">
            <v xml:space="preserve">  </v>
          </cell>
          <cell r="I1375" t="str">
            <v xml:space="preserve">  </v>
          </cell>
          <cell r="J1375" t="str">
            <v xml:space="preserve">  </v>
          </cell>
          <cell r="K1375" t="str">
            <v xml:space="preserve">  </v>
          </cell>
          <cell r="L1375" t="str">
            <v xml:space="preserve">  </v>
          </cell>
          <cell r="M1375" t="str">
            <v xml:space="preserve">  </v>
          </cell>
          <cell r="N1375" t="str">
            <v xml:space="preserve">  </v>
          </cell>
          <cell r="O1375" t="str">
            <v xml:space="preserve">  </v>
          </cell>
          <cell r="P1375" t="str">
            <v xml:space="preserve">  </v>
          </cell>
        </row>
        <row r="1376">
          <cell r="C1376">
            <v>20871000</v>
          </cell>
          <cell r="D1376" t="str">
            <v>USD</v>
          </cell>
          <cell r="E1376" t="str">
            <v>CAF</v>
          </cell>
          <cell r="F1376" t="str">
            <v>CFA 012226</v>
          </cell>
          <cell r="G1376" t="str">
            <v>GOBIERNO CENTRAL</v>
          </cell>
          <cell r="H1376" t="str">
            <v xml:space="preserve"> 01.03.2024 </v>
          </cell>
          <cell r="I1376">
            <v>50000000</v>
          </cell>
          <cell r="J1376" t="str">
            <v xml:space="preserve">  </v>
          </cell>
          <cell r="K1376" t="str">
            <v xml:space="preserve">  </v>
          </cell>
          <cell r="L1376" t="str">
            <v xml:space="preserve">  </v>
          </cell>
          <cell r="M1376" t="str">
            <v xml:space="preserve">  </v>
          </cell>
          <cell r="N1376" t="str">
            <v xml:space="preserve">  </v>
          </cell>
          <cell r="O1376" t="str">
            <v xml:space="preserve">  </v>
          </cell>
          <cell r="P1376">
            <v>50000000</v>
          </cell>
        </row>
        <row r="1377">
          <cell r="H1377" t="str">
            <v xml:space="preserve">  </v>
          </cell>
          <cell r="I1377" t="str">
            <v xml:space="preserve">  </v>
          </cell>
          <cell r="J1377" t="str">
            <v xml:space="preserve">  </v>
          </cell>
          <cell r="K1377" t="str">
            <v xml:space="preserve">  </v>
          </cell>
          <cell r="L1377" t="str">
            <v xml:space="preserve">  </v>
          </cell>
          <cell r="M1377" t="str">
            <v xml:space="preserve">  </v>
          </cell>
          <cell r="N1377" t="str">
            <v xml:space="preserve">  </v>
          </cell>
          <cell r="O1377" t="str">
            <v xml:space="preserve">  </v>
          </cell>
          <cell r="P1377" t="str">
            <v xml:space="preserve">  </v>
          </cell>
        </row>
        <row r="1378">
          <cell r="H1378" t="str">
            <v xml:space="preserve">  </v>
          </cell>
          <cell r="I1378" t="str">
            <v xml:space="preserve">  </v>
          </cell>
          <cell r="J1378" t="str">
            <v xml:space="preserve">  </v>
          </cell>
          <cell r="K1378" t="str">
            <v xml:space="preserve">  </v>
          </cell>
          <cell r="L1378" t="str">
            <v xml:space="preserve">  </v>
          </cell>
          <cell r="M1378" t="str">
            <v xml:space="preserve">  </v>
          </cell>
          <cell r="N1378" t="str">
            <v xml:space="preserve">  </v>
          </cell>
          <cell r="O1378" t="str">
            <v xml:space="preserve">  </v>
          </cell>
          <cell r="P1378" t="str">
            <v xml:space="preserve">  </v>
          </cell>
        </row>
        <row r="1379">
          <cell r="H1379" t="str">
            <v xml:space="preserve">  </v>
          </cell>
          <cell r="I1379" t="str">
            <v xml:space="preserve">  </v>
          </cell>
          <cell r="J1379" t="str">
            <v xml:space="preserve">  </v>
          </cell>
          <cell r="K1379" t="str">
            <v xml:space="preserve">  </v>
          </cell>
          <cell r="L1379" t="str">
            <v xml:space="preserve">  </v>
          </cell>
          <cell r="M1379" t="str">
            <v xml:space="preserve">  </v>
          </cell>
          <cell r="N1379" t="str">
            <v xml:space="preserve">  </v>
          </cell>
          <cell r="O1379" t="str">
            <v xml:space="preserve">  </v>
          </cell>
          <cell r="P1379" t="str">
            <v xml:space="preserve">  </v>
          </cell>
        </row>
        <row r="1380">
          <cell r="H1380" t="str">
            <v xml:space="preserve">  </v>
          </cell>
          <cell r="I1380" t="str">
            <v xml:space="preserve">  </v>
          </cell>
          <cell r="J1380" t="str">
            <v xml:space="preserve">  </v>
          </cell>
          <cell r="K1380" t="str">
            <v xml:space="preserve">  </v>
          </cell>
          <cell r="L1380" t="str">
            <v xml:space="preserve">  </v>
          </cell>
          <cell r="M1380" t="str">
            <v xml:space="preserve">  </v>
          </cell>
          <cell r="N1380" t="str">
            <v xml:space="preserve">  </v>
          </cell>
          <cell r="O1380" t="str">
            <v xml:space="preserve">  </v>
          </cell>
          <cell r="P1380" t="str">
            <v xml:space="preserve">  </v>
          </cell>
        </row>
        <row r="1381">
          <cell r="H1381" t="str">
            <v xml:space="preserve">  </v>
          </cell>
          <cell r="I1381" t="str">
            <v xml:space="preserve">  </v>
          </cell>
          <cell r="J1381" t="str">
            <v xml:space="preserve">  </v>
          </cell>
          <cell r="K1381" t="str">
            <v xml:space="preserve">  </v>
          </cell>
          <cell r="L1381" t="str">
            <v xml:space="preserve">  </v>
          </cell>
          <cell r="M1381" t="str">
            <v xml:space="preserve">  </v>
          </cell>
          <cell r="N1381" t="str">
            <v xml:space="preserve">  </v>
          </cell>
          <cell r="O1381" t="str">
            <v xml:space="preserve">  </v>
          </cell>
          <cell r="P1381" t="str">
            <v xml:space="preserve">  </v>
          </cell>
        </row>
        <row r="1382">
          <cell r="C1382">
            <v>20873000</v>
          </cell>
          <cell r="D1382" t="str">
            <v>USD</v>
          </cell>
          <cell r="E1382" t="str">
            <v>CAF</v>
          </cell>
          <cell r="F1382" t="str">
            <v>CFA 12265</v>
          </cell>
          <cell r="G1382" t="str">
            <v>MUN. CUENCA</v>
          </cell>
          <cell r="H1382" t="str">
            <v xml:space="preserve"> 23.04.2024 </v>
          </cell>
          <cell r="I1382">
            <v>20253064.600000001</v>
          </cell>
          <cell r="J1382" t="str">
            <v xml:space="preserve">  </v>
          </cell>
          <cell r="K1382" t="str">
            <v xml:space="preserve">  </v>
          </cell>
          <cell r="L1382" t="str">
            <v xml:space="preserve">  </v>
          </cell>
          <cell r="M1382" t="str">
            <v xml:space="preserve">  </v>
          </cell>
          <cell r="N1382" t="str">
            <v xml:space="preserve">  </v>
          </cell>
          <cell r="O1382" t="str">
            <v xml:space="preserve">  </v>
          </cell>
          <cell r="P1382">
            <v>20253064.600000001</v>
          </cell>
        </row>
        <row r="1383">
          <cell r="H1383" t="str">
            <v xml:space="preserve">  </v>
          </cell>
          <cell r="I1383" t="str">
            <v xml:space="preserve">  </v>
          </cell>
          <cell r="J1383" t="str">
            <v xml:space="preserve">  </v>
          </cell>
          <cell r="K1383" t="str">
            <v xml:space="preserve">  </v>
          </cell>
          <cell r="L1383" t="str">
            <v xml:space="preserve">  </v>
          </cell>
          <cell r="M1383" t="str">
            <v xml:space="preserve">  </v>
          </cell>
          <cell r="N1383" t="str">
            <v xml:space="preserve">  </v>
          </cell>
          <cell r="O1383" t="str">
            <v xml:space="preserve">  </v>
          </cell>
          <cell r="P1383" t="str">
            <v xml:space="preserve">  </v>
          </cell>
        </row>
        <row r="1384">
          <cell r="H1384" t="str">
            <v xml:space="preserve">  </v>
          </cell>
          <cell r="I1384" t="str">
            <v xml:space="preserve">  </v>
          </cell>
          <cell r="J1384" t="str">
            <v xml:space="preserve">  </v>
          </cell>
          <cell r="K1384" t="str">
            <v xml:space="preserve">  </v>
          </cell>
          <cell r="L1384" t="str">
            <v xml:space="preserve">  </v>
          </cell>
          <cell r="M1384" t="str">
            <v xml:space="preserve">  </v>
          </cell>
          <cell r="N1384" t="str">
            <v xml:space="preserve">  </v>
          </cell>
          <cell r="O1384" t="str">
            <v xml:space="preserve">  </v>
          </cell>
          <cell r="P1384" t="str">
            <v xml:space="preserve">  </v>
          </cell>
        </row>
        <row r="1385">
          <cell r="H1385" t="str">
            <v xml:space="preserve">  </v>
          </cell>
          <cell r="I1385" t="str">
            <v xml:space="preserve">  </v>
          </cell>
          <cell r="J1385" t="str">
            <v xml:space="preserve">  </v>
          </cell>
          <cell r="K1385" t="str">
            <v xml:space="preserve">  </v>
          </cell>
          <cell r="L1385" t="str">
            <v xml:space="preserve">  </v>
          </cell>
          <cell r="M1385" t="str">
            <v xml:space="preserve">  </v>
          </cell>
          <cell r="N1385" t="str">
            <v xml:space="preserve">  </v>
          </cell>
          <cell r="O1385" t="str">
            <v xml:space="preserve">  </v>
          </cell>
          <cell r="P1385" t="str">
            <v xml:space="preserve">  </v>
          </cell>
        </row>
        <row r="1386">
          <cell r="H1386" t="str">
            <v xml:space="preserve">  </v>
          </cell>
          <cell r="I1386" t="str">
            <v xml:space="preserve">  </v>
          </cell>
          <cell r="J1386" t="str">
            <v xml:space="preserve">  </v>
          </cell>
          <cell r="K1386" t="str">
            <v xml:space="preserve">  </v>
          </cell>
          <cell r="L1386" t="str">
            <v xml:space="preserve">  </v>
          </cell>
          <cell r="M1386" t="str">
            <v xml:space="preserve">  </v>
          </cell>
          <cell r="N1386" t="str">
            <v xml:space="preserve">  </v>
          </cell>
          <cell r="O1386" t="str">
            <v xml:space="preserve">  </v>
          </cell>
          <cell r="P1386" t="str">
            <v xml:space="preserve">  </v>
          </cell>
        </row>
        <row r="1387">
          <cell r="H1387" t="str">
            <v xml:space="preserve">  </v>
          </cell>
          <cell r="I1387" t="str">
            <v xml:space="preserve">  </v>
          </cell>
          <cell r="J1387" t="str">
            <v xml:space="preserve">  </v>
          </cell>
          <cell r="K1387" t="str">
            <v xml:space="preserve">  </v>
          </cell>
          <cell r="L1387" t="str">
            <v xml:space="preserve">  </v>
          </cell>
          <cell r="M1387" t="str">
            <v xml:space="preserve">  </v>
          </cell>
          <cell r="N1387" t="str">
            <v xml:space="preserve">  </v>
          </cell>
          <cell r="O1387" t="str">
            <v xml:space="preserve">  </v>
          </cell>
          <cell r="P1387" t="str">
            <v xml:space="preserve">  </v>
          </cell>
        </row>
        <row r="1388">
          <cell r="C1388">
            <v>20874000</v>
          </cell>
          <cell r="D1388" t="str">
            <v>USD</v>
          </cell>
          <cell r="E1388" t="str">
            <v>CAF</v>
          </cell>
          <cell r="F1388" t="str">
            <v>CFA 12323</v>
          </cell>
          <cell r="G1388" t="str">
            <v>GOBIERNO CENTRAL</v>
          </cell>
          <cell r="H1388" t="str">
            <v xml:space="preserve"> 29.07.2024 </v>
          </cell>
          <cell r="I1388">
            <v>250000000</v>
          </cell>
          <cell r="J1388" t="str">
            <v xml:space="preserve">  </v>
          </cell>
          <cell r="K1388" t="str">
            <v xml:space="preserve">  </v>
          </cell>
          <cell r="L1388">
            <v>7864594.4400000004</v>
          </cell>
          <cell r="M1388" t="str">
            <v xml:space="preserve">  </v>
          </cell>
          <cell r="N1388">
            <v>63888.89</v>
          </cell>
          <cell r="O1388" t="str">
            <v xml:space="preserve">  </v>
          </cell>
          <cell r="P1388">
            <v>250000000</v>
          </cell>
        </row>
        <row r="1389">
          <cell r="H1389" t="str">
            <v xml:space="preserve">  </v>
          </cell>
          <cell r="I1389" t="str">
            <v xml:space="preserve">  </v>
          </cell>
          <cell r="J1389" t="str">
            <v xml:space="preserve">  </v>
          </cell>
          <cell r="K1389" t="str">
            <v xml:space="preserve">  </v>
          </cell>
          <cell r="L1389" t="str">
            <v xml:space="preserve">  </v>
          </cell>
          <cell r="M1389" t="str">
            <v xml:space="preserve">  </v>
          </cell>
          <cell r="N1389" t="str">
            <v xml:space="preserve">  </v>
          </cell>
          <cell r="O1389" t="str">
            <v xml:space="preserve">  </v>
          </cell>
          <cell r="P1389" t="str">
            <v xml:space="preserve">  </v>
          </cell>
        </row>
        <row r="1390">
          <cell r="H1390" t="str">
            <v xml:space="preserve">  </v>
          </cell>
          <cell r="I1390" t="str">
            <v xml:space="preserve">  </v>
          </cell>
          <cell r="J1390" t="str">
            <v xml:space="preserve">  </v>
          </cell>
          <cell r="K1390" t="str">
            <v xml:space="preserve">  </v>
          </cell>
          <cell r="L1390" t="str">
            <v xml:space="preserve">  </v>
          </cell>
          <cell r="M1390" t="str">
            <v xml:space="preserve">  </v>
          </cell>
          <cell r="N1390" t="str">
            <v xml:space="preserve">  </v>
          </cell>
          <cell r="O1390" t="str">
            <v xml:space="preserve">  </v>
          </cell>
          <cell r="P1390" t="str">
            <v xml:space="preserve">  </v>
          </cell>
        </row>
        <row r="1391">
          <cell r="H1391" t="str">
            <v xml:space="preserve">  </v>
          </cell>
          <cell r="I1391" t="str">
            <v xml:space="preserve">  </v>
          </cell>
          <cell r="J1391" t="str">
            <v xml:space="preserve">  </v>
          </cell>
          <cell r="K1391" t="str">
            <v xml:space="preserve">  </v>
          </cell>
          <cell r="L1391" t="str">
            <v xml:space="preserve">  </v>
          </cell>
          <cell r="M1391" t="str">
            <v xml:space="preserve">  </v>
          </cell>
          <cell r="N1391" t="str">
            <v xml:space="preserve">  </v>
          </cell>
          <cell r="O1391" t="str">
            <v xml:space="preserve">  </v>
          </cell>
          <cell r="P1391" t="str">
            <v xml:space="preserve">  </v>
          </cell>
        </row>
        <row r="1392">
          <cell r="H1392" t="str">
            <v xml:space="preserve">  </v>
          </cell>
          <cell r="I1392" t="str">
            <v xml:space="preserve">  </v>
          </cell>
          <cell r="J1392" t="str">
            <v xml:space="preserve">  </v>
          </cell>
          <cell r="K1392" t="str">
            <v xml:space="preserve">  </v>
          </cell>
          <cell r="L1392" t="str">
            <v xml:space="preserve">  </v>
          </cell>
          <cell r="M1392" t="str">
            <v xml:space="preserve">  </v>
          </cell>
          <cell r="N1392" t="str">
            <v xml:space="preserve">  </v>
          </cell>
          <cell r="O1392" t="str">
            <v xml:space="preserve">  </v>
          </cell>
          <cell r="P1392" t="str">
            <v xml:space="preserve">  </v>
          </cell>
        </row>
        <row r="1393">
          <cell r="H1393" t="str">
            <v xml:space="preserve">  </v>
          </cell>
          <cell r="I1393" t="str">
            <v xml:space="preserve">  </v>
          </cell>
          <cell r="J1393" t="str">
            <v xml:space="preserve">  </v>
          </cell>
          <cell r="K1393" t="str">
            <v xml:space="preserve">  </v>
          </cell>
          <cell r="L1393" t="str">
            <v xml:space="preserve">  </v>
          </cell>
          <cell r="M1393" t="str">
            <v xml:space="preserve">  </v>
          </cell>
          <cell r="N1393" t="str">
            <v xml:space="preserve">  </v>
          </cell>
          <cell r="O1393" t="str">
            <v xml:space="preserve">  </v>
          </cell>
          <cell r="P1393" t="str">
            <v xml:space="preserve">  </v>
          </cell>
        </row>
        <row r="1394">
          <cell r="C1394">
            <v>20875000</v>
          </cell>
          <cell r="D1394" t="str">
            <v>USD</v>
          </cell>
          <cell r="E1394" t="str">
            <v>CAF</v>
          </cell>
          <cell r="F1394" t="str">
            <v>CFA 12325</v>
          </cell>
          <cell r="G1394" t="str">
            <v>GOBIERNO CENTRAL</v>
          </cell>
          <cell r="H1394" t="str">
            <v xml:space="preserve"> 30.07.2024 </v>
          </cell>
          <cell r="I1394">
            <v>15000000</v>
          </cell>
          <cell r="J1394" t="str">
            <v xml:space="preserve">  </v>
          </cell>
          <cell r="K1394" t="str">
            <v xml:space="preserve">  </v>
          </cell>
          <cell r="L1394">
            <v>412391.67</v>
          </cell>
          <cell r="M1394">
            <v>367260.86</v>
          </cell>
          <cell r="N1394" t="str">
            <v xml:space="preserve">  </v>
          </cell>
          <cell r="O1394" t="str">
            <v xml:space="preserve">  </v>
          </cell>
          <cell r="P1394">
            <v>15000000</v>
          </cell>
        </row>
        <row r="1395">
          <cell r="H1395" t="str">
            <v xml:space="preserve">  </v>
          </cell>
          <cell r="I1395" t="str">
            <v xml:space="preserve">  </v>
          </cell>
          <cell r="J1395" t="str">
            <v xml:space="preserve">  </v>
          </cell>
          <cell r="K1395" t="str">
            <v xml:space="preserve">  </v>
          </cell>
          <cell r="L1395" t="str">
            <v xml:space="preserve">  </v>
          </cell>
          <cell r="M1395" t="str">
            <v xml:space="preserve">  </v>
          </cell>
          <cell r="N1395" t="str">
            <v xml:space="preserve">  </v>
          </cell>
          <cell r="O1395" t="str">
            <v xml:space="preserve">  </v>
          </cell>
          <cell r="P1395" t="str">
            <v xml:space="preserve">  </v>
          </cell>
        </row>
        <row r="1396">
          <cell r="H1396" t="str">
            <v xml:space="preserve">  </v>
          </cell>
          <cell r="I1396" t="str">
            <v xml:space="preserve">  </v>
          </cell>
          <cell r="J1396" t="str">
            <v xml:space="preserve">  </v>
          </cell>
          <cell r="K1396" t="str">
            <v xml:space="preserve">  </v>
          </cell>
          <cell r="L1396" t="str">
            <v xml:space="preserve">  </v>
          </cell>
          <cell r="M1396" t="str">
            <v xml:space="preserve">  </v>
          </cell>
          <cell r="N1396" t="str">
            <v xml:space="preserve">  </v>
          </cell>
          <cell r="O1396" t="str">
            <v xml:space="preserve">  </v>
          </cell>
          <cell r="P1396" t="str">
            <v xml:space="preserve">  </v>
          </cell>
        </row>
        <row r="1397">
          <cell r="H1397" t="str">
            <v xml:space="preserve">  </v>
          </cell>
          <cell r="I1397" t="str">
            <v xml:space="preserve">  </v>
          </cell>
          <cell r="J1397" t="str">
            <v xml:space="preserve">  </v>
          </cell>
          <cell r="K1397" t="str">
            <v xml:space="preserve">  </v>
          </cell>
          <cell r="L1397" t="str">
            <v xml:space="preserve">  </v>
          </cell>
          <cell r="M1397" t="str">
            <v xml:space="preserve">  </v>
          </cell>
          <cell r="N1397" t="str">
            <v xml:space="preserve">  </v>
          </cell>
          <cell r="O1397" t="str">
            <v xml:space="preserve">  </v>
          </cell>
          <cell r="P1397" t="str">
            <v xml:space="preserve">  </v>
          </cell>
        </row>
        <row r="1398">
          <cell r="H1398" t="str">
            <v xml:space="preserve">  </v>
          </cell>
          <cell r="I1398" t="str">
            <v xml:space="preserve">  </v>
          </cell>
          <cell r="J1398" t="str">
            <v xml:space="preserve">  </v>
          </cell>
          <cell r="K1398" t="str">
            <v xml:space="preserve">  </v>
          </cell>
          <cell r="L1398" t="str">
            <v xml:space="preserve">  </v>
          </cell>
          <cell r="M1398" t="str">
            <v xml:space="preserve">  </v>
          </cell>
          <cell r="N1398" t="str">
            <v xml:space="preserve">  </v>
          </cell>
          <cell r="O1398" t="str">
            <v xml:space="preserve">  </v>
          </cell>
          <cell r="P1398" t="str">
            <v xml:space="preserve">  </v>
          </cell>
        </row>
        <row r="1399">
          <cell r="H1399" t="str">
            <v xml:space="preserve">  </v>
          </cell>
          <cell r="I1399" t="str">
            <v xml:space="preserve">  </v>
          </cell>
          <cell r="J1399" t="str">
            <v xml:space="preserve">  </v>
          </cell>
          <cell r="K1399" t="str">
            <v xml:space="preserve">  </v>
          </cell>
          <cell r="L1399" t="str">
            <v xml:space="preserve">  </v>
          </cell>
          <cell r="M1399" t="str">
            <v xml:space="preserve">  </v>
          </cell>
          <cell r="N1399" t="str">
            <v xml:space="preserve">  </v>
          </cell>
          <cell r="O1399" t="str">
            <v xml:space="preserve">  </v>
          </cell>
          <cell r="P1399" t="str">
            <v xml:space="preserve">  </v>
          </cell>
        </row>
        <row r="1400">
          <cell r="C1400">
            <v>20876000</v>
          </cell>
          <cell r="D1400" t="str">
            <v>USD</v>
          </cell>
          <cell r="E1400" t="str">
            <v>CAF</v>
          </cell>
          <cell r="F1400" t="str">
            <v>CFA 12327</v>
          </cell>
          <cell r="G1400" t="str">
            <v>GAD MUNICIPAL PORTOV</v>
          </cell>
          <cell r="H1400" t="str">
            <v xml:space="preserve"> 31.07.2024 </v>
          </cell>
          <cell r="I1400">
            <v>21383819.23</v>
          </cell>
          <cell r="J1400">
            <v>4538348.03</v>
          </cell>
          <cell r="K1400" t="str">
            <v xml:space="preserve">  </v>
          </cell>
          <cell r="L1400">
            <v>545104.81000000006</v>
          </cell>
          <cell r="M1400">
            <v>57980.27</v>
          </cell>
          <cell r="N1400">
            <v>9267.5300000000007</v>
          </cell>
          <cell r="O1400" t="str">
            <v xml:space="preserve">  </v>
          </cell>
          <cell r="P1400">
            <v>25922167.260000002</v>
          </cell>
        </row>
        <row r="1401">
          <cell r="H1401" t="str">
            <v xml:space="preserve">  </v>
          </cell>
          <cell r="I1401" t="str">
            <v xml:space="preserve">  </v>
          </cell>
          <cell r="J1401" t="str">
            <v xml:space="preserve">  </v>
          </cell>
          <cell r="K1401" t="str">
            <v xml:space="preserve">  </v>
          </cell>
          <cell r="L1401" t="str">
            <v xml:space="preserve">  </v>
          </cell>
          <cell r="M1401" t="str">
            <v xml:space="preserve">  </v>
          </cell>
          <cell r="N1401" t="str">
            <v xml:space="preserve">  </v>
          </cell>
          <cell r="O1401" t="str">
            <v xml:space="preserve">  </v>
          </cell>
          <cell r="P1401" t="str">
            <v xml:space="preserve">  </v>
          </cell>
        </row>
        <row r="1402">
          <cell r="H1402" t="str">
            <v xml:space="preserve">  </v>
          </cell>
          <cell r="I1402" t="str">
            <v xml:space="preserve">  </v>
          </cell>
          <cell r="J1402" t="str">
            <v xml:space="preserve">  </v>
          </cell>
          <cell r="K1402" t="str">
            <v xml:space="preserve">  </v>
          </cell>
          <cell r="L1402" t="str">
            <v xml:space="preserve">  </v>
          </cell>
          <cell r="M1402" t="str">
            <v xml:space="preserve">  </v>
          </cell>
          <cell r="N1402" t="str">
            <v xml:space="preserve">  </v>
          </cell>
          <cell r="O1402" t="str">
            <v xml:space="preserve">  </v>
          </cell>
          <cell r="P1402" t="str">
            <v xml:space="preserve">  </v>
          </cell>
        </row>
        <row r="1403">
          <cell r="H1403" t="str">
            <v xml:space="preserve">  </v>
          </cell>
          <cell r="I1403" t="str">
            <v xml:space="preserve">  </v>
          </cell>
          <cell r="J1403" t="str">
            <v xml:space="preserve">  </v>
          </cell>
          <cell r="K1403" t="str">
            <v xml:space="preserve">  </v>
          </cell>
          <cell r="L1403" t="str">
            <v xml:space="preserve">  </v>
          </cell>
          <cell r="M1403" t="str">
            <v xml:space="preserve">  </v>
          </cell>
          <cell r="N1403" t="str">
            <v xml:space="preserve">  </v>
          </cell>
          <cell r="O1403" t="str">
            <v xml:space="preserve">  </v>
          </cell>
          <cell r="P1403" t="str">
            <v xml:space="preserve">  </v>
          </cell>
        </row>
        <row r="1404">
          <cell r="H1404" t="str">
            <v xml:space="preserve">  </v>
          </cell>
          <cell r="I1404" t="str">
            <v xml:space="preserve">  </v>
          </cell>
          <cell r="J1404" t="str">
            <v xml:space="preserve">  </v>
          </cell>
          <cell r="K1404" t="str">
            <v xml:space="preserve">  </v>
          </cell>
          <cell r="L1404" t="str">
            <v xml:space="preserve">  </v>
          </cell>
          <cell r="M1404" t="str">
            <v xml:space="preserve">  </v>
          </cell>
          <cell r="N1404" t="str">
            <v xml:space="preserve">  </v>
          </cell>
          <cell r="O1404" t="str">
            <v xml:space="preserve">  </v>
          </cell>
          <cell r="P1404" t="str">
            <v xml:space="preserve">  </v>
          </cell>
        </row>
        <row r="1405">
          <cell r="H1405" t="str">
            <v xml:space="preserve">  </v>
          </cell>
          <cell r="I1405" t="str">
            <v xml:space="preserve">  </v>
          </cell>
          <cell r="J1405" t="str">
            <v xml:space="preserve">  </v>
          </cell>
          <cell r="K1405" t="str">
            <v xml:space="preserve">  </v>
          </cell>
          <cell r="L1405" t="str">
            <v xml:space="preserve">  </v>
          </cell>
          <cell r="M1405" t="str">
            <v xml:space="preserve">  </v>
          </cell>
          <cell r="N1405" t="str">
            <v xml:space="preserve">  </v>
          </cell>
          <cell r="O1405" t="str">
            <v xml:space="preserve">  </v>
          </cell>
          <cell r="P1405" t="str">
            <v xml:space="preserve">  </v>
          </cell>
        </row>
        <row r="1406">
          <cell r="C1406">
            <v>20877000</v>
          </cell>
          <cell r="D1406" t="str">
            <v>USD</v>
          </cell>
          <cell r="E1406" t="str">
            <v>CAF</v>
          </cell>
          <cell r="F1406" t="str">
            <v>CFA 12330</v>
          </cell>
          <cell r="G1406" t="str">
            <v>MUN. GUAYAQUIL</v>
          </cell>
          <cell r="H1406" t="str">
            <v xml:space="preserve"> 08.08.2024 </v>
          </cell>
          <cell r="I1406">
            <v>22000000</v>
          </cell>
          <cell r="J1406">
            <v>16218981.050000001</v>
          </cell>
          <cell r="K1406" t="str">
            <v xml:space="preserve">  </v>
          </cell>
          <cell r="L1406" t="str">
            <v xml:space="preserve">  </v>
          </cell>
          <cell r="M1406" t="str">
            <v xml:space="preserve">  </v>
          </cell>
          <cell r="N1406" t="str">
            <v xml:space="preserve">  </v>
          </cell>
          <cell r="O1406" t="str">
            <v xml:space="preserve">  </v>
          </cell>
          <cell r="P1406">
            <v>38218981.049999997</v>
          </cell>
        </row>
        <row r="1407">
          <cell r="H1407" t="str">
            <v xml:space="preserve">  </v>
          </cell>
          <cell r="I1407" t="str">
            <v xml:space="preserve">  </v>
          </cell>
          <cell r="J1407" t="str">
            <v xml:space="preserve">  </v>
          </cell>
          <cell r="K1407" t="str">
            <v xml:space="preserve">  </v>
          </cell>
          <cell r="L1407" t="str">
            <v xml:space="preserve">  </v>
          </cell>
          <cell r="M1407" t="str">
            <v xml:space="preserve">  </v>
          </cell>
          <cell r="N1407" t="str">
            <v xml:space="preserve">  </v>
          </cell>
          <cell r="O1407" t="str">
            <v xml:space="preserve">  </v>
          </cell>
          <cell r="P1407" t="str">
            <v xml:space="preserve">  </v>
          </cell>
        </row>
        <row r="1408">
          <cell r="H1408" t="str">
            <v xml:space="preserve">  </v>
          </cell>
          <cell r="I1408" t="str">
            <v xml:space="preserve">  </v>
          </cell>
          <cell r="J1408" t="str">
            <v xml:space="preserve">  </v>
          </cell>
          <cell r="K1408" t="str">
            <v xml:space="preserve">  </v>
          </cell>
          <cell r="L1408" t="str">
            <v xml:space="preserve">  </v>
          </cell>
          <cell r="M1408" t="str">
            <v xml:space="preserve">  </v>
          </cell>
          <cell r="N1408" t="str">
            <v xml:space="preserve">  </v>
          </cell>
          <cell r="O1408" t="str">
            <v xml:space="preserve">  </v>
          </cell>
          <cell r="P1408" t="str">
            <v xml:space="preserve">  </v>
          </cell>
        </row>
        <row r="1409">
          <cell r="H1409" t="str">
            <v xml:space="preserve">  </v>
          </cell>
          <cell r="I1409" t="str">
            <v xml:space="preserve">  </v>
          </cell>
          <cell r="J1409" t="str">
            <v xml:space="preserve">  </v>
          </cell>
          <cell r="K1409" t="str">
            <v xml:space="preserve">  </v>
          </cell>
          <cell r="L1409" t="str">
            <v xml:space="preserve">  </v>
          </cell>
          <cell r="M1409" t="str">
            <v xml:space="preserve">  </v>
          </cell>
          <cell r="N1409" t="str">
            <v xml:space="preserve">  </v>
          </cell>
          <cell r="O1409" t="str">
            <v xml:space="preserve">  </v>
          </cell>
          <cell r="P1409" t="str">
            <v xml:space="preserve">  </v>
          </cell>
        </row>
        <row r="1410">
          <cell r="H1410" t="str">
            <v xml:space="preserve">  </v>
          </cell>
          <cell r="I1410" t="str">
            <v xml:space="preserve">  </v>
          </cell>
          <cell r="J1410" t="str">
            <v xml:space="preserve">  </v>
          </cell>
          <cell r="K1410" t="str">
            <v xml:space="preserve">  </v>
          </cell>
          <cell r="L1410" t="str">
            <v xml:space="preserve">  </v>
          </cell>
          <cell r="M1410" t="str">
            <v xml:space="preserve">  </v>
          </cell>
          <cell r="N1410" t="str">
            <v xml:space="preserve">  </v>
          </cell>
          <cell r="O1410" t="str">
            <v xml:space="preserve">  </v>
          </cell>
          <cell r="P1410" t="str">
            <v xml:space="preserve">  </v>
          </cell>
        </row>
        <row r="1411">
          <cell r="H1411" t="str">
            <v xml:space="preserve">  </v>
          </cell>
          <cell r="I1411" t="str">
            <v xml:space="preserve">  </v>
          </cell>
          <cell r="J1411" t="str">
            <v xml:space="preserve">  </v>
          </cell>
          <cell r="K1411" t="str">
            <v xml:space="preserve">  </v>
          </cell>
          <cell r="L1411" t="str">
            <v xml:space="preserve">  </v>
          </cell>
          <cell r="M1411" t="str">
            <v xml:space="preserve">  </v>
          </cell>
          <cell r="N1411" t="str">
            <v xml:space="preserve">  </v>
          </cell>
          <cell r="O1411" t="str">
            <v xml:space="preserve">  </v>
          </cell>
          <cell r="P1411" t="str">
            <v xml:space="preserve">  </v>
          </cell>
        </row>
        <row r="1412">
          <cell r="C1412">
            <v>20878000</v>
          </cell>
          <cell r="D1412" t="str">
            <v>USD</v>
          </cell>
          <cell r="E1412" t="str">
            <v>CAF</v>
          </cell>
          <cell r="F1412" t="str">
            <v>CFA 12332</v>
          </cell>
          <cell r="G1412" t="str">
            <v>GAD PICHINCHA</v>
          </cell>
          <cell r="H1412" t="str">
            <v xml:space="preserve"> 01.08.2024 </v>
          </cell>
          <cell r="I1412">
            <v>2877582.97</v>
          </cell>
          <cell r="J1412" t="str">
            <v xml:space="preserve">  </v>
          </cell>
          <cell r="K1412" t="str">
            <v xml:space="preserve">  </v>
          </cell>
          <cell r="L1412" t="str">
            <v xml:space="preserve">  </v>
          </cell>
          <cell r="M1412" t="str">
            <v xml:space="preserve">  </v>
          </cell>
          <cell r="N1412" t="str">
            <v xml:space="preserve">  </v>
          </cell>
          <cell r="O1412" t="str">
            <v xml:space="preserve">  </v>
          </cell>
          <cell r="P1412">
            <v>2877582.97</v>
          </cell>
        </row>
        <row r="1413">
          <cell r="H1413" t="str">
            <v xml:space="preserve">  </v>
          </cell>
          <cell r="I1413" t="str">
            <v xml:space="preserve">  </v>
          </cell>
          <cell r="J1413" t="str">
            <v xml:space="preserve">  </v>
          </cell>
          <cell r="K1413" t="str">
            <v xml:space="preserve">  </v>
          </cell>
          <cell r="L1413" t="str">
            <v xml:space="preserve">  </v>
          </cell>
          <cell r="M1413" t="str">
            <v xml:space="preserve">  </v>
          </cell>
          <cell r="N1413" t="str">
            <v xml:space="preserve">  </v>
          </cell>
          <cell r="O1413" t="str">
            <v xml:space="preserve">  </v>
          </cell>
          <cell r="P1413" t="str">
            <v xml:space="preserve">  </v>
          </cell>
        </row>
        <row r="1414">
          <cell r="H1414" t="str">
            <v xml:space="preserve">  </v>
          </cell>
          <cell r="I1414" t="str">
            <v xml:space="preserve">  </v>
          </cell>
          <cell r="J1414" t="str">
            <v xml:space="preserve">  </v>
          </cell>
          <cell r="K1414" t="str">
            <v xml:space="preserve">  </v>
          </cell>
          <cell r="L1414" t="str">
            <v xml:space="preserve">  </v>
          </cell>
          <cell r="M1414" t="str">
            <v xml:space="preserve">  </v>
          </cell>
          <cell r="N1414" t="str">
            <v xml:space="preserve">  </v>
          </cell>
          <cell r="O1414" t="str">
            <v xml:space="preserve">  </v>
          </cell>
          <cell r="P1414" t="str">
            <v xml:space="preserve">  </v>
          </cell>
        </row>
        <row r="1415">
          <cell r="H1415" t="str">
            <v xml:space="preserve">  </v>
          </cell>
          <cell r="I1415" t="str">
            <v xml:space="preserve">  </v>
          </cell>
          <cell r="J1415" t="str">
            <v xml:space="preserve">  </v>
          </cell>
          <cell r="K1415" t="str">
            <v xml:space="preserve">  </v>
          </cell>
          <cell r="L1415" t="str">
            <v xml:space="preserve">  </v>
          </cell>
          <cell r="M1415" t="str">
            <v xml:space="preserve">  </v>
          </cell>
          <cell r="N1415" t="str">
            <v xml:space="preserve">  </v>
          </cell>
          <cell r="O1415" t="str">
            <v xml:space="preserve">  </v>
          </cell>
          <cell r="P1415" t="str">
            <v xml:space="preserve">  </v>
          </cell>
        </row>
        <row r="1416">
          <cell r="H1416" t="str">
            <v xml:space="preserve">  </v>
          </cell>
          <cell r="I1416" t="str">
            <v xml:space="preserve">  </v>
          </cell>
          <cell r="J1416" t="str">
            <v xml:space="preserve">  </v>
          </cell>
          <cell r="K1416" t="str">
            <v xml:space="preserve">  </v>
          </cell>
          <cell r="L1416" t="str">
            <v xml:space="preserve">  </v>
          </cell>
          <cell r="M1416" t="str">
            <v xml:space="preserve">  </v>
          </cell>
          <cell r="N1416" t="str">
            <v xml:space="preserve">  </v>
          </cell>
          <cell r="O1416" t="str">
            <v xml:space="preserve">  </v>
          </cell>
          <cell r="P1416" t="str">
            <v xml:space="preserve">  </v>
          </cell>
        </row>
        <row r="1417">
          <cell r="H1417" t="str">
            <v xml:space="preserve">  </v>
          </cell>
          <cell r="I1417" t="str">
            <v xml:space="preserve">  </v>
          </cell>
          <cell r="J1417" t="str">
            <v xml:space="preserve">  </v>
          </cell>
          <cell r="K1417" t="str">
            <v xml:space="preserve">  </v>
          </cell>
          <cell r="L1417" t="str">
            <v xml:space="preserve">  </v>
          </cell>
          <cell r="M1417" t="str">
            <v xml:space="preserve">  </v>
          </cell>
          <cell r="N1417" t="str">
            <v xml:space="preserve">  </v>
          </cell>
          <cell r="O1417" t="str">
            <v xml:space="preserve">  </v>
          </cell>
          <cell r="P1417" t="str">
            <v xml:space="preserve">  </v>
          </cell>
        </row>
        <row r="1418">
          <cell r="C1418">
            <v>20879000</v>
          </cell>
          <cell r="D1418" t="str">
            <v>USD</v>
          </cell>
          <cell r="E1418" t="str">
            <v>CAF</v>
          </cell>
          <cell r="F1418" t="str">
            <v>CFA 12334</v>
          </cell>
          <cell r="G1418" t="str">
            <v>GAD GUAYAS</v>
          </cell>
          <cell r="H1418" t="str">
            <v xml:space="preserve"> 05.08.2024 </v>
          </cell>
          <cell r="I1418">
            <v>5718027.3600000003</v>
          </cell>
          <cell r="J1418" t="str">
            <v xml:space="preserve">  </v>
          </cell>
          <cell r="K1418" t="str">
            <v xml:space="preserve">  </v>
          </cell>
          <cell r="L1418" t="str">
            <v xml:space="preserve">  </v>
          </cell>
          <cell r="M1418" t="str">
            <v xml:space="preserve">  </v>
          </cell>
          <cell r="N1418" t="str">
            <v xml:space="preserve">  </v>
          </cell>
          <cell r="O1418" t="str">
            <v xml:space="preserve">  </v>
          </cell>
          <cell r="P1418">
            <v>5718027.3600000003</v>
          </cell>
        </row>
        <row r="1419">
          <cell r="H1419" t="str">
            <v xml:space="preserve">  </v>
          </cell>
          <cell r="I1419" t="str">
            <v xml:space="preserve">  </v>
          </cell>
          <cell r="J1419" t="str">
            <v xml:space="preserve">  </v>
          </cell>
          <cell r="K1419" t="str">
            <v xml:space="preserve">  </v>
          </cell>
          <cell r="L1419" t="str">
            <v xml:space="preserve">  </v>
          </cell>
          <cell r="M1419" t="str">
            <v xml:space="preserve">  </v>
          </cell>
          <cell r="N1419" t="str">
            <v xml:space="preserve">  </v>
          </cell>
          <cell r="O1419" t="str">
            <v xml:space="preserve">  </v>
          </cell>
          <cell r="P1419" t="str">
            <v xml:space="preserve">  </v>
          </cell>
        </row>
        <row r="1420">
          <cell r="H1420" t="str">
            <v xml:space="preserve">  </v>
          </cell>
          <cell r="I1420" t="str">
            <v xml:space="preserve">  </v>
          </cell>
          <cell r="J1420" t="str">
            <v xml:space="preserve">  </v>
          </cell>
          <cell r="K1420" t="str">
            <v xml:space="preserve">  </v>
          </cell>
          <cell r="L1420" t="str">
            <v xml:space="preserve">  </v>
          </cell>
          <cell r="M1420" t="str">
            <v xml:space="preserve">  </v>
          </cell>
          <cell r="N1420" t="str">
            <v xml:space="preserve">  </v>
          </cell>
          <cell r="O1420" t="str">
            <v xml:space="preserve">  </v>
          </cell>
          <cell r="P1420" t="str">
            <v xml:space="preserve">  </v>
          </cell>
        </row>
        <row r="1421">
          <cell r="H1421" t="str">
            <v xml:space="preserve">  </v>
          </cell>
          <cell r="I1421" t="str">
            <v xml:space="preserve">  </v>
          </cell>
          <cell r="J1421" t="str">
            <v xml:space="preserve">  </v>
          </cell>
          <cell r="K1421" t="str">
            <v xml:space="preserve">  </v>
          </cell>
          <cell r="L1421" t="str">
            <v xml:space="preserve">  </v>
          </cell>
          <cell r="M1421" t="str">
            <v xml:space="preserve">  </v>
          </cell>
          <cell r="N1421" t="str">
            <v xml:space="preserve">  </v>
          </cell>
          <cell r="O1421" t="str">
            <v xml:space="preserve">  </v>
          </cell>
          <cell r="P1421" t="str">
            <v xml:space="preserve">  </v>
          </cell>
        </row>
        <row r="1422">
          <cell r="H1422" t="str">
            <v xml:space="preserve">  </v>
          </cell>
          <cell r="I1422" t="str">
            <v xml:space="preserve">  </v>
          </cell>
          <cell r="J1422" t="str">
            <v xml:space="preserve">  </v>
          </cell>
          <cell r="K1422" t="str">
            <v xml:space="preserve">  </v>
          </cell>
          <cell r="L1422" t="str">
            <v xml:space="preserve">  </v>
          </cell>
          <cell r="M1422" t="str">
            <v xml:space="preserve">  </v>
          </cell>
          <cell r="N1422" t="str">
            <v xml:space="preserve">  </v>
          </cell>
          <cell r="O1422" t="str">
            <v xml:space="preserve">  </v>
          </cell>
          <cell r="P1422" t="str">
            <v xml:space="preserve">  </v>
          </cell>
        </row>
        <row r="1423">
          <cell r="H1423" t="str">
            <v xml:space="preserve">  </v>
          </cell>
          <cell r="I1423" t="str">
            <v xml:space="preserve">  </v>
          </cell>
          <cell r="J1423" t="str">
            <v xml:space="preserve">  </v>
          </cell>
          <cell r="K1423" t="str">
            <v xml:space="preserve">  </v>
          </cell>
          <cell r="L1423" t="str">
            <v xml:space="preserve">  </v>
          </cell>
          <cell r="M1423" t="str">
            <v xml:space="preserve">  </v>
          </cell>
          <cell r="N1423" t="str">
            <v xml:space="preserve">  </v>
          </cell>
          <cell r="O1423" t="str">
            <v xml:space="preserve">  </v>
          </cell>
          <cell r="P1423" t="str">
            <v xml:space="preserve">  </v>
          </cell>
        </row>
        <row r="1424">
          <cell r="C1424">
            <v>20880000</v>
          </cell>
          <cell r="D1424" t="str">
            <v>USD</v>
          </cell>
          <cell r="E1424" t="str">
            <v>CAF</v>
          </cell>
          <cell r="F1424" t="str">
            <v>CFA 12339</v>
          </cell>
          <cell r="G1424" t="str">
            <v>GAD MANABI</v>
          </cell>
          <cell r="H1424" t="str">
            <v xml:space="preserve"> 29.07.2024 </v>
          </cell>
          <cell r="I1424" t="str">
            <v xml:space="preserve">  </v>
          </cell>
          <cell r="J1424">
            <v>8600000</v>
          </cell>
          <cell r="K1424" t="str">
            <v xml:space="preserve">  </v>
          </cell>
          <cell r="L1424" t="str">
            <v xml:space="preserve">  </v>
          </cell>
          <cell r="M1424">
            <v>496721.74</v>
          </cell>
          <cell r="N1424" t="str">
            <v xml:space="preserve">  </v>
          </cell>
          <cell r="O1424" t="str">
            <v xml:space="preserve">  </v>
          </cell>
          <cell r="P1424">
            <v>8600000</v>
          </cell>
        </row>
        <row r="1425">
          <cell r="H1425" t="str">
            <v xml:space="preserve">  </v>
          </cell>
          <cell r="I1425" t="str">
            <v xml:space="preserve">  </v>
          </cell>
          <cell r="J1425" t="str">
            <v xml:space="preserve">  </v>
          </cell>
          <cell r="K1425" t="str">
            <v xml:space="preserve">  </v>
          </cell>
          <cell r="L1425" t="str">
            <v xml:space="preserve">  </v>
          </cell>
          <cell r="M1425" t="str">
            <v xml:space="preserve">  </v>
          </cell>
          <cell r="N1425" t="str">
            <v xml:space="preserve">  </v>
          </cell>
          <cell r="O1425" t="str">
            <v xml:space="preserve">  </v>
          </cell>
          <cell r="P1425" t="str">
            <v xml:space="preserve">  </v>
          </cell>
        </row>
        <row r="1426">
          <cell r="H1426" t="str">
            <v xml:space="preserve">  </v>
          </cell>
          <cell r="I1426" t="str">
            <v xml:space="preserve">  </v>
          </cell>
          <cell r="J1426" t="str">
            <v xml:space="preserve">  </v>
          </cell>
          <cell r="K1426" t="str">
            <v xml:space="preserve">  </v>
          </cell>
          <cell r="L1426" t="str">
            <v xml:space="preserve">  </v>
          </cell>
          <cell r="M1426" t="str">
            <v xml:space="preserve">  </v>
          </cell>
          <cell r="N1426" t="str">
            <v xml:space="preserve">  </v>
          </cell>
          <cell r="O1426" t="str">
            <v xml:space="preserve">  </v>
          </cell>
          <cell r="P1426" t="str">
            <v xml:space="preserve">  </v>
          </cell>
        </row>
        <row r="1427">
          <cell r="H1427" t="str">
            <v xml:space="preserve">  </v>
          </cell>
          <cell r="I1427" t="str">
            <v xml:space="preserve">  </v>
          </cell>
          <cell r="J1427" t="str">
            <v xml:space="preserve">  </v>
          </cell>
          <cell r="K1427" t="str">
            <v xml:space="preserve">  </v>
          </cell>
          <cell r="L1427" t="str">
            <v xml:space="preserve">  </v>
          </cell>
          <cell r="M1427" t="str">
            <v xml:space="preserve">  </v>
          </cell>
          <cell r="N1427" t="str">
            <v xml:space="preserve">  </v>
          </cell>
          <cell r="O1427" t="str">
            <v xml:space="preserve">  </v>
          </cell>
          <cell r="P1427" t="str">
            <v xml:space="preserve">  </v>
          </cell>
        </row>
        <row r="1428">
          <cell r="H1428" t="str">
            <v xml:space="preserve">  </v>
          </cell>
          <cell r="I1428" t="str">
            <v xml:space="preserve">  </v>
          </cell>
          <cell r="J1428" t="str">
            <v xml:space="preserve">  </v>
          </cell>
          <cell r="K1428" t="str">
            <v xml:space="preserve">  </v>
          </cell>
          <cell r="L1428" t="str">
            <v xml:space="preserve">  </v>
          </cell>
          <cell r="M1428" t="str">
            <v xml:space="preserve">  </v>
          </cell>
          <cell r="N1428" t="str">
            <v xml:space="preserve">  </v>
          </cell>
          <cell r="O1428" t="str">
            <v xml:space="preserve">  </v>
          </cell>
          <cell r="P1428" t="str">
            <v xml:space="preserve">  </v>
          </cell>
        </row>
        <row r="1429">
          <cell r="H1429" t="str">
            <v xml:space="preserve">  </v>
          </cell>
          <cell r="I1429" t="str">
            <v xml:space="preserve">  </v>
          </cell>
          <cell r="J1429" t="str">
            <v xml:space="preserve">  </v>
          </cell>
          <cell r="K1429" t="str">
            <v xml:space="preserve">  </v>
          </cell>
          <cell r="L1429" t="str">
            <v xml:space="preserve">  </v>
          </cell>
          <cell r="M1429" t="str">
            <v xml:space="preserve">  </v>
          </cell>
          <cell r="N1429" t="str">
            <v xml:space="preserve">  </v>
          </cell>
          <cell r="O1429" t="str">
            <v xml:space="preserve">  </v>
          </cell>
          <cell r="P1429" t="str">
            <v xml:space="preserve">  </v>
          </cell>
        </row>
        <row r="1430">
          <cell r="C1430">
            <v>20881000</v>
          </cell>
          <cell r="D1430" t="str">
            <v>USD</v>
          </cell>
          <cell r="E1430" t="str">
            <v>CAF</v>
          </cell>
          <cell r="F1430" t="str">
            <v>CFA 12375</v>
          </cell>
          <cell r="G1430" t="str">
            <v>MUN-DAULE</v>
          </cell>
          <cell r="H1430" t="str">
            <v xml:space="preserve"> 23.09.2024 </v>
          </cell>
          <cell r="I1430">
            <v>7000000</v>
          </cell>
          <cell r="J1430" t="str">
            <v xml:space="preserve">  </v>
          </cell>
          <cell r="K1430" t="str">
            <v xml:space="preserve">  </v>
          </cell>
          <cell r="L1430" t="str">
            <v xml:space="preserve">  </v>
          </cell>
          <cell r="M1430" t="str">
            <v xml:space="preserve">  </v>
          </cell>
          <cell r="N1430" t="str">
            <v xml:space="preserve">  </v>
          </cell>
          <cell r="O1430" t="str">
            <v xml:space="preserve">  </v>
          </cell>
          <cell r="P1430">
            <v>7000000</v>
          </cell>
        </row>
        <row r="1431">
          <cell r="H1431" t="str">
            <v xml:space="preserve">  </v>
          </cell>
          <cell r="I1431" t="str">
            <v xml:space="preserve">  </v>
          </cell>
          <cell r="J1431" t="str">
            <v xml:space="preserve">  </v>
          </cell>
          <cell r="K1431" t="str">
            <v xml:space="preserve">  </v>
          </cell>
          <cell r="L1431" t="str">
            <v xml:space="preserve">  </v>
          </cell>
          <cell r="M1431" t="str">
            <v xml:space="preserve">  </v>
          </cell>
          <cell r="N1431" t="str">
            <v xml:space="preserve">  </v>
          </cell>
          <cell r="O1431" t="str">
            <v xml:space="preserve">  </v>
          </cell>
          <cell r="P1431" t="str">
            <v xml:space="preserve">  </v>
          </cell>
        </row>
        <row r="1432">
          <cell r="H1432" t="str">
            <v xml:space="preserve">  </v>
          </cell>
          <cell r="I1432" t="str">
            <v xml:space="preserve">  </v>
          </cell>
          <cell r="J1432" t="str">
            <v xml:space="preserve">  </v>
          </cell>
          <cell r="K1432" t="str">
            <v xml:space="preserve">  </v>
          </cell>
          <cell r="L1432" t="str">
            <v xml:space="preserve">  </v>
          </cell>
          <cell r="M1432" t="str">
            <v xml:space="preserve">  </v>
          </cell>
          <cell r="N1432" t="str">
            <v xml:space="preserve">  </v>
          </cell>
          <cell r="O1432" t="str">
            <v xml:space="preserve">  </v>
          </cell>
          <cell r="P1432" t="str">
            <v xml:space="preserve">  </v>
          </cell>
        </row>
        <row r="1433">
          <cell r="H1433" t="str">
            <v xml:space="preserve">  </v>
          </cell>
          <cell r="I1433" t="str">
            <v xml:space="preserve">  </v>
          </cell>
          <cell r="J1433" t="str">
            <v xml:space="preserve">  </v>
          </cell>
          <cell r="K1433" t="str">
            <v xml:space="preserve">  </v>
          </cell>
          <cell r="L1433" t="str">
            <v xml:space="preserve">  </v>
          </cell>
          <cell r="M1433" t="str">
            <v xml:space="preserve">  </v>
          </cell>
          <cell r="N1433" t="str">
            <v xml:space="preserve">  </v>
          </cell>
          <cell r="O1433" t="str">
            <v xml:space="preserve">  </v>
          </cell>
          <cell r="P1433" t="str">
            <v xml:space="preserve">  </v>
          </cell>
        </row>
        <row r="1434">
          <cell r="H1434" t="str">
            <v xml:space="preserve">  </v>
          </cell>
          <cell r="I1434" t="str">
            <v xml:space="preserve">  </v>
          </cell>
          <cell r="J1434" t="str">
            <v xml:space="preserve">  </v>
          </cell>
          <cell r="K1434" t="str">
            <v xml:space="preserve">  </v>
          </cell>
          <cell r="L1434" t="str">
            <v xml:space="preserve">  </v>
          </cell>
          <cell r="M1434" t="str">
            <v xml:space="preserve">  </v>
          </cell>
          <cell r="N1434" t="str">
            <v xml:space="preserve">  </v>
          </cell>
          <cell r="O1434" t="str">
            <v xml:space="preserve">  </v>
          </cell>
          <cell r="P1434" t="str">
            <v xml:space="preserve">  </v>
          </cell>
        </row>
        <row r="1435">
          <cell r="H1435" t="str">
            <v xml:space="preserve">  </v>
          </cell>
          <cell r="I1435" t="str">
            <v xml:space="preserve">  </v>
          </cell>
          <cell r="J1435" t="str">
            <v xml:space="preserve">  </v>
          </cell>
          <cell r="K1435" t="str">
            <v xml:space="preserve">  </v>
          </cell>
          <cell r="L1435" t="str">
            <v xml:space="preserve">  </v>
          </cell>
          <cell r="M1435" t="str">
            <v xml:space="preserve">  </v>
          </cell>
          <cell r="N1435" t="str">
            <v xml:space="preserve">  </v>
          </cell>
          <cell r="O1435" t="str">
            <v xml:space="preserve">  </v>
          </cell>
          <cell r="P1435" t="str">
            <v xml:space="preserve">  </v>
          </cell>
        </row>
        <row r="1436">
          <cell r="C1436">
            <v>20883000</v>
          </cell>
          <cell r="D1436" t="str">
            <v>USD</v>
          </cell>
          <cell r="E1436" t="str">
            <v>CAF</v>
          </cell>
          <cell r="F1436" t="str">
            <v>CFA 12677</v>
          </cell>
          <cell r="G1436" t="str">
            <v>GOBIERNO CENTRAL</v>
          </cell>
          <cell r="H1436" t="str">
            <v xml:space="preserve"> 07.08.2025 </v>
          </cell>
          <cell r="I1436">
            <v>250000000</v>
          </cell>
          <cell r="J1436" t="str">
            <v xml:space="preserve">  </v>
          </cell>
          <cell r="K1436" t="str">
            <v xml:space="preserve">  </v>
          </cell>
          <cell r="L1436" t="str">
            <v xml:space="preserve">  </v>
          </cell>
          <cell r="M1436" t="str">
            <v xml:space="preserve">  </v>
          </cell>
          <cell r="N1436" t="str">
            <v xml:space="preserve">  </v>
          </cell>
          <cell r="O1436" t="str">
            <v xml:space="preserve">  </v>
          </cell>
          <cell r="P1436">
            <v>250000000</v>
          </cell>
        </row>
        <row r="1437">
          <cell r="H1437" t="str">
            <v xml:space="preserve">  </v>
          </cell>
          <cell r="I1437" t="str">
            <v xml:space="preserve">  </v>
          </cell>
          <cell r="J1437" t="str">
            <v xml:space="preserve">  </v>
          </cell>
          <cell r="K1437" t="str">
            <v xml:space="preserve">  </v>
          </cell>
          <cell r="L1437" t="str">
            <v xml:space="preserve">  </v>
          </cell>
          <cell r="M1437" t="str">
            <v xml:space="preserve">  </v>
          </cell>
          <cell r="N1437" t="str">
            <v xml:space="preserve">  </v>
          </cell>
          <cell r="O1437" t="str">
            <v xml:space="preserve">  </v>
          </cell>
          <cell r="P1437" t="str">
            <v xml:space="preserve">  </v>
          </cell>
        </row>
        <row r="1438">
          <cell r="H1438" t="str">
            <v xml:space="preserve">  </v>
          </cell>
          <cell r="I1438" t="str">
            <v xml:space="preserve">  </v>
          </cell>
          <cell r="J1438" t="str">
            <v xml:space="preserve">  </v>
          </cell>
          <cell r="K1438" t="str">
            <v xml:space="preserve">  </v>
          </cell>
          <cell r="L1438" t="str">
            <v xml:space="preserve">  </v>
          </cell>
          <cell r="M1438" t="str">
            <v xml:space="preserve">  </v>
          </cell>
          <cell r="N1438" t="str">
            <v xml:space="preserve">  </v>
          </cell>
          <cell r="O1438" t="str">
            <v xml:space="preserve">  </v>
          </cell>
          <cell r="P1438" t="str">
            <v xml:space="preserve">  </v>
          </cell>
        </row>
        <row r="1439">
          <cell r="H1439" t="str">
            <v xml:space="preserve">  </v>
          </cell>
          <cell r="I1439" t="str">
            <v xml:space="preserve">  </v>
          </cell>
          <cell r="J1439" t="str">
            <v xml:space="preserve">  </v>
          </cell>
          <cell r="K1439" t="str">
            <v xml:space="preserve">  </v>
          </cell>
          <cell r="L1439" t="str">
            <v xml:space="preserve">  </v>
          </cell>
          <cell r="M1439" t="str">
            <v xml:space="preserve">  </v>
          </cell>
          <cell r="N1439" t="str">
            <v xml:space="preserve">  </v>
          </cell>
          <cell r="O1439" t="str">
            <v xml:space="preserve">  </v>
          </cell>
          <cell r="P1439" t="str">
            <v xml:space="preserve">  </v>
          </cell>
        </row>
        <row r="1440">
          <cell r="H1440" t="str">
            <v xml:space="preserve">  </v>
          </cell>
          <cell r="I1440" t="str">
            <v xml:space="preserve">  </v>
          </cell>
          <cell r="J1440" t="str">
            <v xml:space="preserve">  </v>
          </cell>
          <cell r="K1440" t="str">
            <v xml:space="preserve">  </v>
          </cell>
          <cell r="L1440" t="str">
            <v xml:space="preserve">  </v>
          </cell>
          <cell r="M1440" t="str">
            <v xml:space="preserve">  </v>
          </cell>
          <cell r="N1440" t="str">
            <v xml:space="preserve">  </v>
          </cell>
          <cell r="O1440" t="str">
            <v xml:space="preserve">  </v>
          </cell>
          <cell r="P1440" t="str">
            <v xml:space="preserve">  </v>
          </cell>
        </row>
        <row r="1441">
          <cell r="H1441" t="str">
            <v xml:space="preserve">  </v>
          </cell>
          <cell r="I1441" t="str">
            <v xml:space="preserve">  </v>
          </cell>
          <cell r="J1441" t="str">
            <v xml:space="preserve">  </v>
          </cell>
          <cell r="K1441" t="str">
            <v xml:space="preserve">  </v>
          </cell>
          <cell r="L1441" t="str">
            <v xml:space="preserve">  </v>
          </cell>
          <cell r="M1441" t="str">
            <v xml:space="preserve">  </v>
          </cell>
          <cell r="N1441" t="str">
            <v xml:space="preserve">  </v>
          </cell>
          <cell r="O1441" t="str">
            <v xml:space="preserve">  </v>
          </cell>
          <cell r="P1441" t="str">
            <v xml:space="preserve">  </v>
          </cell>
        </row>
        <row r="1442">
          <cell r="C1442">
            <v>20960000</v>
          </cell>
          <cell r="D1442" t="str">
            <v>SDR</v>
          </cell>
          <cell r="E1442" t="str">
            <v>FMI</v>
          </cell>
          <cell r="F1442" t="str">
            <v>FMI 3.035.000.000</v>
          </cell>
          <cell r="G1442" t="str">
            <v>GOBIERNO CENTRAL</v>
          </cell>
          <cell r="H1442" t="str">
            <v xml:space="preserve"> 11.03.2019 </v>
          </cell>
          <cell r="I1442">
            <v>849415262.61800003</v>
          </cell>
          <cell r="J1442" t="str">
            <v xml:space="preserve">  </v>
          </cell>
          <cell r="K1442" t="str">
            <v xml:space="preserve">  </v>
          </cell>
          <cell r="L1442" t="str">
            <v xml:space="preserve">  </v>
          </cell>
          <cell r="M1442" t="str">
            <v xml:space="preserve">  </v>
          </cell>
          <cell r="N1442" t="str">
            <v xml:space="preserve">  </v>
          </cell>
          <cell r="O1442" t="str">
            <v xml:space="preserve">  </v>
          </cell>
          <cell r="P1442">
            <v>856858112.67400002</v>
          </cell>
        </row>
        <row r="1443">
          <cell r="H1443" t="str">
            <v xml:space="preserve">  </v>
          </cell>
          <cell r="I1443" t="str">
            <v xml:space="preserve">  </v>
          </cell>
          <cell r="J1443" t="str">
            <v xml:space="preserve">  </v>
          </cell>
          <cell r="K1443" t="str">
            <v xml:space="preserve">  </v>
          </cell>
          <cell r="L1443" t="str">
            <v xml:space="preserve">  </v>
          </cell>
          <cell r="M1443" t="str">
            <v xml:space="preserve">  </v>
          </cell>
          <cell r="N1443" t="str">
            <v xml:space="preserve">  </v>
          </cell>
          <cell r="O1443" t="str">
            <v xml:space="preserve">  </v>
          </cell>
          <cell r="P1443" t="str">
            <v xml:space="preserve">  </v>
          </cell>
        </row>
        <row r="1444">
          <cell r="H1444" t="str">
            <v xml:space="preserve">  </v>
          </cell>
          <cell r="I1444" t="str">
            <v xml:space="preserve">  </v>
          </cell>
          <cell r="J1444" t="str">
            <v xml:space="preserve">  </v>
          </cell>
          <cell r="K1444" t="str">
            <v xml:space="preserve">  </v>
          </cell>
          <cell r="L1444" t="str">
            <v xml:space="preserve">  </v>
          </cell>
          <cell r="M1444" t="str">
            <v xml:space="preserve">  </v>
          </cell>
          <cell r="N1444" t="str">
            <v xml:space="preserve">  </v>
          </cell>
          <cell r="O1444" t="str">
            <v xml:space="preserve">  </v>
          </cell>
          <cell r="P1444" t="str">
            <v xml:space="preserve">  </v>
          </cell>
        </row>
        <row r="1445">
          <cell r="H1445" t="str">
            <v xml:space="preserve">  </v>
          </cell>
          <cell r="I1445" t="str">
            <v xml:space="preserve">  </v>
          </cell>
          <cell r="J1445" t="str">
            <v xml:space="preserve">  </v>
          </cell>
          <cell r="K1445" t="str">
            <v xml:space="preserve">  </v>
          </cell>
          <cell r="L1445" t="str">
            <v xml:space="preserve">  </v>
          </cell>
          <cell r="M1445" t="str">
            <v xml:space="preserve">  </v>
          </cell>
          <cell r="N1445" t="str">
            <v xml:space="preserve">  </v>
          </cell>
          <cell r="O1445" t="str">
            <v xml:space="preserve">  </v>
          </cell>
          <cell r="P1445" t="str">
            <v xml:space="preserve">  </v>
          </cell>
        </row>
        <row r="1446">
          <cell r="H1446" t="str">
            <v xml:space="preserve">  </v>
          </cell>
          <cell r="I1446" t="str">
            <v xml:space="preserve">  </v>
          </cell>
          <cell r="J1446" t="str">
            <v xml:space="preserve">  </v>
          </cell>
          <cell r="K1446" t="str">
            <v xml:space="preserve">  </v>
          </cell>
          <cell r="L1446" t="str">
            <v xml:space="preserve">  </v>
          </cell>
          <cell r="M1446" t="str">
            <v xml:space="preserve">  </v>
          </cell>
          <cell r="N1446" t="str">
            <v xml:space="preserve">  </v>
          </cell>
          <cell r="O1446" t="str">
            <v xml:space="preserve">  </v>
          </cell>
          <cell r="P1446" t="str">
            <v xml:space="preserve">  </v>
          </cell>
        </row>
        <row r="1447">
          <cell r="H1447" t="str">
            <v xml:space="preserve">  </v>
          </cell>
          <cell r="I1447" t="str">
            <v xml:space="preserve">  </v>
          </cell>
          <cell r="J1447" t="str">
            <v xml:space="preserve">  </v>
          </cell>
          <cell r="K1447" t="str">
            <v xml:space="preserve">  </v>
          </cell>
          <cell r="L1447" t="str">
            <v xml:space="preserve">  </v>
          </cell>
          <cell r="M1447" t="str">
            <v xml:space="preserve">  </v>
          </cell>
          <cell r="N1447" t="str">
            <v xml:space="preserve">  </v>
          </cell>
          <cell r="O1447" t="str">
            <v xml:space="preserve">  </v>
          </cell>
          <cell r="P1447" t="str">
            <v xml:space="preserve">  </v>
          </cell>
        </row>
        <row r="1448">
          <cell r="C1448">
            <v>20980000</v>
          </cell>
          <cell r="D1448" t="str">
            <v>SDR</v>
          </cell>
          <cell r="E1448" t="str">
            <v>FMI</v>
          </cell>
          <cell r="F1448" t="str">
            <v>DEG 4.615 MILLONES</v>
          </cell>
          <cell r="G1448" t="str">
            <v>GOBIERNO CENTRAL</v>
          </cell>
          <cell r="H1448" t="str">
            <v xml:space="preserve"> 30.09.2020 </v>
          </cell>
          <cell r="I1448">
            <v>5672012500.0179996</v>
          </cell>
          <cell r="J1448" t="str">
            <v xml:space="preserve">  </v>
          </cell>
          <cell r="K1448" t="str">
            <v xml:space="preserve">  </v>
          </cell>
          <cell r="L1448" t="str">
            <v xml:space="preserve">  </v>
          </cell>
          <cell r="M1448" t="str">
            <v xml:space="preserve">  </v>
          </cell>
          <cell r="N1448" t="str">
            <v xml:space="preserve">  </v>
          </cell>
          <cell r="O1448" t="str">
            <v xml:space="preserve">  </v>
          </cell>
          <cell r="P1448">
            <v>5721712500.0179996</v>
          </cell>
        </row>
        <row r="1449">
          <cell r="H1449" t="str">
            <v xml:space="preserve">  </v>
          </cell>
          <cell r="I1449" t="str">
            <v xml:space="preserve">  </v>
          </cell>
          <cell r="J1449" t="str">
            <v xml:space="preserve">  </v>
          </cell>
          <cell r="K1449" t="str">
            <v xml:space="preserve">  </v>
          </cell>
          <cell r="L1449" t="str">
            <v xml:space="preserve">  </v>
          </cell>
          <cell r="M1449" t="str">
            <v xml:space="preserve">  </v>
          </cell>
          <cell r="N1449" t="str">
            <v xml:space="preserve">  </v>
          </cell>
          <cell r="O1449" t="str">
            <v xml:space="preserve">  </v>
          </cell>
          <cell r="P1449" t="str">
            <v xml:space="preserve">  </v>
          </cell>
        </row>
        <row r="1450">
          <cell r="H1450" t="str">
            <v xml:space="preserve">  </v>
          </cell>
          <cell r="I1450" t="str">
            <v xml:space="preserve">  </v>
          </cell>
          <cell r="J1450" t="str">
            <v xml:space="preserve">  </v>
          </cell>
          <cell r="K1450" t="str">
            <v xml:space="preserve">  </v>
          </cell>
          <cell r="L1450" t="str">
            <v xml:space="preserve">  </v>
          </cell>
          <cell r="M1450" t="str">
            <v xml:space="preserve">  </v>
          </cell>
          <cell r="N1450" t="str">
            <v xml:space="preserve">  </v>
          </cell>
          <cell r="O1450" t="str">
            <v xml:space="preserve">  </v>
          </cell>
          <cell r="P1450" t="str">
            <v xml:space="preserve">  </v>
          </cell>
        </row>
        <row r="1451">
          <cell r="H1451" t="str">
            <v xml:space="preserve">  </v>
          </cell>
          <cell r="I1451" t="str">
            <v xml:space="preserve">  </v>
          </cell>
          <cell r="J1451" t="str">
            <v xml:space="preserve">  </v>
          </cell>
          <cell r="K1451" t="str">
            <v xml:space="preserve">  </v>
          </cell>
          <cell r="L1451" t="str">
            <v xml:space="preserve">  </v>
          </cell>
          <cell r="M1451" t="str">
            <v xml:space="preserve">  </v>
          </cell>
          <cell r="N1451" t="str">
            <v xml:space="preserve">  </v>
          </cell>
          <cell r="O1451" t="str">
            <v xml:space="preserve">  </v>
          </cell>
          <cell r="P1451" t="str">
            <v xml:space="preserve">  </v>
          </cell>
        </row>
        <row r="1452">
          <cell r="H1452" t="str">
            <v xml:space="preserve">  </v>
          </cell>
          <cell r="I1452" t="str">
            <v xml:space="preserve">  </v>
          </cell>
          <cell r="J1452" t="str">
            <v xml:space="preserve">  </v>
          </cell>
          <cell r="K1452" t="str">
            <v xml:space="preserve">  </v>
          </cell>
          <cell r="L1452" t="str">
            <v xml:space="preserve">  </v>
          </cell>
          <cell r="M1452" t="str">
            <v xml:space="preserve">  </v>
          </cell>
          <cell r="N1452" t="str">
            <v xml:space="preserve">  </v>
          </cell>
          <cell r="O1452" t="str">
            <v xml:space="preserve">  </v>
          </cell>
          <cell r="P1452" t="str">
            <v xml:space="preserve">  </v>
          </cell>
        </row>
        <row r="1453">
          <cell r="H1453" t="str">
            <v xml:space="preserve">  </v>
          </cell>
          <cell r="I1453" t="str">
            <v xml:space="preserve">  </v>
          </cell>
          <cell r="J1453" t="str">
            <v xml:space="preserve">  </v>
          </cell>
          <cell r="K1453" t="str">
            <v xml:space="preserve">  </v>
          </cell>
          <cell r="L1453" t="str">
            <v xml:space="preserve">  </v>
          </cell>
          <cell r="M1453" t="str">
            <v xml:space="preserve">  </v>
          </cell>
          <cell r="N1453" t="str">
            <v xml:space="preserve">  </v>
          </cell>
          <cell r="O1453" t="str">
            <v xml:space="preserve">  </v>
          </cell>
          <cell r="P1453" t="str">
            <v xml:space="preserve">  </v>
          </cell>
        </row>
        <row r="1454">
          <cell r="C1454">
            <v>20990000</v>
          </cell>
          <cell r="D1454" t="str">
            <v>SDR</v>
          </cell>
          <cell r="E1454" t="str">
            <v>FMI</v>
          </cell>
          <cell r="F1454" t="str">
            <v>FMI DEG 3000 MILLONE</v>
          </cell>
          <cell r="G1454" t="str">
            <v>GOBIERNO CENTRAL</v>
          </cell>
          <cell r="H1454" t="str">
            <v xml:space="preserve"> 04.06.2024 </v>
          </cell>
          <cell r="I1454">
            <v>3347058000</v>
          </cell>
          <cell r="J1454" t="str">
            <v xml:space="preserve">  </v>
          </cell>
          <cell r="K1454" t="str">
            <v xml:space="preserve">  </v>
          </cell>
          <cell r="L1454" t="str">
            <v xml:space="preserve">  </v>
          </cell>
          <cell r="M1454">
            <v>2996551.6800000002</v>
          </cell>
          <cell r="N1454" t="str">
            <v xml:space="preserve">  </v>
          </cell>
          <cell r="O1454" t="str">
            <v xml:space="preserve">  </v>
          </cell>
          <cell r="P1454">
            <v>3376386000</v>
          </cell>
        </row>
        <row r="1455">
          <cell r="H1455" t="str">
            <v xml:space="preserve">  </v>
          </cell>
          <cell r="I1455" t="str">
            <v xml:space="preserve">  </v>
          </cell>
          <cell r="J1455" t="str">
            <v xml:space="preserve">  </v>
          </cell>
          <cell r="K1455" t="str">
            <v xml:space="preserve">  </v>
          </cell>
          <cell r="L1455" t="str">
            <v xml:space="preserve">  </v>
          </cell>
          <cell r="M1455" t="str">
            <v xml:space="preserve">  </v>
          </cell>
          <cell r="N1455" t="str">
            <v xml:space="preserve">  </v>
          </cell>
          <cell r="O1455" t="str">
            <v xml:space="preserve">  </v>
          </cell>
          <cell r="P1455" t="str">
            <v xml:space="preserve">  </v>
          </cell>
        </row>
        <row r="1456">
          <cell r="H1456" t="str">
            <v xml:space="preserve">  </v>
          </cell>
          <cell r="I1456" t="str">
            <v xml:space="preserve">  </v>
          </cell>
          <cell r="J1456" t="str">
            <v xml:space="preserve">  </v>
          </cell>
          <cell r="K1456" t="str">
            <v xml:space="preserve">  </v>
          </cell>
          <cell r="L1456" t="str">
            <v xml:space="preserve">  </v>
          </cell>
          <cell r="M1456" t="str">
            <v xml:space="preserve">  </v>
          </cell>
          <cell r="N1456" t="str">
            <v xml:space="preserve">  </v>
          </cell>
          <cell r="O1456" t="str">
            <v xml:space="preserve">  </v>
          </cell>
          <cell r="P1456" t="str">
            <v xml:space="preserve">  </v>
          </cell>
        </row>
        <row r="1457">
          <cell r="H1457" t="str">
            <v xml:space="preserve">  </v>
          </cell>
          <cell r="I1457" t="str">
            <v xml:space="preserve">  </v>
          </cell>
          <cell r="J1457" t="str">
            <v xml:space="preserve">  </v>
          </cell>
          <cell r="K1457" t="str">
            <v xml:space="preserve">  </v>
          </cell>
          <cell r="L1457" t="str">
            <v xml:space="preserve">  </v>
          </cell>
          <cell r="M1457" t="str">
            <v xml:space="preserve">  </v>
          </cell>
          <cell r="N1457" t="str">
            <v xml:space="preserve">  </v>
          </cell>
          <cell r="O1457" t="str">
            <v xml:space="preserve">  </v>
          </cell>
          <cell r="P1457" t="str">
            <v xml:space="preserve">  </v>
          </cell>
        </row>
        <row r="1458">
          <cell r="H1458" t="str">
            <v xml:space="preserve">  </v>
          </cell>
          <cell r="I1458" t="str">
            <v xml:space="preserve">  </v>
          </cell>
          <cell r="J1458" t="str">
            <v xml:space="preserve">  </v>
          </cell>
          <cell r="K1458" t="str">
            <v xml:space="preserve">  </v>
          </cell>
          <cell r="L1458" t="str">
            <v xml:space="preserve">  </v>
          </cell>
          <cell r="M1458" t="str">
            <v xml:space="preserve">  </v>
          </cell>
          <cell r="N1458" t="str">
            <v xml:space="preserve">  </v>
          </cell>
          <cell r="O1458" t="str">
            <v xml:space="preserve">  </v>
          </cell>
          <cell r="P1458" t="str">
            <v xml:space="preserve">  </v>
          </cell>
        </row>
        <row r="1459">
          <cell r="H1459" t="str">
            <v xml:space="preserve">  </v>
          </cell>
          <cell r="I1459" t="str">
            <v xml:space="preserve">  </v>
          </cell>
          <cell r="J1459" t="str">
            <v xml:space="preserve">  </v>
          </cell>
          <cell r="K1459" t="str">
            <v xml:space="preserve">  </v>
          </cell>
          <cell r="L1459" t="str">
            <v xml:space="preserve">  </v>
          </cell>
          <cell r="M1459" t="str">
            <v xml:space="preserve">  </v>
          </cell>
          <cell r="N1459" t="str">
            <v xml:space="preserve">  </v>
          </cell>
          <cell r="O1459" t="str">
            <v xml:space="preserve">  </v>
          </cell>
          <cell r="P1459" t="str">
            <v xml:space="preserve">  </v>
          </cell>
        </row>
        <row r="1460">
          <cell r="C1460">
            <v>21016100</v>
          </cell>
          <cell r="D1460" t="str">
            <v>EUR</v>
          </cell>
          <cell r="E1460" t="str">
            <v>GOB. BELGICA</v>
          </cell>
          <cell r="F1460" t="str">
            <v>G. BELGICA IV</v>
          </cell>
          <cell r="G1460" t="str">
            <v>GOBIERNO CENTRAL</v>
          </cell>
          <cell r="H1460" t="str">
            <v xml:space="preserve"> 09.11.1995 </v>
          </cell>
          <cell r="I1460">
            <v>-5.8090000000000002</v>
          </cell>
          <cell r="J1460" t="str">
            <v xml:space="preserve">  </v>
          </cell>
          <cell r="K1460" t="str">
            <v xml:space="preserve">  </v>
          </cell>
          <cell r="L1460" t="str">
            <v xml:space="preserve">  </v>
          </cell>
          <cell r="M1460" t="str">
            <v xml:space="preserve">  </v>
          </cell>
          <cell r="N1460" t="str">
            <v xml:space="preserve">  </v>
          </cell>
          <cell r="O1460" t="str">
            <v xml:space="preserve">  </v>
          </cell>
          <cell r="P1460">
            <v>-5.8810000000000002</v>
          </cell>
        </row>
        <row r="1461">
          <cell r="H1461" t="str">
            <v xml:space="preserve">  </v>
          </cell>
          <cell r="I1461" t="str">
            <v xml:space="preserve">  </v>
          </cell>
          <cell r="J1461" t="str">
            <v xml:space="preserve">  </v>
          </cell>
          <cell r="K1461" t="str">
            <v xml:space="preserve">  </v>
          </cell>
          <cell r="L1461" t="str">
            <v xml:space="preserve">  </v>
          </cell>
          <cell r="M1461" t="str">
            <v xml:space="preserve">  </v>
          </cell>
          <cell r="N1461" t="str">
            <v xml:space="preserve">  </v>
          </cell>
          <cell r="O1461" t="str">
            <v xml:space="preserve">  </v>
          </cell>
          <cell r="P1461" t="str">
            <v xml:space="preserve">  </v>
          </cell>
        </row>
        <row r="1462">
          <cell r="H1462" t="str">
            <v xml:space="preserve">  </v>
          </cell>
          <cell r="I1462" t="str">
            <v xml:space="preserve">  </v>
          </cell>
          <cell r="J1462" t="str">
            <v xml:space="preserve">  </v>
          </cell>
          <cell r="K1462" t="str">
            <v xml:space="preserve">  </v>
          </cell>
          <cell r="L1462" t="str">
            <v xml:space="preserve">  </v>
          </cell>
          <cell r="M1462" t="str">
            <v xml:space="preserve">  </v>
          </cell>
          <cell r="N1462" t="str">
            <v xml:space="preserve">  </v>
          </cell>
          <cell r="O1462" t="str">
            <v xml:space="preserve">  </v>
          </cell>
          <cell r="P1462" t="str">
            <v xml:space="preserve">  </v>
          </cell>
        </row>
        <row r="1463">
          <cell r="H1463" t="str">
            <v xml:space="preserve">  </v>
          </cell>
          <cell r="I1463" t="str">
            <v xml:space="preserve">  </v>
          </cell>
          <cell r="J1463" t="str">
            <v xml:space="preserve">  </v>
          </cell>
          <cell r="K1463" t="str">
            <v xml:space="preserve">  </v>
          </cell>
          <cell r="L1463" t="str">
            <v xml:space="preserve">  </v>
          </cell>
          <cell r="M1463" t="str">
            <v xml:space="preserve">  </v>
          </cell>
          <cell r="N1463" t="str">
            <v xml:space="preserve">  </v>
          </cell>
          <cell r="O1463" t="str">
            <v xml:space="preserve">  </v>
          </cell>
          <cell r="P1463" t="str">
            <v xml:space="preserve">  </v>
          </cell>
        </row>
        <row r="1464">
          <cell r="H1464" t="str">
            <v xml:space="preserve">  </v>
          </cell>
          <cell r="I1464" t="str">
            <v xml:space="preserve">  </v>
          </cell>
          <cell r="J1464" t="str">
            <v xml:space="preserve">  </v>
          </cell>
          <cell r="K1464" t="str">
            <v xml:space="preserve">  </v>
          </cell>
          <cell r="L1464" t="str">
            <v xml:space="preserve">  </v>
          </cell>
          <cell r="M1464" t="str">
            <v xml:space="preserve">  </v>
          </cell>
          <cell r="N1464" t="str">
            <v xml:space="preserve">  </v>
          </cell>
          <cell r="O1464" t="str">
            <v xml:space="preserve">  </v>
          </cell>
          <cell r="P1464" t="str">
            <v xml:space="preserve">  </v>
          </cell>
        </row>
        <row r="1465">
          <cell r="H1465" t="str">
            <v xml:space="preserve">  </v>
          </cell>
          <cell r="I1465" t="str">
            <v xml:space="preserve">  </v>
          </cell>
          <cell r="J1465" t="str">
            <v xml:space="preserve">  </v>
          </cell>
          <cell r="K1465" t="str">
            <v xml:space="preserve">  </v>
          </cell>
          <cell r="L1465" t="str">
            <v xml:space="preserve">  </v>
          </cell>
          <cell r="M1465" t="str">
            <v xml:space="preserve">  </v>
          </cell>
          <cell r="N1465" t="str">
            <v xml:space="preserve">  </v>
          </cell>
          <cell r="O1465" t="str">
            <v xml:space="preserve">  </v>
          </cell>
          <cell r="P1465" t="str">
            <v xml:space="preserve">  </v>
          </cell>
        </row>
        <row r="1466">
          <cell r="C1466">
            <v>21018100</v>
          </cell>
          <cell r="D1466" t="str">
            <v>EUR</v>
          </cell>
          <cell r="E1466" t="str">
            <v>GOB. BELGICA</v>
          </cell>
          <cell r="F1466" t="str">
            <v>G.BELGICA V</v>
          </cell>
          <cell r="G1466" t="str">
            <v>GOBIERNO CENTRAL</v>
          </cell>
          <cell r="H1466" t="str">
            <v xml:space="preserve"> 27.01.1997 </v>
          </cell>
          <cell r="I1466">
            <v>60374.682999999997</v>
          </cell>
          <cell r="J1466" t="str">
            <v xml:space="preserve">  </v>
          </cell>
          <cell r="K1466" t="str">
            <v xml:space="preserve">  </v>
          </cell>
          <cell r="L1466" t="str">
            <v xml:space="preserve">  </v>
          </cell>
          <cell r="M1466" t="str">
            <v xml:space="preserve">  </v>
          </cell>
          <cell r="N1466" t="str">
            <v xml:space="preserve">  </v>
          </cell>
          <cell r="O1466" t="str">
            <v xml:space="preserve">  </v>
          </cell>
          <cell r="P1466">
            <v>61131.006999999998</v>
          </cell>
        </row>
        <row r="1467">
          <cell r="H1467" t="str">
            <v xml:space="preserve">  </v>
          </cell>
          <cell r="I1467" t="str">
            <v xml:space="preserve">  </v>
          </cell>
          <cell r="J1467" t="str">
            <v xml:space="preserve">  </v>
          </cell>
          <cell r="K1467" t="str">
            <v xml:space="preserve">  </v>
          </cell>
          <cell r="L1467" t="str">
            <v xml:space="preserve">  </v>
          </cell>
          <cell r="M1467" t="str">
            <v xml:space="preserve">  </v>
          </cell>
          <cell r="N1467" t="str">
            <v xml:space="preserve">  </v>
          </cell>
          <cell r="O1467" t="str">
            <v xml:space="preserve">  </v>
          </cell>
          <cell r="P1467" t="str">
            <v xml:space="preserve">  </v>
          </cell>
        </row>
        <row r="1468">
          <cell r="H1468" t="str">
            <v xml:space="preserve">  </v>
          </cell>
          <cell r="I1468" t="str">
            <v xml:space="preserve">  </v>
          </cell>
          <cell r="J1468" t="str">
            <v xml:space="preserve">  </v>
          </cell>
          <cell r="K1468" t="str">
            <v xml:space="preserve">  </v>
          </cell>
          <cell r="L1468" t="str">
            <v xml:space="preserve">  </v>
          </cell>
          <cell r="M1468" t="str">
            <v xml:space="preserve">  </v>
          </cell>
          <cell r="N1468" t="str">
            <v xml:space="preserve">  </v>
          </cell>
          <cell r="O1468" t="str">
            <v xml:space="preserve">  </v>
          </cell>
          <cell r="P1468" t="str">
            <v xml:space="preserve">  </v>
          </cell>
        </row>
        <row r="1469">
          <cell r="H1469" t="str">
            <v xml:space="preserve">  </v>
          </cell>
          <cell r="I1469" t="str">
            <v xml:space="preserve">  </v>
          </cell>
          <cell r="J1469" t="str">
            <v xml:space="preserve">  </v>
          </cell>
          <cell r="K1469" t="str">
            <v xml:space="preserve">  </v>
          </cell>
          <cell r="L1469" t="str">
            <v xml:space="preserve">  </v>
          </cell>
          <cell r="M1469" t="str">
            <v xml:space="preserve">  </v>
          </cell>
          <cell r="N1469" t="str">
            <v xml:space="preserve">  </v>
          </cell>
          <cell r="O1469" t="str">
            <v xml:space="preserve">  </v>
          </cell>
          <cell r="P1469" t="str">
            <v xml:space="preserve">  </v>
          </cell>
        </row>
        <row r="1470">
          <cell r="H1470" t="str">
            <v xml:space="preserve">  </v>
          </cell>
          <cell r="I1470" t="str">
            <v xml:space="preserve">  </v>
          </cell>
          <cell r="J1470" t="str">
            <v xml:space="preserve">  </v>
          </cell>
          <cell r="K1470" t="str">
            <v xml:space="preserve">  </v>
          </cell>
          <cell r="L1470" t="str">
            <v xml:space="preserve">  </v>
          </cell>
          <cell r="M1470" t="str">
            <v xml:space="preserve">  </v>
          </cell>
          <cell r="N1470" t="str">
            <v xml:space="preserve">  </v>
          </cell>
          <cell r="O1470" t="str">
            <v xml:space="preserve">  </v>
          </cell>
          <cell r="P1470" t="str">
            <v xml:space="preserve">  </v>
          </cell>
        </row>
        <row r="1471">
          <cell r="H1471" t="str">
            <v xml:space="preserve">  </v>
          </cell>
          <cell r="I1471" t="str">
            <v xml:space="preserve">  </v>
          </cell>
          <cell r="J1471" t="str">
            <v xml:space="preserve">  </v>
          </cell>
          <cell r="K1471" t="str">
            <v xml:space="preserve">  </v>
          </cell>
          <cell r="L1471" t="str">
            <v xml:space="preserve">  </v>
          </cell>
          <cell r="M1471" t="str">
            <v xml:space="preserve">  </v>
          </cell>
          <cell r="N1471" t="str">
            <v xml:space="preserve">  </v>
          </cell>
          <cell r="O1471" t="str">
            <v xml:space="preserve">  </v>
          </cell>
          <cell r="P1471" t="str">
            <v xml:space="preserve">  </v>
          </cell>
        </row>
        <row r="1472">
          <cell r="C1472">
            <v>21019100</v>
          </cell>
          <cell r="D1472" t="str">
            <v>EUR</v>
          </cell>
          <cell r="E1472" t="str">
            <v>GOB. BELGICA</v>
          </cell>
          <cell r="F1472" t="str">
            <v>G. BELGICA VI APLICA</v>
          </cell>
          <cell r="G1472" t="str">
            <v>GOBIERNO CENTRAL</v>
          </cell>
          <cell r="H1472" t="str">
            <v xml:space="preserve"> 30.09.1998 </v>
          </cell>
          <cell r="I1472">
            <v>142117.58600000001</v>
          </cell>
          <cell r="J1472" t="str">
            <v xml:space="preserve">  </v>
          </cell>
          <cell r="K1472" t="str">
            <v xml:space="preserve">  </v>
          </cell>
          <cell r="L1472" t="str">
            <v xml:space="preserve">  </v>
          </cell>
          <cell r="M1472" t="str">
            <v xml:space="preserve">  </v>
          </cell>
          <cell r="N1472" t="str">
            <v xml:space="preserve">  </v>
          </cell>
          <cell r="O1472" t="str">
            <v xml:space="preserve">  </v>
          </cell>
          <cell r="P1472">
            <v>143897.916</v>
          </cell>
        </row>
        <row r="1473">
          <cell r="H1473" t="str">
            <v xml:space="preserve">  </v>
          </cell>
          <cell r="I1473" t="str">
            <v xml:space="preserve">  </v>
          </cell>
          <cell r="J1473" t="str">
            <v xml:space="preserve">  </v>
          </cell>
          <cell r="K1473" t="str">
            <v xml:space="preserve">  </v>
          </cell>
          <cell r="L1473" t="str">
            <v xml:space="preserve">  </v>
          </cell>
          <cell r="M1473" t="str">
            <v xml:space="preserve">  </v>
          </cell>
          <cell r="N1473" t="str">
            <v xml:space="preserve">  </v>
          </cell>
          <cell r="O1473" t="str">
            <v xml:space="preserve">  </v>
          </cell>
          <cell r="P1473" t="str">
            <v xml:space="preserve">  </v>
          </cell>
        </row>
        <row r="1474">
          <cell r="H1474" t="str">
            <v xml:space="preserve">  </v>
          </cell>
          <cell r="I1474" t="str">
            <v xml:space="preserve">  </v>
          </cell>
          <cell r="J1474" t="str">
            <v xml:space="preserve">  </v>
          </cell>
          <cell r="K1474" t="str">
            <v xml:space="preserve">  </v>
          </cell>
          <cell r="L1474" t="str">
            <v xml:space="preserve">  </v>
          </cell>
          <cell r="M1474" t="str">
            <v xml:space="preserve">  </v>
          </cell>
          <cell r="N1474" t="str">
            <v xml:space="preserve">  </v>
          </cell>
          <cell r="O1474" t="str">
            <v xml:space="preserve">  </v>
          </cell>
          <cell r="P1474" t="str">
            <v xml:space="preserve">  </v>
          </cell>
        </row>
        <row r="1475">
          <cell r="H1475" t="str">
            <v xml:space="preserve">  </v>
          </cell>
          <cell r="I1475" t="str">
            <v xml:space="preserve">  </v>
          </cell>
          <cell r="J1475" t="str">
            <v xml:space="preserve">  </v>
          </cell>
          <cell r="K1475" t="str">
            <v xml:space="preserve">  </v>
          </cell>
          <cell r="L1475" t="str">
            <v xml:space="preserve">  </v>
          </cell>
          <cell r="M1475" t="str">
            <v xml:space="preserve">  </v>
          </cell>
          <cell r="N1475" t="str">
            <v xml:space="preserve">  </v>
          </cell>
          <cell r="O1475" t="str">
            <v xml:space="preserve">  </v>
          </cell>
          <cell r="P1475" t="str">
            <v xml:space="preserve">  </v>
          </cell>
        </row>
        <row r="1476">
          <cell r="H1476" t="str">
            <v xml:space="preserve">  </v>
          </cell>
          <cell r="I1476" t="str">
            <v xml:space="preserve">  </v>
          </cell>
          <cell r="J1476" t="str">
            <v xml:space="preserve">  </v>
          </cell>
          <cell r="K1476" t="str">
            <v xml:space="preserve">  </v>
          </cell>
          <cell r="L1476" t="str">
            <v xml:space="preserve">  </v>
          </cell>
          <cell r="M1476" t="str">
            <v xml:space="preserve">  </v>
          </cell>
          <cell r="N1476" t="str">
            <v xml:space="preserve">  </v>
          </cell>
          <cell r="O1476" t="str">
            <v xml:space="preserve">  </v>
          </cell>
          <cell r="P1476" t="str">
            <v xml:space="preserve">  </v>
          </cell>
        </row>
        <row r="1477">
          <cell r="H1477" t="str">
            <v xml:space="preserve">  </v>
          </cell>
          <cell r="I1477" t="str">
            <v xml:space="preserve">  </v>
          </cell>
          <cell r="J1477" t="str">
            <v xml:space="preserve">  </v>
          </cell>
          <cell r="K1477" t="str">
            <v xml:space="preserve">  </v>
          </cell>
          <cell r="L1477" t="str">
            <v xml:space="preserve">  </v>
          </cell>
          <cell r="M1477" t="str">
            <v xml:space="preserve">  </v>
          </cell>
          <cell r="N1477" t="str">
            <v xml:space="preserve">  </v>
          </cell>
          <cell r="O1477" t="str">
            <v xml:space="preserve">  </v>
          </cell>
          <cell r="P1477" t="str">
            <v xml:space="preserve">  </v>
          </cell>
        </row>
        <row r="1478">
          <cell r="C1478">
            <v>23005100</v>
          </cell>
          <cell r="D1478" t="str">
            <v>USD</v>
          </cell>
          <cell r="E1478" t="str">
            <v>USAID</v>
          </cell>
          <cell r="F1478" t="str">
            <v>518-T-058-A</v>
          </cell>
          <cell r="G1478" t="str">
            <v>GOBIERNO CENTRAL</v>
          </cell>
          <cell r="H1478" t="str">
            <v xml:space="preserve"> 31.08.1986 </v>
          </cell>
          <cell r="I1478">
            <v>230081.75</v>
          </cell>
          <cell r="J1478" t="str">
            <v xml:space="preserve">  </v>
          </cell>
          <cell r="K1478">
            <v>56242.31</v>
          </cell>
          <cell r="L1478">
            <v>3451.23</v>
          </cell>
          <cell r="M1478" t="str">
            <v xml:space="preserve">  </v>
          </cell>
          <cell r="N1478" t="str">
            <v xml:space="preserve">  </v>
          </cell>
          <cell r="O1478" t="str">
            <v xml:space="preserve">  </v>
          </cell>
          <cell r="P1478">
            <v>173839.44</v>
          </cell>
        </row>
        <row r="1479">
          <cell r="H1479" t="str">
            <v xml:space="preserve">  </v>
          </cell>
          <cell r="I1479" t="str">
            <v xml:space="preserve">  </v>
          </cell>
          <cell r="J1479" t="str">
            <v xml:space="preserve">  </v>
          </cell>
          <cell r="K1479" t="str">
            <v xml:space="preserve">  </v>
          </cell>
          <cell r="L1479" t="str">
            <v xml:space="preserve">  </v>
          </cell>
          <cell r="M1479" t="str">
            <v xml:space="preserve">  </v>
          </cell>
          <cell r="N1479" t="str">
            <v xml:space="preserve">  </v>
          </cell>
          <cell r="O1479" t="str">
            <v xml:space="preserve">  </v>
          </cell>
          <cell r="P1479" t="str">
            <v xml:space="preserve">  </v>
          </cell>
        </row>
        <row r="1480">
          <cell r="H1480" t="str">
            <v xml:space="preserve">  </v>
          </cell>
          <cell r="I1480" t="str">
            <v xml:space="preserve">  </v>
          </cell>
          <cell r="J1480" t="str">
            <v xml:space="preserve">  </v>
          </cell>
          <cell r="K1480" t="str">
            <v xml:space="preserve">  </v>
          </cell>
          <cell r="L1480" t="str">
            <v xml:space="preserve">  </v>
          </cell>
          <cell r="M1480" t="str">
            <v xml:space="preserve">  </v>
          </cell>
          <cell r="N1480" t="str">
            <v xml:space="preserve">  </v>
          </cell>
          <cell r="O1480" t="str">
            <v xml:space="preserve">  </v>
          </cell>
          <cell r="P1480" t="str">
            <v xml:space="preserve">  </v>
          </cell>
        </row>
        <row r="1481">
          <cell r="H1481" t="str">
            <v xml:space="preserve">  </v>
          </cell>
          <cell r="I1481" t="str">
            <v xml:space="preserve">  </v>
          </cell>
          <cell r="J1481" t="str">
            <v xml:space="preserve">  </v>
          </cell>
          <cell r="K1481" t="str">
            <v xml:space="preserve">  </v>
          </cell>
          <cell r="L1481" t="str">
            <v xml:space="preserve">  </v>
          </cell>
          <cell r="M1481" t="str">
            <v xml:space="preserve">  </v>
          </cell>
          <cell r="N1481" t="str">
            <v xml:space="preserve">  </v>
          </cell>
          <cell r="O1481" t="str">
            <v xml:space="preserve">  </v>
          </cell>
          <cell r="P1481" t="str">
            <v xml:space="preserve">  </v>
          </cell>
        </row>
        <row r="1482">
          <cell r="H1482" t="str">
            <v xml:space="preserve">  </v>
          </cell>
          <cell r="I1482" t="str">
            <v xml:space="preserve">  </v>
          </cell>
          <cell r="J1482" t="str">
            <v xml:space="preserve">  </v>
          </cell>
          <cell r="K1482" t="str">
            <v xml:space="preserve">  </v>
          </cell>
          <cell r="L1482" t="str">
            <v xml:space="preserve">  </v>
          </cell>
          <cell r="M1482" t="str">
            <v xml:space="preserve">  </v>
          </cell>
          <cell r="N1482" t="str">
            <v xml:space="preserve">  </v>
          </cell>
          <cell r="O1482" t="str">
            <v xml:space="preserve">  </v>
          </cell>
          <cell r="P1482" t="str">
            <v xml:space="preserve">  </v>
          </cell>
        </row>
        <row r="1483">
          <cell r="H1483" t="str">
            <v xml:space="preserve">  </v>
          </cell>
          <cell r="I1483" t="str">
            <v xml:space="preserve">  </v>
          </cell>
          <cell r="J1483" t="str">
            <v xml:space="preserve">  </v>
          </cell>
          <cell r="K1483" t="str">
            <v xml:space="preserve">  </v>
          </cell>
          <cell r="L1483" t="str">
            <v xml:space="preserve">  </v>
          </cell>
          <cell r="M1483" t="str">
            <v xml:space="preserve">  </v>
          </cell>
          <cell r="N1483" t="str">
            <v xml:space="preserve">  </v>
          </cell>
          <cell r="O1483" t="str">
            <v xml:space="preserve">  </v>
          </cell>
          <cell r="P1483" t="str">
            <v xml:space="preserve">  </v>
          </cell>
        </row>
        <row r="1484">
          <cell r="C1484">
            <v>23010100</v>
          </cell>
          <cell r="D1484" t="str">
            <v>USD</v>
          </cell>
          <cell r="E1484" t="str">
            <v>USAID</v>
          </cell>
          <cell r="F1484" t="str">
            <v>AID 518-T-058-B</v>
          </cell>
          <cell r="G1484" t="str">
            <v>GOBIERNO CENTRAL</v>
          </cell>
          <cell r="H1484" t="str">
            <v xml:space="preserve"> 23.07.1987 </v>
          </cell>
          <cell r="I1484">
            <v>40668.199999999997</v>
          </cell>
          <cell r="J1484" t="str">
            <v xml:space="preserve">  </v>
          </cell>
          <cell r="K1484" t="str">
            <v xml:space="preserve">  </v>
          </cell>
          <cell r="L1484" t="str">
            <v xml:space="preserve">  </v>
          </cell>
          <cell r="M1484" t="str">
            <v xml:space="preserve">  </v>
          </cell>
          <cell r="N1484" t="str">
            <v xml:space="preserve">  </v>
          </cell>
          <cell r="O1484" t="str">
            <v xml:space="preserve">  </v>
          </cell>
          <cell r="P1484">
            <v>40668.199999999997</v>
          </cell>
        </row>
        <row r="1485">
          <cell r="H1485" t="str">
            <v xml:space="preserve">  </v>
          </cell>
          <cell r="I1485" t="str">
            <v xml:space="preserve">  </v>
          </cell>
          <cell r="J1485" t="str">
            <v xml:space="preserve">  </v>
          </cell>
          <cell r="K1485" t="str">
            <v xml:space="preserve">  </v>
          </cell>
          <cell r="L1485" t="str">
            <v xml:space="preserve">  </v>
          </cell>
          <cell r="M1485" t="str">
            <v xml:space="preserve">  </v>
          </cell>
          <cell r="N1485" t="str">
            <v xml:space="preserve">  </v>
          </cell>
          <cell r="O1485" t="str">
            <v xml:space="preserve">  </v>
          </cell>
          <cell r="P1485" t="str">
            <v xml:space="preserve">  </v>
          </cell>
        </row>
        <row r="1486">
          <cell r="H1486" t="str">
            <v xml:space="preserve">  </v>
          </cell>
          <cell r="I1486" t="str">
            <v xml:space="preserve">  </v>
          </cell>
          <cell r="J1486" t="str">
            <v xml:space="preserve">  </v>
          </cell>
          <cell r="K1486" t="str">
            <v xml:space="preserve">  </v>
          </cell>
          <cell r="L1486" t="str">
            <v xml:space="preserve">  </v>
          </cell>
          <cell r="M1486" t="str">
            <v xml:space="preserve">  </v>
          </cell>
          <cell r="N1486" t="str">
            <v xml:space="preserve">  </v>
          </cell>
          <cell r="O1486" t="str">
            <v xml:space="preserve">  </v>
          </cell>
          <cell r="P1486" t="str">
            <v xml:space="preserve">  </v>
          </cell>
        </row>
        <row r="1487">
          <cell r="H1487" t="str">
            <v xml:space="preserve">  </v>
          </cell>
          <cell r="I1487" t="str">
            <v xml:space="preserve">  </v>
          </cell>
          <cell r="J1487" t="str">
            <v xml:space="preserve">  </v>
          </cell>
          <cell r="K1487" t="str">
            <v xml:space="preserve">  </v>
          </cell>
          <cell r="L1487" t="str">
            <v xml:space="preserve">  </v>
          </cell>
          <cell r="M1487" t="str">
            <v xml:space="preserve">  </v>
          </cell>
          <cell r="N1487" t="str">
            <v xml:space="preserve">  </v>
          </cell>
          <cell r="O1487" t="str">
            <v xml:space="preserve">  </v>
          </cell>
          <cell r="P1487" t="str">
            <v xml:space="preserve">  </v>
          </cell>
        </row>
        <row r="1488">
          <cell r="H1488" t="str">
            <v xml:space="preserve">  </v>
          </cell>
          <cell r="I1488" t="str">
            <v xml:space="preserve">  </v>
          </cell>
          <cell r="J1488" t="str">
            <v xml:space="preserve">  </v>
          </cell>
          <cell r="K1488" t="str">
            <v xml:space="preserve">  </v>
          </cell>
          <cell r="L1488" t="str">
            <v xml:space="preserve">  </v>
          </cell>
          <cell r="M1488" t="str">
            <v xml:space="preserve">  </v>
          </cell>
          <cell r="N1488" t="str">
            <v xml:space="preserve">  </v>
          </cell>
          <cell r="O1488" t="str">
            <v xml:space="preserve">  </v>
          </cell>
          <cell r="P1488" t="str">
            <v xml:space="preserve">  </v>
          </cell>
        </row>
        <row r="1489">
          <cell r="H1489" t="str">
            <v xml:space="preserve">  </v>
          </cell>
          <cell r="I1489" t="str">
            <v xml:space="preserve">  </v>
          </cell>
          <cell r="J1489" t="str">
            <v xml:space="preserve">  </v>
          </cell>
          <cell r="K1489" t="str">
            <v xml:space="preserve">  </v>
          </cell>
          <cell r="L1489" t="str">
            <v xml:space="preserve">  </v>
          </cell>
          <cell r="M1489" t="str">
            <v xml:space="preserve">  </v>
          </cell>
          <cell r="N1489" t="str">
            <v xml:space="preserve">  </v>
          </cell>
          <cell r="O1489" t="str">
            <v xml:space="preserve">  </v>
          </cell>
          <cell r="P1489" t="str">
            <v xml:space="preserve">  </v>
          </cell>
        </row>
        <row r="1490">
          <cell r="C1490">
            <v>23014100</v>
          </cell>
          <cell r="D1490" t="str">
            <v>USD</v>
          </cell>
          <cell r="E1490" t="str">
            <v>USAID</v>
          </cell>
          <cell r="F1490" t="str">
            <v>AID 518-T-058-C</v>
          </cell>
          <cell r="G1490" t="str">
            <v>GOBIERNO CENTRAL</v>
          </cell>
          <cell r="H1490" t="str">
            <v xml:space="preserve"> 21.07.1987 </v>
          </cell>
          <cell r="I1490">
            <v>190497.37</v>
          </cell>
          <cell r="J1490" t="str">
            <v xml:space="preserve">  </v>
          </cell>
          <cell r="K1490" t="str">
            <v xml:space="preserve">  </v>
          </cell>
          <cell r="L1490" t="str">
            <v xml:space="preserve">  </v>
          </cell>
          <cell r="M1490" t="str">
            <v xml:space="preserve">  </v>
          </cell>
          <cell r="N1490" t="str">
            <v xml:space="preserve">  </v>
          </cell>
          <cell r="O1490" t="str">
            <v xml:space="preserve">  </v>
          </cell>
          <cell r="P1490">
            <v>190497.37</v>
          </cell>
        </row>
        <row r="1491">
          <cell r="H1491" t="str">
            <v xml:space="preserve">  </v>
          </cell>
          <cell r="I1491" t="str">
            <v xml:space="preserve">  </v>
          </cell>
          <cell r="J1491" t="str">
            <v xml:space="preserve">  </v>
          </cell>
          <cell r="K1491" t="str">
            <v xml:space="preserve">  </v>
          </cell>
          <cell r="L1491" t="str">
            <v xml:space="preserve">  </v>
          </cell>
          <cell r="M1491" t="str">
            <v xml:space="preserve">  </v>
          </cell>
          <cell r="N1491" t="str">
            <v xml:space="preserve">  </v>
          </cell>
          <cell r="O1491" t="str">
            <v xml:space="preserve">  </v>
          </cell>
          <cell r="P1491" t="str">
            <v xml:space="preserve">  </v>
          </cell>
        </row>
        <row r="1492">
          <cell r="H1492" t="str">
            <v xml:space="preserve">  </v>
          </cell>
          <cell r="I1492" t="str">
            <v xml:space="preserve">  </v>
          </cell>
          <cell r="J1492" t="str">
            <v xml:space="preserve">  </v>
          </cell>
          <cell r="K1492" t="str">
            <v xml:space="preserve">  </v>
          </cell>
          <cell r="L1492" t="str">
            <v xml:space="preserve">  </v>
          </cell>
          <cell r="M1492" t="str">
            <v xml:space="preserve">  </v>
          </cell>
          <cell r="N1492" t="str">
            <v xml:space="preserve">  </v>
          </cell>
          <cell r="O1492" t="str">
            <v xml:space="preserve">  </v>
          </cell>
          <cell r="P1492" t="str">
            <v xml:space="preserve">  </v>
          </cell>
        </row>
        <row r="1493">
          <cell r="H1493" t="str">
            <v xml:space="preserve">  </v>
          </cell>
          <cell r="I1493" t="str">
            <v xml:space="preserve">  </v>
          </cell>
          <cell r="J1493" t="str">
            <v xml:space="preserve">  </v>
          </cell>
          <cell r="K1493" t="str">
            <v xml:space="preserve">  </v>
          </cell>
          <cell r="L1493" t="str">
            <v xml:space="preserve">  </v>
          </cell>
          <cell r="M1493" t="str">
            <v xml:space="preserve">  </v>
          </cell>
          <cell r="N1493" t="str">
            <v xml:space="preserve">  </v>
          </cell>
          <cell r="O1493" t="str">
            <v xml:space="preserve">  </v>
          </cell>
          <cell r="P1493" t="str">
            <v xml:space="preserve">  </v>
          </cell>
        </row>
        <row r="1494">
          <cell r="H1494" t="str">
            <v xml:space="preserve">  </v>
          </cell>
          <cell r="I1494" t="str">
            <v xml:space="preserve">  </v>
          </cell>
          <cell r="J1494" t="str">
            <v xml:space="preserve">  </v>
          </cell>
          <cell r="K1494" t="str">
            <v xml:space="preserve">  </v>
          </cell>
          <cell r="L1494" t="str">
            <v xml:space="preserve">  </v>
          </cell>
          <cell r="M1494" t="str">
            <v xml:space="preserve">  </v>
          </cell>
          <cell r="N1494" t="str">
            <v xml:space="preserve">  </v>
          </cell>
          <cell r="O1494" t="str">
            <v xml:space="preserve">  </v>
          </cell>
          <cell r="P1494" t="str">
            <v xml:space="preserve">  </v>
          </cell>
        </row>
        <row r="1495">
          <cell r="H1495" t="str">
            <v xml:space="preserve">  </v>
          </cell>
          <cell r="I1495" t="str">
            <v xml:space="preserve">  </v>
          </cell>
          <cell r="J1495" t="str">
            <v xml:space="preserve">  </v>
          </cell>
          <cell r="K1495" t="str">
            <v xml:space="preserve">  </v>
          </cell>
          <cell r="L1495" t="str">
            <v xml:space="preserve">  </v>
          </cell>
          <cell r="M1495" t="str">
            <v xml:space="preserve">  </v>
          </cell>
          <cell r="N1495" t="str">
            <v xml:space="preserve">  </v>
          </cell>
          <cell r="O1495" t="str">
            <v xml:space="preserve">  </v>
          </cell>
          <cell r="P1495" t="str">
            <v xml:space="preserve">  </v>
          </cell>
        </row>
        <row r="1496">
          <cell r="C1496">
            <v>23076100</v>
          </cell>
          <cell r="D1496" t="str">
            <v>EUR</v>
          </cell>
          <cell r="E1496" t="str">
            <v>KFW</v>
          </cell>
          <cell r="F1496">
            <v>8766461</v>
          </cell>
          <cell r="G1496" t="str">
            <v>GOBIERNO CENTRAL</v>
          </cell>
          <cell r="H1496" t="str">
            <v xml:space="preserve"> 14.11.1989 </v>
          </cell>
          <cell r="I1496">
            <v>239990.38099999999</v>
          </cell>
          <cell r="J1496" t="str">
            <v xml:space="preserve">  </v>
          </cell>
          <cell r="K1496" t="str">
            <v xml:space="preserve">  </v>
          </cell>
          <cell r="L1496" t="str">
            <v xml:space="preserve">  </v>
          </cell>
          <cell r="M1496" t="str">
            <v xml:space="preserve">  </v>
          </cell>
          <cell r="N1496" t="str">
            <v xml:space="preserve">  </v>
          </cell>
          <cell r="O1496" t="str">
            <v xml:space="preserve">  </v>
          </cell>
          <cell r="P1496">
            <v>242996.77799999999</v>
          </cell>
        </row>
        <row r="1497">
          <cell r="H1497" t="str">
            <v xml:space="preserve">  </v>
          </cell>
          <cell r="I1497" t="str">
            <v xml:space="preserve">  </v>
          </cell>
          <cell r="J1497" t="str">
            <v xml:space="preserve">  </v>
          </cell>
          <cell r="K1497" t="str">
            <v xml:space="preserve">  </v>
          </cell>
          <cell r="L1497" t="str">
            <v xml:space="preserve">  </v>
          </cell>
          <cell r="M1497" t="str">
            <v xml:space="preserve">  </v>
          </cell>
          <cell r="N1497" t="str">
            <v xml:space="preserve">  </v>
          </cell>
          <cell r="O1497" t="str">
            <v xml:space="preserve">  </v>
          </cell>
          <cell r="P1497" t="str">
            <v xml:space="preserve">  </v>
          </cell>
        </row>
        <row r="1498">
          <cell r="H1498" t="str">
            <v xml:space="preserve">  </v>
          </cell>
          <cell r="I1498" t="str">
            <v xml:space="preserve">  </v>
          </cell>
          <cell r="J1498" t="str">
            <v xml:space="preserve">  </v>
          </cell>
          <cell r="K1498" t="str">
            <v xml:space="preserve">  </v>
          </cell>
          <cell r="L1498" t="str">
            <v xml:space="preserve">  </v>
          </cell>
          <cell r="M1498" t="str">
            <v xml:space="preserve">  </v>
          </cell>
          <cell r="N1498" t="str">
            <v xml:space="preserve">  </v>
          </cell>
          <cell r="O1498" t="str">
            <v xml:space="preserve">  </v>
          </cell>
          <cell r="P1498" t="str">
            <v xml:space="preserve">  </v>
          </cell>
        </row>
        <row r="1499">
          <cell r="H1499" t="str">
            <v xml:space="preserve">  </v>
          </cell>
          <cell r="I1499" t="str">
            <v xml:space="preserve">  </v>
          </cell>
          <cell r="J1499" t="str">
            <v xml:space="preserve">  </v>
          </cell>
          <cell r="K1499" t="str">
            <v xml:space="preserve">  </v>
          </cell>
          <cell r="L1499" t="str">
            <v xml:space="preserve">  </v>
          </cell>
          <cell r="M1499" t="str">
            <v xml:space="preserve">  </v>
          </cell>
          <cell r="N1499" t="str">
            <v xml:space="preserve">  </v>
          </cell>
          <cell r="O1499" t="str">
            <v xml:space="preserve">  </v>
          </cell>
          <cell r="P1499" t="str">
            <v xml:space="preserve">  </v>
          </cell>
        </row>
        <row r="1500">
          <cell r="H1500" t="str">
            <v xml:space="preserve">  </v>
          </cell>
          <cell r="I1500" t="str">
            <v xml:space="preserve">  </v>
          </cell>
          <cell r="J1500" t="str">
            <v xml:space="preserve">  </v>
          </cell>
          <cell r="K1500" t="str">
            <v xml:space="preserve">  </v>
          </cell>
          <cell r="L1500" t="str">
            <v xml:space="preserve">  </v>
          </cell>
          <cell r="M1500" t="str">
            <v xml:space="preserve">  </v>
          </cell>
          <cell r="N1500" t="str">
            <v xml:space="preserve">  </v>
          </cell>
          <cell r="O1500" t="str">
            <v xml:space="preserve">  </v>
          </cell>
          <cell r="P1500" t="str">
            <v xml:space="preserve">  </v>
          </cell>
        </row>
        <row r="1501">
          <cell r="H1501" t="str">
            <v xml:space="preserve">  </v>
          </cell>
          <cell r="I1501" t="str">
            <v xml:space="preserve">  </v>
          </cell>
          <cell r="J1501" t="str">
            <v xml:space="preserve">  </v>
          </cell>
          <cell r="K1501" t="str">
            <v xml:space="preserve">  </v>
          </cell>
          <cell r="L1501" t="str">
            <v xml:space="preserve">  </v>
          </cell>
          <cell r="M1501" t="str">
            <v xml:space="preserve">  </v>
          </cell>
          <cell r="N1501" t="str">
            <v xml:space="preserve">  </v>
          </cell>
          <cell r="O1501" t="str">
            <v xml:space="preserve">  </v>
          </cell>
          <cell r="P1501" t="str">
            <v xml:space="preserve">  </v>
          </cell>
        </row>
        <row r="1502">
          <cell r="C1502">
            <v>23096000</v>
          </cell>
          <cell r="D1502" t="str">
            <v>USD</v>
          </cell>
          <cell r="E1502" t="str">
            <v>ICO - ESPAÑA</v>
          </cell>
          <cell r="F1502" t="str">
            <v>ICO 013026.0</v>
          </cell>
          <cell r="G1502" t="str">
            <v>GOBIERNO CENTRAL</v>
          </cell>
          <cell r="H1502" t="str">
            <v xml:space="preserve"> 14.05.1996 </v>
          </cell>
          <cell r="I1502">
            <v>66755.22</v>
          </cell>
          <cell r="J1502" t="str">
            <v xml:space="preserve">  </v>
          </cell>
          <cell r="K1502">
            <v>33377.440000000002</v>
          </cell>
          <cell r="L1502">
            <v>511.79</v>
          </cell>
          <cell r="M1502" t="str">
            <v xml:space="preserve">  </v>
          </cell>
          <cell r="N1502" t="str">
            <v xml:space="preserve">  </v>
          </cell>
          <cell r="O1502" t="str">
            <v xml:space="preserve">  </v>
          </cell>
          <cell r="P1502">
            <v>33377.78</v>
          </cell>
        </row>
        <row r="1503">
          <cell r="H1503" t="str">
            <v xml:space="preserve">  </v>
          </cell>
          <cell r="I1503" t="str">
            <v xml:space="preserve">  </v>
          </cell>
          <cell r="J1503" t="str">
            <v xml:space="preserve">  </v>
          </cell>
          <cell r="K1503" t="str">
            <v xml:space="preserve">  </v>
          </cell>
          <cell r="L1503" t="str">
            <v xml:space="preserve">  </v>
          </cell>
          <cell r="M1503" t="str">
            <v xml:space="preserve">  </v>
          </cell>
          <cell r="N1503" t="str">
            <v xml:space="preserve">  </v>
          </cell>
          <cell r="O1503" t="str">
            <v xml:space="preserve">  </v>
          </cell>
          <cell r="P1503" t="str">
            <v xml:space="preserve">  </v>
          </cell>
        </row>
        <row r="1504">
          <cell r="H1504" t="str">
            <v xml:space="preserve">  </v>
          </cell>
          <cell r="I1504" t="str">
            <v xml:space="preserve">  </v>
          </cell>
          <cell r="J1504" t="str">
            <v xml:space="preserve">  </v>
          </cell>
          <cell r="K1504" t="str">
            <v xml:space="preserve">  </v>
          </cell>
          <cell r="L1504" t="str">
            <v xml:space="preserve">  </v>
          </cell>
          <cell r="M1504" t="str">
            <v xml:space="preserve">  </v>
          </cell>
          <cell r="N1504" t="str">
            <v xml:space="preserve">  </v>
          </cell>
          <cell r="O1504" t="str">
            <v xml:space="preserve">  </v>
          </cell>
          <cell r="P1504" t="str">
            <v xml:space="preserve">  </v>
          </cell>
        </row>
        <row r="1505">
          <cell r="H1505" t="str">
            <v xml:space="preserve">  </v>
          </cell>
          <cell r="I1505" t="str">
            <v xml:space="preserve">  </v>
          </cell>
          <cell r="J1505" t="str">
            <v xml:space="preserve">  </v>
          </cell>
          <cell r="K1505" t="str">
            <v xml:space="preserve">  </v>
          </cell>
          <cell r="L1505" t="str">
            <v xml:space="preserve">  </v>
          </cell>
          <cell r="M1505" t="str">
            <v xml:space="preserve">  </v>
          </cell>
          <cell r="N1505" t="str">
            <v xml:space="preserve">  </v>
          </cell>
          <cell r="O1505" t="str">
            <v xml:space="preserve">  </v>
          </cell>
          <cell r="P1505" t="str">
            <v xml:space="preserve">  </v>
          </cell>
        </row>
        <row r="1506">
          <cell r="H1506" t="str">
            <v xml:space="preserve">  </v>
          </cell>
          <cell r="I1506" t="str">
            <v xml:space="preserve">  </v>
          </cell>
          <cell r="J1506" t="str">
            <v xml:space="preserve">  </v>
          </cell>
          <cell r="K1506" t="str">
            <v xml:space="preserve">  </v>
          </cell>
          <cell r="L1506" t="str">
            <v xml:space="preserve">  </v>
          </cell>
          <cell r="M1506" t="str">
            <v xml:space="preserve">  </v>
          </cell>
          <cell r="N1506" t="str">
            <v xml:space="preserve">  </v>
          </cell>
          <cell r="O1506" t="str">
            <v xml:space="preserve">  </v>
          </cell>
          <cell r="P1506" t="str">
            <v xml:space="preserve">  </v>
          </cell>
        </row>
        <row r="1507">
          <cell r="H1507" t="str">
            <v xml:space="preserve">  </v>
          </cell>
          <cell r="I1507" t="str">
            <v xml:space="preserve">  </v>
          </cell>
          <cell r="J1507" t="str">
            <v xml:space="preserve">  </v>
          </cell>
          <cell r="K1507" t="str">
            <v xml:space="preserve">  </v>
          </cell>
          <cell r="L1507" t="str">
            <v xml:space="preserve">  </v>
          </cell>
          <cell r="M1507" t="str">
            <v xml:space="preserve">  </v>
          </cell>
          <cell r="N1507" t="str">
            <v xml:space="preserve">  </v>
          </cell>
          <cell r="O1507" t="str">
            <v xml:space="preserve">  </v>
          </cell>
          <cell r="P1507" t="str">
            <v xml:space="preserve">  </v>
          </cell>
        </row>
        <row r="1508">
          <cell r="C1508">
            <v>23097000</v>
          </cell>
          <cell r="D1508" t="str">
            <v>USD</v>
          </cell>
          <cell r="E1508" t="str">
            <v>ICO - ESPAÑA</v>
          </cell>
          <cell r="F1508" t="str">
            <v>ICO 6) 013025.0</v>
          </cell>
          <cell r="G1508" t="str">
            <v>EMETEL</v>
          </cell>
          <cell r="H1508" t="str">
            <v xml:space="preserve"> 19.01.1996 </v>
          </cell>
          <cell r="I1508">
            <v>286227.40000000002</v>
          </cell>
          <cell r="J1508" t="str">
            <v xml:space="preserve">  </v>
          </cell>
          <cell r="K1508" t="str">
            <v xml:space="preserve">  </v>
          </cell>
          <cell r="L1508" t="str">
            <v xml:space="preserve">  </v>
          </cell>
          <cell r="M1508" t="str">
            <v xml:space="preserve">  </v>
          </cell>
          <cell r="N1508" t="str">
            <v xml:space="preserve">  </v>
          </cell>
          <cell r="O1508" t="str">
            <v xml:space="preserve">  </v>
          </cell>
          <cell r="P1508">
            <v>286227.40000000002</v>
          </cell>
        </row>
        <row r="1509">
          <cell r="H1509" t="str">
            <v xml:space="preserve">  </v>
          </cell>
          <cell r="I1509" t="str">
            <v xml:space="preserve">  </v>
          </cell>
          <cell r="J1509" t="str">
            <v xml:space="preserve">  </v>
          </cell>
          <cell r="K1509" t="str">
            <v xml:space="preserve">  </v>
          </cell>
          <cell r="L1509" t="str">
            <v xml:space="preserve">  </v>
          </cell>
          <cell r="M1509" t="str">
            <v xml:space="preserve">  </v>
          </cell>
          <cell r="N1509" t="str">
            <v xml:space="preserve">  </v>
          </cell>
          <cell r="O1509" t="str">
            <v xml:space="preserve">  </v>
          </cell>
          <cell r="P1509" t="str">
            <v xml:space="preserve">  </v>
          </cell>
        </row>
        <row r="1510">
          <cell r="H1510" t="str">
            <v xml:space="preserve">  </v>
          </cell>
          <cell r="I1510" t="str">
            <v xml:space="preserve">  </v>
          </cell>
          <cell r="J1510" t="str">
            <v xml:space="preserve">  </v>
          </cell>
          <cell r="K1510" t="str">
            <v xml:space="preserve">  </v>
          </cell>
          <cell r="L1510" t="str">
            <v xml:space="preserve">  </v>
          </cell>
          <cell r="M1510" t="str">
            <v xml:space="preserve">  </v>
          </cell>
          <cell r="N1510" t="str">
            <v xml:space="preserve">  </v>
          </cell>
          <cell r="O1510" t="str">
            <v xml:space="preserve">  </v>
          </cell>
          <cell r="P1510" t="str">
            <v xml:space="preserve">  </v>
          </cell>
        </row>
        <row r="1511">
          <cell r="H1511" t="str">
            <v xml:space="preserve">  </v>
          </cell>
          <cell r="I1511" t="str">
            <v xml:space="preserve">  </v>
          </cell>
          <cell r="J1511" t="str">
            <v xml:space="preserve">  </v>
          </cell>
          <cell r="K1511" t="str">
            <v xml:space="preserve">  </v>
          </cell>
          <cell r="L1511" t="str">
            <v xml:space="preserve">  </v>
          </cell>
          <cell r="M1511" t="str">
            <v xml:space="preserve">  </v>
          </cell>
          <cell r="N1511" t="str">
            <v xml:space="preserve">  </v>
          </cell>
          <cell r="O1511" t="str">
            <v xml:space="preserve">  </v>
          </cell>
          <cell r="P1511" t="str">
            <v xml:space="preserve">  </v>
          </cell>
        </row>
        <row r="1512">
          <cell r="H1512" t="str">
            <v xml:space="preserve">  </v>
          </cell>
          <cell r="I1512" t="str">
            <v xml:space="preserve">  </v>
          </cell>
          <cell r="J1512" t="str">
            <v xml:space="preserve">  </v>
          </cell>
          <cell r="K1512" t="str">
            <v xml:space="preserve">  </v>
          </cell>
          <cell r="L1512" t="str">
            <v xml:space="preserve">  </v>
          </cell>
          <cell r="M1512" t="str">
            <v xml:space="preserve">  </v>
          </cell>
          <cell r="N1512" t="str">
            <v xml:space="preserve">  </v>
          </cell>
          <cell r="O1512" t="str">
            <v xml:space="preserve">  </v>
          </cell>
          <cell r="P1512" t="str">
            <v xml:space="preserve">  </v>
          </cell>
        </row>
        <row r="1513">
          <cell r="H1513" t="str">
            <v xml:space="preserve">  </v>
          </cell>
          <cell r="I1513" t="str">
            <v xml:space="preserve">  </v>
          </cell>
          <cell r="J1513" t="str">
            <v xml:space="preserve">  </v>
          </cell>
          <cell r="K1513" t="str">
            <v xml:space="preserve">  </v>
          </cell>
          <cell r="L1513" t="str">
            <v xml:space="preserve">  </v>
          </cell>
          <cell r="M1513" t="str">
            <v xml:space="preserve">  </v>
          </cell>
          <cell r="N1513" t="str">
            <v xml:space="preserve">  </v>
          </cell>
          <cell r="O1513" t="str">
            <v xml:space="preserve">  </v>
          </cell>
          <cell r="P1513" t="str">
            <v xml:space="preserve">  </v>
          </cell>
        </row>
        <row r="1514">
          <cell r="C1514">
            <v>23098100</v>
          </cell>
          <cell r="D1514" t="str">
            <v>EUR</v>
          </cell>
          <cell r="E1514" t="str">
            <v>INST.CENTR.CRED.MED.</v>
          </cell>
          <cell r="F1514" t="str">
            <v>F. ROT7AID 95/105</v>
          </cell>
          <cell r="G1514" t="str">
            <v>GOBIERNO CENTRAL</v>
          </cell>
          <cell r="H1514" t="str">
            <v xml:space="preserve"> 22.11.1995 </v>
          </cell>
          <cell r="I1514">
            <v>-5.8999999999999997E-2</v>
          </cell>
          <cell r="J1514" t="str">
            <v xml:space="preserve">  </v>
          </cell>
          <cell r="K1514" t="str">
            <v xml:space="preserve">  </v>
          </cell>
          <cell r="L1514" t="str">
            <v xml:space="preserve">  </v>
          </cell>
          <cell r="M1514" t="str">
            <v xml:space="preserve">  </v>
          </cell>
          <cell r="N1514" t="str">
            <v xml:space="preserve">  </v>
          </cell>
          <cell r="O1514" t="str">
            <v xml:space="preserve">  </v>
          </cell>
          <cell r="P1514">
            <v>-5.8999999999999997E-2</v>
          </cell>
        </row>
        <row r="1515">
          <cell r="H1515" t="str">
            <v xml:space="preserve">  </v>
          </cell>
          <cell r="I1515" t="str">
            <v xml:space="preserve">  </v>
          </cell>
          <cell r="J1515" t="str">
            <v xml:space="preserve">  </v>
          </cell>
          <cell r="K1515" t="str">
            <v xml:space="preserve">  </v>
          </cell>
          <cell r="L1515" t="str">
            <v xml:space="preserve">  </v>
          </cell>
          <cell r="M1515" t="str">
            <v xml:space="preserve">  </v>
          </cell>
          <cell r="N1515" t="str">
            <v xml:space="preserve">  </v>
          </cell>
          <cell r="O1515" t="str">
            <v xml:space="preserve">  </v>
          </cell>
          <cell r="P1515" t="str">
            <v xml:space="preserve">  </v>
          </cell>
        </row>
        <row r="1516">
          <cell r="H1516" t="str">
            <v xml:space="preserve">  </v>
          </cell>
          <cell r="I1516" t="str">
            <v xml:space="preserve">  </v>
          </cell>
          <cell r="J1516" t="str">
            <v xml:space="preserve">  </v>
          </cell>
          <cell r="K1516" t="str">
            <v xml:space="preserve">  </v>
          </cell>
          <cell r="L1516" t="str">
            <v xml:space="preserve">  </v>
          </cell>
          <cell r="M1516" t="str">
            <v xml:space="preserve">  </v>
          </cell>
          <cell r="N1516" t="str">
            <v xml:space="preserve">  </v>
          </cell>
          <cell r="O1516" t="str">
            <v xml:space="preserve">  </v>
          </cell>
          <cell r="P1516" t="str">
            <v xml:space="preserve">  </v>
          </cell>
        </row>
        <row r="1517">
          <cell r="H1517" t="str">
            <v xml:space="preserve">  </v>
          </cell>
          <cell r="I1517" t="str">
            <v xml:space="preserve">  </v>
          </cell>
          <cell r="J1517" t="str">
            <v xml:space="preserve">  </v>
          </cell>
          <cell r="K1517" t="str">
            <v xml:space="preserve">  </v>
          </cell>
          <cell r="L1517" t="str">
            <v xml:space="preserve">  </v>
          </cell>
          <cell r="M1517" t="str">
            <v xml:space="preserve">  </v>
          </cell>
          <cell r="N1517" t="str">
            <v xml:space="preserve">  </v>
          </cell>
          <cell r="O1517" t="str">
            <v xml:space="preserve">  </v>
          </cell>
          <cell r="P1517" t="str">
            <v xml:space="preserve">  </v>
          </cell>
        </row>
        <row r="1518">
          <cell r="H1518" t="str">
            <v xml:space="preserve">  </v>
          </cell>
          <cell r="I1518" t="str">
            <v xml:space="preserve">  </v>
          </cell>
          <cell r="J1518" t="str">
            <v xml:space="preserve">  </v>
          </cell>
          <cell r="K1518" t="str">
            <v xml:space="preserve">  </v>
          </cell>
          <cell r="L1518" t="str">
            <v xml:space="preserve">  </v>
          </cell>
          <cell r="M1518" t="str">
            <v xml:space="preserve">  </v>
          </cell>
          <cell r="N1518" t="str">
            <v xml:space="preserve">  </v>
          </cell>
          <cell r="O1518" t="str">
            <v xml:space="preserve">  </v>
          </cell>
          <cell r="P1518" t="str">
            <v xml:space="preserve">  </v>
          </cell>
        </row>
        <row r="1519">
          <cell r="H1519" t="str">
            <v xml:space="preserve">  </v>
          </cell>
          <cell r="I1519" t="str">
            <v xml:space="preserve">  </v>
          </cell>
          <cell r="J1519" t="str">
            <v xml:space="preserve">  </v>
          </cell>
          <cell r="K1519" t="str">
            <v xml:space="preserve">  </v>
          </cell>
          <cell r="L1519" t="str">
            <v xml:space="preserve">  </v>
          </cell>
          <cell r="M1519" t="str">
            <v xml:space="preserve">  </v>
          </cell>
          <cell r="N1519" t="str">
            <v xml:space="preserve">  </v>
          </cell>
          <cell r="O1519" t="str">
            <v xml:space="preserve">  </v>
          </cell>
          <cell r="P1519" t="str">
            <v xml:space="preserve">  </v>
          </cell>
        </row>
        <row r="1520">
          <cell r="C1520">
            <v>23099100</v>
          </cell>
          <cell r="D1520" t="str">
            <v>JPY</v>
          </cell>
          <cell r="E1520" t="str">
            <v>OECF</v>
          </cell>
          <cell r="F1520" t="str">
            <v>OECF EC- P6</v>
          </cell>
          <cell r="G1520" t="str">
            <v>GOBIERNO CENTRAL</v>
          </cell>
          <cell r="H1520" t="str">
            <v xml:space="preserve"> 18.07.1996 </v>
          </cell>
          <cell r="I1520">
            <v>2586846.9759999998</v>
          </cell>
          <cell r="J1520" t="str">
            <v xml:space="preserve">  </v>
          </cell>
          <cell r="K1520">
            <v>1282707.2</v>
          </cell>
          <cell r="L1520">
            <v>38797.49</v>
          </cell>
          <cell r="M1520" t="str">
            <v xml:space="preserve">  </v>
          </cell>
          <cell r="N1520" t="str">
            <v xml:space="preserve">  </v>
          </cell>
          <cell r="O1520" t="str">
            <v xml:space="preserve">  </v>
          </cell>
          <cell r="P1520">
            <v>1314876.3600000001</v>
          </cell>
        </row>
        <row r="1521">
          <cell r="H1521" t="str">
            <v xml:space="preserve">  </v>
          </cell>
          <cell r="I1521" t="str">
            <v xml:space="preserve">  </v>
          </cell>
          <cell r="J1521" t="str">
            <v xml:space="preserve">  </v>
          </cell>
          <cell r="K1521" t="str">
            <v xml:space="preserve">  </v>
          </cell>
          <cell r="L1521" t="str">
            <v xml:space="preserve">  </v>
          </cell>
          <cell r="M1521" t="str">
            <v xml:space="preserve">  </v>
          </cell>
          <cell r="N1521" t="str">
            <v xml:space="preserve">  </v>
          </cell>
          <cell r="O1521" t="str">
            <v xml:space="preserve">  </v>
          </cell>
          <cell r="P1521" t="str">
            <v xml:space="preserve">  </v>
          </cell>
        </row>
        <row r="1522">
          <cell r="H1522" t="str">
            <v xml:space="preserve">  </v>
          </cell>
          <cell r="I1522" t="str">
            <v xml:space="preserve">  </v>
          </cell>
          <cell r="J1522" t="str">
            <v xml:space="preserve">  </v>
          </cell>
          <cell r="K1522" t="str">
            <v xml:space="preserve">  </v>
          </cell>
          <cell r="L1522" t="str">
            <v xml:space="preserve">  </v>
          </cell>
          <cell r="M1522" t="str">
            <v xml:space="preserve">  </v>
          </cell>
          <cell r="N1522" t="str">
            <v xml:space="preserve">  </v>
          </cell>
          <cell r="O1522" t="str">
            <v xml:space="preserve">  </v>
          </cell>
          <cell r="P1522" t="str">
            <v xml:space="preserve">  </v>
          </cell>
        </row>
        <row r="1523">
          <cell r="H1523" t="str">
            <v xml:space="preserve">  </v>
          </cell>
          <cell r="I1523" t="str">
            <v xml:space="preserve">  </v>
          </cell>
          <cell r="J1523" t="str">
            <v xml:space="preserve">  </v>
          </cell>
          <cell r="K1523" t="str">
            <v xml:space="preserve">  </v>
          </cell>
          <cell r="L1523" t="str">
            <v xml:space="preserve">  </v>
          </cell>
          <cell r="M1523" t="str">
            <v xml:space="preserve">  </v>
          </cell>
          <cell r="N1523" t="str">
            <v xml:space="preserve">  </v>
          </cell>
          <cell r="O1523" t="str">
            <v xml:space="preserve">  </v>
          </cell>
          <cell r="P1523" t="str">
            <v xml:space="preserve">  </v>
          </cell>
        </row>
        <row r="1524">
          <cell r="H1524" t="str">
            <v xml:space="preserve">  </v>
          </cell>
          <cell r="I1524" t="str">
            <v xml:space="preserve">  </v>
          </cell>
          <cell r="J1524" t="str">
            <v xml:space="preserve">  </v>
          </cell>
          <cell r="K1524" t="str">
            <v xml:space="preserve">  </v>
          </cell>
          <cell r="L1524" t="str">
            <v xml:space="preserve">  </v>
          </cell>
          <cell r="M1524" t="str">
            <v xml:space="preserve">  </v>
          </cell>
          <cell r="N1524" t="str">
            <v xml:space="preserve">  </v>
          </cell>
          <cell r="O1524" t="str">
            <v xml:space="preserve">  </v>
          </cell>
          <cell r="P1524" t="str">
            <v xml:space="preserve">  </v>
          </cell>
        </row>
        <row r="1525">
          <cell r="H1525" t="str">
            <v xml:space="preserve">  </v>
          </cell>
          <cell r="I1525" t="str">
            <v xml:space="preserve">  </v>
          </cell>
          <cell r="J1525" t="str">
            <v xml:space="preserve">  </v>
          </cell>
          <cell r="K1525" t="str">
            <v xml:space="preserve">  </v>
          </cell>
          <cell r="L1525" t="str">
            <v xml:space="preserve">  </v>
          </cell>
          <cell r="M1525" t="str">
            <v xml:space="preserve">  </v>
          </cell>
          <cell r="N1525" t="str">
            <v xml:space="preserve">  </v>
          </cell>
          <cell r="O1525" t="str">
            <v xml:space="preserve">  </v>
          </cell>
          <cell r="P1525" t="str">
            <v xml:space="preserve">  </v>
          </cell>
        </row>
        <row r="1526">
          <cell r="C1526">
            <v>23104100</v>
          </cell>
          <cell r="D1526" t="str">
            <v>EUR</v>
          </cell>
          <cell r="E1526" t="str">
            <v>KFW</v>
          </cell>
          <cell r="F1526" t="str">
            <v>KFW No. 9466657</v>
          </cell>
          <cell r="G1526" t="str">
            <v>GOBIERNO CENTRAL</v>
          </cell>
          <cell r="H1526" t="str">
            <v xml:space="preserve"> 12.11.1996 </v>
          </cell>
          <cell r="I1526">
            <v>179992.73800000001</v>
          </cell>
          <cell r="J1526" t="str">
            <v xml:space="preserve">  </v>
          </cell>
          <cell r="K1526" t="str">
            <v xml:space="preserve">  </v>
          </cell>
          <cell r="L1526" t="str">
            <v xml:space="preserve">  </v>
          </cell>
          <cell r="M1526" t="str">
            <v xml:space="preserve">  </v>
          </cell>
          <cell r="N1526" t="str">
            <v xml:space="preserve">  </v>
          </cell>
          <cell r="O1526" t="str">
            <v xml:space="preserve">  </v>
          </cell>
          <cell r="P1526">
            <v>182247.53599999999</v>
          </cell>
        </row>
        <row r="1527">
          <cell r="H1527" t="str">
            <v xml:space="preserve">  </v>
          </cell>
          <cell r="I1527" t="str">
            <v xml:space="preserve">  </v>
          </cell>
          <cell r="J1527" t="str">
            <v xml:space="preserve">  </v>
          </cell>
          <cell r="K1527" t="str">
            <v xml:space="preserve">  </v>
          </cell>
          <cell r="L1527" t="str">
            <v xml:space="preserve">  </v>
          </cell>
          <cell r="M1527" t="str">
            <v xml:space="preserve">  </v>
          </cell>
          <cell r="N1527" t="str">
            <v xml:space="preserve">  </v>
          </cell>
          <cell r="O1527" t="str">
            <v xml:space="preserve">  </v>
          </cell>
          <cell r="P1527" t="str">
            <v xml:space="preserve">  </v>
          </cell>
        </row>
        <row r="1528">
          <cell r="H1528" t="str">
            <v xml:space="preserve">  </v>
          </cell>
          <cell r="I1528" t="str">
            <v xml:space="preserve">  </v>
          </cell>
          <cell r="J1528" t="str">
            <v xml:space="preserve">  </v>
          </cell>
          <cell r="K1528" t="str">
            <v xml:space="preserve">  </v>
          </cell>
          <cell r="L1528" t="str">
            <v xml:space="preserve">  </v>
          </cell>
          <cell r="M1528" t="str">
            <v xml:space="preserve">  </v>
          </cell>
          <cell r="N1528" t="str">
            <v xml:space="preserve">  </v>
          </cell>
          <cell r="O1528" t="str">
            <v xml:space="preserve">  </v>
          </cell>
          <cell r="P1528" t="str">
            <v xml:space="preserve">  </v>
          </cell>
        </row>
        <row r="1529">
          <cell r="H1529" t="str">
            <v xml:space="preserve">  </v>
          </cell>
          <cell r="I1529" t="str">
            <v xml:space="preserve">  </v>
          </cell>
          <cell r="J1529" t="str">
            <v xml:space="preserve">  </v>
          </cell>
          <cell r="K1529" t="str">
            <v xml:space="preserve">  </v>
          </cell>
          <cell r="L1529" t="str">
            <v xml:space="preserve">  </v>
          </cell>
          <cell r="M1529" t="str">
            <v xml:space="preserve">  </v>
          </cell>
          <cell r="N1529" t="str">
            <v xml:space="preserve">  </v>
          </cell>
          <cell r="O1529" t="str">
            <v xml:space="preserve">  </v>
          </cell>
          <cell r="P1529" t="str">
            <v xml:space="preserve">  </v>
          </cell>
        </row>
        <row r="1530">
          <cell r="H1530" t="str">
            <v xml:space="preserve">  </v>
          </cell>
          <cell r="I1530" t="str">
            <v xml:space="preserve">  </v>
          </cell>
          <cell r="J1530" t="str">
            <v xml:space="preserve">  </v>
          </cell>
          <cell r="K1530" t="str">
            <v xml:space="preserve">  </v>
          </cell>
          <cell r="L1530" t="str">
            <v xml:space="preserve">  </v>
          </cell>
          <cell r="M1530" t="str">
            <v xml:space="preserve">  </v>
          </cell>
          <cell r="N1530" t="str">
            <v xml:space="preserve">  </v>
          </cell>
          <cell r="O1530" t="str">
            <v xml:space="preserve">  </v>
          </cell>
          <cell r="P1530" t="str">
            <v xml:space="preserve">  </v>
          </cell>
        </row>
        <row r="1531">
          <cell r="H1531" t="str">
            <v xml:space="preserve">  </v>
          </cell>
          <cell r="I1531" t="str">
            <v xml:space="preserve">  </v>
          </cell>
          <cell r="J1531" t="str">
            <v xml:space="preserve">  </v>
          </cell>
          <cell r="K1531" t="str">
            <v xml:space="preserve">  </v>
          </cell>
          <cell r="L1531" t="str">
            <v xml:space="preserve">  </v>
          </cell>
          <cell r="M1531" t="str">
            <v xml:space="preserve">  </v>
          </cell>
          <cell r="N1531" t="str">
            <v xml:space="preserve">  </v>
          </cell>
          <cell r="O1531" t="str">
            <v xml:space="preserve">  </v>
          </cell>
          <cell r="P1531" t="str">
            <v xml:space="preserve">  </v>
          </cell>
        </row>
        <row r="1532">
          <cell r="C1532">
            <v>23118000</v>
          </cell>
          <cell r="D1532" t="str">
            <v>USD</v>
          </cell>
          <cell r="E1532" t="str">
            <v>ICO - ESPAÑA</v>
          </cell>
          <cell r="F1532">
            <v>1030027</v>
          </cell>
          <cell r="G1532" t="str">
            <v>GOBIERNO CENTRAL</v>
          </cell>
          <cell r="H1532" t="str">
            <v xml:space="preserve"> 25.03.1998 </v>
          </cell>
          <cell r="I1532">
            <v>3510450.91</v>
          </cell>
          <cell r="J1532" t="str">
            <v xml:space="preserve">  </v>
          </cell>
          <cell r="K1532" t="str">
            <v xml:space="preserve">  </v>
          </cell>
          <cell r="L1532" t="str">
            <v xml:space="preserve">  </v>
          </cell>
          <cell r="M1532" t="str">
            <v xml:space="preserve">  </v>
          </cell>
          <cell r="N1532" t="str">
            <v xml:space="preserve">  </v>
          </cell>
          <cell r="O1532" t="str">
            <v xml:space="preserve">  </v>
          </cell>
          <cell r="P1532">
            <v>3510450.91</v>
          </cell>
        </row>
        <row r="1533">
          <cell r="H1533" t="str">
            <v xml:space="preserve">  </v>
          </cell>
          <cell r="I1533" t="str">
            <v xml:space="preserve">  </v>
          </cell>
          <cell r="J1533" t="str">
            <v xml:space="preserve">  </v>
          </cell>
          <cell r="K1533" t="str">
            <v xml:space="preserve">  </v>
          </cell>
          <cell r="L1533" t="str">
            <v xml:space="preserve">  </v>
          </cell>
          <cell r="M1533" t="str">
            <v xml:space="preserve">  </v>
          </cell>
          <cell r="N1533" t="str">
            <v xml:space="preserve">  </v>
          </cell>
          <cell r="O1533" t="str">
            <v xml:space="preserve">  </v>
          </cell>
          <cell r="P1533" t="str">
            <v xml:space="preserve">  </v>
          </cell>
        </row>
        <row r="1534">
          <cell r="H1534" t="str">
            <v xml:space="preserve">  </v>
          </cell>
          <cell r="I1534" t="str">
            <v xml:space="preserve">  </v>
          </cell>
          <cell r="J1534" t="str">
            <v xml:space="preserve">  </v>
          </cell>
          <cell r="K1534" t="str">
            <v xml:space="preserve">  </v>
          </cell>
          <cell r="L1534" t="str">
            <v xml:space="preserve">  </v>
          </cell>
          <cell r="M1534" t="str">
            <v xml:space="preserve">  </v>
          </cell>
          <cell r="N1534" t="str">
            <v xml:space="preserve">  </v>
          </cell>
          <cell r="O1534" t="str">
            <v xml:space="preserve">  </v>
          </cell>
          <cell r="P1534" t="str">
            <v xml:space="preserve">  </v>
          </cell>
        </row>
        <row r="1535">
          <cell r="H1535" t="str">
            <v xml:space="preserve">  </v>
          </cell>
          <cell r="I1535" t="str">
            <v xml:space="preserve">  </v>
          </cell>
          <cell r="J1535" t="str">
            <v xml:space="preserve">  </v>
          </cell>
          <cell r="K1535" t="str">
            <v xml:space="preserve">  </v>
          </cell>
          <cell r="L1535" t="str">
            <v xml:space="preserve">  </v>
          </cell>
          <cell r="M1535" t="str">
            <v xml:space="preserve">  </v>
          </cell>
          <cell r="N1535" t="str">
            <v xml:space="preserve">  </v>
          </cell>
          <cell r="O1535" t="str">
            <v xml:space="preserve">  </v>
          </cell>
          <cell r="P1535" t="str">
            <v xml:space="preserve">  </v>
          </cell>
        </row>
        <row r="1536">
          <cell r="H1536" t="str">
            <v xml:space="preserve">  </v>
          </cell>
          <cell r="I1536" t="str">
            <v xml:space="preserve">  </v>
          </cell>
          <cell r="J1536" t="str">
            <v xml:space="preserve">  </v>
          </cell>
          <cell r="K1536" t="str">
            <v xml:space="preserve">  </v>
          </cell>
          <cell r="L1536" t="str">
            <v xml:space="preserve">  </v>
          </cell>
          <cell r="M1536" t="str">
            <v xml:space="preserve">  </v>
          </cell>
          <cell r="N1536" t="str">
            <v xml:space="preserve">  </v>
          </cell>
          <cell r="O1536" t="str">
            <v xml:space="preserve">  </v>
          </cell>
          <cell r="P1536" t="str">
            <v xml:space="preserve">  </v>
          </cell>
        </row>
        <row r="1537">
          <cell r="H1537" t="str">
            <v xml:space="preserve">  </v>
          </cell>
          <cell r="I1537" t="str">
            <v xml:space="preserve">  </v>
          </cell>
          <cell r="J1537" t="str">
            <v xml:space="preserve">  </v>
          </cell>
          <cell r="K1537" t="str">
            <v xml:space="preserve">  </v>
          </cell>
          <cell r="L1537" t="str">
            <v xml:space="preserve">  </v>
          </cell>
          <cell r="M1537" t="str">
            <v xml:space="preserve">  </v>
          </cell>
          <cell r="N1537" t="str">
            <v xml:space="preserve">  </v>
          </cell>
          <cell r="O1537" t="str">
            <v xml:space="preserve">  </v>
          </cell>
          <cell r="P1537" t="str">
            <v xml:space="preserve">  </v>
          </cell>
        </row>
        <row r="1538">
          <cell r="C1538">
            <v>23124000</v>
          </cell>
          <cell r="D1538" t="str">
            <v>USD</v>
          </cell>
          <cell r="E1538" t="str">
            <v>CCC</v>
          </cell>
          <cell r="F1538" t="str">
            <v>PL-480 TITULO I</v>
          </cell>
          <cell r="G1538" t="str">
            <v>GOBIERNO CENTRAL</v>
          </cell>
          <cell r="H1538" t="str">
            <v xml:space="preserve"> 02.08.1999 </v>
          </cell>
          <cell r="I1538">
            <v>886307.62</v>
          </cell>
          <cell r="J1538" t="str">
            <v xml:space="preserve">  </v>
          </cell>
          <cell r="K1538">
            <v>117081.57</v>
          </cell>
          <cell r="L1538">
            <v>14635.19</v>
          </cell>
          <cell r="M1538" t="str">
            <v xml:space="preserve">  </v>
          </cell>
          <cell r="N1538" t="str">
            <v xml:space="preserve">  </v>
          </cell>
          <cell r="O1538" t="str">
            <v xml:space="preserve">  </v>
          </cell>
          <cell r="P1538">
            <v>769226.05</v>
          </cell>
        </row>
        <row r="1539">
          <cell r="H1539" t="str">
            <v xml:space="preserve">  </v>
          </cell>
          <cell r="I1539" t="str">
            <v xml:space="preserve">  </v>
          </cell>
          <cell r="J1539" t="str">
            <v xml:space="preserve">  </v>
          </cell>
          <cell r="K1539" t="str">
            <v xml:space="preserve">  </v>
          </cell>
          <cell r="L1539" t="str">
            <v xml:space="preserve">  </v>
          </cell>
          <cell r="M1539" t="str">
            <v xml:space="preserve">  </v>
          </cell>
          <cell r="N1539" t="str">
            <v xml:space="preserve">  </v>
          </cell>
          <cell r="O1539" t="str">
            <v xml:space="preserve">  </v>
          </cell>
          <cell r="P1539" t="str">
            <v xml:space="preserve">  </v>
          </cell>
        </row>
        <row r="1540">
          <cell r="H1540" t="str">
            <v xml:space="preserve">  </v>
          </cell>
          <cell r="I1540" t="str">
            <v xml:space="preserve">  </v>
          </cell>
          <cell r="J1540" t="str">
            <v xml:space="preserve">  </v>
          </cell>
          <cell r="K1540" t="str">
            <v xml:space="preserve">  </v>
          </cell>
          <cell r="L1540" t="str">
            <v xml:space="preserve">  </v>
          </cell>
          <cell r="M1540" t="str">
            <v xml:space="preserve">  </v>
          </cell>
          <cell r="N1540" t="str">
            <v xml:space="preserve">  </v>
          </cell>
          <cell r="O1540" t="str">
            <v xml:space="preserve">  </v>
          </cell>
          <cell r="P1540" t="str">
            <v xml:space="preserve">  </v>
          </cell>
        </row>
        <row r="1541">
          <cell r="H1541" t="str">
            <v xml:space="preserve">  </v>
          </cell>
          <cell r="I1541" t="str">
            <v xml:space="preserve">  </v>
          </cell>
          <cell r="J1541" t="str">
            <v xml:space="preserve">  </v>
          </cell>
          <cell r="K1541" t="str">
            <v xml:space="preserve">  </v>
          </cell>
          <cell r="L1541" t="str">
            <v xml:space="preserve">  </v>
          </cell>
          <cell r="M1541" t="str">
            <v xml:space="preserve">  </v>
          </cell>
          <cell r="N1541" t="str">
            <v xml:space="preserve">  </v>
          </cell>
          <cell r="O1541" t="str">
            <v xml:space="preserve">  </v>
          </cell>
          <cell r="P1541" t="str">
            <v xml:space="preserve">  </v>
          </cell>
        </row>
        <row r="1542">
          <cell r="H1542" t="str">
            <v xml:space="preserve">  </v>
          </cell>
          <cell r="I1542" t="str">
            <v xml:space="preserve">  </v>
          </cell>
          <cell r="J1542" t="str">
            <v xml:space="preserve">  </v>
          </cell>
          <cell r="K1542" t="str">
            <v xml:space="preserve">  </v>
          </cell>
          <cell r="L1542" t="str">
            <v xml:space="preserve">  </v>
          </cell>
          <cell r="M1542" t="str">
            <v xml:space="preserve">  </v>
          </cell>
          <cell r="N1542" t="str">
            <v xml:space="preserve">  </v>
          </cell>
          <cell r="O1542" t="str">
            <v xml:space="preserve">  </v>
          </cell>
          <cell r="P1542" t="str">
            <v xml:space="preserve">  </v>
          </cell>
        </row>
        <row r="1543">
          <cell r="H1543" t="str">
            <v xml:space="preserve">  </v>
          </cell>
          <cell r="I1543" t="str">
            <v xml:space="preserve">  </v>
          </cell>
          <cell r="J1543" t="str">
            <v xml:space="preserve">  </v>
          </cell>
          <cell r="K1543" t="str">
            <v xml:space="preserve">  </v>
          </cell>
          <cell r="L1543" t="str">
            <v xml:space="preserve">  </v>
          </cell>
          <cell r="M1543" t="str">
            <v xml:space="preserve">  </v>
          </cell>
          <cell r="N1543" t="str">
            <v xml:space="preserve">  </v>
          </cell>
          <cell r="O1543" t="str">
            <v xml:space="preserve">  </v>
          </cell>
          <cell r="P1543" t="str">
            <v xml:space="preserve">  </v>
          </cell>
        </row>
        <row r="1544">
          <cell r="C1544">
            <v>23147000</v>
          </cell>
          <cell r="D1544" t="str">
            <v>USD</v>
          </cell>
          <cell r="E1544" t="str">
            <v>ICO - ESPAÑA</v>
          </cell>
          <cell r="F1544">
            <v>1030029</v>
          </cell>
          <cell r="G1544" t="str">
            <v>GOBIERNO CENTRAL</v>
          </cell>
          <cell r="H1544" t="str">
            <v xml:space="preserve"> 11.06.2002 </v>
          </cell>
          <cell r="I1544">
            <v>4911380.51</v>
          </cell>
          <cell r="J1544" t="str">
            <v xml:space="preserve">  </v>
          </cell>
          <cell r="K1544" t="str">
            <v xml:space="preserve">  </v>
          </cell>
          <cell r="L1544" t="str">
            <v xml:space="preserve">  </v>
          </cell>
          <cell r="M1544" t="str">
            <v xml:space="preserve">  </v>
          </cell>
          <cell r="N1544" t="str">
            <v xml:space="preserve">  </v>
          </cell>
          <cell r="O1544" t="str">
            <v xml:space="preserve">  </v>
          </cell>
          <cell r="P1544">
            <v>4911380.51</v>
          </cell>
        </row>
        <row r="1545">
          <cell r="H1545" t="str">
            <v xml:space="preserve">  </v>
          </cell>
          <cell r="I1545" t="str">
            <v xml:space="preserve">  </v>
          </cell>
          <cell r="J1545" t="str">
            <v xml:space="preserve">  </v>
          </cell>
          <cell r="K1545" t="str">
            <v xml:space="preserve">  </v>
          </cell>
          <cell r="L1545" t="str">
            <v xml:space="preserve">  </v>
          </cell>
          <cell r="M1545" t="str">
            <v xml:space="preserve">  </v>
          </cell>
          <cell r="N1545" t="str">
            <v xml:space="preserve">  </v>
          </cell>
          <cell r="O1545" t="str">
            <v xml:space="preserve">  </v>
          </cell>
          <cell r="P1545" t="str">
            <v xml:space="preserve">  </v>
          </cell>
        </row>
        <row r="1546">
          <cell r="H1546" t="str">
            <v xml:space="preserve">  </v>
          </cell>
          <cell r="I1546" t="str">
            <v xml:space="preserve">  </v>
          </cell>
          <cell r="J1546" t="str">
            <v xml:space="preserve">  </v>
          </cell>
          <cell r="K1546" t="str">
            <v xml:space="preserve">  </v>
          </cell>
          <cell r="L1546" t="str">
            <v xml:space="preserve">  </v>
          </cell>
          <cell r="M1546" t="str">
            <v xml:space="preserve">  </v>
          </cell>
          <cell r="N1546" t="str">
            <v xml:space="preserve">  </v>
          </cell>
          <cell r="O1546" t="str">
            <v xml:space="preserve">  </v>
          </cell>
          <cell r="P1546" t="str">
            <v xml:space="preserve">  </v>
          </cell>
        </row>
        <row r="1547">
          <cell r="H1547" t="str">
            <v xml:space="preserve">  </v>
          </cell>
          <cell r="I1547" t="str">
            <v xml:space="preserve">  </v>
          </cell>
          <cell r="J1547" t="str">
            <v xml:space="preserve">  </v>
          </cell>
          <cell r="K1547" t="str">
            <v xml:space="preserve">  </v>
          </cell>
          <cell r="L1547" t="str">
            <v xml:space="preserve">  </v>
          </cell>
          <cell r="M1547" t="str">
            <v xml:space="preserve">  </v>
          </cell>
          <cell r="N1547" t="str">
            <v xml:space="preserve">  </v>
          </cell>
          <cell r="O1547" t="str">
            <v xml:space="preserve">  </v>
          </cell>
          <cell r="P1547" t="str">
            <v xml:space="preserve">  </v>
          </cell>
        </row>
        <row r="1548">
          <cell r="H1548" t="str">
            <v xml:space="preserve">  </v>
          </cell>
          <cell r="I1548" t="str">
            <v xml:space="preserve">  </v>
          </cell>
          <cell r="J1548" t="str">
            <v xml:space="preserve">  </v>
          </cell>
          <cell r="K1548" t="str">
            <v xml:space="preserve">  </v>
          </cell>
          <cell r="L1548" t="str">
            <v xml:space="preserve">  </v>
          </cell>
          <cell r="M1548" t="str">
            <v xml:space="preserve">  </v>
          </cell>
          <cell r="N1548" t="str">
            <v xml:space="preserve">  </v>
          </cell>
          <cell r="O1548" t="str">
            <v xml:space="preserve">  </v>
          </cell>
          <cell r="P1548" t="str">
            <v xml:space="preserve">  </v>
          </cell>
        </row>
        <row r="1549">
          <cell r="H1549" t="str">
            <v xml:space="preserve">  </v>
          </cell>
          <cell r="I1549" t="str">
            <v xml:space="preserve">  </v>
          </cell>
          <cell r="J1549" t="str">
            <v xml:space="preserve">  </v>
          </cell>
          <cell r="K1549" t="str">
            <v xml:space="preserve">  </v>
          </cell>
          <cell r="L1549" t="str">
            <v xml:space="preserve">  </v>
          </cell>
          <cell r="M1549" t="str">
            <v xml:space="preserve">  </v>
          </cell>
          <cell r="N1549" t="str">
            <v xml:space="preserve">  </v>
          </cell>
          <cell r="O1549" t="str">
            <v xml:space="preserve">  </v>
          </cell>
          <cell r="P1549" t="str">
            <v xml:space="preserve">  </v>
          </cell>
        </row>
        <row r="1550">
          <cell r="C1550">
            <v>23148000</v>
          </cell>
          <cell r="D1550" t="str">
            <v>USD</v>
          </cell>
          <cell r="E1550" t="str">
            <v>CCC</v>
          </cell>
          <cell r="F1550" t="str">
            <v>PL-480 TITULO 1</v>
          </cell>
          <cell r="G1550" t="str">
            <v>GOBIERNO CENTRAL</v>
          </cell>
          <cell r="H1550" t="str">
            <v xml:space="preserve"> 18.06.2002 </v>
          </cell>
          <cell r="I1550">
            <v>1338071.08</v>
          </cell>
          <cell r="J1550" t="str">
            <v xml:space="preserve">  </v>
          </cell>
          <cell r="K1550" t="str">
            <v xml:space="preserve">  </v>
          </cell>
          <cell r="L1550" t="str">
            <v xml:space="preserve">  </v>
          </cell>
          <cell r="M1550" t="str">
            <v xml:space="preserve">  </v>
          </cell>
          <cell r="N1550" t="str">
            <v xml:space="preserve">  </v>
          </cell>
          <cell r="O1550" t="str">
            <v xml:space="preserve">  </v>
          </cell>
          <cell r="P1550">
            <v>1338071.08</v>
          </cell>
        </row>
        <row r="1551">
          <cell r="H1551" t="str">
            <v xml:space="preserve">  </v>
          </cell>
          <cell r="I1551" t="str">
            <v xml:space="preserve">  </v>
          </cell>
          <cell r="J1551" t="str">
            <v xml:space="preserve">  </v>
          </cell>
          <cell r="K1551" t="str">
            <v xml:space="preserve">  </v>
          </cell>
          <cell r="L1551" t="str">
            <v xml:space="preserve">  </v>
          </cell>
          <cell r="M1551" t="str">
            <v xml:space="preserve">  </v>
          </cell>
          <cell r="N1551" t="str">
            <v xml:space="preserve">  </v>
          </cell>
          <cell r="O1551" t="str">
            <v xml:space="preserve">  </v>
          </cell>
          <cell r="P1551" t="str">
            <v xml:space="preserve">  </v>
          </cell>
        </row>
        <row r="1552">
          <cell r="H1552" t="str">
            <v xml:space="preserve">  </v>
          </cell>
          <cell r="I1552" t="str">
            <v xml:space="preserve">  </v>
          </cell>
          <cell r="J1552" t="str">
            <v xml:space="preserve">  </v>
          </cell>
          <cell r="K1552" t="str">
            <v xml:space="preserve">  </v>
          </cell>
          <cell r="L1552" t="str">
            <v xml:space="preserve">  </v>
          </cell>
          <cell r="M1552" t="str">
            <v xml:space="preserve">  </v>
          </cell>
          <cell r="N1552" t="str">
            <v xml:space="preserve">  </v>
          </cell>
          <cell r="O1552" t="str">
            <v xml:space="preserve">  </v>
          </cell>
          <cell r="P1552" t="str">
            <v xml:space="preserve">  </v>
          </cell>
        </row>
        <row r="1553">
          <cell r="H1553" t="str">
            <v xml:space="preserve">  </v>
          </cell>
          <cell r="I1553" t="str">
            <v xml:space="preserve">  </v>
          </cell>
          <cell r="J1553" t="str">
            <v xml:space="preserve">  </v>
          </cell>
          <cell r="K1553" t="str">
            <v xml:space="preserve">  </v>
          </cell>
          <cell r="L1553" t="str">
            <v xml:space="preserve">  </v>
          </cell>
          <cell r="M1553" t="str">
            <v xml:space="preserve">  </v>
          </cell>
          <cell r="N1553" t="str">
            <v xml:space="preserve">  </v>
          </cell>
          <cell r="O1553" t="str">
            <v xml:space="preserve">  </v>
          </cell>
          <cell r="P1553" t="str">
            <v xml:space="preserve">  </v>
          </cell>
        </row>
        <row r="1554">
          <cell r="H1554" t="str">
            <v xml:space="preserve">  </v>
          </cell>
          <cell r="I1554" t="str">
            <v xml:space="preserve">  </v>
          </cell>
          <cell r="J1554" t="str">
            <v xml:space="preserve">  </v>
          </cell>
          <cell r="K1554" t="str">
            <v xml:space="preserve">  </v>
          </cell>
          <cell r="L1554" t="str">
            <v xml:space="preserve">  </v>
          </cell>
          <cell r="M1554" t="str">
            <v xml:space="preserve">  </v>
          </cell>
          <cell r="N1554" t="str">
            <v xml:space="preserve">  </v>
          </cell>
          <cell r="O1554" t="str">
            <v xml:space="preserve">  </v>
          </cell>
          <cell r="P1554" t="str">
            <v xml:space="preserve">  </v>
          </cell>
        </row>
        <row r="1555">
          <cell r="H1555" t="str">
            <v xml:space="preserve">  </v>
          </cell>
          <cell r="I1555" t="str">
            <v xml:space="preserve">  </v>
          </cell>
          <cell r="J1555" t="str">
            <v xml:space="preserve">  </v>
          </cell>
          <cell r="K1555" t="str">
            <v xml:space="preserve">  </v>
          </cell>
          <cell r="L1555" t="str">
            <v xml:space="preserve">  </v>
          </cell>
          <cell r="M1555" t="str">
            <v xml:space="preserve">  </v>
          </cell>
          <cell r="N1555" t="str">
            <v xml:space="preserve">  </v>
          </cell>
          <cell r="O1555" t="str">
            <v xml:space="preserve">  </v>
          </cell>
          <cell r="P1555" t="str">
            <v xml:space="preserve">  </v>
          </cell>
        </row>
        <row r="1556">
          <cell r="C1556">
            <v>23151000</v>
          </cell>
          <cell r="D1556" t="str">
            <v>EUR</v>
          </cell>
          <cell r="E1556" t="str">
            <v>GOB. BELGICA</v>
          </cell>
          <cell r="F1556" t="str">
            <v>GOB BELGICA EURO 942</v>
          </cell>
          <cell r="G1556" t="str">
            <v>ARMADA NAC.</v>
          </cell>
          <cell r="H1556" t="str">
            <v xml:space="preserve"> 09.01.2003 </v>
          </cell>
          <cell r="I1556">
            <v>430675.85200000001</v>
          </cell>
          <cell r="J1556" t="str">
            <v xml:space="preserve">  </v>
          </cell>
          <cell r="K1556" t="str">
            <v xml:space="preserve">  </v>
          </cell>
          <cell r="L1556" t="str">
            <v xml:space="preserve">  </v>
          </cell>
          <cell r="M1556" t="str">
            <v xml:space="preserve">  </v>
          </cell>
          <cell r="N1556" t="str">
            <v xml:space="preserve">  </v>
          </cell>
          <cell r="O1556" t="str">
            <v xml:space="preserve">  </v>
          </cell>
          <cell r="P1556">
            <v>436070.99900000001</v>
          </cell>
        </row>
        <row r="1557">
          <cell r="H1557" t="str">
            <v xml:space="preserve">  </v>
          </cell>
          <cell r="I1557" t="str">
            <v xml:space="preserve">  </v>
          </cell>
          <cell r="J1557" t="str">
            <v xml:space="preserve">  </v>
          </cell>
          <cell r="K1557" t="str">
            <v xml:space="preserve">  </v>
          </cell>
          <cell r="L1557" t="str">
            <v xml:space="preserve">  </v>
          </cell>
          <cell r="M1557" t="str">
            <v xml:space="preserve">  </v>
          </cell>
          <cell r="N1557" t="str">
            <v xml:space="preserve">  </v>
          </cell>
          <cell r="O1557" t="str">
            <v xml:space="preserve">  </v>
          </cell>
          <cell r="P1557" t="str">
            <v xml:space="preserve">  </v>
          </cell>
        </row>
        <row r="1558">
          <cell r="H1558" t="str">
            <v xml:space="preserve">  </v>
          </cell>
          <cell r="I1558" t="str">
            <v xml:space="preserve">  </v>
          </cell>
          <cell r="J1558" t="str">
            <v xml:space="preserve">  </v>
          </cell>
          <cell r="K1558" t="str">
            <v xml:space="preserve">  </v>
          </cell>
          <cell r="L1558" t="str">
            <v xml:space="preserve">  </v>
          </cell>
          <cell r="M1558" t="str">
            <v xml:space="preserve">  </v>
          </cell>
          <cell r="N1558" t="str">
            <v xml:space="preserve">  </v>
          </cell>
          <cell r="O1558" t="str">
            <v xml:space="preserve">  </v>
          </cell>
          <cell r="P1558" t="str">
            <v xml:space="preserve">  </v>
          </cell>
        </row>
        <row r="1559">
          <cell r="H1559" t="str">
            <v xml:space="preserve">  </v>
          </cell>
          <cell r="I1559" t="str">
            <v xml:space="preserve">  </v>
          </cell>
          <cell r="J1559" t="str">
            <v xml:space="preserve">  </v>
          </cell>
          <cell r="K1559" t="str">
            <v xml:space="preserve">  </v>
          </cell>
          <cell r="L1559" t="str">
            <v xml:space="preserve">  </v>
          </cell>
          <cell r="M1559" t="str">
            <v xml:space="preserve">  </v>
          </cell>
          <cell r="N1559" t="str">
            <v xml:space="preserve">  </v>
          </cell>
          <cell r="O1559" t="str">
            <v xml:space="preserve">  </v>
          </cell>
          <cell r="P1559" t="str">
            <v xml:space="preserve">  </v>
          </cell>
        </row>
        <row r="1560">
          <cell r="H1560" t="str">
            <v xml:space="preserve">  </v>
          </cell>
          <cell r="I1560" t="str">
            <v xml:space="preserve">  </v>
          </cell>
          <cell r="J1560" t="str">
            <v xml:space="preserve">  </v>
          </cell>
          <cell r="K1560" t="str">
            <v xml:space="preserve">  </v>
          </cell>
          <cell r="L1560" t="str">
            <v xml:space="preserve">  </v>
          </cell>
          <cell r="M1560" t="str">
            <v xml:space="preserve">  </v>
          </cell>
          <cell r="N1560" t="str">
            <v xml:space="preserve">  </v>
          </cell>
          <cell r="O1560" t="str">
            <v xml:space="preserve">  </v>
          </cell>
          <cell r="P1560" t="str">
            <v xml:space="preserve">  </v>
          </cell>
        </row>
        <row r="1561">
          <cell r="H1561" t="str">
            <v xml:space="preserve">  </v>
          </cell>
          <cell r="I1561" t="str">
            <v xml:space="preserve">  </v>
          </cell>
          <cell r="J1561" t="str">
            <v xml:space="preserve">  </v>
          </cell>
          <cell r="K1561" t="str">
            <v xml:space="preserve">  </v>
          </cell>
          <cell r="L1561" t="str">
            <v xml:space="preserve">  </v>
          </cell>
          <cell r="M1561" t="str">
            <v xml:space="preserve">  </v>
          </cell>
          <cell r="N1561" t="str">
            <v xml:space="preserve">  </v>
          </cell>
          <cell r="O1561" t="str">
            <v xml:space="preserve">  </v>
          </cell>
          <cell r="P1561" t="str">
            <v xml:space="preserve">  </v>
          </cell>
        </row>
        <row r="1562">
          <cell r="C1562">
            <v>23154000</v>
          </cell>
          <cell r="D1562" t="str">
            <v>USD</v>
          </cell>
          <cell r="E1562" t="str">
            <v>ICO - ESPAÑA</v>
          </cell>
          <cell r="F1562">
            <v>1030030</v>
          </cell>
          <cell r="G1562" t="str">
            <v>GOBIERNO CENTRAL</v>
          </cell>
          <cell r="H1562" t="str">
            <v xml:space="preserve"> 18.01.2006 </v>
          </cell>
          <cell r="I1562">
            <v>6942882.7300000004</v>
          </cell>
          <cell r="J1562" t="str">
            <v xml:space="preserve">  </v>
          </cell>
          <cell r="K1562" t="str">
            <v xml:space="preserve">  </v>
          </cell>
          <cell r="L1562" t="str">
            <v xml:space="preserve">  </v>
          </cell>
          <cell r="M1562" t="str">
            <v xml:space="preserve">  </v>
          </cell>
          <cell r="N1562" t="str">
            <v xml:space="preserve">  </v>
          </cell>
          <cell r="O1562" t="str">
            <v xml:space="preserve">  </v>
          </cell>
          <cell r="P1562">
            <v>6942882.7300000004</v>
          </cell>
        </row>
        <row r="1563">
          <cell r="H1563" t="str">
            <v xml:space="preserve">  </v>
          </cell>
          <cell r="I1563" t="str">
            <v xml:space="preserve">  </v>
          </cell>
          <cell r="J1563" t="str">
            <v xml:space="preserve">  </v>
          </cell>
          <cell r="K1563" t="str">
            <v xml:space="preserve">  </v>
          </cell>
          <cell r="L1563" t="str">
            <v xml:space="preserve">  </v>
          </cell>
          <cell r="M1563" t="str">
            <v xml:space="preserve">  </v>
          </cell>
          <cell r="N1563" t="str">
            <v xml:space="preserve">  </v>
          </cell>
          <cell r="O1563" t="str">
            <v xml:space="preserve">  </v>
          </cell>
          <cell r="P1563" t="str">
            <v xml:space="preserve">  </v>
          </cell>
        </row>
        <row r="1564">
          <cell r="H1564" t="str">
            <v xml:space="preserve">  </v>
          </cell>
          <cell r="I1564" t="str">
            <v xml:space="preserve">  </v>
          </cell>
          <cell r="J1564" t="str">
            <v xml:space="preserve">  </v>
          </cell>
          <cell r="K1564" t="str">
            <v xml:space="preserve">  </v>
          </cell>
          <cell r="L1564" t="str">
            <v xml:space="preserve">  </v>
          </cell>
          <cell r="M1564" t="str">
            <v xml:space="preserve">  </v>
          </cell>
          <cell r="N1564" t="str">
            <v xml:space="preserve">  </v>
          </cell>
          <cell r="O1564" t="str">
            <v xml:space="preserve">  </v>
          </cell>
          <cell r="P1564" t="str">
            <v xml:space="preserve">  </v>
          </cell>
        </row>
        <row r="1565">
          <cell r="H1565" t="str">
            <v xml:space="preserve">  </v>
          </cell>
          <cell r="I1565" t="str">
            <v xml:space="preserve">  </v>
          </cell>
          <cell r="J1565" t="str">
            <v xml:space="preserve">  </v>
          </cell>
          <cell r="K1565" t="str">
            <v xml:space="preserve">  </v>
          </cell>
          <cell r="L1565" t="str">
            <v xml:space="preserve">  </v>
          </cell>
          <cell r="M1565" t="str">
            <v xml:space="preserve">  </v>
          </cell>
          <cell r="N1565" t="str">
            <v xml:space="preserve">  </v>
          </cell>
          <cell r="O1565" t="str">
            <v xml:space="preserve">  </v>
          </cell>
          <cell r="P1565" t="str">
            <v xml:space="preserve">  </v>
          </cell>
        </row>
        <row r="1566">
          <cell r="H1566" t="str">
            <v xml:space="preserve">  </v>
          </cell>
          <cell r="I1566" t="str">
            <v xml:space="preserve">  </v>
          </cell>
          <cell r="J1566" t="str">
            <v xml:space="preserve">  </v>
          </cell>
          <cell r="K1566" t="str">
            <v xml:space="preserve">  </v>
          </cell>
          <cell r="L1566" t="str">
            <v xml:space="preserve">  </v>
          </cell>
          <cell r="M1566" t="str">
            <v xml:space="preserve">  </v>
          </cell>
          <cell r="N1566" t="str">
            <v xml:space="preserve">  </v>
          </cell>
          <cell r="O1566" t="str">
            <v xml:space="preserve">  </v>
          </cell>
          <cell r="P1566" t="str">
            <v xml:space="preserve">  </v>
          </cell>
        </row>
        <row r="1567">
          <cell r="H1567" t="str">
            <v xml:space="preserve">  </v>
          </cell>
          <cell r="I1567" t="str">
            <v xml:space="preserve">  </v>
          </cell>
          <cell r="J1567" t="str">
            <v xml:space="preserve">  </v>
          </cell>
          <cell r="K1567" t="str">
            <v xml:space="preserve">  </v>
          </cell>
          <cell r="L1567" t="str">
            <v xml:space="preserve">  </v>
          </cell>
          <cell r="M1567" t="str">
            <v xml:space="preserve">  </v>
          </cell>
          <cell r="N1567" t="str">
            <v xml:space="preserve">  </v>
          </cell>
          <cell r="O1567" t="str">
            <v xml:space="preserve">  </v>
          </cell>
          <cell r="P1567" t="str">
            <v xml:space="preserve">  </v>
          </cell>
        </row>
        <row r="1568">
          <cell r="C1568">
            <v>23155000</v>
          </cell>
          <cell r="D1568" t="str">
            <v>USD</v>
          </cell>
          <cell r="E1568" t="str">
            <v>ICO - ESPAÑA</v>
          </cell>
          <cell r="F1568">
            <v>1030031</v>
          </cell>
          <cell r="G1568" t="str">
            <v>GOBIERNO CENTRAL</v>
          </cell>
          <cell r="H1568" t="str">
            <v xml:space="preserve"> 18.01.2006 </v>
          </cell>
          <cell r="I1568">
            <v>1307117.44</v>
          </cell>
          <cell r="J1568" t="str">
            <v xml:space="preserve">  </v>
          </cell>
          <cell r="K1568" t="str">
            <v xml:space="preserve">  </v>
          </cell>
          <cell r="L1568" t="str">
            <v xml:space="preserve">  </v>
          </cell>
          <cell r="M1568" t="str">
            <v xml:space="preserve">  </v>
          </cell>
          <cell r="N1568" t="str">
            <v xml:space="preserve">  </v>
          </cell>
          <cell r="O1568" t="str">
            <v xml:space="preserve">  </v>
          </cell>
          <cell r="P1568">
            <v>1307117.44</v>
          </cell>
        </row>
        <row r="1569">
          <cell r="H1569" t="str">
            <v xml:space="preserve">  </v>
          </cell>
          <cell r="I1569" t="str">
            <v xml:space="preserve">  </v>
          </cell>
          <cell r="J1569" t="str">
            <v xml:space="preserve">  </v>
          </cell>
          <cell r="K1569" t="str">
            <v xml:space="preserve">  </v>
          </cell>
          <cell r="L1569" t="str">
            <v xml:space="preserve">  </v>
          </cell>
          <cell r="M1569" t="str">
            <v xml:space="preserve">  </v>
          </cell>
          <cell r="N1569" t="str">
            <v xml:space="preserve">  </v>
          </cell>
          <cell r="O1569" t="str">
            <v xml:space="preserve">  </v>
          </cell>
          <cell r="P1569" t="str">
            <v xml:space="preserve">  </v>
          </cell>
        </row>
        <row r="1570">
          <cell r="H1570" t="str">
            <v xml:space="preserve">  </v>
          </cell>
          <cell r="I1570" t="str">
            <v xml:space="preserve">  </v>
          </cell>
          <cell r="J1570" t="str">
            <v xml:space="preserve">  </v>
          </cell>
          <cell r="K1570" t="str">
            <v xml:space="preserve">  </v>
          </cell>
          <cell r="L1570" t="str">
            <v xml:space="preserve">  </v>
          </cell>
          <cell r="M1570" t="str">
            <v xml:space="preserve">  </v>
          </cell>
          <cell r="N1570" t="str">
            <v xml:space="preserve">  </v>
          </cell>
          <cell r="O1570" t="str">
            <v xml:space="preserve">  </v>
          </cell>
          <cell r="P1570" t="str">
            <v xml:space="preserve">  </v>
          </cell>
        </row>
        <row r="1571">
          <cell r="H1571" t="str">
            <v xml:space="preserve">  </v>
          </cell>
          <cell r="I1571" t="str">
            <v xml:space="preserve">  </v>
          </cell>
          <cell r="J1571" t="str">
            <v xml:space="preserve">  </v>
          </cell>
          <cell r="K1571" t="str">
            <v xml:space="preserve">  </v>
          </cell>
          <cell r="L1571" t="str">
            <v xml:space="preserve">  </v>
          </cell>
          <cell r="M1571" t="str">
            <v xml:space="preserve">  </v>
          </cell>
          <cell r="N1571" t="str">
            <v xml:space="preserve">  </v>
          </cell>
          <cell r="O1571" t="str">
            <v xml:space="preserve">  </v>
          </cell>
          <cell r="P1571" t="str">
            <v xml:space="preserve">  </v>
          </cell>
        </row>
        <row r="1572">
          <cell r="H1572" t="str">
            <v xml:space="preserve">  </v>
          </cell>
          <cell r="I1572" t="str">
            <v xml:space="preserve">  </v>
          </cell>
          <cell r="J1572" t="str">
            <v xml:space="preserve">  </v>
          </cell>
          <cell r="K1572" t="str">
            <v xml:space="preserve">  </v>
          </cell>
          <cell r="L1572" t="str">
            <v xml:space="preserve">  </v>
          </cell>
          <cell r="M1572" t="str">
            <v xml:space="preserve">  </v>
          </cell>
          <cell r="N1572" t="str">
            <v xml:space="preserve">  </v>
          </cell>
          <cell r="O1572" t="str">
            <v xml:space="preserve">  </v>
          </cell>
          <cell r="P1572" t="str">
            <v xml:space="preserve">  </v>
          </cell>
        </row>
        <row r="1573">
          <cell r="H1573" t="str">
            <v xml:space="preserve">  </v>
          </cell>
          <cell r="I1573" t="str">
            <v xml:space="preserve">  </v>
          </cell>
          <cell r="J1573" t="str">
            <v xml:space="preserve">  </v>
          </cell>
          <cell r="K1573" t="str">
            <v xml:space="preserve">  </v>
          </cell>
          <cell r="L1573" t="str">
            <v xml:space="preserve">  </v>
          </cell>
          <cell r="M1573" t="str">
            <v xml:space="preserve">  </v>
          </cell>
          <cell r="N1573" t="str">
            <v xml:space="preserve">  </v>
          </cell>
          <cell r="O1573" t="str">
            <v xml:space="preserve">  </v>
          </cell>
          <cell r="P1573" t="str">
            <v xml:space="preserve">  </v>
          </cell>
        </row>
        <row r="1574">
          <cell r="C1574">
            <v>23156000</v>
          </cell>
          <cell r="D1574" t="str">
            <v>EUR</v>
          </cell>
          <cell r="E1574" t="str">
            <v>GOB. BELGICA</v>
          </cell>
          <cell r="F1574" t="str">
            <v>BELG EUROS 982.</v>
          </cell>
          <cell r="G1574" t="str">
            <v>ARMADA NAC.</v>
          </cell>
          <cell r="H1574" t="str">
            <v xml:space="preserve"> 18.12.2009 </v>
          </cell>
          <cell r="I1574">
            <v>864123.24100000004</v>
          </cell>
          <cell r="J1574" t="str">
            <v xml:space="preserve">  </v>
          </cell>
          <cell r="K1574" t="str">
            <v xml:space="preserve">  </v>
          </cell>
          <cell r="L1574" t="str">
            <v xml:space="preserve">  </v>
          </cell>
          <cell r="M1574" t="str">
            <v xml:space="preserve">  </v>
          </cell>
          <cell r="N1574" t="str">
            <v xml:space="preserve">  </v>
          </cell>
          <cell r="O1574" t="str">
            <v xml:space="preserve">  </v>
          </cell>
          <cell r="P1574">
            <v>874948.25399999996</v>
          </cell>
        </row>
        <row r="1575">
          <cell r="H1575" t="str">
            <v xml:space="preserve">  </v>
          </cell>
          <cell r="I1575" t="str">
            <v xml:space="preserve">  </v>
          </cell>
          <cell r="J1575" t="str">
            <v xml:space="preserve">  </v>
          </cell>
          <cell r="K1575" t="str">
            <v xml:space="preserve">  </v>
          </cell>
          <cell r="L1575" t="str">
            <v xml:space="preserve">  </v>
          </cell>
          <cell r="M1575" t="str">
            <v xml:space="preserve">  </v>
          </cell>
          <cell r="N1575" t="str">
            <v xml:space="preserve">  </v>
          </cell>
          <cell r="O1575" t="str">
            <v xml:space="preserve">  </v>
          </cell>
          <cell r="P1575" t="str">
            <v xml:space="preserve">  </v>
          </cell>
        </row>
        <row r="1576">
          <cell r="H1576" t="str">
            <v xml:space="preserve">  </v>
          </cell>
          <cell r="I1576" t="str">
            <v xml:space="preserve">  </v>
          </cell>
          <cell r="J1576" t="str">
            <v xml:space="preserve">  </v>
          </cell>
          <cell r="K1576" t="str">
            <v xml:space="preserve">  </v>
          </cell>
          <cell r="L1576" t="str">
            <v xml:space="preserve">  </v>
          </cell>
          <cell r="M1576" t="str">
            <v xml:space="preserve">  </v>
          </cell>
          <cell r="N1576" t="str">
            <v xml:space="preserve">  </v>
          </cell>
          <cell r="O1576" t="str">
            <v xml:space="preserve">  </v>
          </cell>
          <cell r="P1576" t="str">
            <v xml:space="preserve">  </v>
          </cell>
        </row>
        <row r="1577">
          <cell r="H1577" t="str">
            <v xml:space="preserve">  </v>
          </cell>
          <cell r="I1577" t="str">
            <v xml:space="preserve">  </v>
          </cell>
          <cell r="J1577" t="str">
            <v xml:space="preserve">  </v>
          </cell>
          <cell r="K1577" t="str">
            <v xml:space="preserve">  </v>
          </cell>
          <cell r="L1577" t="str">
            <v xml:space="preserve">  </v>
          </cell>
          <cell r="M1577" t="str">
            <v xml:space="preserve">  </v>
          </cell>
          <cell r="N1577" t="str">
            <v xml:space="preserve">  </v>
          </cell>
          <cell r="O1577" t="str">
            <v xml:space="preserve">  </v>
          </cell>
          <cell r="P1577" t="str">
            <v xml:space="preserve">  </v>
          </cell>
        </row>
        <row r="1578">
          <cell r="H1578" t="str">
            <v xml:space="preserve">  </v>
          </cell>
          <cell r="I1578" t="str">
            <v xml:space="preserve">  </v>
          </cell>
          <cell r="J1578" t="str">
            <v xml:space="preserve">  </v>
          </cell>
          <cell r="K1578" t="str">
            <v xml:space="preserve">  </v>
          </cell>
          <cell r="L1578" t="str">
            <v xml:space="preserve">  </v>
          </cell>
          <cell r="M1578" t="str">
            <v xml:space="preserve">  </v>
          </cell>
          <cell r="N1578" t="str">
            <v xml:space="preserve">  </v>
          </cell>
          <cell r="O1578" t="str">
            <v xml:space="preserve">  </v>
          </cell>
          <cell r="P1578" t="str">
            <v xml:space="preserve">  </v>
          </cell>
        </row>
        <row r="1579">
          <cell r="H1579" t="str">
            <v xml:space="preserve">  </v>
          </cell>
          <cell r="I1579" t="str">
            <v xml:space="preserve">  </v>
          </cell>
          <cell r="J1579" t="str">
            <v xml:space="preserve">  </v>
          </cell>
          <cell r="K1579" t="str">
            <v xml:space="preserve">  </v>
          </cell>
          <cell r="L1579" t="str">
            <v xml:space="preserve">  </v>
          </cell>
          <cell r="M1579" t="str">
            <v xml:space="preserve">  </v>
          </cell>
          <cell r="N1579" t="str">
            <v xml:space="preserve">  </v>
          </cell>
          <cell r="O1579" t="str">
            <v xml:space="preserve">  </v>
          </cell>
          <cell r="P1579" t="str">
            <v xml:space="preserve">  </v>
          </cell>
        </row>
        <row r="1580">
          <cell r="C1580">
            <v>23157001</v>
          </cell>
          <cell r="D1580" t="str">
            <v>EUR</v>
          </cell>
          <cell r="E1580" t="str">
            <v>KFW</v>
          </cell>
          <cell r="F1580" t="str">
            <v>KFW. 200266015</v>
          </cell>
          <cell r="G1580" t="str">
            <v>CON. PROV. TUNGURAHU</v>
          </cell>
          <cell r="H1580" t="str">
            <v xml:space="preserve"> 06.10.2009 </v>
          </cell>
          <cell r="I1580">
            <v>1971396</v>
          </cell>
          <cell r="J1580" t="str">
            <v xml:space="preserve">  </v>
          </cell>
          <cell r="K1580" t="str">
            <v xml:space="preserve">  </v>
          </cell>
          <cell r="L1580" t="str">
            <v xml:space="preserve">  </v>
          </cell>
          <cell r="M1580" t="str">
            <v xml:space="preserve">  </v>
          </cell>
          <cell r="N1580" t="str">
            <v xml:space="preserve">  </v>
          </cell>
          <cell r="O1580" t="str">
            <v xml:space="preserve">  </v>
          </cell>
          <cell r="P1580">
            <v>1996092</v>
          </cell>
        </row>
        <row r="1581">
          <cell r="H1581" t="str">
            <v xml:space="preserve">  </v>
          </cell>
          <cell r="I1581" t="str">
            <v xml:space="preserve">  </v>
          </cell>
          <cell r="J1581" t="str">
            <v xml:space="preserve">  </v>
          </cell>
          <cell r="K1581" t="str">
            <v xml:space="preserve">  </v>
          </cell>
          <cell r="L1581" t="str">
            <v xml:space="preserve">  </v>
          </cell>
          <cell r="M1581" t="str">
            <v xml:space="preserve">  </v>
          </cell>
          <cell r="N1581" t="str">
            <v xml:space="preserve">  </v>
          </cell>
          <cell r="O1581" t="str">
            <v xml:space="preserve">  </v>
          </cell>
          <cell r="P1581" t="str">
            <v xml:space="preserve">  </v>
          </cell>
        </row>
        <row r="1582">
          <cell r="H1582" t="str">
            <v xml:space="preserve">  </v>
          </cell>
          <cell r="I1582" t="str">
            <v xml:space="preserve">  </v>
          </cell>
          <cell r="J1582" t="str">
            <v xml:space="preserve">  </v>
          </cell>
          <cell r="K1582" t="str">
            <v xml:space="preserve">  </v>
          </cell>
          <cell r="L1582" t="str">
            <v xml:space="preserve">  </v>
          </cell>
          <cell r="M1582" t="str">
            <v xml:space="preserve">  </v>
          </cell>
          <cell r="N1582" t="str">
            <v xml:space="preserve">  </v>
          </cell>
          <cell r="O1582" t="str">
            <v xml:space="preserve">  </v>
          </cell>
          <cell r="P1582" t="str">
            <v xml:space="preserve">  </v>
          </cell>
        </row>
        <row r="1583">
          <cell r="H1583" t="str">
            <v xml:space="preserve">  </v>
          </cell>
          <cell r="I1583" t="str">
            <v xml:space="preserve">  </v>
          </cell>
          <cell r="J1583" t="str">
            <v xml:space="preserve">  </v>
          </cell>
          <cell r="K1583" t="str">
            <v xml:space="preserve">  </v>
          </cell>
          <cell r="L1583" t="str">
            <v xml:space="preserve">  </v>
          </cell>
          <cell r="M1583" t="str">
            <v xml:space="preserve">  </v>
          </cell>
          <cell r="N1583" t="str">
            <v xml:space="preserve">  </v>
          </cell>
          <cell r="O1583" t="str">
            <v xml:space="preserve">  </v>
          </cell>
          <cell r="P1583" t="str">
            <v xml:space="preserve">  </v>
          </cell>
        </row>
        <row r="1584">
          <cell r="H1584" t="str">
            <v xml:space="preserve">  </v>
          </cell>
          <cell r="I1584" t="str">
            <v xml:space="preserve">  </v>
          </cell>
          <cell r="J1584" t="str">
            <v xml:space="preserve">  </v>
          </cell>
          <cell r="K1584" t="str">
            <v xml:space="preserve">  </v>
          </cell>
          <cell r="L1584" t="str">
            <v xml:space="preserve">  </v>
          </cell>
          <cell r="M1584" t="str">
            <v xml:space="preserve">  </v>
          </cell>
          <cell r="N1584" t="str">
            <v xml:space="preserve">  </v>
          </cell>
          <cell r="O1584" t="str">
            <v xml:space="preserve">  </v>
          </cell>
          <cell r="P1584" t="str">
            <v xml:space="preserve">  </v>
          </cell>
        </row>
        <row r="1585">
          <cell r="H1585" t="str">
            <v xml:space="preserve">  </v>
          </cell>
          <cell r="I1585" t="str">
            <v xml:space="preserve">  </v>
          </cell>
          <cell r="J1585" t="str">
            <v xml:space="preserve">  </v>
          </cell>
          <cell r="K1585" t="str">
            <v xml:space="preserve">  </v>
          </cell>
          <cell r="L1585" t="str">
            <v xml:space="preserve">  </v>
          </cell>
          <cell r="M1585" t="str">
            <v xml:space="preserve">  </v>
          </cell>
          <cell r="N1585" t="str">
            <v xml:space="preserve">  </v>
          </cell>
          <cell r="O1585" t="str">
            <v xml:space="preserve">  </v>
          </cell>
          <cell r="P1585" t="str">
            <v xml:space="preserve">  </v>
          </cell>
        </row>
        <row r="1586">
          <cell r="C1586">
            <v>23158000</v>
          </cell>
          <cell r="D1586" t="str">
            <v>USD</v>
          </cell>
          <cell r="E1586" t="str">
            <v>EXIMBANK CHINA</v>
          </cell>
          <cell r="F1586" t="str">
            <v>EXPORT IMPORT CHINA</v>
          </cell>
          <cell r="G1586" t="str">
            <v>GOBIERNO CENTRAL</v>
          </cell>
          <cell r="H1586" t="str">
            <v xml:space="preserve"> 03.06.2010 </v>
          </cell>
          <cell r="I1586">
            <v>524884001.75700003</v>
          </cell>
          <cell r="J1586" t="str">
            <v xml:space="preserve">  </v>
          </cell>
          <cell r="K1586">
            <v>74983428.819999993</v>
          </cell>
          <cell r="L1586" t="str">
            <v xml:space="preserve">  </v>
          </cell>
          <cell r="M1586" t="str">
            <v xml:space="preserve">  </v>
          </cell>
          <cell r="N1586" t="str">
            <v xml:space="preserve">  </v>
          </cell>
          <cell r="O1586" t="str">
            <v xml:space="preserve">  </v>
          </cell>
          <cell r="P1586">
            <v>449900572.93699998</v>
          </cell>
        </row>
        <row r="1587">
          <cell r="H1587" t="str">
            <v xml:space="preserve">  </v>
          </cell>
          <cell r="I1587" t="str">
            <v xml:space="preserve">  </v>
          </cell>
          <cell r="J1587" t="str">
            <v xml:space="preserve">  </v>
          </cell>
          <cell r="K1587" t="str">
            <v xml:space="preserve">  </v>
          </cell>
          <cell r="L1587" t="str">
            <v xml:space="preserve">  </v>
          </cell>
          <cell r="M1587" t="str">
            <v xml:space="preserve">  </v>
          </cell>
          <cell r="N1587" t="str">
            <v xml:space="preserve">  </v>
          </cell>
          <cell r="O1587" t="str">
            <v xml:space="preserve">  </v>
          </cell>
          <cell r="P1587" t="str">
            <v xml:space="preserve">  </v>
          </cell>
        </row>
        <row r="1588">
          <cell r="H1588" t="str">
            <v xml:space="preserve">  </v>
          </cell>
          <cell r="I1588" t="str">
            <v xml:space="preserve">  </v>
          </cell>
          <cell r="J1588" t="str">
            <v xml:space="preserve">  </v>
          </cell>
          <cell r="K1588" t="str">
            <v xml:space="preserve">  </v>
          </cell>
          <cell r="L1588" t="str">
            <v xml:space="preserve">  </v>
          </cell>
          <cell r="M1588" t="str">
            <v xml:space="preserve">  </v>
          </cell>
          <cell r="N1588" t="str">
            <v xml:space="preserve">  </v>
          </cell>
          <cell r="O1588" t="str">
            <v xml:space="preserve">  </v>
          </cell>
          <cell r="P1588" t="str">
            <v xml:space="preserve">  </v>
          </cell>
        </row>
        <row r="1589">
          <cell r="H1589" t="str">
            <v xml:space="preserve">  </v>
          </cell>
          <cell r="I1589" t="str">
            <v xml:space="preserve">  </v>
          </cell>
          <cell r="J1589" t="str">
            <v xml:space="preserve">  </v>
          </cell>
          <cell r="K1589" t="str">
            <v xml:space="preserve">  </v>
          </cell>
          <cell r="L1589" t="str">
            <v xml:space="preserve">  </v>
          </cell>
          <cell r="M1589" t="str">
            <v xml:space="preserve">  </v>
          </cell>
          <cell r="N1589" t="str">
            <v xml:space="preserve">  </v>
          </cell>
          <cell r="O1589" t="str">
            <v xml:space="preserve">  </v>
          </cell>
          <cell r="P1589" t="str">
            <v xml:space="preserve">  </v>
          </cell>
        </row>
        <row r="1590">
          <cell r="H1590" t="str">
            <v xml:space="preserve">  </v>
          </cell>
          <cell r="I1590" t="str">
            <v xml:space="preserve">  </v>
          </cell>
          <cell r="J1590" t="str">
            <v xml:space="preserve">  </v>
          </cell>
          <cell r="K1590" t="str">
            <v xml:space="preserve">  </v>
          </cell>
          <cell r="L1590" t="str">
            <v xml:space="preserve">  </v>
          </cell>
          <cell r="M1590" t="str">
            <v xml:space="preserve">  </v>
          </cell>
          <cell r="N1590" t="str">
            <v xml:space="preserve">  </v>
          </cell>
          <cell r="O1590" t="str">
            <v xml:space="preserve">  </v>
          </cell>
          <cell r="P1590" t="str">
            <v xml:space="preserve">  </v>
          </cell>
        </row>
        <row r="1591">
          <cell r="H1591" t="str">
            <v xml:space="preserve">  </v>
          </cell>
          <cell r="I1591" t="str">
            <v xml:space="preserve">  </v>
          </cell>
          <cell r="J1591" t="str">
            <v xml:space="preserve">  </v>
          </cell>
          <cell r="K1591" t="str">
            <v xml:space="preserve">  </v>
          </cell>
          <cell r="L1591" t="str">
            <v xml:space="preserve">  </v>
          </cell>
          <cell r="M1591" t="str">
            <v xml:space="preserve">  </v>
          </cell>
          <cell r="N1591" t="str">
            <v xml:space="preserve">  </v>
          </cell>
          <cell r="O1591" t="str">
            <v xml:space="preserve">  </v>
          </cell>
          <cell r="P1591" t="str">
            <v xml:space="preserve">  </v>
          </cell>
        </row>
        <row r="1592">
          <cell r="C1592">
            <v>23161000</v>
          </cell>
          <cell r="D1592" t="str">
            <v>KRW</v>
          </cell>
          <cell r="E1592" t="str">
            <v>EXIMBANK KOREA</v>
          </cell>
          <cell r="F1592" t="str">
            <v>EXIMBANK KOREA</v>
          </cell>
          <cell r="G1592" t="str">
            <v>MUN. SANTO DOMINGO</v>
          </cell>
          <cell r="H1592" t="str">
            <v xml:space="preserve"> 22.12.2010 </v>
          </cell>
          <cell r="I1592">
            <v>19804229.631999999</v>
          </cell>
          <cell r="J1592" t="str">
            <v xml:space="preserve">  </v>
          </cell>
          <cell r="K1592" t="str">
            <v xml:space="preserve">  </v>
          </cell>
          <cell r="L1592" t="str">
            <v xml:space="preserve">  </v>
          </cell>
          <cell r="M1592" t="str">
            <v xml:space="preserve">  </v>
          </cell>
          <cell r="N1592" t="str">
            <v xml:space="preserve">  </v>
          </cell>
          <cell r="O1592" t="str">
            <v xml:space="preserve">  </v>
          </cell>
          <cell r="P1592">
            <v>19804229.631999999</v>
          </cell>
        </row>
        <row r="1593">
          <cell r="H1593" t="str">
            <v xml:space="preserve">  </v>
          </cell>
          <cell r="I1593" t="str">
            <v xml:space="preserve">  </v>
          </cell>
          <cell r="J1593" t="str">
            <v xml:space="preserve">  </v>
          </cell>
          <cell r="K1593" t="str">
            <v xml:space="preserve">  </v>
          </cell>
          <cell r="L1593" t="str">
            <v xml:space="preserve">  </v>
          </cell>
          <cell r="M1593" t="str">
            <v xml:space="preserve">  </v>
          </cell>
          <cell r="N1593" t="str">
            <v xml:space="preserve">  </v>
          </cell>
          <cell r="O1593" t="str">
            <v xml:space="preserve">  </v>
          </cell>
          <cell r="P1593" t="str">
            <v xml:space="preserve">  </v>
          </cell>
        </row>
        <row r="1594">
          <cell r="H1594" t="str">
            <v xml:space="preserve">  </v>
          </cell>
          <cell r="I1594" t="str">
            <v xml:space="preserve">  </v>
          </cell>
          <cell r="J1594" t="str">
            <v xml:space="preserve">  </v>
          </cell>
          <cell r="K1594" t="str">
            <v xml:space="preserve">  </v>
          </cell>
          <cell r="L1594" t="str">
            <v xml:space="preserve">  </v>
          </cell>
          <cell r="M1594" t="str">
            <v xml:space="preserve">  </v>
          </cell>
          <cell r="N1594" t="str">
            <v xml:space="preserve">  </v>
          </cell>
          <cell r="O1594" t="str">
            <v xml:space="preserve">  </v>
          </cell>
          <cell r="P1594" t="str">
            <v xml:space="preserve">  </v>
          </cell>
        </row>
        <row r="1595">
          <cell r="H1595" t="str">
            <v xml:space="preserve">  </v>
          </cell>
          <cell r="I1595" t="str">
            <v xml:space="preserve">  </v>
          </cell>
          <cell r="J1595" t="str">
            <v xml:space="preserve">  </v>
          </cell>
          <cell r="K1595" t="str">
            <v xml:space="preserve">  </v>
          </cell>
          <cell r="L1595" t="str">
            <v xml:space="preserve">  </v>
          </cell>
          <cell r="M1595" t="str">
            <v xml:space="preserve">  </v>
          </cell>
          <cell r="N1595" t="str">
            <v xml:space="preserve">  </v>
          </cell>
          <cell r="O1595" t="str">
            <v xml:space="preserve">  </v>
          </cell>
          <cell r="P1595" t="str">
            <v xml:space="preserve">  </v>
          </cell>
        </row>
        <row r="1596">
          <cell r="H1596" t="str">
            <v xml:space="preserve">  </v>
          </cell>
          <cell r="I1596" t="str">
            <v xml:space="preserve">  </v>
          </cell>
          <cell r="J1596" t="str">
            <v xml:space="preserve">  </v>
          </cell>
          <cell r="K1596" t="str">
            <v xml:space="preserve">  </v>
          </cell>
          <cell r="L1596" t="str">
            <v xml:space="preserve">  </v>
          </cell>
          <cell r="M1596" t="str">
            <v xml:space="preserve">  </v>
          </cell>
          <cell r="N1596" t="str">
            <v xml:space="preserve">  </v>
          </cell>
          <cell r="O1596" t="str">
            <v xml:space="preserve">  </v>
          </cell>
          <cell r="P1596" t="str">
            <v xml:space="preserve">  </v>
          </cell>
        </row>
        <row r="1597">
          <cell r="H1597" t="str">
            <v xml:space="preserve">  </v>
          </cell>
          <cell r="I1597" t="str">
            <v xml:space="preserve">  </v>
          </cell>
          <cell r="J1597" t="str">
            <v xml:space="preserve">  </v>
          </cell>
          <cell r="K1597" t="str">
            <v xml:space="preserve">  </v>
          </cell>
          <cell r="L1597" t="str">
            <v xml:space="preserve">  </v>
          </cell>
          <cell r="M1597" t="str">
            <v xml:space="preserve">  </v>
          </cell>
          <cell r="N1597" t="str">
            <v xml:space="preserve">  </v>
          </cell>
          <cell r="O1597" t="str">
            <v xml:space="preserve">  </v>
          </cell>
          <cell r="P1597" t="str">
            <v xml:space="preserve">  </v>
          </cell>
        </row>
        <row r="1598">
          <cell r="C1598">
            <v>23162000</v>
          </cell>
          <cell r="D1598" t="str">
            <v>USD</v>
          </cell>
          <cell r="E1598" t="str">
            <v>EXIMBANK DE RUSIA</v>
          </cell>
          <cell r="F1598" t="str">
            <v>G.RUSIA USD 123.2</v>
          </cell>
          <cell r="G1598" t="str">
            <v>HIDROTOAPI E.P.</v>
          </cell>
          <cell r="H1598" t="str">
            <v xml:space="preserve"> 12.04.2011 </v>
          </cell>
          <cell r="I1598">
            <v>7006343.5</v>
          </cell>
          <cell r="J1598" t="str">
            <v xml:space="preserve">  </v>
          </cell>
          <cell r="K1598" t="str">
            <v xml:space="preserve">  </v>
          </cell>
          <cell r="L1598" t="str">
            <v xml:space="preserve">  </v>
          </cell>
          <cell r="M1598" t="str">
            <v xml:space="preserve">  </v>
          </cell>
          <cell r="N1598" t="str">
            <v xml:space="preserve">  </v>
          </cell>
          <cell r="O1598" t="str">
            <v xml:space="preserve">  </v>
          </cell>
          <cell r="P1598">
            <v>7006343.5</v>
          </cell>
        </row>
        <row r="1599">
          <cell r="H1599" t="str">
            <v xml:space="preserve">  </v>
          </cell>
          <cell r="I1599" t="str">
            <v xml:space="preserve">  </v>
          </cell>
          <cell r="J1599" t="str">
            <v xml:space="preserve">  </v>
          </cell>
          <cell r="K1599" t="str">
            <v xml:space="preserve">  </v>
          </cell>
          <cell r="L1599" t="str">
            <v xml:space="preserve">  </v>
          </cell>
          <cell r="M1599" t="str">
            <v xml:space="preserve">  </v>
          </cell>
          <cell r="N1599" t="str">
            <v xml:space="preserve">  </v>
          </cell>
          <cell r="O1599" t="str">
            <v xml:space="preserve">  </v>
          </cell>
          <cell r="P1599" t="str">
            <v xml:space="preserve">  </v>
          </cell>
        </row>
        <row r="1600">
          <cell r="H1600" t="str">
            <v xml:space="preserve">  </v>
          </cell>
          <cell r="I1600" t="str">
            <v xml:space="preserve">  </v>
          </cell>
          <cell r="J1600" t="str">
            <v xml:space="preserve">  </v>
          </cell>
          <cell r="K1600" t="str">
            <v xml:space="preserve">  </v>
          </cell>
          <cell r="L1600" t="str">
            <v xml:space="preserve">  </v>
          </cell>
          <cell r="M1600" t="str">
            <v xml:space="preserve">  </v>
          </cell>
          <cell r="N1600" t="str">
            <v xml:space="preserve">  </v>
          </cell>
          <cell r="O1600" t="str">
            <v xml:space="preserve">  </v>
          </cell>
          <cell r="P1600" t="str">
            <v xml:space="preserve">  </v>
          </cell>
        </row>
        <row r="1601">
          <cell r="H1601" t="str">
            <v xml:space="preserve">  </v>
          </cell>
          <cell r="I1601" t="str">
            <v xml:space="preserve">  </v>
          </cell>
          <cell r="J1601" t="str">
            <v xml:space="preserve">  </v>
          </cell>
          <cell r="K1601" t="str">
            <v xml:space="preserve">  </v>
          </cell>
          <cell r="L1601" t="str">
            <v xml:space="preserve">  </v>
          </cell>
          <cell r="M1601" t="str">
            <v xml:space="preserve">  </v>
          </cell>
          <cell r="N1601" t="str">
            <v xml:space="preserve">  </v>
          </cell>
          <cell r="O1601" t="str">
            <v xml:space="preserve">  </v>
          </cell>
          <cell r="P1601" t="str">
            <v xml:space="preserve">  </v>
          </cell>
        </row>
        <row r="1602">
          <cell r="H1602" t="str">
            <v xml:space="preserve">  </v>
          </cell>
          <cell r="I1602" t="str">
            <v xml:space="preserve">  </v>
          </cell>
          <cell r="J1602" t="str">
            <v xml:space="preserve">  </v>
          </cell>
          <cell r="K1602" t="str">
            <v xml:space="preserve">  </v>
          </cell>
          <cell r="L1602" t="str">
            <v xml:space="preserve">  </v>
          </cell>
          <cell r="M1602" t="str">
            <v xml:space="preserve">  </v>
          </cell>
          <cell r="N1602" t="str">
            <v xml:space="preserve">  </v>
          </cell>
          <cell r="O1602" t="str">
            <v xml:space="preserve">  </v>
          </cell>
          <cell r="P1602" t="str">
            <v xml:space="preserve">  </v>
          </cell>
        </row>
        <row r="1603">
          <cell r="H1603" t="str">
            <v xml:space="preserve">  </v>
          </cell>
          <cell r="I1603" t="str">
            <v xml:space="preserve">  </v>
          </cell>
          <cell r="J1603" t="str">
            <v xml:space="preserve">  </v>
          </cell>
          <cell r="K1603" t="str">
            <v xml:space="preserve">  </v>
          </cell>
          <cell r="L1603" t="str">
            <v xml:space="preserve">  </v>
          </cell>
          <cell r="M1603" t="str">
            <v xml:space="preserve">  </v>
          </cell>
          <cell r="N1603" t="str">
            <v xml:space="preserve">  </v>
          </cell>
          <cell r="O1603" t="str">
            <v xml:space="preserve">  </v>
          </cell>
          <cell r="P1603" t="str">
            <v xml:space="preserve">  </v>
          </cell>
        </row>
        <row r="1604">
          <cell r="C1604">
            <v>23165000</v>
          </cell>
          <cell r="D1604" t="str">
            <v>USD</v>
          </cell>
          <cell r="E1604" t="str">
            <v>EXIMBANK CHINA</v>
          </cell>
          <cell r="F1604" t="str">
            <v>EXIMBANK CHINA 571</v>
          </cell>
          <cell r="G1604" t="str">
            <v>GOBIERNO CENTRAL</v>
          </cell>
          <cell r="H1604" t="str">
            <v xml:space="preserve"> 18.10.2011 </v>
          </cell>
          <cell r="I1604">
            <v>208438176.50999999</v>
          </cell>
          <cell r="J1604" t="str">
            <v xml:space="preserve">  </v>
          </cell>
          <cell r="K1604">
            <v>23159797.390000001</v>
          </cell>
          <cell r="L1604" t="str">
            <v xml:space="preserve">  </v>
          </cell>
          <cell r="M1604" t="str">
            <v xml:space="preserve">  </v>
          </cell>
          <cell r="N1604" t="str">
            <v xml:space="preserve">  </v>
          </cell>
          <cell r="O1604" t="str">
            <v xml:space="preserve">  </v>
          </cell>
          <cell r="P1604">
            <v>185278379.12</v>
          </cell>
        </row>
        <row r="1605">
          <cell r="H1605" t="str">
            <v xml:space="preserve">  </v>
          </cell>
          <cell r="I1605" t="str">
            <v xml:space="preserve">  </v>
          </cell>
          <cell r="J1605" t="str">
            <v xml:space="preserve">  </v>
          </cell>
          <cell r="K1605" t="str">
            <v xml:space="preserve">  </v>
          </cell>
          <cell r="L1605" t="str">
            <v xml:space="preserve">  </v>
          </cell>
          <cell r="M1605" t="str">
            <v xml:space="preserve">  </v>
          </cell>
          <cell r="N1605" t="str">
            <v xml:space="preserve">  </v>
          </cell>
          <cell r="O1605" t="str">
            <v xml:space="preserve">  </v>
          </cell>
          <cell r="P1605" t="str">
            <v xml:space="preserve">  </v>
          </cell>
        </row>
        <row r="1606">
          <cell r="H1606" t="str">
            <v xml:space="preserve">  </v>
          </cell>
          <cell r="I1606" t="str">
            <v xml:space="preserve">  </v>
          </cell>
          <cell r="J1606" t="str">
            <v xml:space="preserve">  </v>
          </cell>
          <cell r="K1606" t="str">
            <v xml:space="preserve">  </v>
          </cell>
          <cell r="L1606" t="str">
            <v xml:space="preserve">  </v>
          </cell>
          <cell r="M1606" t="str">
            <v xml:space="preserve">  </v>
          </cell>
          <cell r="N1606" t="str">
            <v xml:space="preserve">  </v>
          </cell>
          <cell r="O1606" t="str">
            <v xml:space="preserve">  </v>
          </cell>
          <cell r="P1606" t="str">
            <v xml:space="preserve">  </v>
          </cell>
        </row>
        <row r="1607">
          <cell r="H1607" t="str">
            <v xml:space="preserve">  </v>
          </cell>
          <cell r="I1607" t="str">
            <v xml:space="preserve">  </v>
          </cell>
          <cell r="J1607" t="str">
            <v xml:space="preserve">  </v>
          </cell>
          <cell r="K1607" t="str">
            <v xml:space="preserve">  </v>
          </cell>
          <cell r="L1607" t="str">
            <v xml:space="preserve">  </v>
          </cell>
          <cell r="M1607" t="str">
            <v xml:space="preserve">  </v>
          </cell>
          <cell r="N1607" t="str">
            <v xml:space="preserve">  </v>
          </cell>
          <cell r="O1607" t="str">
            <v xml:space="preserve">  </v>
          </cell>
          <cell r="P1607" t="str">
            <v xml:space="preserve">  </v>
          </cell>
        </row>
        <row r="1608">
          <cell r="H1608" t="str">
            <v xml:space="preserve">  </v>
          </cell>
          <cell r="I1608" t="str">
            <v xml:space="preserve">  </v>
          </cell>
          <cell r="J1608" t="str">
            <v xml:space="preserve">  </v>
          </cell>
          <cell r="K1608" t="str">
            <v xml:space="preserve">  </v>
          </cell>
          <cell r="L1608" t="str">
            <v xml:space="preserve">  </v>
          </cell>
          <cell r="M1608" t="str">
            <v xml:space="preserve">  </v>
          </cell>
          <cell r="N1608" t="str">
            <v xml:space="preserve">  </v>
          </cell>
          <cell r="O1608" t="str">
            <v xml:space="preserve">  </v>
          </cell>
          <cell r="P1608" t="str">
            <v xml:space="preserve">  </v>
          </cell>
        </row>
        <row r="1609">
          <cell r="H1609" t="str">
            <v xml:space="preserve">  </v>
          </cell>
          <cell r="I1609" t="str">
            <v xml:space="preserve">  </v>
          </cell>
          <cell r="J1609" t="str">
            <v xml:space="preserve">  </v>
          </cell>
          <cell r="K1609" t="str">
            <v xml:space="preserve">  </v>
          </cell>
          <cell r="L1609" t="str">
            <v xml:space="preserve">  </v>
          </cell>
          <cell r="M1609" t="str">
            <v xml:space="preserve">  </v>
          </cell>
          <cell r="N1609" t="str">
            <v xml:space="preserve">  </v>
          </cell>
          <cell r="O1609" t="str">
            <v xml:space="preserve">  </v>
          </cell>
          <cell r="P1609" t="str">
            <v xml:space="preserve">  </v>
          </cell>
        </row>
        <row r="1610">
          <cell r="C1610">
            <v>23166000</v>
          </cell>
          <cell r="D1610" t="str">
            <v>USD</v>
          </cell>
          <cell r="E1610" t="str">
            <v>BNDES BRASIL</v>
          </cell>
          <cell r="F1610" t="str">
            <v>BNDES USD90.2</v>
          </cell>
          <cell r="G1610" t="str">
            <v>GOBIERNO CENTRAL</v>
          </cell>
          <cell r="H1610" t="str">
            <v xml:space="preserve"> 14.11.2012 </v>
          </cell>
          <cell r="I1610">
            <v>-1.0249999999999999</v>
          </cell>
          <cell r="J1610" t="str">
            <v xml:space="preserve">  </v>
          </cell>
          <cell r="K1610" t="str">
            <v xml:space="preserve">  </v>
          </cell>
          <cell r="L1610" t="str">
            <v xml:space="preserve">  </v>
          </cell>
          <cell r="M1610" t="str">
            <v xml:space="preserve">  </v>
          </cell>
          <cell r="N1610" t="str">
            <v xml:space="preserve">  </v>
          </cell>
          <cell r="O1610" t="str">
            <v xml:space="preserve">  </v>
          </cell>
          <cell r="P1610">
            <v>-1.0249999999999999</v>
          </cell>
        </row>
        <row r="1611">
          <cell r="H1611" t="str">
            <v xml:space="preserve">  </v>
          </cell>
          <cell r="I1611" t="str">
            <v xml:space="preserve">  </v>
          </cell>
          <cell r="J1611" t="str">
            <v xml:space="preserve">  </v>
          </cell>
          <cell r="K1611" t="str">
            <v xml:space="preserve">  </v>
          </cell>
          <cell r="L1611" t="str">
            <v xml:space="preserve">  </v>
          </cell>
          <cell r="M1611" t="str">
            <v xml:space="preserve">  </v>
          </cell>
          <cell r="N1611" t="str">
            <v xml:space="preserve">  </v>
          </cell>
          <cell r="O1611" t="str">
            <v xml:space="preserve">  </v>
          </cell>
          <cell r="P1611" t="str">
            <v xml:space="preserve">  </v>
          </cell>
        </row>
        <row r="1612">
          <cell r="H1612" t="str">
            <v xml:space="preserve">  </v>
          </cell>
          <cell r="I1612" t="str">
            <v xml:space="preserve">  </v>
          </cell>
          <cell r="J1612" t="str">
            <v xml:space="preserve">  </v>
          </cell>
          <cell r="K1612" t="str">
            <v xml:space="preserve">  </v>
          </cell>
          <cell r="L1612" t="str">
            <v xml:space="preserve">  </v>
          </cell>
          <cell r="M1612" t="str">
            <v xml:space="preserve">  </v>
          </cell>
          <cell r="N1612" t="str">
            <v xml:space="preserve">  </v>
          </cell>
          <cell r="O1612" t="str">
            <v xml:space="preserve">  </v>
          </cell>
          <cell r="P1612" t="str">
            <v xml:space="preserve">  </v>
          </cell>
        </row>
        <row r="1613">
          <cell r="H1613" t="str">
            <v xml:space="preserve">  </v>
          </cell>
          <cell r="I1613" t="str">
            <v xml:space="preserve">  </v>
          </cell>
          <cell r="J1613" t="str">
            <v xml:space="preserve">  </v>
          </cell>
          <cell r="K1613" t="str">
            <v xml:space="preserve">  </v>
          </cell>
          <cell r="L1613" t="str">
            <v xml:space="preserve">  </v>
          </cell>
          <cell r="M1613" t="str">
            <v xml:space="preserve">  </v>
          </cell>
          <cell r="N1613" t="str">
            <v xml:space="preserve">  </v>
          </cell>
          <cell r="O1613" t="str">
            <v xml:space="preserve">  </v>
          </cell>
          <cell r="P1613" t="str">
            <v xml:space="preserve">  </v>
          </cell>
        </row>
        <row r="1614">
          <cell r="H1614" t="str">
            <v xml:space="preserve">  </v>
          </cell>
          <cell r="I1614" t="str">
            <v xml:space="preserve">  </v>
          </cell>
          <cell r="J1614" t="str">
            <v xml:space="preserve">  </v>
          </cell>
          <cell r="K1614" t="str">
            <v xml:space="preserve">  </v>
          </cell>
          <cell r="L1614" t="str">
            <v xml:space="preserve">  </v>
          </cell>
          <cell r="M1614" t="str">
            <v xml:space="preserve">  </v>
          </cell>
          <cell r="N1614" t="str">
            <v xml:space="preserve">  </v>
          </cell>
          <cell r="O1614" t="str">
            <v xml:space="preserve">  </v>
          </cell>
          <cell r="P1614" t="str">
            <v xml:space="preserve">  </v>
          </cell>
        </row>
        <row r="1615">
          <cell r="H1615" t="str">
            <v xml:space="preserve">  </v>
          </cell>
          <cell r="I1615" t="str">
            <v xml:space="preserve">  </v>
          </cell>
          <cell r="J1615" t="str">
            <v xml:space="preserve">  </v>
          </cell>
          <cell r="K1615" t="str">
            <v xml:space="preserve">  </v>
          </cell>
          <cell r="L1615" t="str">
            <v xml:space="preserve">  </v>
          </cell>
          <cell r="M1615" t="str">
            <v xml:space="preserve">  </v>
          </cell>
          <cell r="N1615" t="str">
            <v xml:space="preserve">  </v>
          </cell>
          <cell r="O1615" t="str">
            <v xml:space="preserve">  </v>
          </cell>
          <cell r="P1615" t="str">
            <v xml:space="preserve">  </v>
          </cell>
        </row>
        <row r="1616">
          <cell r="C1616">
            <v>23168000</v>
          </cell>
          <cell r="D1616" t="str">
            <v>EUR</v>
          </cell>
          <cell r="E1616" t="str">
            <v>NATEXIS BANQUE</v>
          </cell>
          <cell r="F1616" t="str">
            <v>GOB.FRANCIA EUR 90.0</v>
          </cell>
          <cell r="G1616" t="str">
            <v>GOBIERNO CENTRAL</v>
          </cell>
          <cell r="H1616" t="str">
            <v xml:space="preserve"> 28.01.2013 </v>
          </cell>
          <cell r="I1616">
            <v>33299314.333999999</v>
          </cell>
          <cell r="J1616" t="str">
            <v xml:space="preserve">  </v>
          </cell>
          <cell r="K1616" t="str">
            <v xml:space="preserve">  </v>
          </cell>
          <cell r="L1616" t="str">
            <v xml:space="preserve">  </v>
          </cell>
          <cell r="M1616" t="str">
            <v xml:space="preserve">  </v>
          </cell>
          <cell r="N1616" t="str">
            <v xml:space="preserve">  </v>
          </cell>
          <cell r="O1616" t="str">
            <v xml:space="preserve">  </v>
          </cell>
          <cell r="P1616">
            <v>33716460.288999997</v>
          </cell>
        </row>
        <row r="1617">
          <cell r="H1617" t="str">
            <v xml:space="preserve">  </v>
          </cell>
          <cell r="I1617" t="str">
            <v xml:space="preserve">  </v>
          </cell>
          <cell r="J1617" t="str">
            <v xml:space="preserve">  </v>
          </cell>
          <cell r="K1617" t="str">
            <v xml:space="preserve">  </v>
          </cell>
          <cell r="L1617" t="str">
            <v xml:space="preserve">  </v>
          </cell>
          <cell r="M1617" t="str">
            <v xml:space="preserve">  </v>
          </cell>
          <cell r="N1617" t="str">
            <v xml:space="preserve">  </v>
          </cell>
          <cell r="O1617" t="str">
            <v xml:space="preserve">  </v>
          </cell>
          <cell r="P1617" t="str">
            <v xml:space="preserve">  </v>
          </cell>
        </row>
        <row r="1618">
          <cell r="H1618" t="str">
            <v xml:space="preserve">  </v>
          </cell>
          <cell r="I1618" t="str">
            <v xml:space="preserve">  </v>
          </cell>
          <cell r="J1618" t="str">
            <v xml:space="preserve">  </v>
          </cell>
          <cell r="K1618" t="str">
            <v xml:space="preserve">  </v>
          </cell>
          <cell r="L1618" t="str">
            <v xml:space="preserve">  </v>
          </cell>
          <cell r="M1618" t="str">
            <v xml:space="preserve">  </v>
          </cell>
          <cell r="N1618" t="str">
            <v xml:space="preserve">  </v>
          </cell>
          <cell r="O1618" t="str">
            <v xml:space="preserve">  </v>
          </cell>
          <cell r="P1618" t="str">
            <v xml:space="preserve">  </v>
          </cell>
        </row>
        <row r="1619">
          <cell r="H1619" t="str">
            <v xml:space="preserve">  </v>
          </cell>
          <cell r="I1619" t="str">
            <v xml:space="preserve">  </v>
          </cell>
          <cell r="J1619" t="str">
            <v xml:space="preserve">  </v>
          </cell>
          <cell r="K1619" t="str">
            <v xml:space="preserve">  </v>
          </cell>
          <cell r="L1619" t="str">
            <v xml:space="preserve">  </v>
          </cell>
          <cell r="M1619" t="str">
            <v xml:space="preserve">  </v>
          </cell>
          <cell r="N1619" t="str">
            <v xml:space="preserve">  </v>
          </cell>
          <cell r="O1619" t="str">
            <v xml:space="preserve">  </v>
          </cell>
          <cell r="P1619" t="str">
            <v xml:space="preserve">  </v>
          </cell>
        </row>
        <row r="1620">
          <cell r="H1620" t="str">
            <v xml:space="preserve">  </v>
          </cell>
          <cell r="I1620" t="str">
            <v xml:space="preserve">  </v>
          </cell>
          <cell r="J1620" t="str">
            <v xml:space="preserve">  </v>
          </cell>
          <cell r="K1620" t="str">
            <v xml:space="preserve">  </v>
          </cell>
          <cell r="L1620" t="str">
            <v xml:space="preserve">  </v>
          </cell>
          <cell r="M1620" t="str">
            <v xml:space="preserve">  </v>
          </cell>
          <cell r="N1620" t="str">
            <v xml:space="preserve">  </v>
          </cell>
          <cell r="O1620" t="str">
            <v xml:space="preserve">  </v>
          </cell>
          <cell r="P1620" t="str">
            <v xml:space="preserve">  </v>
          </cell>
        </row>
        <row r="1621">
          <cell r="H1621" t="str">
            <v xml:space="preserve">  </v>
          </cell>
          <cell r="I1621" t="str">
            <v xml:space="preserve">  </v>
          </cell>
          <cell r="J1621" t="str">
            <v xml:space="preserve">  </v>
          </cell>
          <cell r="K1621" t="str">
            <v xml:space="preserve">  </v>
          </cell>
          <cell r="L1621" t="str">
            <v xml:space="preserve">  </v>
          </cell>
          <cell r="M1621" t="str">
            <v xml:space="preserve">  </v>
          </cell>
          <cell r="N1621" t="str">
            <v xml:space="preserve">  </v>
          </cell>
          <cell r="O1621" t="str">
            <v xml:space="preserve">  </v>
          </cell>
          <cell r="P1621" t="str">
            <v xml:space="preserve">  </v>
          </cell>
        </row>
        <row r="1622">
          <cell r="C1622">
            <v>23169000</v>
          </cell>
          <cell r="D1622" t="str">
            <v>EUR</v>
          </cell>
          <cell r="E1622" t="str">
            <v>NATEXIS BANQUE</v>
          </cell>
          <cell r="F1622" t="str">
            <v>GOB. FRANCIA EUR 6.5</v>
          </cell>
          <cell r="G1622" t="str">
            <v>GOBIERNO CENTRAL</v>
          </cell>
          <cell r="H1622" t="str">
            <v xml:space="preserve"> 30.01.2013 </v>
          </cell>
          <cell r="I1622">
            <v>5089117.7029999997</v>
          </cell>
          <cell r="J1622" t="str">
            <v xml:space="preserve">  </v>
          </cell>
          <cell r="K1622" t="str">
            <v xml:space="preserve">  </v>
          </cell>
          <cell r="L1622" t="str">
            <v xml:space="preserve">  </v>
          </cell>
          <cell r="M1622" t="str">
            <v xml:space="preserve">  </v>
          </cell>
          <cell r="N1622" t="str">
            <v xml:space="preserve">  </v>
          </cell>
          <cell r="O1622" t="str">
            <v xml:space="preserve">  </v>
          </cell>
          <cell r="P1622">
            <v>5152869.9129999997</v>
          </cell>
        </row>
        <row r="1623">
          <cell r="H1623" t="str">
            <v xml:space="preserve">  </v>
          </cell>
          <cell r="I1623" t="str">
            <v xml:space="preserve">  </v>
          </cell>
          <cell r="J1623" t="str">
            <v xml:space="preserve">  </v>
          </cell>
          <cell r="K1623" t="str">
            <v xml:space="preserve">  </v>
          </cell>
          <cell r="L1623" t="str">
            <v xml:space="preserve">  </v>
          </cell>
          <cell r="M1623" t="str">
            <v xml:space="preserve">  </v>
          </cell>
          <cell r="N1623" t="str">
            <v xml:space="preserve">  </v>
          </cell>
          <cell r="O1623" t="str">
            <v xml:space="preserve">  </v>
          </cell>
          <cell r="P1623" t="str">
            <v xml:space="preserve">  </v>
          </cell>
        </row>
        <row r="1624">
          <cell r="H1624" t="str">
            <v xml:space="preserve">  </v>
          </cell>
          <cell r="I1624" t="str">
            <v xml:space="preserve">  </v>
          </cell>
          <cell r="J1624" t="str">
            <v xml:space="preserve">  </v>
          </cell>
          <cell r="K1624" t="str">
            <v xml:space="preserve">  </v>
          </cell>
          <cell r="L1624" t="str">
            <v xml:space="preserve">  </v>
          </cell>
          <cell r="M1624" t="str">
            <v xml:space="preserve">  </v>
          </cell>
          <cell r="N1624" t="str">
            <v xml:space="preserve">  </v>
          </cell>
          <cell r="O1624" t="str">
            <v xml:space="preserve">  </v>
          </cell>
          <cell r="P1624" t="str">
            <v xml:space="preserve">  </v>
          </cell>
        </row>
        <row r="1625">
          <cell r="H1625" t="str">
            <v xml:space="preserve">  </v>
          </cell>
          <cell r="I1625" t="str">
            <v xml:space="preserve">  </v>
          </cell>
          <cell r="J1625" t="str">
            <v xml:space="preserve">  </v>
          </cell>
          <cell r="K1625" t="str">
            <v xml:space="preserve">  </v>
          </cell>
          <cell r="L1625" t="str">
            <v xml:space="preserve">  </v>
          </cell>
          <cell r="M1625" t="str">
            <v xml:space="preserve">  </v>
          </cell>
          <cell r="N1625" t="str">
            <v xml:space="preserve">  </v>
          </cell>
          <cell r="O1625" t="str">
            <v xml:space="preserve">  </v>
          </cell>
          <cell r="P1625" t="str">
            <v xml:space="preserve">  </v>
          </cell>
        </row>
        <row r="1626">
          <cell r="H1626" t="str">
            <v xml:space="preserve">  </v>
          </cell>
          <cell r="I1626" t="str">
            <v xml:space="preserve">  </v>
          </cell>
          <cell r="J1626" t="str">
            <v xml:space="preserve">  </v>
          </cell>
          <cell r="K1626" t="str">
            <v xml:space="preserve">  </v>
          </cell>
          <cell r="L1626" t="str">
            <v xml:space="preserve">  </v>
          </cell>
          <cell r="M1626" t="str">
            <v xml:space="preserve">  </v>
          </cell>
          <cell r="N1626" t="str">
            <v xml:space="preserve">  </v>
          </cell>
          <cell r="O1626" t="str">
            <v xml:space="preserve">  </v>
          </cell>
          <cell r="P1626" t="str">
            <v xml:space="preserve">  </v>
          </cell>
        </row>
        <row r="1627">
          <cell r="H1627" t="str">
            <v xml:space="preserve">  </v>
          </cell>
          <cell r="I1627" t="str">
            <v xml:space="preserve">  </v>
          </cell>
          <cell r="J1627" t="str">
            <v xml:space="preserve">  </v>
          </cell>
          <cell r="K1627" t="str">
            <v xml:space="preserve">  </v>
          </cell>
          <cell r="L1627" t="str">
            <v xml:space="preserve">  </v>
          </cell>
          <cell r="M1627" t="str">
            <v xml:space="preserve">  </v>
          </cell>
          <cell r="N1627" t="str">
            <v xml:space="preserve">  </v>
          </cell>
          <cell r="O1627" t="str">
            <v xml:space="preserve">  </v>
          </cell>
          <cell r="P1627" t="str">
            <v xml:space="preserve">  </v>
          </cell>
        </row>
        <row r="1628">
          <cell r="C1628">
            <v>23170000</v>
          </cell>
          <cell r="D1628" t="str">
            <v>CNY</v>
          </cell>
          <cell r="E1628" t="str">
            <v>EXIMBANK CHINA</v>
          </cell>
          <cell r="F1628" t="str">
            <v>EXIMBANK CHINA USD80</v>
          </cell>
          <cell r="G1628" t="str">
            <v>GOBIERNO CENTRAL</v>
          </cell>
          <cell r="H1628" t="str">
            <v xml:space="preserve"> 22.02.2013 </v>
          </cell>
          <cell r="I1628">
            <v>33589525.688000001</v>
          </cell>
          <cell r="J1628" t="str">
            <v xml:space="preserve">  </v>
          </cell>
          <cell r="K1628" t="str">
            <v xml:space="preserve">  </v>
          </cell>
          <cell r="L1628" t="str">
            <v xml:space="preserve">  </v>
          </cell>
          <cell r="M1628" t="str">
            <v xml:space="preserve">  </v>
          </cell>
          <cell r="N1628" t="str">
            <v xml:space="preserve">  </v>
          </cell>
          <cell r="O1628" t="str">
            <v xml:space="preserve">  </v>
          </cell>
          <cell r="P1628">
            <v>33745241.317000002</v>
          </cell>
        </row>
        <row r="1629">
          <cell r="H1629" t="str">
            <v xml:space="preserve">  </v>
          </cell>
          <cell r="I1629" t="str">
            <v xml:space="preserve">  </v>
          </cell>
          <cell r="J1629" t="str">
            <v xml:space="preserve">  </v>
          </cell>
          <cell r="K1629" t="str">
            <v xml:space="preserve">  </v>
          </cell>
          <cell r="L1629" t="str">
            <v xml:space="preserve">  </v>
          </cell>
          <cell r="M1629" t="str">
            <v xml:space="preserve">  </v>
          </cell>
          <cell r="N1629" t="str">
            <v xml:space="preserve">  </v>
          </cell>
          <cell r="O1629" t="str">
            <v xml:space="preserve">  </v>
          </cell>
          <cell r="P1629" t="str">
            <v xml:space="preserve">  </v>
          </cell>
        </row>
        <row r="1630">
          <cell r="H1630" t="str">
            <v xml:space="preserve">  </v>
          </cell>
          <cell r="I1630" t="str">
            <v xml:space="preserve">  </v>
          </cell>
          <cell r="J1630" t="str">
            <v xml:space="preserve">  </v>
          </cell>
          <cell r="K1630" t="str">
            <v xml:space="preserve">  </v>
          </cell>
          <cell r="L1630" t="str">
            <v xml:space="preserve">  </v>
          </cell>
          <cell r="M1630" t="str">
            <v xml:space="preserve">  </v>
          </cell>
          <cell r="N1630" t="str">
            <v xml:space="preserve">  </v>
          </cell>
          <cell r="O1630" t="str">
            <v xml:space="preserve">  </v>
          </cell>
          <cell r="P1630" t="str">
            <v xml:space="preserve">  </v>
          </cell>
        </row>
        <row r="1631">
          <cell r="H1631" t="str">
            <v xml:space="preserve">  </v>
          </cell>
          <cell r="I1631" t="str">
            <v xml:space="preserve">  </v>
          </cell>
          <cell r="J1631" t="str">
            <v xml:space="preserve">  </v>
          </cell>
          <cell r="K1631" t="str">
            <v xml:space="preserve">  </v>
          </cell>
          <cell r="L1631" t="str">
            <v xml:space="preserve">  </v>
          </cell>
          <cell r="M1631" t="str">
            <v xml:space="preserve">  </v>
          </cell>
          <cell r="N1631" t="str">
            <v xml:space="preserve">  </v>
          </cell>
          <cell r="O1631" t="str">
            <v xml:space="preserve">  </v>
          </cell>
          <cell r="P1631" t="str">
            <v xml:space="preserve">  </v>
          </cell>
        </row>
        <row r="1632">
          <cell r="H1632" t="str">
            <v xml:space="preserve">  </v>
          </cell>
          <cell r="I1632" t="str">
            <v xml:space="preserve">  </v>
          </cell>
          <cell r="J1632" t="str">
            <v xml:space="preserve">  </v>
          </cell>
          <cell r="K1632" t="str">
            <v xml:space="preserve">  </v>
          </cell>
          <cell r="L1632" t="str">
            <v xml:space="preserve">  </v>
          </cell>
          <cell r="M1632" t="str">
            <v xml:space="preserve">  </v>
          </cell>
          <cell r="N1632" t="str">
            <v xml:space="preserve">  </v>
          </cell>
          <cell r="O1632" t="str">
            <v xml:space="preserve">  </v>
          </cell>
          <cell r="P1632" t="str">
            <v xml:space="preserve">  </v>
          </cell>
        </row>
        <row r="1633">
          <cell r="H1633" t="str">
            <v xml:space="preserve">  </v>
          </cell>
          <cell r="I1633" t="str">
            <v xml:space="preserve">  </v>
          </cell>
          <cell r="J1633" t="str">
            <v xml:space="preserve">  </v>
          </cell>
          <cell r="K1633" t="str">
            <v xml:space="preserve">  </v>
          </cell>
          <cell r="L1633" t="str">
            <v xml:space="preserve">  </v>
          </cell>
          <cell r="M1633" t="str">
            <v xml:space="preserve">  </v>
          </cell>
          <cell r="N1633" t="str">
            <v xml:space="preserve">  </v>
          </cell>
          <cell r="O1633" t="str">
            <v xml:space="preserve">  </v>
          </cell>
          <cell r="P1633" t="str">
            <v xml:space="preserve">  </v>
          </cell>
        </row>
        <row r="1634">
          <cell r="C1634">
            <v>23171000</v>
          </cell>
          <cell r="D1634" t="str">
            <v>USD</v>
          </cell>
          <cell r="E1634" t="str">
            <v>EXIMBANK CHINA</v>
          </cell>
          <cell r="F1634" t="str">
            <v>EXIMB. CHINA USD312</v>
          </cell>
          <cell r="G1634" t="str">
            <v>GOBIERNO CENTRAL</v>
          </cell>
          <cell r="H1634" t="str">
            <v xml:space="preserve"> 10.04.2013 </v>
          </cell>
          <cell r="I1634">
            <v>162886006.322</v>
          </cell>
          <cell r="J1634" t="str">
            <v xml:space="preserve">  </v>
          </cell>
          <cell r="K1634">
            <v>13573833.859999999</v>
          </cell>
          <cell r="L1634" t="str">
            <v xml:space="preserve">  </v>
          </cell>
          <cell r="M1634" t="str">
            <v xml:space="preserve">  </v>
          </cell>
          <cell r="N1634" t="str">
            <v xml:space="preserve">  </v>
          </cell>
          <cell r="O1634" t="str">
            <v xml:space="preserve">  </v>
          </cell>
          <cell r="P1634">
            <v>149312172.46200001</v>
          </cell>
        </row>
        <row r="1635">
          <cell r="H1635" t="str">
            <v xml:space="preserve">  </v>
          </cell>
          <cell r="I1635" t="str">
            <v xml:space="preserve">  </v>
          </cell>
          <cell r="J1635" t="str">
            <v xml:space="preserve">  </v>
          </cell>
          <cell r="K1635" t="str">
            <v xml:space="preserve">  </v>
          </cell>
          <cell r="L1635" t="str">
            <v xml:space="preserve">  </v>
          </cell>
          <cell r="M1635" t="str">
            <v xml:space="preserve">  </v>
          </cell>
          <cell r="N1635" t="str">
            <v xml:space="preserve">  </v>
          </cell>
          <cell r="O1635" t="str">
            <v xml:space="preserve">  </v>
          </cell>
          <cell r="P1635" t="str">
            <v xml:space="preserve">  </v>
          </cell>
        </row>
        <row r="1636">
          <cell r="H1636" t="str">
            <v xml:space="preserve">  </v>
          </cell>
          <cell r="I1636" t="str">
            <v xml:space="preserve">  </v>
          </cell>
          <cell r="J1636" t="str">
            <v xml:space="preserve">  </v>
          </cell>
          <cell r="K1636" t="str">
            <v xml:space="preserve">  </v>
          </cell>
          <cell r="L1636" t="str">
            <v xml:space="preserve">  </v>
          </cell>
          <cell r="M1636" t="str">
            <v xml:space="preserve">  </v>
          </cell>
          <cell r="N1636" t="str">
            <v xml:space="preserve">  </v>
          </cell>
          <cell r="O1636" t="str">
            <v xml:space="preserve">  </v>
          </cell>
          <cell r="P1636" t="str">
            <v xml:space="preserve">  </v>
          </cell>
        </row>
        <row r="1637">
          <cell r="H1637" t="str">
            <v xml:space="preserve">  </v>
          </cell>
          <cell r="I1637" t="str">
            <v xml:space="preserve">  </v>
          </cell>
          <cell r="J1637" t="str">
            <v xml:space="preserve">  </v>
          </cell>
          <cell r="K1637" t="str">
            <v xml:space="preserve">  </v>
          </cell>
          <cell r="L1637" t="str">
            <v xml:space="preserve">  </v>
          </cell>
          <cell r="M1637" t="str">
            <v xml:space="preserve">  </v>
          </cell>
          <cell r="N1637" t="str">
            <v xml:space="preserve">  </v>
          </cell>
          <cell r="O1637" t="str">
            <v xml:space="preserve">  </v>
          </cell>
          <cell r="P1637" t="str">
            <v xml:space="preserve">  </v>
          </cell>
        </row>
        <row r="1638">
          <cell r="H1638" t="str">
            <v xml:space="preserve">  </v>
          </cell>
          <cell r="I1638" t="str">
            <v xml:space="preserve">  </v>
          </cell>
          <cell r="J1638" t="str">
            <v xml:space="preserve">  </v>
          </cell>
          <cell r="K1638" t="str">
            <v xml:space="preserve">  </v>
          </cell>
          <cell r="L1638" t="str">
            <v xml:space="preserve">  </v>
          </cell>
          <cell r="M1638" t="str">
            <v xml:space="preserve">  </v>
          </cell>
          <cell r="N1638" t="str">
            <v xml:space="preserve">  </v>
          </cell>
          <cell r="O1638" t="str">
            <v xml:space="preserve">  </v>
          </cell>
          <cell r="P1638" t="str">
            <v xml:space="preserve">  </v>
          </cell>
        </row>
        <row r="1639">
          <cell r="H1639" t="str">
            <v xml:space="preserve">  </v>
          </cell>
          <cell r="I1639" t="str">
            <v xml:space="preserve">  </v>
          </cell>
          <cell r="J1639" t="str">
            <v xml:space="preserve">  </v>
          </cell>
          <cell r="K1639" t="str">
            <v xml:space="preserve">  </v>
          </cell>
          <cell r="L1639" t="str">
            <v xml:space="preserve">  </v>
          </cell>
          <cell r="M1639" t="str">
            <v xml:space="preserve">  </v>
          </cell>
          <cell r="N1639" t="str">
            <v xml:space="preserve">  </v>
          </cell>
          <cell r="O1639" t="str">
            <v xml:space="preserve">  </v>
          </cell>
          <cell r="P1639" t="str">
            <v xml:space="preserve">  </v>
          </cell>
        </row>
        <row r="1640">
          <cell r="C1640">
            <v>23172000</v>
          </cell>
          <cell r="D1640" t="str">
            <v>EUR</v>
          </cell>
          <cell r="E1640" t="str">
            <v>KFW</v>
          </cell>
          <cell r="F1640" t="str">
            <v>KFW EUR 10.0</v>
          </cell>
          <cell r="G1640" t="str">
            <v>BANCO DEL ESTADO</v>
          </cell>
          <cell r="H1640" t="str">
            <v xml:space="preserve"> 14.06.2013 </v>
          </cell>
          <cell r="I1640">
            <v>9678957.3790000007</v>
          </cell>
          <cell r="J1640" t="str">
            <v xml:space="preserve">  </v>
          </cell>
          <cell r="K1640" t="str">
            <v xml:space="preserve">  </v>
          </cell>
          <cell r="L1640" t="str">
            <v xml:space="preserve">  </v>
          </cell>
          <cell r="M1640" t="str">
            <v xml:space="preserve">  </v>
          </cell>
          <cell r="N1640" t="str">
            <v xml:space="preserve">  </v>
          </cell>
          <cell r="O1640" t="str">
            <v xml:space="preserve">  </v>
          </cell>
          <cell r="P1640">
            <v>9800207.2609999999</v>
          </cell>
        </row>
        <row r="1641">
          <cell r="H1641" t="str">
            <v xml:space="preserve">  </v>
          </cell>
          <cell r="I1641" t="str">
            <v xml:space="preserve">  </v>
          </cell>
          <cell r="J1641" t="str">
            <v xml:space="preserve">  </v>
          </cell>
          <cell r="K1641" t="str">
            <v xml:space="preserve">  </v>
          </cell>
          <cell r="L1641" t="str">
            <v xml:space="preserve">  </v>
          </cell>
          <cell r="M1641" t="str">
            <v xml:space="preserve">  </v>
          </cell>
          <cell r="N1641" t="str">
            <v xml:space="preserve">  </v>
          </cell>
          <cell r="O1641" t="str">
            <v xml:space="preserve">  </v>
          </cell>
          <cell r="P1641" t="str">
            <v xml:space="preserve">  </v>
          </cell>
        </row>
        <row r="1642">
          <cell r="H1642" t="str">
            <v xml:space="preserve">  </v>
          </cell>
          <cell r="I1642" t="str">
            <v xml:space="preserve">  </v>
          </cell>
          <cell r="J1642" t="str">
            <v xml:space="preserve">  </v>
          </cell>
          <cell r="K1642" t="str">
            <v xml:space="preserve">  </v>
          </cell>
          <cell r="L1642" t="str">
            <v xml:space="preserve">  </v>
          </cell>
          <cell r="M1642" t="str">
            <v xml:space="preserve">  </v>
          </cell>
          <cell r="N1642" t="str">
            <v xml:space="preserve">  </v>
          </cell>
          <cell r="O1642" t="str">
            <v xml:space="preserve">  </v>
          </cell>
          <cell r="P1642" t="str">
            <v xml:space="preserve">  </v>
          </cell>
        </row>
        <row r="1643">
          <cell r="H1643" t="str">
            <v xml:space="preserve">  </v>
          </cell>
          <cell r="I1643" t="str">
            <v xml:space="preserve">  </v>
          </cell>
          <cell r="J1643" t="str">
            <v xml:space="preserve">  </v>
          </cell>
          <cell r="K1643" t="str">
            <v xml:space="preserve">  </v>
          </cell>
          <cell r="L1643" t="str">
            <v xml:space="preserve">  </v>
          </cell>
          <cell r="M1643" t="str">
            <v xml:space="preserve">  </v>
          </cell>
          <cell r="N1643" t="str">
            <v xml:space="preserve">  </v>
          </cell>
          <cell r="O1643" t="str">
            <v xml:space="preserve">  </v>
          </cell>
          <cell r="P1643" t="str">
            <v xml:space="preserve">  </v>
          </cell>
        </row>
        <row r="1644">
          <cell r="H1644" t="str">
            <v xml:space="preserve">  </v>
          </cell>
          <cell r="I1644" t="str">
            <v xml:space="preserve">  </v>
          </cell>
          <cell r="J1644" t="str">
            <v xml:space="preserve">  </v>
          </cell>
          <cell r="K1644" t="str">
            <v xml:space="preserve">  </v>
          </cell>
          <cell r="L1644" t="str">
            <v xml:space="preserve">  </v>
          </cell>
          <cell r="M1644" t="str">
            <v xml:space="preserve">  </v>
          </cell>
          <cell r="N1644" t="str">
            <v xml:space="preserve">  </v>
          </cell>
          <cell r="O1644" t="str">
            <v xml:space="preserve">  </v>
          </cell>
          <cell r="P1644" t="str">
            <v xml:space="preserve">  </v>
          </cell>
        </row>
        <row r="1645">
          <cell r="H1645" t="str">
            <v xml:space="preserve">  </v>
          </cell>
          <cell r="I1645" t="str">
            <v xml:space="preserve">  </v>
          </cell>
          <cell r="J1645" t="str">
            <v xml:space="preserve">  </v>
          </cell>
          <cell r="K1645" t="str">
            <v xml:space="preserve">  </v>
          </cell>
          <cell r="L1645" t="str">
            <v xml:space="preserve">  </v>
          </cell>
          <cell r="M1645" t="str">
            <v xml:space="preserve">  </v>
          </cell>
          <cell r="N1645" t="str">
            <v xml:space="preserve">  </v>
          </cell>
          <cell r="O1645" t="str">
            <v xml:space="preserve">  </v>
          </cell>
          <cell r="P1645" t="str">
            <v xml:space="preserve">  </v>
          </cell>
        </row>
        <row r="1646">
          <cell r="C1646">
            <v>23174000</v>
          </cell>
          <cell r="D1646" t="str">
            <v>KRW</v>
          </cell>
          <cell r="E1646" t="str">
            <v>EXIMBANK KOREA</v>
          </cell>
          <cell r="F1646" t="str">
            <v>EXIMBANK COREA WONS</v>
          </cell>
          <cell r="G1646" t="str">
            <v>MUN. SANTO DOMINGO</v>
          </cell>
          <cell r="H1646" t="str">
            <v xml:space="preserve"> 03.09.2013 </v>
          </cell>
          <cell r="I1646">
            <v>50693930.583999999</v>
          </cell>
          <cell r="J1646" t="str">
            <v xml:space="preserve">  </v>
          </cell>
          <cell r="K1646" t="str">
            <v xml:space="preserve">  </v>
          </cell>
          <cell r="L1646" t="str">
            <v xml:space="preserve">  </v>
          </cell>
          <cell r="M1646" t="str">
            <v xml:space="preserve">  </v>
          </cell>
          <cell r="N1646" t="str">
            <v xml:space="preserve">  </v>
          </cell>
          <cell r="O1646" t="str">
            <v xml:space="preserve">  </v>
          </cell>
          <cell r="P1646">
            <v>50693930.583999999</v>
          </cell>
        </row>
        <row r="1647">
          <cell r="H1647" t="str">
            <v xml:space="preserve">  </v>
          </cell>
          <cell r="I1647" t="str">
            <v xml:space="preserve">  </v>
          </cell>
          <cell r="J1647" t="str">
            <v xml:space="preserve">  </v>
          </cell>
          <cell r="K1647" t="str">
            <v xml:space="preserve">  </v>
          </cell>
          <cell r="L1647" t="str">
            <v xml:space="preserve">  </v>
          </cell>
          <cell r="M1647" t="str">
            <v xml:space="preserve">  </v>
          </cell>
          <cell r="N1647" t="str">
            <v xml:space="preserve">  </v>
          </cell>
          <cell r="O1647" t="str">
            <v xml:space="preserve">  </v>
          </cell>
          <cell r="P1647" t="str">
            <v xml:space="preserve">  </v>
          </cell>
        </row>
        <row r="1648">
          <cell r="H1648" t="str">
            <v xml:space="preserve">  </v>
          </cell>
          <cell r="I1648" t="str">
            <v xml:space="preserve">  </v>
          </cell>
          <cell r="J1648" t="str">
            <v xml:space="preserve">  </v>
          </cell>
          <cell r="K1648" t="str">
            <v xml:space="preserve">  </v>
          </cell>
          <cell r="L1648" t="str">
            <v xml:space="preserve">  </v>
          </cell>
          <cell r="M1648" t="str">
            <v xml:space="preserve">  </v>
          </cell>
          <cell r="N1648" t="str">
            <v xml:space="preserve">  </v>
          </cell>
          <cell r="O1648" t="str">
            <v xml:space="preserve">  </v>
          </cell>
          <cell r="P1648" t="str">
            <v xml:space="preserve">  </v>
          </cell>
        </row>
        <row r="1649">
          <cell r="H1649" t="str">
            <v xml:space="preserve">  </v>
          </cell>
          <cell r="I1649" t="str">
            <v xml:space="preserve">  </v>
          </cell>
          <cell r="J1649" t="str">
            <v xml:space="preserve">  </v>
          </cell>
          <cell r="K1649" t="str">
            <v xml:space="preserve">  </v>
          </cell>
          <cell r="L1649" t="str">
            <v xml:space="preserve">  </v>
          </cell>
          <cell r="M1649" t="str">
            <v xml:space="preserve">  </v>
          </cell>
          <cell r="N1649" t="str">
            <v xml:space="preserve">  </v>
          </cell>
          <cell r="O1649" t="str">
            <v xml:space="preserve">  </v>
          </cell>
          <cell r="P1649" t="str">
            <v xml:space="preserve">  </v>
          </cell>
        </row>
        <row r="1650">
          <cell r="H1650" t="str">
            <v xml:space="preserve">  </v>
          </cell>
          <cell r="I1650" t="str">
            <v xml:space="preserve">  </v>
          </cell>
          <cell r="J1650" t="str">
            <v xml:space="preserve">  </v>
          </cell>
          <cell r="K1650" t="str">
            <v xml:space="preserve">  </v>
          </cell>
          <cell r="L1650" t="str">
            <v xml:space="preserve">  </v>
          </cell>
          <cell r="M1650" t="str">
            <v xml:space="preserve">  </v>
          </cell>
          <cell r="N1650" t="str">
            <v xml:space="preserve">  </v>
          </cell>
          <cell r="O1650" t="str">
            <v xml:space="preserve">  </v>
          </cell>
          <cell r="P1650" t="str">
            <v xml:space="preserve">  </v>
          </cell>
        </row>
        <row r="1651">
          <cell r="H1651" t="str">
            <v xml:space="preserve">  </v>
          </cell>
          <cell r="I1651" t="str">
            <v xml:space="preserve">  </v>
          </cell>
          <cell r="J1651" t="str">
            <v xml:space="preserve">  </v>
          </cell>
          <cell r="K1651" t="str">
            <v xml:space="preserve">  </v>
          </cell>
          <cell r="L1651" t="str">
            <v xml:space="preserve">  </v>
          </cell>
          <cell r="M1651" t="str">
            <v xml:space="preserve">  </v>
          </cell>
          <cell r="N1651" t="str">
            <v xml:space="preserve">  </v>
          </cell>
          <cell r="O1651" t="str">
            <v xml:space="preserve">  </v>
          </cell>
          <cell r="P1651" t="str">
            <v xml:space="preserve">  </v>
          </cell>
        </row>
        <row r="1652">
          <cell r="C1652">
            <v>23175000</v>
          </cell>
          <cell r="D1652" t="str">
            <v>USD</v>
          </cell>
          <cell r="E1652" t="str">
            <v>EXIMBANK DE RUSIA</v>
          </cell>
          <cell r="F1652" t="str">
            <v>EXIMBANK RUSIA</v>
          </cell>
          <cell r="G1652" t="str">
            <v>CELEC EP</v>
          </cell>
          <cell r="H1652" t="str">
            <v xml:space="preserve"> 29.10.2013 </v>
          </cell>
          <cell r="I1652">
            <v>73084423.739999995</v>
          </cell>
          <cell r="J1652" t="str">
            <v xml:space="preserve">  </v>
          </cell>
          <cell r="K1652" t="str">
            <v xml:space="preserve">  </v>
          </cell>
          <cell r="L1652" t="str">
            <v xml:space="preserve">  </v>
          </cell>
          <cell r="M1652" t="str">
            <v xml:space="preserve">  </v>
          </cell>
          <cell r="N1652" t="str">
            <v xml:space="preserve">  </v>
          </cell>
          <cell r="O1652" t="str">
            <v xml:space="preserve">  </v>
          </cell>
          <cell r="P1652">
            <v>73084423.739999995</v>
          </cell>
        </row>
        <row r="1653">
          <cell r="H1653" t="str">
            <v xml:space="preserve">  </v>
          </cell>
          <cell r="I1653" t="str">
            <v xml:space="preserve">  </v>
          </cell>
          <cell r="J1653" t="str">
            <v xml:space="preserve">  </v>
          </cell>
          <cell r="K1653" t="str">
            <v xml:space="preserve">  </v>
          </cell>
          <cell r="L1653" t="str">
            <v xml:space="preserve">  </v>
          </cell>
          <cell r="M1653" t="str">
            <v xml:space="preserve">  </v>
          </cell>
          <cell r="N1653" t="str">
            <v xml:space="preserve">  </v>
          </cell>
          <cell r="O1653" t="str">
            <v xml:space="preserve">  </v>
          </cell>
          <cell r="P1653" t="str">
            <v xml:space="preserve">  </v>
          </cell>
        </row>
        <row r="1654">
          <cell r="H1654" t="str">
            <v xml:space="preserve">  </v>
          </cell>
          <cell r="I1654" t="str">
            <v xml:space="preserve">  </v>
          </cell>
          <cell r="J1654" t="str">
            <v xml:space="preserve">  </v>
          </cell>
          <cell r="K1654" t="str">
            <v xml:space="preserve">  </v>
          </cell>
          <cell r="L1654" t="str">
            <v xml:space="preserve">  </v>
          </cell>
          <cell r="M1654" t="str">
            <v xml:space="preserve">  </v>
          </cell>
          <cell r="N1654" t="str">
            <v xml:space="preserve">  </v>
          </cell>
          <cell r="O1654" t="str">
            <v xml:space="preserve">  </v>
          </cell>
          <cell r="P1654" t="str">
            <v xml:space="preserve">  </v>
          </cell>
        </row>
        <row r="1655">
          <cell r="H1655" t="str">
            <v xml:space="preserve">  </v>
          </cell>
          <cell r="I1655" t="str">
            <v xml:space="preserve">  </v>
          </cell>
          <cell r="J1655" t="str">
            <v xml:space="preserve">  </v>
          </cell>
          <cell r="K1655" t="str">
            <v xml:space="preserve">  </v>
          </cell>
          <cell r="L1655" t="str">
            <v xml:space="preserve">  </v>
          </cell>
          <cell r="M1655" t="str">
            <v xml:space="preserve">  </v>
          </cell>
          <cell r="N1655" t="str">
            <v xml:space="preserve">  </v>
          </cell>
          <cell r="O1655" t="str">
            <v xml:space="preserve">  </v>
          </cell>
          <cell r="P1655" t="str">
            <v xml:space="preserve">  </v>
          </cell>
        </row>
        <row r="1656">
          <cell r="H1656" t="str">
            <v xml:space="preserve">  </v>
          </cell>
          <cell r="I1656" t="str">
            <v xml:space="preserve">  </v>
          </cell>
          <cell r="J1656" t="str">
            <v xml:space="preserve">  </v>
          </cell>
          <cell r="K1656" t="str">
            <v xml:space="preserve">  </v>
          </cell>
          <cell r="L1656" t="str">
            <v xml:space="preserve">  </v>
          </cell>
          <cell r="M1656" t="str">
            <v xml:space="preserve">  </v>
          </cell>
          <cell r="N1656" t="str">
            <v xml:space="preserve">  </v>
          </cell>
          <cell r="O1656" t="str">
            <v xml:space="preserve">  </v>
          </cell>
          <cell r="P1656" t="str">
            <v xml:space="preserve">  </v>
          </cell>
        </row>
        <row r="1657">
          <cell r="H1657" t="str">
            <v xml:space="preserve">  </v>
          </cell>
          <cell r="I1657" t="str">
            <v xml:space="preserve">  </v>
          </cell>
          <cell r="J1657" t="str">
            <v xml:space="preserve">  </v>
          </cell>
          <cell r="K1657" t="str">
            <v xml:space="preserve">  </v>
          </cell>
          <cell r="L1657" t="str">
            <v xml:space="preserve">  </v>
          </cell>
          <cell r="M1657" t="str">
            <v xml:space="preserve">  </v>
          </cell>
          <cell r="N1657" t="str">
            <v xml:space="preserve">  </v>
          </cell>
          <cell r="O1657" t="str">
            <v xml:space="preserve">  </v>
          </cell>
          <cell r="P1657" t="str">
            <v xml:space="preserve">  </v>
          </cell>
        </row>
        <row r="1658">
          <cell r="C1658">
            <v>23176000</v>
          </cell>
          <cell r="D1658" t="str">
            <v>EUR</v>
          </cell>
          <cell r="E1658" t="str">
            <v>ICO - ESPAÑA</v>
          </cell>
          <cell r="F1658" t="str">
            <v>ICO EUR23.5</v>
          </cell>
          <cell r="G1658" t="str">
            <v>GOBIERNO CENTRAL</v>
          </cell>
          <cell r="H1658" t="str">
            <v xml:space="preserve"> 13.02.2014 </v>
          </cell>
          <cell r="I1658">
            <v>18065141.063000001</v>
          </cell>
          <cell r="J1658" t="str">
            <v xml:space="preserve">  </v>
          </cell>
          <cell r="K1658" t="str">
            <v xml:space="preserve">  </v>
          </cell>
          <cell r="L1658" t="str">
            <v xml:space="preserve">  </v>
          </cell>
          <cell r="M1658" t="str">
            <v xml:space="preserve">  </v>
          </cell>
          <cell r="N1658" t="str">
            <v xml:space="preserve">  </v>
          </cell>
          <cell r="O1658" t="str">
            <v xml:space="preserve">  </v>
          </cell>
          <cell r="P1658">
            <v>18291446.039000001</v>
          </cell>
        </row>
        <row r="1659">
          <cell r="H1659" t="str">
            <v xml:space="preserve">  </v>
          </cell>
          <cell r="I1659" t="str">
            <v xml:space="preserve">  </v>
          </cell>
          <cell r="J1659" t="str">
            <v xml:space="preserve">  </v>
          </cell>
          <cell r="K1659" t="str">
            <v xml:space="preserve">  </v>
          </cell>
          <cell r="L1659" t="str">
            <v xml:space="preserve">  </v>
          </cell>
          <cell r="M1659" t="str">
            <v xml:space="preserve">  </v>
          </cell>
          <cell r="N1659" t="str">
            <v xml:space="preserve">  </v>
          </cell>
          <cell r="O1659" t="str">
            <v xml:space="preserve">  </v>
          </cell>
          <cell r="P1659" t="str">
            <v xml:space="preserve">  </v>
          </cell>
        </row>
        <row r="1660">
          <cell r="H1660" t="str">
            <v xml:space="preserve">  </v>
          </cell>
          <cell r="I1660" t="str">
            <v xml:space="preserve">  </v>
          </cell>
          <cell r="J1660" t="str">
            <v xml:space="preserve">  </v>
          </cell>
          <cell r="K1660" t="str">
            <v xml:space="preserve">  </v>
          </cell>
          <cell r="L1660" t="str">
            <v xml:space="preserve">  </v>
          </cell>
          <cell r="M1660" t="str">
            <v xml:space="preserve">  </v>
          </cell>
          <cell r="N1660" t="str">
            <v xml:space="preserve">  </v>
          </cell>
          <cell r="O1660" t="str">
            <v xml:space="preserve">  </v>
          </cell>
          <cell r="P1660" t="str">
            <v xml:space="preserve">  </v>
          </cell>
        </row>
        <row r="1661">
          <cell r="H1661" t="str">
            <v xml:space="preserve">  </v>
          </cell>
          <cell r="I1661" t="str">
            <v xml:space="preserve">  </v>
          </cell>
          <cell r="J1661" t="str">
            <v xml:space="preserve">  </v>
          </cell>
          <cell r="K1661" t="str">
            <v xml:space="preserve">  </v>
          </cell>
          <cell r="L1661" t="str">
            <v xml:space="preserve">  </v>
          </cell>
          <cell r="M1661" t="str">
            <v xml:space="preserve">  </v>
          </cell>
          <cell r="N1661" t="str">
            <v xml:space="preserve">  </v>
          </cell>
          <cell r="O1661" t="str">
            <v xml:space="preserve">  </v>
          </cell>
          <cell r="P1661" t="str">
            <v xml:space="preserve">  </v>
          </cell>
        </row>
        <row r="1662">
          <cell r="H1662" t="str">
            <v xml:space="preserve">  </v>
          </cell>
          <cell r="I1662" t="str">
            <v xml:space="preserve">  </v>
          </cell>
          <cell r="J1662" t="str">
            <v xml:space="preserve">  </v>
          </cell>
          <cell r="K1662" t="str">
            <v xml:space="preserve">  </v>
          </cell>
          <cell r="L1662" t="str">
            <v xml:space="preserve">  </v>
          </cell>
          <cell r="M1662" t="str">
            <v xml:space="preserve">  </v>
          </cell>
          <cell r="N1662" t="str">
            <v xml:space="preserve">  </v>
          </cell>
          <cell r="O1662" t="str">
            <v xml:space="preserve">  </v>
          </cell>
          <cell r="P1662" t="str">
            <v xml:space="preserve">  </v>
          </cell>
        </row>
        <row r="1663">
          <cell r="H1663" t="str">
            <v xml:space="preserve">  </v>
          </cell>
          <cell r="I1663" t="str">
            <v xml:space="preserve">  </v>
          </cell>
          <cell r="J1663" t="str">
            <v xml:space="preserve">  </v>
          </cell>
          <cell r="K1663" t="str">
            <v xml:space="preserve">  </v>
          </cell>
          <cell r="L1663" t="str">
            <v xml:space="preserve">  </v>
          </cell>
          <cell r="M1663" t="str">
            <v xml:space="preserve">  </v>
          </cell>
          <cell r="N1663" t="str">
            <v xml:space="preserve">  </v>
          </cell>
          <cell r="O1663" t="str">
            <v xml:space="preserve">  </v>
          </cell>
          <cell r="P1663" t="str">
            <v xml:space="preserve">  </v>
          </cell>
        </row>
        <row r="1664">
          <cell r="C1664">
            <v>23177000</v>
          </cell>
          <cell r="D1664" t="str">
            <v>USD</v>
          </cell>
          <cell r="E1664" t="str">
            <v>JBIC</v>
          </cell>
          <cell r="F1664" t="str">
            <v>JBIC - CITI JAPAN</v>
          </cell>
          <cell r="G1664" t="str">
            <v>GOBIERNO CENTRAL</v>
          </cell>
          <cell r="H1664" t="str">
            <v xml:space="preserve"> 24.03.2014 </v>
          </cell>
          <cell r="I1664">
            <v>4000000</v>
          </cell>
          <cell r="J1664" t="str">
            <v xml:space="preserve">  </v>
          </cell>
          <cell r="K1664" t="str">
            <v xml:space="preserve">  </v>
          </cell>
          <cell r="L1664" t="str">
            <v xml:space="preserve">  </v>
          </cell>
          <cell r="M1664" t="str">
            <v xml:space="preserve">  </v>
          </cell>
          <cell r="N1664" t="str">
            <v xml:space="preserve">  </v>
          </cell>
          <cell r="O1664" t="str">
            <v xml:space="preserve">  </v>
          </cell>
          <cell r="P1664">
            <v>4000000</v>
          </cell>
        </row>
        <row r="1665">
          <cell r="H1665" t="str">
            <v xml:space="preserve">  </v>
          </cell>
          <cell r="I1665" t="str">
            <v xml:space="preserve">  </v>
          </cell>
          <cell r="J1665" t="str">
            <v xml:space="preserve">  </v>
          </cell>
          <cell r="K1665" t="str">
            <v xml:space="preserve">  </v>
          </cell>
          <cell r="L1665" t="str">
            <v xml:space="preserve">  </v>
          </cell>
          <cell r="M1665" t="str">
            <v xml:space="preserve">  </v>
          </cell>
          <cell r="N1665" t="str">
            <v xml:space="preserve">  </v>
          </cell>
          <cell r="O1665" t="str">
            <v xml:space="preserve">  </v>
          </cell>
          <cell r="P1665" t="str">
            <v xml:space="preserve">  </v>
          </cell>
        </row>
        <row r="1666">
          <cell r="H1666" t="str">
            <v xml:space="preserve">  </v>
          </cell>
          <cell r="I1666" t="str">
            <v xml:space="preserve">  </v>
          </cell>
          <cell r="J1666" t="str">
            <v xml:space="preserve">  </v>
          </cell>
          <cell r="K1666" t="str">
            <v xml:space="preserve">  </v>
          </cell>
          <cell r="L1666" t="str">
            <v xml:space="preserve">  </v>
          </cell>
          <cell r="M1666" t="str">
            <v xml:space="preserve">  </v>
          </cell>
          <cell r="N1666" t="str">
            <v xml:space="preserve">  </v>
          </cell>
          <cell r="O1666" t="str">
            <v xml:space="preserve">  </v>
          </cell>
          <cell r="P1666" t="str">
            <v xml:space="preserve">  </v>
          </cell>
        </row>
        <row r="1667">
          <cell r="H1667" t="str">
            <v xml:space="preserve">  </v>
          </cell>
          <cell r="I1667" t="str">
            <v xml:space="preserve">  </v>
          </cell>
          <cell r="J1667" t="str">
            <v xml:space="preserve">  </v>
          </cell>
          <cell r="K1667" t="str">
            <v xml:space="preserve">  </v>
          </cell>
          <cell r="L1667" t="str">
            <v xml:space="preserve">  </v>
          </cell>
          <cell r="M1667" t="str">
            <v xml:space="preserve">  </v>
          </cell>
          <cell r="N1667" t="str">
            <v xml:space="preserve">  </v>
          </cell>
          <cell r="O1667" t="str">
            <v xml:space="preserve">  </v>
          </cell>
          <cell r="P1667" t="str">
            <v xml:space="preserve">  </v>
          </cell>
        </row>
        <row r="1668">
          <cell r="H1668" t="str">
            <v xml:space="preserve">  </v>
          </cell>
          <cell r="I1668" t="str">
            <v xml:space="preserve">  </v>
          </cell>
          <cell r="J1668" t="str">
            <v xml:space="preserve">  </v>
          </cell>
          <cell r="K1668" t="str">
            <v xml:space="preserve">  </v>
          </cell>
          <cell r="L1668" t="str">
            <v xml:space="preserve">  </v>
          </cell>
          <cell r="M1668" t="str">
            <v xml:space="preserve">  </v>
          </cell>
          <cell r="N1668" t="str">
            <v xml:space="preserve">  </v>
          </cell>
          <cell r="O1668" t="str">
            <v xml:space="preserve">  </v>
          </cell>
          <cell r="P1668" t="str">
            <v xml:space="preserve">  </v>
          </cell>
        </row>
        <row r="1669">
          <cell r="H1669" t="str">
            <v xml:space="preserve">  </v>
          </cell>
          <cell r="I1669" t="str">
            <v xml:space="preserve">  </v>
          </cell>
          <cell r="J1669" t="str">
            <v xml:space="preserve">  </v>
          </cell>
          <cell r="K1669" t="str">
            <v xml:space="preserve">  </v>
          </cell>
          <cell r="L1669" t="str">
            <v xml:space="preserve">  </v>
          </cell>
          <cell r="M1669" t="str">
            <v xml:space="preserve">  </v>
          </cell>
          <cell r="N1669" t="str">
            <v xml:space="preserve">  </v>
          </cell>
          <cell r="O1669" t="str">
            <v xml:space="preserve">  </v>
          </cell>
          <cell r="P1669" t="str">
            <v xml:space="preserve">  </v>
          </cell>
        </row>
        <row r="1670">
          <cell r="C1670">
            <v>23178000</v>
          </cell>
          <cell r="D1670" t="str">
            <v>USD</v>
          </cell>
          <cell r="E1670" t="str">
            <v>EXIMBANK CHINA</v>
          </cell>
          <cell r="F1670" t="str">
            <v>EXIMBANK OF CHINA</v>
          </cell>
          <cell r="G1670" t="str">
            <v>GOBIERNO CENTRAL</v>
          </cell>
          <cell r="H1670" t="str">
            <v xml:space="preserve"> 29.10.2014 </v>
          </cell>
          <cell r="I1670">
            <v>282596098.11299998</v>
          </cell>
          <cell r="J1670" t="str">
            <v xml:space="preserve">  </v>
          </cell>
          <cell r="K1670">
            <v>18839739.879999999</v>
          </cell>
          <cell r="L1670" t="str">
            <v xml:space="preserve">  </v>
          </cell>
          <cell r="M1670" t="str">
            <v xml:space="preserve">  </v>
          </cell>
          <cell r="N1670" t="str">
            <v xml:space="preserve">  </v>
          </cell>
          <cell r="O1670" t="str">
            <v xml:space="preserve">  </v>
          </cell>
          <cell r="P1670">
            <v>263756358.23300001</v>
          </cell>
        </row>
        <row r="1671">
          <cell r="H1671" t="str">
            <v xml:space="preserve">  </v>
          </cell>
          <cell r="I1671" t="str">
            <v xml:space="preserve">  </v>
          </cell>
          <cell r="J1671" t="str">
            <v xml:space="preserve">  </v>
          </cell>
          <cell r="K1671" t="str">
            <v xml:space="preserve">  </v>
          </cell>
          <cell r="L1671" t="str">
            <v xml:space="preserve">  </v>
          </cell>
          <cell r="M1671" t="str">
            <v xml:space="preserve">  </v>
          </cell>
          <cell r="N1671" t="str">
            <v xml:space="preserve">  </v>
          </cell>
          <cell r="O1671" t="str">
            <v xml:space="preserve">  </v>
          </cell>
          <cell r="P1671" t="str">
            <v xml:space="preserve">  </v>
          </cell>
        </row>
        <row r="1672">
          <cell r="H1672" t="str">
            <v xml:space="preserve">  </v>
          </cell>
          <cell r="I1672" t="str">
            <v xml:space="preserve">  </v>
          </cell>
          <cell r="J1672" t="str">
            <v xml:space="preserve">  </v>
          </cell>
          <cell r="K1672" t="str">
            <v xml:space="preserve">  </v>
          </cell>
          <cell r="L1672" t="str">
            <v xml:space="preserve">  </v>
          </cell>
          <cell r="M1672" t="str">
            <v xml:space="preserve">  </v>
          </cell>
          <cell r="N1672" t="str">
            <v xml:space="preserve">  </v>
          </cell>
          <cell r="O1672" t="str">
            <v xml:space="preserve">  </v>
          </cell>
          <cell r="P1672" t="str">
            <v xml:space="preserve">  </v>
          </cell>
        </row>
        <row r="1673">
          <cell r="H1673" t="str">
            <v xml:space="preserve">  </v>
          </cell>
          <cell r="I1673" t="str">
            <v xml:space="preserve">  </v>
          </cell>
          <cell r="J1673" t="str">
            <v xml:space="preserve">  </v>
          </cell>
          <cell r="K1673" t="str">
            <v xml:space="preserve">  </v>
          </cell>
          <cell r="L1673" t="str">
            <v xml:space="preserve">  </v>
          </cell>
          <cell r="M1673" t="str">
            <v xml:space="preserve">  </v>
          </cell>
          <cell r="N1673" t="str">
            <v xml:space="preserve">  </v>
          </cell>
          <cell r="O1673" t="str">
            <v xml:space="preserve">  </v>
          </cell>
          <cell r="P1673" t="str">
            <v xml:space="preserve">  </v>
          </cell>
        </row>
        <row r="1674">
          <cell r="H1674" t="str">
            <v xml:space="preserve">  </v>
          </cell>
          <cell r="I1674" t="str">
            <v xml:space="preserve">  </v>
          </cell>
          <cell r="J1674" t="str">
            <v xml:space="preserve">  </v>
          </cell>
          <cell r="K1674" t="str">
            <v xml:space="preserve">  </v>
          </cell>
          <cell r="L1674" t="str">
            <v xml:space="preserve">  </v>
          </cell>
          <cell r="M1674" t="str">
            <v xml:space="preserve">  </v>
          </cell>
          <cell r="N1674" t="str">
            <v xml:space="preserve">  </v>
          </cell>
          <cell r="O1674" t="str">
            <v xml:space="preserve">  </v>
          </cell>
          <cell r="P1674" t="str">
            <v xml:space="preserve">  </v>
          </cell>
        </row>
        <row r="1675">
          <cell r="H1675" t="str">
            <v xml:space="preserve">  </v>
          </cell>
          <cell r="I1675" t="str">
            <v xml:space="preserve">  </v>
          </cell>
          <cell r="J1675" t="str">
            <v xml:space="preserve">  </v>
          </cell>
          <cell r="K1675" t="str">
            <v xml:space="preserve">  </v>
          </cell>
          <cell r="L1675" t="str">
            <v xml:space="preserve">  </v>
          </cell>
          <cell r="M1675" t="str">
            <v xml:space="preserve">  </v>
          </cell>
          <cell r="N1675" t="str">
            <v xml:space="preserve">  </v>
          </cell>
          <cell r="O1675" t="str">
            <v xml:space="preserve">  </v>
          </cell>
          <cell r="P1675" t="str">
            <v xml:space="preserve">  </v>
          </cell>
        </row>
        <row r="1676">
          <cell r="C1676">
            <v>23179000</v>
          </cell>
          <cell r="D1676" t="str">
            <v>USD</v>
          </cell>
          <cell r="E1676" t="str">
            <v>AFD</v>
          </cell>
          <cell r="F1676" t="str">
            <v>AFD CEC 1005 01 V</v>
          </cell>
          <cell r="G1676" t="str">
            <v>GOBIERNO CENTRAL</v>
          </cell>
          <cell r="H1676" t="str">
            <v xml:space="preserve"> 30.07.2015 </v>
          </cell>
          <cell r="I1676">
            <v>63333333.340000004</v>
          </cell>
          <cell r="J1676" t="str">
            <v xml:space="preserve">  </v>
          </cell>
          <cell r="K1676" t="str">
            <v xml:space="preserve">  </v>
          </cell>
          <cell r="L1676" t="str">
            <v xml:space="preserve">  </v>
          </cell>
          <cell r="M1676" t="str">
            <v xml:space="preserve">  </v>
          </cell>
          <cell r="N1676" t="str">
            <v xml:space="preserve">  </v>
          </cell>
          <cell r="O1676" t="str">
            <v xml:space="preserve">  </v>
          </cell>
          <cell r="P1676">
            <v>63333333.340000004</v>
          </cell>
        </row>
        <row r="1677">
          <cell r="H1677" t="str">
            <v xml:space="preserve">  </v>
          </cell>
          <cell r="I1677" t="str">
            <v xml:space="preserve">  </v>
          </cell>
          <cell r="J1677" t="str">
            <v xml:space="preserve">  </v>
          </cell>
          <cell r="K1677" t="str">
            <v xml:space="preserve">  </v>
          </cell>
          <cell r="L1677" t="str">
            <v xml:space="preserve">  </v>
          </cell>
          <cell r="M1677" t="str">
            <v xml:space="preserve">  </v>
          </cell>
          <cell r="N1677" t="str">
            <v xml:space="preserve">  </v>
          </cell>
          <cell r="O1677" t="str">
            <v xml:space="preserve">  </v>
          </cell>
          <cell r="P1677" t="str">
            <v xml:space="preserve">  </v>
          </cell>
        </row>
        <row r="1678">
          <cell r="H1678" t="str">
            <v xml:space="preserve">  </v>
          </cell>
          <cell r="I1678" t="str">
            <v xml:space="preserve">  </v>
          </cell>
          <cell r="J1678" t="str">
            <v xml:space="preserve">  </v>
          </cell>
          <cell r="K1678" t="str">
            <v xml:space="preserve">  </v>
          </cell>
          <cell r="L1678" t="str">
            <v xml:space="preserve">  </v>
          </cell>
          <cell r="M1678" t="str">
            <v xml:space="preserve">  </v>
          </cell>
          <cell r="N1678" t="str">
            <v xml:space="preserve">  </v>
          </cell>
          <cell r="O1678" t="str">
            <v xml:space="preserve">  </v>
          </cell>
          <cell r="P1678" t="str">
            <v xml:space="preserve">  </v>
          </cell>
        </row>
        <row r="1679">
          <cell r="H1679" t="str">
            <v xml:space="preserve">  </v>
          </cell>
          <cell r="I1679" t="str">
            <v xml:space="preserve">  </v>
          </cell>
          <cell r="J1679" t="str">
            <v xml:space="preserve">  </v>
          </cell>
          <cell r="K1679" t="str">
            <v xml:space="preserve">  </v>
          </cell>
          <cell r="L1679" t="str">
            <v xml:space="preserve">  </v>
          </cell>
          <cell r="M1679" t="str">
            <v xml:space="preserve">  </v>
          </cell>
          <cell r="N1679" t="str">
            <v xml:space="preserve">  </v>
          </cell>
          <cell r="O1679" t="str">
            <v xml:space="preserve">  </v>
          </cell>
          <cell r="P1679" t="str">
            <v xml:space="preserve">  </v>
          </cell>
        </row>
        <row r="1680">
          <cell r="H1680" t="str">
            <v xml:space="preserve">  </v>
          </cell>
          <cell r="I1680" t="str">
            <v xml:space="preserve">  </v>
          </cell>
          <cell r="J1680" t="str">
            <v xml:space="preserve">  </v>
          </cell>
          <cell r="K1680" t="str">
            <v xml:space="preserve">  </v>
          </cell>
          <cell r="L1680" t="str">
            <v xml:space="preserve">  </v>
          </cell>
          <cell r="M1680" t="str">
            <v xml:space="preserve">  </v>
          </cell>
          <cell r="N1680" t="str">
            <v xml:space="preserve">  </v>
          </cell>
          <cell r="O1680" t="str">
            <v xml:space="preserve">  </v>
          </cell>
          <cell r="P1680" t="str">
            <v xml:space="preserve">  </v>
          </cell>
        </row>
        <row r="1681">
          <cell r="H1681" t="str">
            <v xml:space="preserve">  </v>
          </cell>
          <cell r="I1681" t="str">
            <v xml:space="preserve">  </v>
          </cell>
          <cell r="J1681" t="str">
            <v xml:space="preserve">  </v>
          </cell>
          <cell r="K1681" t="str">
            <v xml:space="preserve">  </v>
          </cell>
          <cell r="L1681" t="str">
            <v xml:space="preserve">  </v>
          </cell>
          <cell r="M1681" t="str">
            <v xml:space="preserve">  </v>
          </cell>
          <cell r="N1681" t="str">
            <v xml:space="preserve">  </v>
          </cell>
          <cell r="O1681" t="str">
            <v xml:space="preserve">  </v>
          </cell>
          <cell r="P1681" t="str">
            <v xml:space="preserve">  </v>
          </cell>
        </row>
        <row r="1682">
          <cell r="C1682">
            <v>23180000</v>
          </cell>
          <cell r="D1682" t="str">
            <v>USD</v>
          </cell>
          <cell r="E1682" t="str">
            <v>AFD</v>
          </cell>
          <cell r="F1682" t="str">
            <v>AFD CEC 1006 02 X</v>
          </cell>
          <cell r="G1682" t="str">
            <v>GOBIERNO CENTRAL</v>
          </cell>
          <cell r="H1682" t="str">
            <v xml:space="preserve"> 04.12.2015 </v>
          </cell>
          <cell r="I1682">
            <v>69066666.760000005</v>
          </cell>
          <cell r="J1682" t="str">
            <v xml:space="preserve">  </v>
          </cell>
          <cell r="K1682" t="str">
            <v xml:space="preserve">  </v>
          </cell>
          <cell r="L1682" t="str">
            <v xml:space="preserve">  </v>
          </cell>
          <cell r="M1682" t="str">
            <v xml:space="preserve">  </v>
          </cell>
          <cell r="N1682" t="str">
            <v xml:space="preserve">  </v>
          </cell>
          <cell r="O1682" t="str">
            <v xml:space="preserve">  </v>
          </cell>
          <cell r="P1682">
            <v>69066666.760000005</v>
          </cell>
        </row>
        <row r="1683">
          <cell r="H1683" t="str">
            <v xml:space="preserve">  </v>
          </cell>
          <cell r="I1683" t="str">
            <v xml:space="preserve">  </v>
          </cell>
          <cell r="J1683" t="str">
            <v xml:space="preserve">  </v>
          </cell>
          <cell r="K1683" t="str">
            <v xml:space="preserve">  </v>
          </cell>
          <cell r="L1683" t="str">
            <v xml:space="preserve">  </v>
          </cell>
          <cell r="M1683" t="str">
            <v xml:space="preserve">  </v>
          </cell>
          <cell r="N1683" t="str">
            <v xml:space="preserve">  </v>
          </cell>
          <cell r="O1683" t="str">
            <v xml:space="preserve">  </v>
          </cell>
          <cell r="P1683" t="str">
            <v xml:space="preserve">  </v>
          </cell>
        </row>
        <row r="1684">
          <cell r="H1684" t="str">
            <v xml:space="preserve">  </v>
          </cell>
          <cell r="I1684" t="str">
            <v xml:space="preserve">  </v>
          </cell>
          <cell r="J1684" t="str">
            <v xml:space="preserve">  </v>
          </cell>
          <cell r="K1684" t="str">
            <v xml:space="preserve">  </v>
          </cell>
          <cell r="L1684" t="str">
            <v xml:space="preserve">  </v>
          </cell>
          <cell r="M1684" t="str">
            <v xml:space="preserve">  </v>
          </cell>
          <cell r="N1684" t="str">
            <v xml:space="preserve">  </v>
          </cell>
          <cell r="O1684" t="str">
            <v xml:space="preserve">  </v>
          </cell>
          <cell r="P1684" t="str">
            <v xml:space="preserve">  </v>
          </cell>
        </row>
        <row r="1685">
          <cell r="H1685" t="str">
            <v xml:space="preserve">  </v>
          </cell>
          <cell r="I1685" t="str">
            <v xml:space="preserve">  </v>
          </cell>
          <cell r="J1685" t="str">
            <v xml:space="preserve">  </v>
          </cell>
          <cell r="K1685" t="str">
            <v xml:space="preserve">  </v>
          </cell>
          <cell r="L1685" t="str">
            <v xml:space="preserve">  </v>
          </cell>
          <cell r="M1685" t="str">
            <v xml:space="preserve">  </v>
          </cell>
          <cell r="N1685" t="str">
            <v xml:space="preserve">  </v>
          </cell>
          <cell r="O1685" t="str">
            <v xml:space="preserve">  </v>
          </cell>
          <cell r="P1685" t="str">
            <v xml:space="preserve">  </v>
          </cell>
        </row>
        <row r="1686">
          <cell r="H1686" t="str">
            <v xml:space="preserve">  </v>
          </cell>
          <cell r="I1686" t="str">
            <v xml:space="preserve">  </v>
          </cell>
          <cell r="J1686" t="str">
            <v xml:space="preserve">  </v>
          </cell>
          <cell r="K1686" t="str">
            <v xml:space="preserve">  </v>
          </cell>
          <cell r="L1686" t="str">
            <v xml:space="preserve">  </v>
          </cell>
          <cell r="M1686" t="str">
            <v xml:space="preserve">  </v>
          </cell>
          <cell r="N1686" t="str">
            <v xml:space="preserve">  </v>
          </cell>
          <cell r="O1686" t="str">
            <v xml:space="preserve">  </v>
          </cell>
          <cell r="P1686" t="str">
            <v xml:space="preserve">  </v>
          </cell>
        </row>
        <row r="1687">
          <cell r="H1687" t="str">
            <v xml:space="preserve">  </v>
          </cell>
          <cell r="I1687" t="str">
            <v xml:space="preserve">  </v>
          </cell>
          <cell r="J1687" t="str">
            <v xml:space="preserve">  </v>
          </cell>
          <cell r="K1687" t="str">
            <v xml:space="preserve">  </v>
          </cell>
          <cell r="L1687" t="str">
            <v xml:space="preserve">  </v>
          </cell>
          <cell r="M1687" t="str">
            <v xml:space="preserve">  </v>
          </cell>
          <cell r="N1687" t="str">
            <v xml:space="preserve">  </v>
          </cell>
          <cell r="O1687" t="str">
            <v xml:space="preserve">  </v>
          </cell>
          <cell r="P1687" t="str">
            <v xml:space="preserve">  </v>
          </cell>
        </row>
        <row r="1688">
          <cell r="C1688">
            <v>23181000</v>
          </cell>
          <cell r="D1688" t="str">
            <v>EUR</v>
          </cell>
          <cell r="E1688" t="str">
            <v>GOBIERNO DE ITALIA</v>
          </cell>
          <cell r="F1688" t="str">
            <v>GOBIERNO DE ITALIA</v>
          </cell>
          <cell r="G1688" t="str">
            <v>GOBIERNO CENTRAL</v>
          </cell>
          <cell r="H1688" t="str">
            <v xml:space="preserve"> 06.10.2015 </v>
          </cell>
          <cell r="I1688">
            <v>7040700</v>
          </cell>
          <cell r="J1688" t="str">
            <v xml:space="preserve">  </v>
          </cell>
          <cell r="K1688" t="str">
            <v xml:space="preserve">  </v>
          </cell>
          <cell r="L1688" t="str">
            <v xml:space="preserve">  </v>
          </cell>
          <cell r="M1688" t="str">
            <v xml:space="preserve">  </v>
          </cell>
          <cell r="N1688" t="str">
            <v xml:space="preserve">  </v>
          </cell>
          <cell r="O1688" t="str">
            <v xml:space="preserve">  </v>
          </cell>
          <cell r="P1688">
            <v>7128900</v>
          </cell>
        </row>
        <row r="1689">
          <cell r="H1689" t="str">
            <v xml:space="preserve">  </v>
          </cell>
          <cell r="I1689" t="str">
            <v xml:space="preserve">  </v>
          </cell>
          <cell r="J1689" t="str">
            <v xml:space="preserve">  </v>
          </cell>
          <cell r="K1689" t="str">
            <v xml:space="preserve">  </v>
          </cell>
          <cell r="L1689" t="str">
            <v xml:space="preserve">  </v>
          </cell>
          <cell r="M1689" t="str">
            <v xml:space="preserve">  </v>
          </cell>
          <cell r="N1689" t="str">
            <v xml:space="preserve">  </v>
          </cell>
          <cell r="O1689" t="str">
            <v xml:space="preserve">  </v>
          </cell>
          <cell r="P1689" t="str">
            <v xml:space="preserve">  </v>
          </cell>
        </row>
        <row r="1690">
          <cell r="H1690" t="str">
            <v xml:space="preserve">  </v>
          </cell>
          <cell r="I1690" t="str">
            <v xml:space="preserve">  </v>
          </cell>
          <cell r="J1690" t="str">
            <v xml:space="preserve">  </v>
          </cell>
          <cell r="K1690" t="str">
            <v xml:space="preserve">  </v>
          </cell>
          <cell r="L1690" t="str">
            <v xml:space="preserve">  </v>
          </cell>
          <cell r="M1690" t="str">
            <v xml:space="preserve">  </v>
          </cell>
          <cell r="N1690" t="str">
            <v xml:space="preserve">  </v>
          </cell>
          <cell r="O1690" t="str">
            <v xml:space="preserve">  </v>
          </cell>
          <cell r="P1690" t="str">
            <v xml:space="preserve">  </v>
          </cell>
        </row>
        <row r="1691">
          <cell r="H1691" t="str">
            <v xml:space="preserve">  </v>
          </cell>
          <cell r="I1691" t="str">
            <v xml:space="preserve">  </v>
          </cell>
          <cell r="J1691" t="str">
            <v xml:space="preserve">  </v>
          </cell>
          <cell r="K1691" t="str">
            <v xml:space="preserve">  </v>
          </cell>
          <cell r="L1691" t="str">
            <v xml:space="preserve">  </v>
          </cell>
          <cell r="M1691" t="str">
            <v xml:space="preserve">  </v>
          </cell>
          <cell r="N1691" t="str">
            <v xml:space="preserve">  </v>
          </cell>
          <cell r="O1691" t="str">
            <v xml:space="preserve">  </v>
          </cell>
          <cell r="P1691" t="str">
            <v xml:space="preserve">  </v>
          </cell>
        </row>
        <row r="1692">
          <cell r="H1692" t="str">
            <v xml:space="preserve">  </v>
          </cell>
          <cell r="I1692" t="str">
            <v xml:space="preserve">  </v>
          </cell>
          <cell r="J1692" t="str">
            <v xml:space="preserve">  </v>
          </cell>
          <cell r="K1692" t="str">
            <v xml:space="preserve">  </v>
          </cell>
          <cell r="L1692" t="str">
            <v xml:space="preserve">  </v>
          </cell>
          <cell r="M1692" t="str">
            <v xml:space="preserve">  </v>
          </cell>
          <cell r="N1692" t="str">
            <v xml:space="preserve">  </v>
          </cell>
          <cell r="O1692" t="str">
            <v xml:space="preserve">  </v>
          </cell>
          <cell r="P1692" t="str">
            <v xml:space="preserve">  </v>
          </cell>
        </row>
        <row r="1693">
          <cell r="H1693" t="str">
            <v xml:space="preserve">  </v>
          </cell>
          <cell r="I1693" t="str">
            <v xml:space="preserve">  </v>
          </cell>
          <cell r="J1693" t="str">
            <v xml:space="preserve">  </v>
          </cell>
          <cell r="K1693" t="str">
            <v xml:space="preserve">  </v>
          </cell>
          <cell r="L1693" t="str">
            <v xml:space="preserve">  </v>
          </cell>
          <cell r="M1693" t="str">
            <v xml:space="preserve">  </v>
          </cell>
          <cell r="N1693" t="str">
            <v xml:space="preserve">  </v>
          </cell>
          <cell r="O1693" t="str">
            <v xml:space="preserve">  </v>
          </cell>
          <cell r="P1693" t="str">
            <v xml:space="preserve">  </v>
          </cell>
        </row>
        <row r="1694">
          <cell r="C1694">
            <v>23182000</v>
          </cell>
          <cell r="D1694" t="str">
            <v>USD</v>
          </cell>
          <cell r="E1694" t="str">
            <v>EXIMBANK CHINA</v>
          </cell>
          <cell r="F1694" t="str">
            <v>EXIMBANK CHINA 198.2</v>
          </cell>
          <cell r="G1694" t="str">
            <v>GOBIERNO CENTRAL</v>
          </cell>
          <cell r="H1694" t="str">
            <v xml:space="preserve"> 25.02.2016 </v>
          </cell>
          <cell r="I1694">
            <v>87945130.620000005</v>
          </cell>
          <cell r="J1694" t="str">
            <v xml:space="preserve">  </v>
          </cell>
          <cell r="K1694">
            <v>4187863.34</v>
          </cell>
          <cell r="L1694">
            <v>1348491.99</v>
          </cell>
          <cell r="M1694" t="str">
            <v xml:space="preserve">  </v>
          </cell>
          <cell r="N1694" t="str">
            <v xml:space="preserve">  </v>
          </cell>
          <cell r="O1694" t="str">
            <v xml:space="preserve">  </v>
          </cell>
          <cell r="P1694">
            <v>83757267.280000001</v>
          </cell>
        </row>
        <row r="1695">
          <cell r="H1695" t="str">
            <v xml:space="preserve">  </v>
          </cell>
          <cell r="I1695" t="str">
            <v xml:space="preserve">  </v>
          </cell>
          <cell r="J1695" t="str">
            <v xml:space="preserve">  </v>
          </cell>
          <cell r="K1695" t="str">
            <v xml:space="preserve">  </v>
          </cell>
          <cell r="L1695" t="str">
            <v xml:space="preserve">  </v>
          </cell>
          <cell r="M1695" t="str">
            <v xml:space="preserve">  </v>
          </cell>
          <cell r="N1695" t="str">
            <v xml:space="preserve">  </v>
          </cell>
          <cell r="O1695" t="str">
            <v xml:space="preserve">  </v>
          </cell>
          <cell r="P1695" t="str">
            <v xml:space="preserve">  </v>
          </cell>
        </row>
        <row r="1696">
          <cell r="H1696" t="str">
            <v xml:space="preserve">  </v>
          </cell>
          <cell r="I1696" t="str">
            <v xml:space="preserve">  </v>
          </cell>
          <cell r="J1696" t="str">
            <v xml:space="preserve">  </v>
          </cell>
          <cell r="K1696" t="str">
            <v xml:space="preserve">  </v>
          </cell>
          <cell r="L1696" t="str">
            <v xml:space="preserve">  </v>
          </cell>
          <cell r="M1696" t="str">
            <v xml:space="preserve">  </v>
          </cell>
          <cell r="N1696" t="str">
            <v xml:space="preserve">  </v>
          </cell>
          <cell r="O1696" t="str">
            <v xml:space="preserve">  </v>
          </cell>
          <cell r="P1696" t="str">
            <v xml:space="preserve">  </v>
          </cell>
        </row>
        <row r="1697">
          <cell r="H1697" t="str">
            <v xml:space="preserve">  </v>
          </cell>
          <cell r="I1697" t="str">
            <v xml:space="preserve">  </v>
          </cell>
          <cell r="J1697" t="str">
            <v xml:space="preserve">  </v>
          </cell>
          <cell r="K1697" t="str">
            <v xml:space="preserve">  </v>
          </cell>
          <cell r="L1697" t="str">
            <v xml:space="preserve">  </v>
          </cell>
          <cell r="M1697" t="str">
            <v xml:space="preserve">  </v>
          </cell>
          <cell r="N1697" t="str">
            <v xml:space="preserve">  </v>
          </cell>
          <cell r="O1697" t="str">
            <v xml:space="preserve">  </v>
          </cell>
          <cell r="P1697" t="str">
            <v xml:space="preserve">  </v>
          </cell>
        </row>
        <row r="1698">
          <cell r="H1698" t="str">
            <v xml:space="preserve">  </v>
          </cell>
          <cell r="I1698" t="str">
            <v xml:space="preserve">  </v>
          </cell>
          <cell r="J1698" t="str">
            <v xml:space="preserve">  </v>
          </cell>
          <cell r="K1698" t="str">
            <v xml:space="preserve">  </v>
          </cell>
          <cell r="L1698" t="str">
            <v xml:space="preserve">  </v>
          </cell>
          <cell r="M1698" t="str">
            <v xml:space="preserve">  </v>
          </cell>
          <cell r="N1698" t="str">
            <v xml:space="preserve">  </v>
          </cell>
          <cell r="O1698" t="str">
            <v xml:space="preserve">  </v>
          </cell>
          <cell r="P1698" t="str">
            <v xml:space="preserve">  </v>
          </cell>
        </row>
        <row r="1699">
          <cell r="H1699" t="str">
            <v xml:space="preserve">  </v>
          </cell>
          <cell r="I1699" t="str">
            <v xml:space="preserve">  </v>
          </cell>
          <cell r="J1699" t="str">
            <v xml:space="preserve">  </v>
          </cell>
          <cell r="K1699" t="str">
            <v xml:space="preserve">  </v>
          </cell>
          <cell r="L1699" t="str">
            <v xml:space="preserve">  </v>
          </cell>
          <cell r="M1699" t="str">
            <v xml:space="preserve">  </v>
          </cell>
          <cell r="N1699" t="str">
            <v xml:space="preserve">  </v>
          </cell>
          <cell r="O1699" t="str">
            <v xml:space="preserve">  </v>
          </cell>
          <cell r="P1699" t="str">
            <v xml:space="preserve">  </v>
          </cell>
        </row>
        <row r="1700">
          <cell r="C1700">
            <v>23183000</v>
          </cell>
          <cell r="D1700" t="str">
            <v>USD</v>
          </cell>
          <cell r="E1700" t="str">
            <v>BANCO DESA CHINA</v>
          </cell>
          <cell r="F1700" t="str">
            <v>CDB LINEA 4 TRAMO A</v>
          </cell>
          <cell r="G1700" t="str">
            <v>GOBIERNO CENTRAL</v>
          </cell>
          <cell r="H1700" t="str">
            <v xml:space="preserve"> 29.04.2016 </v>
          </cell>
          <cell r="I1700">
            <v>201290000</v>
          </cell>
          <cell r="J1700" t="str">
            <v xml:space="preserve">  </v>
          </cell>
          <cell r="K1700">
            <v>33550000</v>
          </cell>
          <cell r="L1700">
            <v>3240769</v>
          </cell>
          <cell r="M1700" t="str">
            <v xml:space="preserve">  </v>
          </cell>
          <cell r="N1700" t="str">
            <v xml:space="preserve">  </v>
          </cell>
          <cell r="O1700" t="str">
            <v xml:space="preserve">  </v>
          </cell>
          <cell r="P1700">
            <v>167740000</v>
          </cell>
        </row>
        <row r="1701">
          <cell r="H1701" t="str">
            <v xml:space="preserve">  </v>
          </cell>
          <cell r="I1701" t="str">
            <v xml:space="preserve">  </v>
          </cell>
          <cell r="J1701" t="str">
            <v xml:space="preserve">  </v>
          </cell>
          <cell r="K1701" t="str">
            <v xml:space="preserve">  </v>
          </cell>
          <cell r="L1701" t="str">
            <v xml:space="preserve">  </v>
          </cell>
          <cell r="M1701" t="str">
            <v xml:space="preserve">  </v>
          </cell>
          <cell r="N1701" t="str">
            <v xml:space="preserve">  </v>
          </cell>
          <cell r="O1701" t="str">
            <v xml:space="preserve">  </v>
          </cell>
          <cell r="P1701" t="str">
            <v xml:space="preserve">  </v>
          </cell>
        </row>
        <row r="1702">
          <cell r="H1702" t="str">
            <v xml:space="preserve">  </v>
          </cell>
          <cell r="I1702" t="str">
            <v xml:space="preserve">  </v>
          </cell>
          <cell r="J1702" t="str">
            <v xml:space="preserve">  </v>
          </cell>
          <cell r="K1702" t="str">
            <v xml:space="preserve">  </v>
          </cell>
          <cell r="L1702" t="str">
            <v xml:space="preserve">  </v>
          </cell>
          <cell r="M1702" t="str">
            <v xml:space="preserve">  </v>
          </cell>
          <cell r="N1702" t="str">
            <v xml:space="preserve">  </v>
          </cell>
          <cell r="O1702" t="str">
            <v xml:space="preserve">  </v>
          </cell>
          <cell r="P1702" t="str">
            <v xml:space="preserve">  </v>
          </cell>
        </row>
        <row r="1703">
          <cell r="H1703" t="str">
            <v xml:space="preserve">  </v>
          </cell>
          <cell r="I1703" t="str">
            <v xml:space="preserve">  </v>
          </cell>
          <cell r="J1703" t="str">
            <v xml:space="preserve">  </v>
          </cell>
          <cell r="K1703" t="str">
            <v xml:space="preserve">  </v>
          </cell>
          <cell r="L1703" t="str">
            <v xml:space="preserve">  </v>
          </cell>
          <cell r="M1703" t="str">
            <v xml:space="preserve">  </v>
          </cell>
          <cell r="N1703" t="str">
            <v xml:space="preserve">  </v>
          </cell>
          <cell r="O1703" t="str">
            <v xml:space="preserve">  </v>
          </cell>
          <cell r="P1703" t="str">
            <v xml:space="preserve">  </v>
          </cell>
        </row>
        <row r="1704">
          <cell r="H1704" t="str">
            <v xml:space="preserve">  </v>
          </cell>
          <cell r="I1704" t="str">
            <v xml:space="preserve">  </v>
          </cell>
          <cell r="J1704" t="str">
            <v xml:space="preserve">  </v>
          </cell>
          <cell r="K1704" t="str">
            <v xml:space="preserve">  </v>
          </cell>
          <cell r="L1704" t="str">
            <v xml:space="preserve">  </v>
          </cell>
          <cell r="M1704" t="str">
            <v xml:space="preserve">  </v>
          </cell>
          <cell r="N1704" t="str">
            <v xml:space="preserve">  </v>
          </cell>
          <cell r="O1704" t="str">
            <v xml:space="preserve">  </v>
          </cell>
          <cell r="P1704" t="str">
            <v xml:space="preserve">  </v>
          </cell>
        </row>
        <row r="1705">
          <cell r="H1705" t="str">
            <v xml:space="preserve">  </v>
          </cell>
          <cell r="I1705" t="str">
            <v xml:space="preserve">  </v>
          </cell>
          <cell r="J1705" t="str">
            <v xml:space="preserve">  </v>
          </cell>
          <cell r="K1705" t="str">
            <v xml:space="preserve">  </v>
          </cell>
          <cell r="L1705" t="str">
            <v xml:space="preserve">  </v>
          </cell>
          <cell r="M1705" t="str">
            <v xml:space="preserve">  </v>
          </cell>
          <cell r="N1705" t="str">
            <v xml:space="preserve">  </v>
          </cell>
          <cell r="O1705" t="str">
            <v xml:space="preserve">  </v>
          </cell>
          <cell r="P1705" t="str">
            <v xml:space="preserve">  </v>
          </cell>
        </row>
        <row r="1706">
          <cell r="C1706">
            <v>23184000</v>
          </cell>
          <cell r="D1706" t="str">
            <v>CNY</v>
          </cell>
          <cell r="E1706" t="str">
            <v>BANCO DESA CHINA</v>
          </cell>
          <cell r="F1706" t="str">
            <v>CDB LINEA 4 TRAMO B</v>
          </cell>
          <cell r="G1706" t="str">
            <v>GOBIERNO CENTRAL</v>
          </cell>
          <cell r="H1706" t="str">
            <v xml:space="preserve"> 29.04.2016 </v>
          </cell>
          <cell r="I1706">
            <v>62498595.604999997</v>
          </cell>
          <cell r="J1706" t="str">
            <v xml:space="preserve">  </v>
          </cell>
          <cell r="K1706">
            <v>10416430.08</v>
          </cell>
          <cell r="L1706">
            <v>942326.76</v>
          </cell>
          <cell r="M1706" t="str">
            <v xml:space="preserve">  </v>
          </cell>
          <cell r="N1706" t="str">
            <v xml:space="preserve">  </v>
          </cell>
          <cell r="O1706" t="str">
            <v xml:space="preserve">  </v>
          </cell>
          <cell r="P1706">
            <v>52323463.777000003</v>
          </cell>
        </row>
        <row r="1707">
          <cell r="H1707" t="str">
            <v xml:space="preserve">  </v>
          </cell>
          <cell r="I1707" t="str">
            <v xml:space="preserve">  </v>
          </cell>
          <cell r="J1707" t="str">
            <v xml:space="preserve">  </v>
          </cell>
          <cell r="K1707" t="str">
            <v xml:space="preserve">  </v>
          </cell>
          <cell r="L1707" t="str">
            <v xml:space="preserve">  </v>
          </cell>
          <cell r="M1707" t="str">
            <v xml:space="preserve">  </v>
          </cell>
          <cell r="N1707" t="str">
            <v xml:space="preserve">  </v>
          </cell>
          <cell r="O1707" t="str">
            <v xml:space="preserve">  </v>
          </cell>
          <cell r="P1707" t="str">
            <v xml:space="preserve">  </v>
          </cell>
        </row>
        <row r="1708">
          <cell r="H1708" t="str">
            <v xml:space="preserve">  </v>
          </cell>
          <cell r="I1708" t="str">
            <v xml:space="preserve">  </v>
          </cell>
          <cell r="J1708" t="str">
            <v xml:space="preserve">  </v>
          </cell>
          <cell r="K1708" t="str">
            <v xml:space="preserve">  </v>
          </cell>
          <cell r="L1708" t="str">
            <v xml:space="preserve">  </v>
          </cell>
          <cell r="M1708" t="str">
            <v xml:space="preserve">  </v>
          </cell>
          <cell r="N1708" t="str">
            <v xml:space="preserve">  </v>
          </cell>
          <cell r="O1708" t="str">
            <v xml:space="preserve">  </v>
          </cell>
          <cell r="P1708" t="str">
            <v xml:space="preserve">  </v>
          </cell>
        </row>
        <row r="1709">
          <cell r="H1709" t="str">
            <v xml:space="preserve">  </v>
          </cell>
          <cell r="I1709" t="str">
            <v xml:space="preserve">  </v>
          </cell>
          <cell r="J1709" t="str">
            <v xml:space="preserve">  </v>
          </cell>
          <cell r="K1709" t="str">
            <v xml:space="preserve">  </v>
          </cell>
          <cell r="L1709" t="str">
            <v xml:space="preserve">  </v>
          </cell>
          <cell r="M1709" t="str">
            <v xml:space="preserve">  </v>
          </cell>
          <cell r="N1709" t="str">
            <v xml:space="preserve">  </v>
          </cell>
          <cell r="O1709" t="str">
            <v xml:space="preserve">  </v>
          </cell>
          <cell r="P1709" t="str">
            <v xml:space="preserve">  </v>
          </cell>
        </row>
        <row r="1710">
          <cell r="H1710" t="str">
            <v xml:space="preserve">  </v>
          </cell>
          <cell r="I1710" t="str">
            <v xml:space="preserve">  </v>
          </cell>
          <cell r="J1710" t="str">
            <v xml:space="preserve">  </v>
          </cell>
          <cell r="K1710" t="str">
            <v xml:space="preserve">  </v>
          </cell>
          <cell r="L1710" t="str">
            <v xml:space="preserve">  </v>
          </cell>
          <cell r="M1710" t="str">
            <v xml:space="preserve">  </v>
          </cell>
          <cell r="N1710" t="str">
            <v xml:space="preserve">  </v>
          </cell>
          <cell r="O1710" t="str">
            <v xml:space="preserve">  </v>
          </cell>
          <cell r="P1710" t="str">
            <v xml:space="preserve">  </v>
          </cell>
        </row>
        <row r="1711">
          <cell r="H1711" t="str">
            <v xml:space="preserve">  </v>
          </cell>
          <cell r="I1711" t="str">
            <v xml:space="preserve">  </v>
          </cell>
          <cell r="J1711" t="str">
            <v xml:space="preserve">  </v>
          </cell>
          <cell r="K1711" t="str">
            <v xml:space="preserve">  </v>
          </cell>
          <cell r="L1711" t="str">
            <v xml:space="preserve">  </v>
          </cell>
          <cell r="M1711" t="str">
            <v xml:space="preserve">  </v>
          </cell>
          <cell r="N1711" t="str">
            <v xml:space="preserve">  </v>
          </cell>
          <cell r="O1711" t="str">
            <v xml:space="preserve">  </v>
          </cell>
          <cell r="P1711" t="str">
            <v xml:space="preserve">  </v>
          </cell>
        </row>
        <row r="1712">
          <cell r="C1712">
            <v>23185000</v>
          </cell>
          <cell r="D1712" t="str">
            <v>USD</v>
          </cell>
          <cell r="E1712" t="str">
            <v>ICO - ESPAÑA</v>
          </cell>
          <cell r="F1712" t="str">
            <v>ICO USD20.0 M.</v>
          </cell>
          <cell r="G1712" t="str">
            <v>GOBIERNO CENTRAL</v>
          </cell>
          <cell r="H1712" t="str">
            <v xml:space="preserve"> 31.05.2016 </v>
          </cell>
          <cell r="I1712">
            <v>7631078.9400000004</v>
          </cell>
          <cell r="J1712" t="str">
            <v xml:space="preserve">  </v>
          </cell>
          <cell r="K1712" t="str">
            <v xml:space="preserve">  </v>
          </cell>
          <cell r="L1712" t="str">
            <v xml:space="preserve">  </v>
          </cell>
          <cell r="M1712" t="str">
            <v xml:space="preserve">  </v>
          </cell>
          <cell r="N1712" t="str">
            <v xml:space="preserve">  </v>
          </cell>
          <cell r="O1712" t="str">
            <v xml:space="preserve">  </v>
          </cell>
          <cell r="P1712">
            <v>7631078.9400000004</v>
          </cell>
        </row>
        <row r="1713">
          <cell r="H1713" t="str">
            <v xml:space="preserve">  </v>
          </cell>
          <cell r="I1713" t="str">
            <v xml:space="preserve">  </v>
          </cell>
          <cell r="J1713" t="str">
            <v xml:space="preserve">  </v>
          </cell>
          <cell r="K1713" t="str">
            <v xml:space="preserve">  </v>
          </cell>
          <cell r="L1713" t="str">
            <v xml:space="preserve">  </v>
          </cell>
          <cell r="M1713" t="str">
            <v xml:space="preserve">  </v>
          </cell>
          <cell r="N1713" t="str">
            <v xml:space="preserve">  </v>
          </cell>
          <cell r="O1713" t="str">
            <v xml:space="preserve">  </v>
          </cell>
          <cell r="P1713" t="str">
            <v xml:space="preserve">  </v>
          </cell>
        </row>
        <row r="1714">
          <cell r="H1714" t="str">
            <v xml:space="preserve">  </v>
          </cell>
          <cell r="I1714" t="str">
            <v xml:space="preserve">  </v>
          </cell>
          <cell r="J1714" t="str">
            <v xml:space="preserve">  </v>
          </cell>
          <cell r="K1714" t="str">
            <v xml:space="preserve">  </v>
          </cell>
          <cell r="L1714" t="str">
            <v xml:space="preserve">  </v>
          </cell>
          <cell r="M1714" t="str">
            <v xml:space="preserve">  </v>
          </cell>
          <cell r="N1714" t="str">
            <v xml:space="preserve">  </v>
          </cell>
          <cell r="O1714" t="str">
            <v xml:space="preserve">  </v>
          </cell>
          <cell r="P1714" t="str">
            <v xml:space="preserve">  </v>
          </cell>
        </row>
        <row r="1715">
          <cell r="H1715" t="str">
            <v xml:space="preserve">  </v>
          </cell>
          <cell r="I1715" t="str">
            <v xml:space="preserve">  </v>
          </cell>
          <cell r="J1715" t="str">
            <v xml:space="preserve">  </v>
          </cell>
          <cell r="K1715" t="str">
            <v xml:space="preserve">  </v>
          </cell>
          <cell r="L1715" t="str">
            <v xml:space="preserve">  </v>
          </cell>
          <cell r="M1715" t="str">
            <v xml:space="preserve">  </v>
          </cell>
          <cell r="N1715" t="str">
            <v xml:space="preserve">  </v>
          </cell>
          <cell r="O1715" t="str">
            <v xml:space="preserve">  </v>
          </cell>
          <cell r="P1715" t="str">
            <v xml:space="preserve">  </v>
          </cell>
        </row>
        <row r="1716">
          <cell r="H1716" t="str">
            <v xml:space="preserve">  </v>
          </cell>
          <cell r="I1716" t="str">
            <v xml:space="preserve">  </v>
          </cell>
          <cell r="J1716" t="str">
            <v xml:space="preserve">  </v>
          </cell>
          <cell r="K1716" t="str">
            <v xml:space="preserve">  </v>
          </cell>
          <cell r="L1716" t="str">
            <v xml:space="preserve">  </v>
          </cell>
          <cell r="M1716" t="str">
            <v xml:space="preserve">  </v>
          </cell>
          <cell r="N1716" t="str">
            <v xml:space="preserve">  </v>
          </cell>
          <cell r="O1716" t="str">
            <v xml:space="preserve">  </v>
          </cell>
          <cell r="P1716" t="str">
            <v xml:space="preserve">  </v>
          </cell>
        </row>
        <row r="1717">
          <cell r="H1717" t="str">
            <v xml:space="preserve">  </v>
          </cell>
          <cell r="I1717" t="str">
            <v xml:space="preserve">  </v>
          </cell>
          <cell r="J1717" t="str">
            <v xml:space="preserve">  </v>
          </cell>
          <cell r="K1717" t="str">
            <v xml:space="preserve">  </v>
          </cell>
          <cell r="L1717" t="str">
            <v xml:space="preserve">  </v>
          </cell>
          <cell r="M1717" t="str">
            <v xml:space="preserve">  </v>
          </cell>
          <cell r="N1717" t="str">
            <v xml:space="preserve">  </v>
          </cell>
          <cell r="O1717" t="str">
            <v xml:space="preserve">  </v>
          </cell>
          <cell r="P1717" t="str">
            <v xml:space="preserve">  </v>
          </cell>
        </row>
        <row r="1718">
          <cell r="C1718">
            <v>23186000</v>
          </cell>
          <cell r="D1718" t="str">
            <v>USD</v>
          </cell>
          <cell r="E1718" t="str">
            <v>ICO - ESPAÑA</v>
          </cell>
          <cell r="F1718" t="str">
            <v>ICO USD.183.592.999</v>
          </cell>
          <cell r="G1718" t="str">
            <v>GOBIERNO CENTRAL</v>
          </cell>
          <cell r="H1718" t="str">
            <v xml:space="preserve"> 15.07.2016 </v>
          </cell>
          <cell r="I1718">
            <v>155704445.87</v>
          </cell>
          <cell r="J1718" t="str">
            <v xml:space="preserve">  </v>
          </cell>
          <cell r="K1718" t="str">
            <v xml:space="preserve">  </v>
          </cell>
          <cell r="L1718" t="str">
            <v xml:space="preserve">  </v>
          </cell>
          <cell r="M1718" t="str">
            <v xml:space="preserve">  </v>
          </cell>
          <cell r="N1718" t="str">
            <v xml:space="preserve">  </v>
          </cell>
          <cell r="O1718" t="str">
            <v xml:space="preserve">  </v>
          </cell>
          <cell r="P1718">
            <v>155704445.87</v>
          </cell>
        </row>
        <row r="1719">
          <cell r="H1719" t="str">
            <v xml:space="preserve">  </v>
          </cell>
          <cell r="I1719" t="str">
            <v xml:space="preserve">  </v>
          </cell>
          <cell r="J1719" t="str">
            <v xml:space="preserve">  </v>
          </cell>
          <cell r="K1719" t="str">
            <v xml:space="preserve">  </v>
          </cell>
          <cell r="L1719" t="str">
            <v xml:space="preserve">  </v>
          </cell>
          <cell r="M1719" t="str">
            <v xml:space="preserve">  </v>
          </cell>
          <cell r="N1719" t="str">
            <v xml:space="preserve">  </v>
          </cell>
          <cell r="O1719" t="str">
            <v xml:space="preserve">  </v>
          </cell>
          <cell r="P1719" t="str">
            <v xml:space="preserve">  </v>
          </cell>
        </row>
        <row r="1720">
          <cell r="H1720" t="str">
            <v xml:space="preserve">  </v>
          </cell>
          <cell r="I1720" t="str">
            <v xml:space="preserve">  </v>
          </cell>
          <cell r="J1720" t="str">
            <v xml:space="preserve">  </v>
          </cell>
          <cell r="K1720" t="str">
            <v xml:space="preserve">  </v>
          </cell>
          <cell r="L1720" t="str">
            <v xml:space="preserve">  </v>
          </cell>
          <cell r="M1720" t="str">
            <v xml:space="preserve">  </v>
          </cell>
          <cell r="N1720" t="str">
            <v xml:space="preserve">  </v>
          </cell>
          <cell r="O1720" t="str">
            <v xml:space="preserve">  </v>
          </cell>
          <cell r="P1720" t="str">
            <v xml:space="preserve">  </v>
          </cell>
        </row>
        <row r="1721">
          <cell r="H1721" t="str">
            <v xml:space="preserve">  </v>
          </cell>
          <cell r="I1721" t="str">
            <v xml:space="preserve">  </v>
          </cell>
          <cell r="J1721" t="str">
            <v xml:space="preserve">  </v>
          </cell>
          <cell r="K1721" t="str">
            <v xml:space="preserve">  </v>
          </cell>
          <cell r="L1721" t="str">
            <v xml:space="preserve">  </v>
          </cell>
          <cell r="M1721" t="str">
            <v xml:space="preserve">  </v>
          </cell>
          <cell r="N1721" t="str">
            <v xml:space="preserve">  </v>
          </cell>
          <cell r="O1721" t="str">
            <v xml:space="preserve">  </v>
          </cell>
          <cell r="P1721" t="str">
            <v xml:space="preserve">  </v>
          </cell>
        </row>
        <row r="1722">
          <cell r="H1722" t="str">
            <v xml:space="preserve">  </v>
          </cell>
          <cell r="I1722" t="str">
            <v xml:space="preserve">  </v>
          </cell>
          <cell r="J1722" t="str">
            <v xml:space="preserve">  </v>
          </cell>
          <cell r="K1722" t="str">
            <v xml:space="preserve">  </v>
          </cell>
          <cell r="L1722" t="str">
            <v xml:space="preserve">  </v>
          </cell>
          <cell r="M1722" t="str">
            <v xml:space="preserve">  </v>
          </cell>
          <cell r="N1722" t="str">
            <v xml:space="preserve">  </v>
          </cell>
          <cell r="O1722" t="str">
            <v xml:space="preserve">  </v>
          </cell>
          <cell r="P1722" t="str">
            <v xml:space="preserve">  </v>
          </cell>
        </row>
        <row r="1723">
          <cell r="H1723" t="str">
            <v xml:space="preserve">  </v>
          </cell>
          <cell r="I1723" t="str">
            <v xml:space="preserve">  </v>
          </cell>
          <cell r="J1723" t="str">
            <v xml:space="preserve">  </v>
          </cell>
          <cell r="K1723" t="str">
            <v xml:space="preserve">  </v>
          </cell>
          <cell r="L1723" t="str">
            <v xml:space="preserve">  </v>
          </cell>
          <cell r="M1723" t="str">
            <v xml:space="preserve">  </v>
          </cell>
          <cell r="N1723" t="str">
            <v xml:space="preserve">  </v>
          </cell>
          <cell r="O1723" t="str">
            <v xml:space="preserve">  </v>
          </cell>
          <cell r="P1723" t="str">
            <v xml:space="preserve">  </v>
          </cell>
        </row>
        <row r="1724">
          <cell r="C1724">
            <v>23187000</v>
          </cell>
          <cell r="D1724" t="str">
            <v>USD</v>
          </cell>
          <cell r="E1724" t="str">
            <v>EXIMBANK CHINA</v>
          </cell>
          <cell r="F1724" t="str">
            <v>EXIMBANK CHINA 102.5</v>
          </cell>
          <cell r="G1724" t="str">
            <v>GOBIERNO CENTRAL</v>
          </cell>
          <cell r="H1724" t="str">
            <v xml:space="preserve"> 17.11.2016 </v>
          </cell>
          <cell r="I1724">
            <v>78634843.280000001</v>
          </cell>
          <cell r="J1724" t="str">
            <v xml:space="preserve">  </v>
          </cell>
          <cell r="K1724">
            <v>3418906.23</v>
          </cell>
          <cell r="L1724">
            <v>1205734.26</v>
          </cell>
          <cell r="M1724" t="str">
            <v xml:space="preserve">  </v>
          </cell>
          <cell r="N1724" t="str">
            <v xml:space="preserve">  </v>
          </cell>
          <cell r="O1724" t="str">
            <v xml:space="preserve">  </v>
          </cell>
          <cell r="P1724">
            <v>75215937.049999997</v>
          </cell>
        </row>
        <row r="1725">
          <cell r="H1725" t="str">
            <v xml:space="preserve">  </v>
          </cell>
          <cell r="I1725" t="str">
            <v xml:space="preserve">  </v>
          </cell>
          <cell r="J1725" t="str">
            <v xml:space="preserve">  </v>
          </cell>
          <cell r="K1725" t="str">
            <v xml:space="preserve">  </v>
          </cell>
          <cell r="L1725" t="str">
            <v xml:space="preserve">  </v>
          </cell>
          <cell r="M1725" t="str">
            <v xml:space="preserve">  </v>
          </cell>
          <cell r="N1725" t="str">
            <v xml:space="preserve">  </v>
          </cell>
          <cell r="O1725" t="str">
            <v xml:space="preserve">  </v>
          </cell>
          <cell r="P1725" t="str">
            <v xml:space="preserve">  </v>
          </cell>
        </row>
        <row r="1726">
          <cell r="H1726" t="str">
            <v xml:space="preserve">  </v>
          </cell>
          <cell r="I1726" t="str">
            <v xml:space="preserve">  </v>
          </cell>
          <cell r="J1726" t="str">
            <v xml:space="preserve">  </v>
          </cell>
          <cell r="K1726" t="str">
            <v xml:space="preserve">  </v>
          </cell>
          <cell r="L1726" t="str">
            <v xml:space="preserve">  </v>
          </cell>
          <cell r="M1726" t="str">
            <v xml:space="preserve">  </v>
          </cell>
          <cell r="N1726" t="str">
            <v xml:space="preserve">  </v>
          </cell>
          <cell r="O1726" t="str">
            <v xml:space="preserve">  </v>
          </cell>
          <cell r="P1726" t="str">
            <v xml:space="preserve">  </v>
          </cell>
        </row>
        <row r="1727">
          <cell r="H1727" t="str">
            <v xml:space="preserve">  </v>
          </cell>
          <cell r="I1727" t="str">
            <v xml:space="preserve">  </v>
          </cell>
          <cell r="J1727" t="str">
            <v xml:space="preserve">  </v>
          </cell>
          <cell r="K1727" t="str">
            <v xml:space="preserve">  </v>
          </cell>
          <cell r="L1727" t="str">
            <v xml:space="preserve">  </v>
          </cell>
          <cell r="M1727" t="str">
            <v xml:space="preserve">  </v>
          </cell>
          <cell r="N1727" t="str">
            <v xml:space="preserve">  </v>
          </cell>
          <cell r="O1727" t="str">
            <v xml:space="preserve">  </v>
          </cell>
          <cell r="P1727" t="str">
            <v xml:space="preserve">  </v>
          </cell>
        </row>
        <row r="1728">
          <cell r="H1728" t="str">
            <v xml:space="preserve">  </v>
          </cell>
          <cell r="I1728" t="str">
            <v xml:space="preserve">  </v>
          </cell>
          <cell r="J1728" t="str">
            <v xml:space="preserve">  </v>
          </cell>
          <cell r="K1728" t="str">
            <v xml:space="preserve">  </v>
          </cell>
          <cell r="L1728" t="str">
            <v xml:space="preserve">  </v>
          </cell>
          <cell r="M1728" t="str">
            <v xml:space="preserve">  </v>
          </cell>
          <cell r="N1728" t="str">
            <v xml:space="preserve">  </v>
          </cell>
          <cell r="O1728" t="str">
            <v xml:space="preserve">  </v>
          </cell>
          <cell r="P1728" t="str">
            <v xml:space="preserve">  </v>
          </cell>
        </row>
        <row r="1729">
          <cell r="H1729" t="str">
            <v xml:space="preserve">  </v>
          </cell>
          <cell r="I1729" t="str">
            <v xml:space="preserve">  </v>
          </cell>
          <cell r="J1729" t="str">
            <v xml:space="preserve">  </v>
          </cell>
          <cell r="K1729" t="str">
            <v xml:space="preserve">  </v>
          </cell>
          <cell r="L1729" t="str">
            <v xml:space="preserve">  </v>
          </cell>
          <cell r="M1729" t="str">
            <v xml:space="preserve">  </v>
          </cell>
          <cell r="N1729" t="str">
            <v xml:space="preserve">  </v>
          </cell>
          <cell r="O1729" t="str">
            <v xml:space="preserve">  </v>
          </cell>
          <cell r="P1729" t="str">
            <v xml:space="preserve">  </v>
          </cell>
        </row>
        <row r="1730">
          <cell r="C1730">
            <v>23188000</v>
          </cell>
          <cell r="D1730" t="str">
            <v>EUR</v>
          </cell>
          <cell r="E1730" t="str">
            <v>GOBIERNO DE ITALIA</v>
          </cell>
          <cell r="F1730" t="str">
            <v>GOBIERNO DE ITALIA</v>
          </cell>
          <cell r="G1730" t="str">
            <v>GOBIERNO CENTRAL</v>
          </cell>
          <cell r="H1730" t="str">
            <v xml:space="preserve"> 07.10.2016 </v>
          </cell>
          <cell r="I1730">
            <v>3520350</v>
          </cell>
          <cell r="J1730" t="str">
            <v xml:space="preserve">  </v>
          </cell>
          <cell r="K1730" t="str">
            <v xml:space="preserve">  </v>
          </cell>
          <cell r="L1730" t="str">
            <v xml:space="preserve">  </v>
          </cell>
          <cell r="M1730" t="str">
            <v xml:space="preserve">  </v>
          </cell>
          <cell r="N1730" t="str">
            <v xml:space="preserve">  </v>
          </cell>
          <cell r="O1730" t="str">
            <v xml:space="preserve">  </v>
          </cell>
          <cell r="P1730">
            <v>3564450</v>
          </cell>
        </row>
        <row r="1731">
          <cell r="H1731" t="str">
            <v xml:space="preserve">  </v>
          </cell>
          <cell r="I1731" t="str">
            <v xml:space="preserve">  </v>
          </cell>
          <cell r="J1731" t="str">
            <v xml:space="preserve">  </v>
          </cell>
          <cell r="K1731" t="str">
            <v xml:space="preserve">  </v>
          </cell>
          <cell r="L1731" t="str">
            <v xml:space="preserve">  </v>
          </cell>
          <cell r="M1731" t="str">
            <v xml:space="preserve">  </v>
          </cell>
          <cell r="N1731" t="str">
            <v xml:space="preserve">  </v>
          </cell>
          <cell r="O1731" t="str">
            <v xml:space="preserve">  </v>
          </cell>
          <cell r="P1731" t="str">
            <v xml:space="preserve">  </v>
          </cell>
        </row>
        <row r="1732">
          <cell r="H1732" t="str">
            <v xml:space="preserve">  </v>
          </cell>
          <cell r="I1732" t="str">
            <v xml:space="preserve">  </v>
          </cell>
          <cell r="J1732" t="str">
            <v xml:space="preserve">  </v>
          </cell>
          <cell r="K1732" t="str">
            <v xml:space="preserve">  </v>
          </cell>
          <cell r="L1732" t="str">
            <v xml:space="preserve">  </v>
          </cell>
          <cell r="M1732" t="str">
            <v xml:space="preserve">  </v>
          </cell>
          <cell r="N1732" t="str">
            <v xml:space="preserve">  </v>
          </cell>
          <cell r="O1732" t="str">
            <v xml:space="preserve">  </v>
          </cell>
          <cell r="P1732" t="str">
            <v xml:space="preserve">  </v>
          </cell>
        </row>
        <row r="1733">
          <cell r="H1733" t="str">
            <v xml:space="preserve">  </v>
          </cell>
          <cell r="I1733" t="str">
            <v xml:space="preserve">  </v>
          </cell>
          <cell r="J1733" t="str">
            <v xml:space="preserve">  </v>
          </cell>
          <cell r="K1733" t="str">
            <v xml:space="preserve">  </v>
          </cell>
          <cell r="L1733" t="str">
            <v xml:space="preserve">  </v>
          </cell>
          <cell r="M1733" t="str">
            <v xml:space="preserve">  </v>
          </cell>
          <cell r="N1733" t="str">
            <v xml:space="preserve">  </v>
          </cell>
          <cell r="O1733" t="str">
            <v xml:space="preserve">  </v>
          </cell>
          <cell r="P1733" t="str">
            <v xml:space="preserve">  </v>
          </cell>
        </row>
        <row r="1734">
          <cell r="H1734" t="str">
            <v xml:space="preserve">  </v>
          </cell>
          <cell r="I1734" t="str">
            <v xml:space="preserve">  </v>
          </cell>
          <cell r="J1734" t="str">
            <v xml:space="preserve">  </v>
          </cell>
          <cell r="K1734" t="str">
            <v xml:space="preserve">  </v>
          </cell>
          <cell r="L1734" t="str">
            <v xml:space="preserve">  </v>
          </cell>
          <cell r="M1734" t="str">
            <v xml:space="preserve">  </v>
          </cell>
          <cell r="N1734" t="str">
            <v xml:space="preserve">  </v>
          </cell>
          <cell r="O1734" t="str">
            <v xml:space="preserve">  </v>
          </cell>
          <cell r="P1734" t="str">
            <v xml:space="preserve">  </v>
          </cell>
        </row>
        <row r="1735">
          <cell r="H1735" t="str">
            <v xml:space="preserve">  </v>
          </cell>
          <cell r="I1735" t="str">
            <v xml:space="preserve">  </v>
          </cell>
          <cell r="J1735" t="str">
            <v xml:space="preserve">  </v>
          </cell>
          <cell r="K1735" t="str">
            <v xml:space="preserve">  </v>
          </cell>
          <cell r="L1735" t="str">
            <v xml:space="preserve">  </v>
          </cell>
          <cell r="M1735" t="str">
            <v xml:space="preserve">  </v>
          </cell>
          <cell r="N1735" t="str">
            <v xml:space="preserve">  </v>
          </cell>
          <cell r="O1735" t="str">
            <v xml:space="preserve">  </v>
          </cell>
          <cell r="P1735" t="str">
            <v xml:space="preserve">  </v>
          </cell>
        </row>
        <row r="1736">
          <cell r="C1736">
            <v>23189000</v>
          </cell>
          <cell r="D1736" t="str">
            <v>USD</v>
          </cell>
          <cell r="E1736" t="str">
            <v>JBIC</v>
          </cell>
          <cell r="F1736" t="str">
            <v>JBIC USD.50.0</v>
          </cell>
          <cell r="G1736" t="str">
            <v>GOBIERNO CENTRAL</v>
          </cell>
          <cell r="H1736" t="str">
            <v xml:space="preserve"> 21.02.2017 </v>
          </cell>
          <cell r="I1736">
            <v>17647053</v>
          </cell>
          <cell r="J1736" t="str">
            <v xml:space="preserve">  </v>
          </cell>
          <cell r="K1736" t="str">
            <v xml:space="preserve">  </v>
          </cell>
          <cell r="L1736" t="str">
            <v xml:space="preserve">  </v>
          </cell>
          <cell r="M1736" t="str">
            <v xml:space="preserve">  </v>
          </cell>
          <cell r="N1736" t="str">
            <v xml:space="preserve">  </v>
          </cell>
          <cell r="O1736" t="str">
            <v xml:space="preserve">  </v>
          </cell>
          <cell r="P1736">
            <v>17647053</v>
          </cell>
        </row>
        <row r="1737">
          <cell r="H1737" t="str">
            <v xml:space="preserve">  </v>
          </cell>
          <cell r="I1737" t="str">
            <v xml:space="preserve">  </v>
          </cell>
          <cell r="J1737" t="str">
            <v xml:space="preserve">  </v>
          </cell>
          <cell r="K1737" t="str">
            <v xml:space="preserve">  </v>
          </cell>
          <cell r="L1737" t="str">
            <v xml:space="preserve">  </v>
          </cell>
          <cell r="M1737" t="str">
            <v xml:space="preserve">  </v>
          </cell>
          <cell r="N1737" t="str">
            <v xml:space="preserve">  </v>
          </cell>
          <cell r="O1737" t="str">
            <v xml:space="preserve">  </v>
          </cell>
          <cell r="P1737" t="str">
            <v xml:space="preserve">  </v>
          </cell>
        </row>
        <row r="1738">
          <cell r="H1738" t="str">
            <v xml:space="preserve">  </v>
          </cell>
          <cell r="I1738" t="str">
            <v xml:space="preserve">  </v>
          </cell>
          <cell r="J1738" t="str">
            <v xml:space="preserve">  </v>
          </cell>
          <cell r="K1738" t="str">
            <v xml:space="preserve">  </v>
          </cell>
          <cell r="L1738" t="str">
            <v xml:space="preserve">  </v>
          </cell>
          <cell r="M1738" t="str">
            <v xml:space="preserve">  </v>
          </cell>
          <cell r="N1738" t="str">
            <v xml:space="preserve">  </v>
          </cell>
          <cell r="O1738" t="str">
            <v xml:space="preserve">  </v>
          </cell>
          <cell r="P1738" t="str">
            <v xml:space="preserve">  </v>
          </cell>
        </row>
        <row r="1739">
          <cell r="H1739" t="str">
            <v xml:space="preserve">  </v>
          </cell>
          <cell r="I1739" t="str">
            <v xml:space="preserve">  </v>
          </cell>
          <cell r="J1739" t="str">
            <v xml:space="preserve">  </v>
          </cell>
          <cell r="K1739" t="str">
            <v xml:space="preserve">  </v>
          </cell>
          <cell r="L1739" t="str">
            <v xml:space="preserve">  </v>
          </cell>
          <cell r="M1739" t="str">
            <v xml:space="preserve">  </v>
          </cell>
          <cell r="N1739" t="str">
            <v xml:space="preserve">  </v>
          </cell>
          <cell r="O1739" t="str">
            <v xml:space="preserve">  </v>
          </cell>
          <cell r="P1739" t="str">
            <v xml:space="preserve">  </v>
          </cell>
        </row>
        <row r="1740">
          <cell r="H1740" t="str">
            <v xml:space="preserve">  </v>
          </cell>
          <cell r="I1740" t="str">
            <v xml:space="preserve">  </v>
          </cell>
          <cell r="J1740" t="str">
            <v xml:space="preserve">  </v>
          </cell>
          <cell r="K1740" t="str">
            <v xml:space="preserve">  </v>
          </cell>
          <cell r="L1740" t="str">
            <v xml:space="preserve">  </v>
          </cell>
          <cell r="M1740" t="str">
            <v xml:space="preserve">  </v>
          </cell>
          <cell r="N1740" t="str">
            <v xml:space="preserve">  </v>
          </cell>
          <cell r="O1740" t="str">
            <v xml:space="preserve">  </v>
          </cell>
          <cell r="P1740" t="str">
            <v xml:space="preserve">  </v>
          </cell>
        </row>
        <row r="1741">
          <cell r="H1741" t="str">
            <v xml:space="preserve">  </v>
          </cell>
          <cell r="I1741" t="str">
            <v xml:space="preserve">  </v>
          </cell>
          <cell r="J1741" t="str">
            <v xml:space="preserve">  </v>
          </cell>
          <cell r="K1741" t="str">
            <v xml:space="preserve">  </v>
          </cell>
          <cell r="L1741" t="str">
            <v xml:space="preserve">  </v>
          </cell>
          <cell r="M1741" t="str">
            <v xml:space="preserve">  </v>
          </cell>
          <cell r="N1741" t="str">
            <v xml:space="preserve">  </v>
          </cell>
          <cell r="O1741" t="str">
            <v xml:space="preserve">  </v>
          </cell>
          <cell r="P1741" t="str">
            <v xml:space="preserve">  </v>
          </cell>
        </row>
        <row r="1742">
          <cell r="C1742">
            <v>23190000</v>
          </cell>
          <cell r="D1742" t="str">
            <v>USD</v>
          </cell>
          <cell r="E1742" t="str">
            <v>AFD</v>
          </cell>
          <cell r="F1742" t="str">
            <v>AFD CEC 1008</v>
          </cell>
          <cell r="G1742" t="str">
            <v>GOBIERNO CENTRAL</v>
          </cell>
          <cell r="H1742" t="str">
            <v xml:space="preserve"> 01.04.2017 </v>
          </cell>
          <cell r="I1742">
            <v>2168620.52</v>
          </cell>
          <cell r="J1742" t="str">
            <v xml:space="preserve">  </v>
          </cell>
          <cell r="K1742" t="str">
            <v xml:space="preserve">  </v>
          </cell>
          <cell r="L1742" t="str">
            <v xml:space="preserve">  </v>
          </cell>
          <cell r="M1742" t="str">
            <v xml:space="preserve">  </v>
          </cell>
          <cell r="N1742" t="str">
            <v xml:space="preserve">  </v>
          </cell>
          <cell r="O1742" t="str">
            <v xml:space="preserve">  </v>
          </cell>
          <cell r="P1742">
            <v>2168620.52</v>
          </cell>
        </row>
        <row r="1743">
          <cell r="H1743" t="str">
            <v xml:space="preserve">  </v>
          </cell>
          <cell r="I1743" t="str">
            <v xml:space="preserve">  </v>
          </cell>
          <cell r="J1743" t="str">
            <v xml:space="preserve">  </v>
          </cell>
          <cell r="K1743" t="str">
            <v xml:space="preserve">  </v>
          </cell>
          <cell r="L1743" t="str">
            <v xml:space="preserve">  </v>
          </cell>
          <cell r="M1743" t="str">
            <v xml:space="preserve">  </v>
          </cell>
          <cell r="N1743" t="str">
            <v xml:space="preserve">  </v>
          </cell>
          <cell r="O1743" t="str">
            <v xml:space="preserve">  </v>
          </cell>
          <cell r="P1743" t="str">
            <v xml:space="preserve">  </v>
          </cell>
        </row>
        <row r="1744">
          <cell r="H1744" t="str">
            <v xml:space="preserve">  </v>
          </cell>
          <cell r="I1744" t="str">
            <v xml:space="preserve">  </v>
          </cell>
          <cell r="J1744" t="str">
            <v xml:space="preserve">  </v>
          </cell>
          <cell r="K1744" t="str">
            <v xml:space="preserve">  </v>
          </cell>
          <cell r="L1744" t="str">
            <v xml:space="preserve">  </v>
          </cell>
          <cell r="M1744" t="str">
            <v xml:space="preserve">  </v>
          </cell>
          <cell r="N1744" t="str">
            <v xml:space="preserve">  </v>
          </cell>
          <cell r="O1744" t="str">
            <v xml:space="preserve">  </v>
          </cell>
          <cell r="P1744" t="str">
            <v xml:space="preserve">  </v>
          </cell>
        </row>
        <row r="1745">
          <cell r="H1745" t="str">
            <v xml:space="preserve">  </v>
          </cell>
          <cell r="I1745" t="str">
            <v xml:space="preserve">  </v>
          </cell>
          <cell r="J1745" t="str">
            <v xml:space="preserve">  </v>
          </cell>
          <cell r="K1745" t="str">
            <v xml:space="preserve">  </v>
          </cell>
          <cell r="L1745" t="str">
            <v xml:space="preserve">  </v>
          </cell>
          <cell r="M1745" t="str">
            <v xml:space="preserve">  </v>
          </cell>
          <cell r="N1745" t="str">
            <v xml:space="preserve">  </v>
          </cell>
          <cell r="O1745" t="str">
            <v xml:space="preserve">  </v>
          </cell>
          <cell r="P1745" t="str">
            <v xml:space="preserve">  </v>
          </cell>
        </row>
        <row r="1746">
          <cell r="H1746" t="str">
            <v xml:space="preserve">  </v>
          </cell>
          <cell r="I1746" t="str">
            <v xml:space="preserve">  </v>
          </cell>
          <cell r="J1746" t="str">
            <v xml:space="preserve">  </v>
          </cell>
          <cell r="K1746" t="str">
            <v xml:space="preserve">  </v>
          </cell>
          <cell r="L1746" t="str">
            <v xml:space="preserve">  </v>
          </cell>
          <cell r="M1746" t="str">
            <v xml:space="preserve">  </v>
          </cell>
          <cell r="N1746" t="str">
            <v xml:space="preserve">  </v>
          </cell>
          <cell r="O1746" t="str">
            <v xml:space="preserve">  </v>
          </cell>
          <cell r="P1746" t="str">
            <v xml:space="preserve">  </v>
          </cell>
        </row>
        <row r="1747">
          <cell r="H1747" t="str">
            <v xml:space="preserve">  </v>
          </cell>
          <cell r="I1747" t="str">
            <v xml:space="preserve">  </v>
          </cell>
          <cell r="J1747" t="str">
            <v xml:space="preserve">  </v>
          </cell>
          <cell r="K1747" t="str">
            <v xml:space="preserve">  </v>
          </cell>
          <cell r="L1747" t="str">
            <v xml:space="preserve">  </v>
          </cell>
          <cell r="M1747" t="str">
            <v xml:space="preserve">  </v>
          </cell>
          <cell r="N1747" t="str">
            <v xml:space="preserve">  </v>
          </cell>
          <cell r="O1747" t="str">
            <v xml:space="preserve">  </v>
          </cell>
          <cell r="P1747" t="str">
            <v xml:space="preserve">  </v>
          </cell>
        </row>
        <row r="1748">
          <cell r="C1748">
            <v>23191000</v>
          </cell>
          <cell r="D1748" t="str">
            <v>USD</v>
          </cell>
          <cell r="E1748" t="str">
            <v>AFD</v>
          </cell>
          <cell r="F1748" t="str">
            <v>AFD CEC 1010 01R</v>
          </cell>
          <cell r="G1748" t="str">
            <v>EMAP-Q</v>
          </cell>
          <cell r="H1748" t="str">
            <v xml:space="preserve"> 22.06.2017 </v>
          </cell>
          <cell r="I1748">
            <v>39666636.710000001</v>
          </cell>
          <cell r="J1748" t="str">
            <v xml:space="preserve">  </v>
          </cell>
          <cell r="K1748" t="str">
            <v xml:space="preserve">  </v>
          </cell>
          <cell r="L1748" t="str">
            <v xml:space="preserve">  </v>
          </cell>
          <cell r="M1748" t="str">
            <v xml:space="preserve">  </v>
          </cell>
          <cell r="N1748" t="str">
            <v xml:space="preserve">  </v>
          </cell>
          <cell r="O1748" t="str">
            <v xml:space="preserve">  </v>
          </cell>
          <cell r="P1748">
            <v>39666636.710000001</v>
          </cell>
        </row>
        <row r="1749">
          <cell r="H1749" t="str">
            <v xml:space="preserve">  </v>
          </cell>
          <cell r="I1749" t="str">
            <v xml:space="preserve">  </v>
          </cell>
          <cell r="J1749" t="str">
            <v xml:space="preserve">  </v>
          </cell>
          <cell r="K1749" t="str">
            <v xml:space="preserve">  </v>
          </cell>
          <cell r="L1749" t="str">
            <v xml:space="preserve">  </v>
          </cell>
          <cell r="M1749" t="str">
            <v xml:space="preserve">  </v>
          </cell>
          <cell r="N1749" t="str">
            <v xml:space="preserve">  </v>
          </cell>
          <cell r="O1749" t="str">
            <v xml:space="preserve">  </v>
          </cell>
          <cell r="P1749" t="str">
            <v xml:space="preserve">  </v>
          </cell>
        </row>
        <row r="1750">
          <cell r="H1750" t="str">
            <v xml:space="preserve">  </v>
          </cell>
          <cell r="I1750" t="str">
            <v xml:space="preserve">  </v>
          </cell>
          <cell r="J1750" t="str">
            <v xml:space="preserve">  </v>
          </cell>
          <cell r="K1750" t="str">
            <v xml:space="preserve">  </v>
          </cell>
          <cell r="L1750" t="str">
            <v xml:space="preserve">  </v>
          </cell>
          <cell r="M1750" t="str">
            <v xml:space="preserve">  </v>
          </cell>
          <cell r="N1750" t="str">
            <v xml:space="preserve">  </v>
          </cell>
          <cell r="O1750" t="str">
            <v xml:space="preserve">  </v>
          </cell>
          <cell r="P1750" t="str">
            <v xml:space="preserve">  </v>
          </cell>
        </row>
        <row r="1751">
          <cell r="H1751" t="str">
            <v xml:space="preserve">  </v>
          </cell>
          <cell r="I1751" t="str">
            <v xml:space="preserve">  </v>
          </cell>
          <cell r="J1751" t="str">
            <v xml:space="preserve">  </v>
          </cell>
          <cell r="K1751" t="str">
            <v xml:space="preserve">  </v>
          </cell>
          <cell r="L1751" t="str">
            <v xml:space="preserve">  </v>
          </cell>
          <cell r="M1751" t="str">
            <v xml:space="preserve">  </v>
          </cell>
          <cell r="N1751" t="str">
            <v xml:space="preserve">  </v>
          </cell>
          <cell r="O1751" t="str">
            <v xml:space="preserve">  </v>
          </cell>
          <cell r="P1751" t="str">
            <v xml:space="preserve">  </v>
          </cell>
        </row>
        <row r="1752">
          <cell r="H1752" t="str">
            <v xml:space="preserve">  </v>
          </cell>
          <cell r="I1752" t="str">
            <v xml:space="preserve">  </v>
          </cell>
          <cell r="J1752" t="str">
            <v xml:space="preserve">  </v>
          </cell>
          <cell r="K1752" t="str">
            <v xml:space="preserve">  </v>
          </cell>
          <cell r="L1752" t="str">
            <v xml:space="preserve">  </v>
          </cell>
          <cell r="M1752" t="str">
            <v xml:space="preserve">  </v>
          </cell>
          <cell r="N1752" t="str">
            <v xml:space="preserve">  </v>
          </cell>
          <cell r="O1752" t="str">
            <v xml:space="preserve">  </v>
          </cell>
          <cell r="P1752" t="str">
            <v xml:space="preserve">  </v>
          </cell>
        </row>
        <row r="1753">
          <cell r="H1753" t="str">
            <v xml:space="preserve">  </v>
          </cell>
          <cell r="I1753" t="str">
            <v xml:space="preserve">  </v>
          </cell>
          <cell r="J1753" t="str">
            <v xml:space="preserve">  </v>
          </cell>
          <cell r="K1753" t="str">
            <v xml:space="preserve">  </v>
          </cell>
          <cell r="L1753" t="str">
            <v xml:space="preserve">  </v>
          </cell>
          <cell r="M1753" t="str">
            <v xml:space="preserve">  </v>
          </cell>
          <cell r="N1753" t="str">
            <v xml:space="preserve">  </v>
          </cell>
          <cell r="O1753" t="str">
            <v xml:space="preserve">  </v>
          </cell>
          <cell r="P1753" t="str">
            <v xml:space="preserve">  </v>
          </cell>
        </row>
        <row r="1754">
          <cell r="C1754">
            <v>23192000</v>
          </cell>
          <cell r="D1754" t="str">
            <v>USD</v>
          </cell>
          <cell r="E1754" t="str">
            <v>AFD</v>
          </cell>
          <cell r="F1754" t="str">
            <v>AFD. USD.114.3</v>
          </cell>
          <cell r="G1754" t="str">
            <v>MUN. GUAYAQUIL</v>
          </cell>
          <cell r="H1754" t="str">
            <v xml:space="preserve"> 04.08.2017 </v>
          </cell>
          <cell r="I1754">
            <v>87654030.25</v>
          </cell>
          <cell r="J1754" t="str">
            <v xml:space="preserve">  </v>
          </cell>
          <cell r="K1754" t="str">
            <v xml:space="preserve">  </v>
          </cell>
          <cell r="L1754" t="str">
            <v xml:space="preserve">  </v>
          </cell>
          <cell r="M1754" t="str">
            <v xml:space="preserve">  </v>
          </cell>
          <cell r="N1754" t="str">
            <v xml:space="preserve">  </v>
          </cell>
          <cell r="O1754" t="str">
            <v xml:space="preserve">  </v>
          </cell>
          <cell r="P1754">
            <v>87654030.25</v>
          </cell>
        </row>
        <row r="1755">
          <cell r="H1755" t="str">
            <v xml:space="preserve">  </v>
          </cell>
          <cell r="I1755" t="str">
            <v xml:space="preserve">  </v>
          </cell>
          <cell r="J1755" t="str">
            <v xml:space="preserve">  </v>
          </cell>
          <cell r="K1755" t="str">
            <v xml:space="preserve">  </v>
          </cell>
          <cell r="L1755" t="str">
            <v xml:space="preserve">  </v>
          </cell>
          <cell r="M1755" t="str">
            <v xml:space="preserve">  </v>
          </cell>
          <cell r="N1755" t="str">
            <v xml:space="preserve">  </v>
          </cell>
          <cell r="O1755" t="str">
            <v xml:space="preserve">  </v>
          </cell>
          <cell r="P1755" t="str">
            <v xml:space="preserve">  </v>
          </cell>
        </row>
        <row r="1756">
          <cell r="H1756" t="str">
            <v xml:space="preserve">  </v>
          </cell>
          <cell r="I1756" t="str">
            <v xml:space="preserve">  </v>
          </cell>
          <cell r="J1756" t="str">
            <v xml:space="preserve">  </v>
          </cell>
          <cell r="K1756" t="str">
            <v xml:space="preserve">  </v>
          </cell>
          <cell r="L1756" t="str">
            <v xml:space="preserve">  </v>
          </cell>
          <cell r="M1756" t="str">
            <v xml:space="preserve">  </v>
          </cell>
          <cell r="N1756" t="str">
            <v xml:space="preserve">  </v>
          </cell>
          <cell r="O1756" t="str">
            <v xml:space="preserve">  </v>
          </cell>
          <cell r="P1756" t="str">
            <v xml:space="preserve">  </v>
          </cell>
        </row>
        <row r="1757">
          <cell r="H1757" t="str">
            <v xml:space="preserve">  </v>
          </cell>
          <cell r="I1757" t="str">
            <v xml:space="preserve">  </v>
          </cell>
          <cell r="J1757" t="str">
            <v xml:space="preserve">  </v>
          </cell>
          <cell r="K1757" t="str">
            <v xml:space="preserve">  </v>
          </cell>
          <cell r="L1757" t="str">
            <v xml:space="preserve">  </v>
          </cell>
          <cell r="M1757" t="str">
            <v xml:space="preserve">  </v>
          </cell>
          <cell r="N1757" t="str">
            <v xml:space="preserve">  </v>
          </cell>
          <cell r="O1757" t="str">
            <v xml:space="preserve">  </v>
          </cell>
          <cell r="P1757" t="str">
            <v xml:space="preserve">  </v>
          </cell>
        </row>
        <row r="1758">
          <cell r="H1758" t="str">
            <v xml:space="preserve">  </v>
          </cell>
          <cell r="I1758" t="str">
            <v xml:space="preserve">  </v>
          </cell>
          <cell r="J1758" t="str">
            <v xml:space="preserve">  </v>
          </cell>
          <cell r="K1758" t="str">
            <v xml:space="preserve">  </v>
          </cell>
          <cell r="L1758" t="str">
            <v xml:space="preserve">  </v>
          </cell>
          <cell r="M1758" t="str">
            <v xml:space="preserve">  </v>
          </cell>
          <cell r="N1758" t="str">
            <v xml:space="preserve">  </v>
          </cell>
          <cell r="O1758" t="str">
            <v xml:space="preserve">  </v>
          </cell>
          <cell r="P1758" t="str">
            <v xml:space="preserve">  </v>
          </cell>
        </row>
        <row r="1759">
          <cell r="H1759" t="str">
            <v xml:space="preserve">  </v>
          </cell>
          <cell r="I1759" t="str">
            <v xml:space="preserve">  </v>
          </cell>
          <cell r="J1759" t="str">
            <v xml:space="preserve">  </v>
          </cell>
          <cell r="K1759" t="str">
            <v xml:space="preserve">  </v>
          </cell>
          <cell r="L1759" t="str">
            <v xml:space="preserve">  </v>
          </cell>
          <cell r="M1759" t="str">
            <v xml:space="preserve">  </v>
          </cell>
          <cell r="N1759" t="str">
            <v xml:space="preserve">  </v>
          </cell>
          <cell r="O1759" t="str">
            <v xml:space="preserve">  </v>
          </cell>
          <cell r="P1759" t="str">
            <v xml:space="preserve">  </v>
          </cell>
        </row>
        <row r="1760">
          <cell r="C1760">
            <v>23193000</v>
          </cell>
          <cell r="D1760" t="str">
            <v>USD</v>
          </cell>
          <cell r="E1760" t="str">
            <v>AFD</v>
          </cell>
          <cell r="F1760" t="str">
            <v>AFD CEC 1012 01</v>
          </cell>
          <cell r="G1760" t="str">
            <v>GOBIERNO CENTRAL</v>
          </cell>
          <cell r="H1760" t="str">
            <v xml:space="preserve"> 11.08.2017 </v>
          </cell>
          <cell r="I1760">
            <v>38555000.059</v>
          </cell>
          <cell r="J1760" t="str">
            <v xml:space="preserve">  </v>
          </cell>
          <cell r="K1760" t="str">
            <v xml:space="preserve">  </v>
          </cell>
          <cell r="L1760" t="str">
            <v xml:space="preserve">  </v>
          </cell>
          <cell r="M1760" t="str">
            <v xml:space="preserve">  </v>
          </cell>
          <cell r="N1760" t="str">
            <v xml:space="preserve">  </v>
          </cell>
          <cell r="O1760" t="str">
            <v xml:space="preserve">  </v>
          </cell>
          <cell r="P1760">
            <v>38555000.059</v>
          </cell>
        </row>
        <row r="1761">
          <cell r="H1761" t="str">
            <v xml:space="preserve">  </v>
          </cell>
          <cell r="I1761" t="str">
            <v xml:space="preserve">  </v>
          </cell>
          <cell r="J1761" t="str">
            <v xml:space="preserve">  </v>
          </cell>
          <cell r="K1761" t="str">
            <v xml:space="preserve">  </v>
          </cell>
          <cell r="L1761" t="str">
            <v xml:space="preserve">  </v>
          </cell>
          <cell r="M1761" t="str">
            <v xml:space="preserve">  </v>
          </cell>
          <cell r="N1761" t="str">
            <v xml:space="preserve">  </v>
          </cell>
          <cell r="O1761" t="str">
            <v xml:space="preserve">  </v>
          </cell>
          <cell r="P1761" t="str">
            <v xml:space="preserve">  </v>
          </cell>
        </row>
        <row r="1762">
          <cell r="H1762" t="str">
            <v xml:space="preserve">  </v>
          </cell>
          <cell r="I1762" t="str">
            <v xml:space="preserve">  </v>
          </cell>
          <cell r="J1762" t="str">
            <v xml:space="preserve">  </v>
          </cell>
          <cell r="K1762" t="str">
            <v xml:space="preserve">  </v>
          </cell>
          <cell r="L1762" t="str">
            <v xml:space="preserve">  </v>
          </cell>
          <cell r="M1762" t="str">
            <v xml:space="preserve">  </v>
          </cell>
          <cell r="N1762" t="str">
            <v xml:space="preserve">  </v>
          </cell>
          <cell r="O1762" t="str">
            <v xml:space="preserve">  </v>
          </cell>
          <cell r="P1762" t="str">
            <v xml:space="preserve">  </v>
          </cell>
        </row>
        <row r="1763">
          <cell r="H1763" t="str">
            <v xml:space="preserve">  </v>
          </cell>
          <cell r="I1763" t="str">
            <v xml:space="preserve">  </v>
          </cell>
          <cell r="J1763" t="str">
            <v xml:space="preserve">  </v>
          </cell>
          <cell r="K1763" t="str">
            <v xml:space="preserve">  </v>
          </cell>
          <cell r="L1763" t="str">
            <v xml:space="preserve">  </v>
          </cell>
          <cell r="M1763" t="str">
            <v xml:space="preserve">  </v>
          </cell>
          <cell r="N1763" t="str">
            <v xml:space="preserve">  </v>
          </cell>
          <cell r="O1763" t="str">
            <v xml:space="preserve">  </v>
          </cell>
          <cell r="P1763" t="str">
            <v xml:space="preserve">  </v>
          </cell>
        </row>
        <row r="1764">
          <cell r="H1764" t="str">
            <v xml:space="preserve">  </v>
          </cell>
          <cell r="I1764" t="str">
            <v xml:space="preserve">  </v>
          </cell>
          <cell r="J1764" t="str">
            <v xml:space="preserve">  </v>
          </cell>
          <cell r="K1764" t="str">
            <v xml:space="preserve">  </v>
          </cell>
          <cell r="L1764" t="str">
            <v xml:space="preserve">  </v>
          </cell>
          <cell r="M1764" t="str">
            <v xml:space="preserve">  </v>
          </cell>
          <cell r="N1764" t="str">
            <v xml:space="preserve">  </v>
          </cell>
          <cell r="O1764" t="str">
            <v xml:space="preserve">  </v>
          </cell>
          <cell r="P1764" t="str">
            <v xml:space="preserve">  </v>
          </cell>
        </row>
        <row r="1765">
          <cell r="H1765" t="str">
            <v xml:space="preserve">  </v>
          </cell>
          <cell r="I1765" t="str">
            <v xml:space="preserve">  </v>
          </cell>
          <cell r="J1765" t="str">
            <v xml:space="preserve">  </v>
          </cell>
          <cell r="K1765" t="str">
            <v xml:space="preserve">  </v>
          </cell>
          <cell r="L1765" t="str">
            <v xml:space="preserve">  </v>
          </cell>
          <cell r="M1765" t="str">
            <v xml:space="preserve">  </v>
          </cell>
          <cell r="N1765" t="str">
            <v xml:space="preserve">  </v>
          </cell>
          <cell r="O1765" t="str">
            <v xml:space="preserve">  </v>
          </cell>
          <cell r="P1765" t="str">
            <v xml:space="preserve">  </v>
          </cell>
        </row>
        <row r="1766">
          <cell r="C1766">
            <v>23195000</v>
          </cell>
          <cell r="D1766" t="str">
            <v>USD</v>
          </cell>
          <cell r="E1766" t="str">
            <v>AFD</v>
          </cell>
          <cell r="F1766" t="str">
            <v>AFD CEC 1012 02U</v>
          </cell>
          <cell r="G1766" t="str">
            <v>GOBIERNO CENTRAL</v>
          </cell>
          <cell r="H1766" t="str">
            <v xml:space="preserve"> 20.12.2017 </v>
          </cell>
          <cell r="I1766">
            <v>23076666.690000001</v>
          </cell>
          <cell r="J1766" t="str">
            <v xml:space="preserve">  </v>
          </cell>
          <cell r="K1766" t="str">
            <v xml:space="preserve">  </v>
          </cell>
          <cell r="L1766" t="str">
            <v xml:space="preserve">  </v>
          </cell>
          <cell r="M1766" t="str">
            <v xml:space="preserve">  </v>
          </cell>
          <cell r="N1766" t="str">
            <v xml:space="preserve">  </v>
          </cell>
          <cell r="O1766" t="str">
            <v xml:space="preserve">  </v>
          </cell>
          <cell r="P1766">
            <v>23076666.690000001</v>
          </cell>
        </row>
        <row r="1767">
          <cell r="H1767" t="str">
            <v xml:space="preserve">  </v>
          </cell>
          <cell r="I1767" t="str">
            <v xml:space="preserve">  </v>
          </cell>
          <cell r="J1767" t="str">
            <v xml:space="preserve">  </v>
          </cell>
          <cell r="K1767" t="str">
            <v xml:space="preserve">  </v>
          </cell>
          <cell r="L1767" t="str">
            <v xml:space="preserve">  </v>
          </cell>
          <cell r="M1767" t="str">
            <v xml:space="preserve">  </v>
          </cell>
          <cell r="N1767" t="str">
            <v xml:space="preserve">  </v>
          </cell>
          <cell r="O1767" t="str">
            <v xml:space="preserve">  </v>
          </cell>
          <cell r="P1767" t="str">
            <v xml:space="preserve">  </v>
          </cell>
        </row>
        <row r="1768">
          <cell r="H1768" t="str">
            <v xml:space="preserve">  </v>
          </cell>
          <cell r="I1768" t="str">
            <v xml:space="preserve">  </v>
          </cell>
          <cell r="J1768" t="str">
            <v xml:space="preserve">  </v>
          </cell>
          <cell r="K1768" t="str">
            <v xml:space="preserve">  </v>
          </cell>
          <cell r="L1768" t="str">
            <v xml:space="preserve">  </v>
          </cell>
          <cell r="M1768" t="str">
            <v xml:space="preserve">  </v>
          </cell>
          <cell r="N1768" t="str">
            <v xml:space="preserve">  </v>
          </cell>
          <cell r="O1768" t="str">
            <v xml:space="preserve">  </v>
          </cell>
          <cell r="P1768" t="str">
            <v xml:space="preserve">  </v>
          </cell>
        </row>
        <row r="1769">
          <cell r="H1769" t="str">
            <v xml:space="preserve">  </v>
          </cell>
          <cell r="I1769" t="str">
            <v xml:space="preserve">  </v>
          </cell>
          <cell r="J1769" t="str">
            <v xml:space="preserve">  </v>
          </cell>
          <cell r="K1769" t="str">
            <v xml:space="preserve">  </v>
          </cell>
          <cell r="L1769" t="str">
            <v xml:space="preserve">  </v>
          </cell>
          <cell r="M1769" t="str">
            <v xml:space="preserve">  </v>
          </cell>
          <cell r="N1769" t="str">
            <v xml:space="preserve">  </v>
          </cell>
          <cell r="O1769" t="str">
            <v xml:space="preserve">  </v>
          </cell>
          <cell r="P1769" t="str">
            <v xml:space="preserve">  </v>
          </cell>
        </row>
        <row r="1770">
          <cell r="H1770" t="str">
            <v xml:space="preserve">  </v>
          </cell>
          <cell r="I1770" t="str">
            <v xml:space="preserve">  </v>
          </cell>
          <cell r="J1770" t="str">
            <v xml:space="preserve">  </v>
          </cell>
          <cell r="K1770" t="str">
            <v xml:space="preserve">  </v>
          </cell>
          <cell r="L1770" t="str">
            <v xml:space="preserve">  </v>
          </cell>
          <cell r="M1770" t="str">
            <v xml:space="preserve">  </v>
          </cell>
          <cell r="N1770" t="str">
            <v xml:space="preserve">  </v>
          </cell>
          <cell r="O1770" t="str">
            <v xml:space="preserve">  </v>
          </cell>
          <cell r="P1770" t="str">
            <v xml:space="preserve">  </v>
          </cell>
        </row>
        <row r="1771">
          <cell r="H1771" t="str">
            <v xml:space="preserve">  </v>
          </cell>
          <cell r="I1771" t="str">
            <v xml:space="preserve">  </v>
          </cell>
          <cell r="J1771" t="str">
            <v xml:space="preserve">  </v>
          </cell>
          <cell r="K1771" t="str">
            <v xml:space="preserve">  </v>
          </cell>
          <cell r="L1771" t="str">
            <v xml:space="preserve">  </v>
          </cell>
          <cell r="M1771" t="str">
            <v xml:space="preserve">  </v>
          </cell>
          <cell r="N1771" t="str">
            <v xml:space="preserve">  </v>
          </cell>
          <cell r="O1771" t="str">
            <v xml:space="preserve">  </v>
          </cell>
          <cell r="P1771" t="str">
            <v xml:space="preserve">  </v>
          </cell>
        </row>
        <row r="1772">
          <cell r="C1772">
            <v>23196000</v>
          </cell>
          <cell r="D1772" t="str">
            <v>CNY</v>
          </cell>
          <cell r="E1772" t="str">
            <v>EXIMBANK CHINA</v>
          </cell>
          <cell r="F1772" t="str">
            <v>EXIMBANK RMB485.6 M.</v>
          </cell>
          <cell r="G1772" t="str">
            <v>GOBIERNO CENTRAL</v>
          </cell>
          <cell r="H1772" t="str">
            <v xml:space="preserve"> 12.12.2018 </v>
          </cell>
          <cell r="I1772">
            <v>58007333.835000001</v>
          </cell>
          <cell r="J1772" t="str">
            <v xml:space="preserve">  </v>
          </cell>
          <cell r="K1772" t="str">
            <v xml:space="preserve">  </v>
          </cell>
          <cell r="L1772" t="str">
            <v xml:space="preserve">  </v>
          </cell>
          <cell r="M1772" t="str">
            <v xml:space="preserve">  </v>
          </cell>
          <cell r="N1772" t="str">
            <v xml:space="preserve">  </v>
          </cell>
          <cell r="O1772" t="str">
            <v xml:space="preserve">  </v>
          </cell>
          <cell r="P1772">
            <v>58276246.489</v>
          </cell>
        </row>
        <row r="1773">
          <cell r="H1773" t="str">
            <v xml:space="preserve">  </v>
          </cell>
          <cell r="I1773" t="str">
            <v xml:space="preserve">  </v>
          </cell>
          <cell r="J1773" t="str">
            <v xml:space="preserve">  </v>
          </cell>
          <cell r="K1773" t="str">
            <v xml:space="preserve">  </v>
          </cell>
          <cell r="L1773" t="str">
            <v xml:space="preserve">  </v>
          </cell>
          <cell r="M1773" t="str">
            <v xml:space="preserve">  </v>
          </cell>
          <cell r="N1773" t="str">
            <v xml:space="preserve">  </v>
          </cell>
          <cell r="O1773" t="str">
            <v xml:space="preserve">  </v>
          </cell>
          <cell r="P1773" t="str">
            <v xml:space="preserve">  </v>
          </cell>
        </row>
        <row r="1774">
          <cell r="H1774" t="str">
            <v xml:space="preserve">  </v>
          </cell>
          <cell r="I1774" t="str">
            <v xml:space="preserve">  </v>
          </cell>
          <cell r="J1774" t="str">
            <v xml:space="preserve">  </v>
          </cell>
          <cell r="K1774" t="str">
            <v xml:space="preserve">  </v>
          </cell>
          <cell r="L1774" t="str">
            <v xml:space="preserve">  </v>
          </cell>
          <cell r="M1774" t="str">
            <v xml:space="preserve">  </v>
          </cell>
          <cell r="N1774" t="str">
            <v xml:space="preserve">  </v>
          </cell>
          <cell r="O1774" t="str">
            <v xml:space="preserve">  </v>
          </cell>
          <cell r="P1774" t="str">
            <v xml:space="preserve">  </v>
          </cell>
        </row>
        <row r="1775">
          <cell r="H1775" t="str">
            <v xml:space="preserve">  </v>
          </cell>
          <cell r="I1775" t="str">
            <v xml:space="preserve">  </v>
          </cell>
          <cell r="J1775" t="str">
            <v xml:space="preserve">  </v>
          </cell>
          <cell r="K1775" t="str">
            <v xml:space="preserve">  </v>
          </cell>
          <cell r="L1775" t="str">
            <v xml:space="preserve">  </v>
          </cell>
          <cell r="M1775" t="str">
            <v xml:space="preserve">  </v>
          </cell>
          <cell r="N1775" t="str">
            <v xml:space="preserve">  </v>
          </cell>
          <cell r="O1775" t="str">
            <v xml:space="preserve">  </v>
          </cell>
          <cell r="P1775" t="str">
            <v xml:space="preserve">  </v>
          </cell>
        </row>
        <row r="1776">
          <cell r="H1776" t="str">
            <v xml:space="preserve">  </v>
          </cell>
          <cell r="I1776" t="str">
            <v xml:space="preserve">  </v>
          </cell>
          <cell r="J1776" t="str">
            <v xml:space="preserve">  </v>
          </cell>
          <cell r="K1776" t="str">
            <v xml:space="preserve">  </v>
          </cell>
          <cell r="L1776" t="str">
            <v xml:space="preserve">  </v>
          </cell>
          <cell r="M1776" t="str">
            <v xml:space="preserve">  </v>
          </cell>
          <cell r="N1776" t="str">
            <v xml:space="preserve">  </v>
          </cell>
          <cell r="O1776" t="str">
            <v xml:space="preserve">  </v>
          </cell>
          <cell r="P1776" t="str">
            <v xml:space="preserve">  </v>
          </cell>
        </row>
        <row r="1777">
          <cell r="H1777" t="str">
            <v xml:space="preserve">  </v>
          </cell>
          <cell r="I1777" t="str">
            <v xml:space="preserve">  </v>
          </cell>
          <cell r="J1777" t="str">
            <v xml:space="preserve">  </v>
          </cell>
          <cell r="K1777" t="str">
            <v xml:space="preserve">  </v>
          </cell>
          <cell r="L1777" t="str">
            <v xml:space="preserve">  </v>
          </cell>
          <cell r="M1777" t="str">
            <v xml:space="preserve">  </v>
          </cell>
          <cell r="N1777" t="str">
            <v xml:space="preserve">  </v>
          </cell>
          <cell r="O1777" t="str">
            <v xml:space="preserve">  </v>
          </cell>
          <cell r="P1777" t="str">
            <v xml:space="preserve">  </v>
          </cell>
        </row>
        <row r="1778">
          <cell r="C1778">
            <v>23197000</v>
          </cell>
          <cell r="D1778" t="str">
            <v>USD</v>
          </cell>
          <cell r="E1778" t="str">
            <v>BANCO DESA CHINA</v>
          </cell>
          <cell r="F1778" t="str">
            <v>CDB  LINA 5 TRAMO A</v>
          </cell>
          <cell r="G1778" t="str">
            <v>GOBIERNO CENTRAL</v>
          </cell>
          <cell r="H1778" t="str">
            <v xml:space="preserve"> 20.12.2018 </v>
          </cell>
          <cell r="I1778">
            <v>153355000</v>
          </cell>
          <cell r="J1778" t="str">
            <v xml:space="preserve">  </v>
          </cell>
          <cell r="K1778" t="str">
            <v xml:space="preserve">  </v>
          </cell>
          <cell r="L1778" t="str">
            <v xml:space="preserve">  </v>
          </cell>
          <cell r="M1778" t="str">
            <v xml:space="preserve">  </v>
          </cell>
          <cell r="N1778" t="str">
            <v xml:space="preserve">  </v>
          </cell>
          <cell r="O1778" t="str">
            <v xml:space="preserve">  </v>
          </cell>
          <cell r="P1778">
            <v>153355000</v>
          </cell>
        </row>
        <row r="1779">
          <cell r="H1779" t="str">
            <v xml:space="preserve">  </v>
          </cell>
          <cell r="I1779" t="str">
            <v xml:space="preserve">  </v>
          </cell>
          <cell r="J1779" t="str">
            <v xml:space="preserve">  </v>
          </cell>
          <cell r="K1779" t="str">
            <v xml:space="preserve">  </v>
          </cell>
          <cell r="L1779" t="str">
            <v xml:space="preserve">  </v>
          </cell>
          <cell r="M1779" t="str">
            <v xml:space="preserve">  </v>
          </cell>
          <cell r="N1779" t="str">
            <v xml:space="preserve">  </v>
          </cell>
          <cell r="O1779" t="str">
            <v xml:space="preserve">  </v>
          </cell>
          <cell r="P1779" t="str">
            <v xml:space="preserve">  </v>
          </cell>
        </row>
        <row r="1780">
          <cell r="H1780" t="str">
            <v xml:space="preserve">  </v>
          </cell>
          <cell r="I1780" t="str">
            <v xml:space="preserve">  </v>
          </cell>
          <cell r="J1780" t="str">
            <v xml:space="preserve">  </v>
          </cell>
          <cell r="K1780" t="str">
            <v xml:space="preserve">  </v>
          </cell>
          <cell r="L1780" t="str">
            <v xml:space="preserve">  </v>
          </cell>
          <cell r="M1780" t="str">
            <v xml:space="preserve">  </v>
          </cell>
          <cell r="N1780" t="str">
            <v xml:space="preserve">  </v>
          </cell>
          <cell r="O1780" t="str">
            <v xml:space="preserve">  </v>
          </cell>
          <cell r="P1780" t="str">
            <v xml:space="preserve">  </v>
          </cell>
        </row>
        <row r="1781">
          <cell r="H1781" t="str">
            <v xml:space="preserve">  </v>
          </cell>
          <cell r="I1781" t="str">
            <v xml:space="preserve">  </v>
          </cell>
          <cell r="J1781" t="str">
            <v xml:space="preserve">  </v>
          </cell>
          <cell r="K1781" t="str">
            <v xml:space="preserve">  </v>
          </cell>
          <cell r="L1781" t="str">
            <v xml:space="preserve">  </v>
          </cell>
          <cell r="M1781" t="str">
            <v xml:space="preserve">  </v>
          </cell>
          <cell r="N1781" t="str">
            <v xml:space="preserve">  </v>
          </cell>
          <cell r="O1781" t="str">
            <v xml:space="preserve">  </v>
          </cell>
          <cell r="P1781" t="str">
            <v xml:space="preserve">  </v>
          </cell>
        </row>
        <row r="1782">
          <cell r="H1782" t="str">
            <v xml:space="preserve">  </v>
          </cell>
          <cell r="I1782" t="str">
            <v xml:space="preserve">  </v>
          </cell>
          <cell r="J1782" t="str">
            <v xml:space="preserve">  </v>
          </cell>
          <cell r="K1782" t="str">
            <v xml:space="preserve">  </v>
          </cell>
          <cell r="L1782" t="str">
            <v xml:space="preserve">  </v>
          </cell>
          <cell r="M1782" t="str">
            <v xml:space="preserve">  </v>
          </cell>
          <cell r="N1782" t="str">
            <v xml:space="preserve">  </v>
          </cell>
          <cell r="O1782" t="str">
            <v xml:space="preserve">  </v>
          </cell>
          <cell r="P1782" t="str">
            <v xml:space="preserve">  </v>
          </cell>
        </row>
        <row r="1783">
          <cell r="H1783" t="str">
            <v xml:space="preserve">  </v>
          </cell>
          <cell r="I1783" t="str">
            <v xml:space="preserve">  </v>
          </cell>
          <cell r="J1783" t="str">
            <v xml:space="preserve">  </v>
          </cell>
          <cell r="K1783" t="str">
            <v xml:space="preserve">  </v>
          </cell>
          <cell r="L1783" t="str">
            <v xml:space="preserve">  </v>
          </cell>
          <cell r="M1783" t="str">
            <v xml:space="preserve">  </v>
          </cell>
          <cell r="N1783" t="str">
            <v xml:space="preserve">  </v>
          </cell>
          <cell r="O1783" t="str">
            <v xml:space="preserve">  </v>
          </cell>
          <cell r="P1783" t="str">
            <v xml:space="preserve">  </v>
          </cell>
        </row>
        <row r="1784">
          <cell r="C1784">
            <v>23197001</v>
          </cell>
          <cell r="D1784" t="str">
            <v>CNY</v>
          </cell>
          <cell r="E1784" t="str">
            <v>BANCO DESA CHINA</v>
          </cell>
          <cell r="F1784" t="str">
            <v>PLAN INVERSIONES</v>
          </cell>
          <cell r="G1784" t="str">
            <v>GOBIERNO CENTRAL</v>
          </cell>
          <cell r="H1784" t="str">
            <v xml:space="preserve"> 20.12.2018 </v>
          </cell>
          <cell r="I1784">
            <v>49764967.829000004</v>
          </cell>
          <cell r="J1784" t="str">
            <v xml:space="preserve">  </v>
          </cell>
          <cell r="K1784" t="str">
            <v xml:space="preserve">  </v>
          </cell>
          <cell r="L1784" t="str">
            <v xml:space="preserve">  </v>
          </cell>
          <cell r="M1784" t="str">
            <v xml:space="preserve">  </v>
          </cell>
          <cell r="N1784" t="str">
            <v xml:space="preserve">  </v>
          </cell>
          <cell r="O1784" t="str">
            <v xml:space="preserve">  </v>
          </cell>
          <cell r="P1784">
            <v>49995670.202</v>
          </cell>
        </row>
        <row r="1785">
          <cell r="H1785" t="str">
            <v xml:space="preserve">  </v>
          </cell>
          <cell r="I1785" t="str">
            <v xml:space="preserve">  </v>
          </cell>
          <cell r="J1785" t="str">
            <v xml:space="preserve">  </v>
          </cell>
          <cell r="K1785" t="str">
            <v xml:space="preserve">  </v>
          </cell>
          <cell r="L1785" t="str">
            <v xml:space="preserve">  </v>
          </cell>
          <cell r="M1785" t="str">
            <v xml:space="preserve">  </v>
          </cell>
          <cell r="N1785" t="str">
            <v xml:space="preserve">  </v>
          </cell>
          <cell r="O1785" t="str">
            <v xml:space="preserve">  </v>
          </cell>
          <cell r="P1785" t="str">
            <v xml:space="preserve">  </v>
          </cell>
        </row>
        <row r="1786">
          <cell r="H1786" t="str">
            <v xml:space="preserve">  </v>
          </cell>
          <cell r="I1786" t="str">
            <v xml:space="preserve">  </v>
          </cell>
          <cell r="J1786" t="str">
            <v xml:space="preserve">  </v>
          </cell>
          <cell r="K1786" t="str">
            <v xml:space="preserve">  </v>
          </cell>
          <cell r="L1786" t="str">
            <v xml:space="preserve">  </v>
          </cell>
          <cell r="M1786" t="str">
            <v xml:space="preserve">  </v>
          </cell>
          <cell r="N1786" t="str">
            <v xml:space="preserve">  </v>
          </cell>
          <cell r="O1786" t="str">
            <v xml:space="preserve">  </v>
          </cell>
          <cell r="P1786" t="str">
            <v xml:space="preserve">  </v>
          </cell>
        </row>
        <row r="1787">
          <cell r="H1787" t="str">
            <v xml:space="preserve">  </v>
          </cell>
          <cell r="I1787" t="str">
            <v xml:space="preserve">  </v>
          </cell>
          <cell r="J1787" t="str">
            <v xml:space="preserve">  </v>
          </cell>
          <cell r="K1787" t="str">
            <v xml:space="preserve">  </v>
          </cell>
          <cell r="L1787" t="str">
            <v xml:space="preserve">  </v>
          </cell>
          <cell r="M1787" t="str">
            <v xml:space="preserve">  </v>
          </cell>
          <cell r="N1787" t="str">
            <v xml:space="preserve">  </v>
          </cell>
          <cell r="O1787" t="str">
            <v xml:space="preserve">  </v>
          </cell>
          <cell r="P1787" t="str">
            <v xml:space="preserve">  </v>
          </cell>
        </row>
        <row r="1788">
          <cell r="H1788" t="str">
            <v xml:space="preserve">  </v>
          </cell>
          <cell r="I1788" t="str">
            <v xml:space="preserve">  </v>
          </cell>
          <cell r="J1788" t="str">
            <v xml:space="preserve">  </v>
          </cell>
          <cell r="K1788" t="str">
            <v xml:space="preserve">  </v>
          </cell>
          <cell r="L1788" t="str">
            <v xml:space="preserve">  </v>
          </cell>
          <cell r="M1788" t="str">
            <v xml:space="preserve">  </v>
          </cell>
          <cell r="N1788" t="str">
            <v xml:space="preserve">  </v>
          </cell>
          <cell r="O1788" t="str">
            <v xml:space="preserve">  </v>
          </cell>
          <cell r="P1788" t="str">
            <v xml:space="preserve">  </v>
          </cell>
        </row>
        <row r="1789">
          <cell r="H1789" t="str">
            <v xml:space="preserve">  </v>
          </cell>
          <cell r="I1789" t="str">
            <v xml:space="preserve">  </v>
          </cell>
          <cell r="J1789" t="str">
            <v xml:space="preserve">  </v>
          </cell>
          <cell r="K1789" t="str">
            <v xml:space="preserve">  </v>
          </cell>
          <cell r="L1789" t="str">
            <v xml:space="preserve">  </v>
          </cell>
          <cell r="M1789" t="str">
            <v xml:space="preserve">  </v>
          </cell>
          <cell r="N1789" t="str">
            <v xml:space="preserve">  </v>
          </cell>
          <cell r="O1789" t="str">
            <v xml:space="preserve">  </v>
          </cell>
          <cell r="P1789" t="str">
            <v xml:space="preserve">  </v>
          </cell>
        </row>
        <row r="1790">
          <cell r="C1790">
            <v>23198000</v>
          </cell>
          <cell r="D1790" t="str">
            <v>USD</v>
          </cell>
          <cell r="E1790" t="str">
            <v>AFD</v>
          </cell>
          <cell r="F1790" t="str">
            <v>AFD CEC1019 01A</v>
          </cell>
          <cell r="G1790" t="str">
            <v>EMAPA-G</v>
          </cell>
          <cell r="H1790" t="str">
            <v xml:space="preserve"> 28.08.2019 </v>
          </cell>
          <cell r="I1790">
            <v>66295283.109999999</v>
          </cell>
          <cell r="J1790" t="str">
            <v xml:space="preserve">  </v>
          </cell>
          <cell r="K1790">
            <v>2010545.82</v>
          </cell>
          <cell r="L1790">
            <v>1505168.98</v>
          </cell>
          <cell r="M1790">
            <v>34969.26</v>
          </cell>
          <cell r="N1790" t="str">
            <v xml:space="preserve">  </v>
          </cell>
          <cell r="O1790" t="str">
            <v xml:space="preserve">  </v>
          </cell>
          <cell r="P1790">
            <v>64284737.289999999</v>
          </cell>
        </row>
        <row r="1791">
          <cell r="H1791" t="str">
            <v xml:space="preserve">  </v>
          </cell>
          <cell r="I1791" t="str">
            <v xml:space="preserve">  </v>
          </cell>
          <cell r="J1791" t="str">
            <v xml:space="preserve">  </v>
          </cell>
          <cell r="K1791" t="str">
            <v xml:space="preserve">  </v>
          </cell>
          <cell r="L1791" t="str">
            <v xml:space="preserve">  </v>
          </cell>
          <cell r="M1791" t="str">
            <v xml:space="preserve">  </v>
          </cell>
          <cell r="N1791" t="str">
            <v xml:space="preserve">  </v>
          </cell>
          <cell r="O1791" t="str">
            <v xml:space="preserve">  </v>
          </cell>
          <cell r="P1791" t="str">
            <v xml:space="preserve">  </v>
          </cell>
        </row>
        <row r="1792">
          <cell r="H1792" t="str">
            <v xml:space="preserve">  </v>
          </cell>
          <cell r="I1792" t="str">
            <v xml:space="preserve">  </v>
          </cell>
          <cell r="J1792" t="str">
            <v xml:space="preserve">  </v>
          </cell>
          <cell r="K1792" t="str">
            <v xml:space="preserve">  </v>
          </cell>
          <cell r="L1792" t="str">
            <v xml:space="preserve">  </v>
          </cell>
          <cell r="M1792" t="str">
            <v xml:space="preserve">  </v>
          </cell>
          <cell r="N1792" t="str">
            <v xml:space="preserve">  </v>
          </cell>
          <cell r="O1792" t="str">
            <v xml:space="preserve">  </v>
          </cell>
          <cell r="P1792" t="str">
            <v xml:space="preserve">  </v>
          </cell>
        </row>
        <row r="1793">
          <cell r="H1793" t="str">
            <v xml:space="preserve">  </v>
          </cell>
          <cell r="I1793" t="str">
            <v xml:space="preserve">  </v>
          </cell>
          <cell r="J1793" t="str">
            <v xml:space="preserve">  </v>
          </cell>
          <cell r="K1793" t="str">
            <v xml:space="preserve">  </v>
          </cell>
          <cell r="L1793" t="str">
            <v xml:space="preserve">  </v>
          </cell>
          <cell r="M1793" t="str">
            <v xml:space="preserve">  </v>
          </cell>
          <cell r="N1793" t="str">
            <v xml:space="preserve">  </v>
          </cell>
          <cell r="O1793" t="str">
            <v xml:space="preserve">  </v>
          </cell>
          <cell r="P1793" t="str">
            <v xml:space="preserve">  </v>
          </cell>
        </row>
        <row r="1794">
          <cell r="H1794" t="str">
            <v xml:space="preserve">  </v>
          </cell>
          <cell r="I1794" t="str">
            <v xml:space="preserve">  </v>
          </cell>
          <cell r="J1794" t="str">
            <v xml:space="preserve">  </v>
          </cell>
          <cell r="K1794" t="str">
            <v xml:space="preserve">  </v>
          </cell>
          <cell r="L1794" t="str">
            <v xml:space="preserve">  </v>
          </cell>
          <cell r="M1794" t="str">
            <v xml:space="preserve">  </v>
          </cell>
          <cell r="N1794" t="str">
            <v xml:space="preserve">  </v>
          </cell>
          <cell r="O1794" t="str">
            <v xml:space="preserve">  </v>
          </cell>
          <cell r="P1794" t="str">
            <v xml:space="preserve">  </v>
          </cell>
        </row>
        <row r="1795">
          <cell r="H1795" t="str">
            <v xml:space="preserve">  </v>
          </cell>
          <cell r="I1795" t="str">
            <v xml:space="preserve">  </v>
          </cell>
          <cell r="J1795" t="str">
            <v xml:space="preserve">  </v>
          </cell>
          <cell r="K1795" t="str">
            <v xml:space="preserve">  </v>
          </cell>
          <cell r="L1795" t="str">
            <v xml:space="preserve">  </v>
          </cell>
          <cell r="M1795" t="str">
            <v xml:space="preserve">  </v>
          </cell>
          <cell r="N1795" t="str">
            <v xml:space="preserve">  </v>
          </cell>
          <cell r="O1795" t="str">
            <v xml:space="preserve">  </v>
          </cell>
          <cell r="P1795" t="str">
            <v xml:space="preserve">  </v>
          </cell>
        </row>
        <row r="1796">
          <cell r="C1796">
            <v>23199000</v>
          </cell>
          <cell r="D1796" t="str">
            <v>USD</v>
          </cell>
          <cell r="E1796" t="str">
            <v>AFD</v>
          </cell>
          <cell r="F1796" t="str">
            <v>AFD CEC 1031 01U</v>
          </cell>
          <cell r="G1796" t="str">
            <v>GOBIERNO CENTRAL</v>
          </cell>
          <cell r="H1796" t="str">
            <v xml:space="preserve"> 22.11.2019 </v>
          </cell>
          <cell r="I1796">
            <v>74666666.659999996</v>
          </cell>
          <cell r="J1796" t="str">
            <v xml:space="preserve">  </v>
          </cell>
          <cell r="K1796">
            <v>2666666.67</v>
          </cell>
          <cell r="L1796">
            <v>1894218.66</v>
          </cell>
          <cell r="M1796" t="str">
            <v xml:space="preserve">  </v>
          </cell>
          <cell r="N1796" t="str">
            <v xml:space="preserve">  </v>
          </cell>
          <cell r="O1796" t="str">
            <v xml:space="preserve">  </v>
          </cell>
          <cell r="P1796">
            <v>71999999.989999995</v>
          </cell>
        </row>
        <row r="1797">
          <cell r="H1797" t="str">
            <v xml:space="preserve">  </v>
          </cell>
          <cell r="I1797" t="str">
            <v xml:space="preserve">  </v>
          </cell>
          <cell r="J1797" t="str">
            <v xml:space="preserve">  </v>
          </cell>
          <cell r="K1797" t="str">
            <v xml:space="preserve">  </v>
          </cell>
          <cell r="L1797" t="str">
            <v xml:space="preserve">  </v>
          </cell>
          <cell r="M1797" t="str">
            <v xml:space="preserve">  </v>
          </cell>
          <cell r="N1797" t="str">
            <v xml:space="preserve">  </v>
          </cell>
          <cell r="O1797" t="str">
            <v xml:space="preserve">  </v>
          </cell>
          <cell r="P1797" t="str">
            <v xml:space="preserve">  </v>
          </cell>
        </row>
        <row r="1798">
          <cell r="H1798" t="str">
            <v xml:space="preserve">  </v>
          </cell>
          <cell r="I1798" t="str">
            <v xml:space="preserve">  </v>
          </cell>
          <cell r="J1798" t="str">
            <v xml:space="preserve">  </v>
          </cell>
          <cell r="K1798" t="str">
            <v xml:space="preserve">  </v>
          </cell>
          <cell r="L1798" t="str">
            <v xml:space="preserve">  </v>
          </cell>
          <cell r="M1798" t="str">
            <v xml:space="preserve">  </v>
          </cell>
          <cell r="N1798" t="str">
            <v xml:space="preserve">  </v>
          </cell>
          <cell r="O1798" t="str">
            <v xml:space="preserve">  </v>
          </cell>
          <cell r="P1798" t="str">
            <v xml:space="preserve">  </v>
          </cell>
        </row>
        <row r="1799">
          <cell r="H1799" t="str">
            <v xml:space="preserve">  </v>
          </cell>
          <cell r="I1799" t="str">
            <v xml:space="preserve">  </v>
          </cell>
          <cell r="J1799" t="str">
            <v xml:space="preserve">  </v>
          </cell>
          <cell r="K1799" t="str">
            <v xml:space="preserve">  </v>
          </cell>
          <cell r="L1799" t="str">
            <v xml:space="preserve">  </v>
          </cell>
          <cell r="M1799" t="str">
            <v xml:space="preserve">  </v>
          </cell>
          <cell r="N1799" t="str">
            <v xml:space="preserve">  </v>
          </cell>
          <cell r="O1799" t="str">
            <v xml:space="preserve">  </v>
          </cell>
          <cell r="P1799" t="str">
            <v xml:space="preserve">  </v>
          </cell>
        </row>
        <row r="1800">
          <cell r="H1800" t="str">
            <v xml:space="preserve">  </v>
          </cell>
          <cell r="I1800" t="str">
            <v xml:space="preserve">  </v>
          </cell>
          <cell r="J1800" t="str">
            <v xml:space="preserve">  </v>
          </cell>
          <cell r="K1800" t="str">
            <v xml:space="preserve">  </v>
          </cell>
          <cell r="L1800" t="str">
            <v xml:space="preserve">  </v>
          </cell>
          <cell r="M1800" t="str">
            <v xml:space="preserve">  </v>
          </cell>
          <cell r="N1800" t="str">
            <v xml:space="preserve">  </v>
          </cell>
          <cell r="O1800" t="str">
            <v xml:space="preserve">  </v>
          </cell>
          <cell r="P1800" t="str">
            <v xml:space="preserve">  </v>
          </cell>
        </row>
        <row r="1801">
          <cell r="H1801" t="str">
            <v xml:space="preserve">  </v>
          </cell>
          <cell r="I1801" t="str">
            <v xml:space="preserve">  </v>
          </cell>
          <cell r="J1801" t="str">
            <v xml:space="preserve">  </v>
          </cell>
          <cell r="K1801" t="str">
            <v xml:space="preserve">  </v>
          </cell>
          <cell r="L1801" t="str">
            <v xml:space="preserve">  </v>
          </cell>
          <cell r="M1801" t="str">
            <v xml:space="preserve">  </v>
          </cell>
          <cell r="N1801" t="str">
            <v xml:space="preserve">  </v>
          </cell>
          <cell r="O1801" t="str">
            <v xml:space="preserve">  </v>
          </cell>
          <cell r="P1801" t="str">
            <v xml:space="preserve">  </v>
          </cell>
        </row>
        <row r="1802">
          <cell r="C1802">
            <v>23200000</v>
          </cell>
          <cell r="D1802" t="str">
            <v>CNY</v>
          </cell>
          <cell r="E1802" t="str">
            <v>EXIMBANK CHINA</v>
          </cell>
          <cell r="F1802" t="str">
            <v>EXIMBANK  CH RMB733</v>
          </cell>
          <cell r="G1802" t="str">
            <v>GOBIERNO CENTRAL</v>
          </cell>
          <cell r="H1802" t="str">
            <v xml:space="preserve"> 04.11.2019 </v>
          </cell>
          <cell r="I1802">
            <v>36312104.572999999</v>
          </cell>
          <cell r="J1802" t="str">
            <v xml:space="preserve">  </v>
          </cell>
          <cell r="K1802" t="str">
            <v xml:space="preserve">  </v>
          </cell>
          <cell r="L1802" t="str">
            <v xml:space="preserve">  </v>
          </cell>
          <cell r="M1802" t="str">
            <v xml:space="preserve">  </v>
          </cell>
          <cell r="N1802" t="str">
            <v xml:space="preserve">  </v>
          </cell>
          <cell r="O1802" t="str">
            <v xml:space="preserve">  </v>
          </cell>
          <cell r="P1802">
            <v>36480441.638999999</v>
          </cell>
        </row>
        <row r="1803">
          <cell r="H1803" t="str">
            <v xml:space="preserve">  </v>
          </cell>
          <cell r="I1803" t="str">
            <v xml:space="preserve">  </v>
          </cell>
          <cell r="J1803" t="str">
            <v xml:space="preserve">  </v>
          </cell>
          <cell r="K1803" t="str">
            <v xml:space="preserve">  </v>
          </cell>
          <cell r="L1803" t="str">
            <v xml:space="preserve">  </v>
          </cell>
          <cell r="M1803" t="str">
            <v xml:space="preserve">  </v>
          </cell>
          <cell r="N1803" t="str">
            <v xml:space="preserve">  </v>
          </cell>
          <cell r="O1803" t="str">
            <v xml:space="preserve">  </v>
          </cell>
          <cell r="P1803" t="str">
            <v xml:space="preserve">  </v>
          </cell>
        </row>
        <row r="1804">
          <cell r="H1804" t="str">
            <v xml:space="preserve">  </v>
          </cell>
          <cell r="I1804" t="str">
            <v xml:space="preserve">  </v>
          </cell>
          <cell r="J1804" t="str">
            <v xml:space="preserve">  </v>
          </cell>
          <cell r="K1804" t="str">
            <v xml:space="preserve">  </v>
          </cell>
          <cell r="L1804" t="str">
            <v xml:space="preserve">  </v>
          </cell>
          <cell r="M1804" t="str">
            <v xml:space="preserve">  </v>
          </cell>
          <cell r="N1804" t="str">
            <v xml:space="preserve">  </v>
          </cell>
          <cell r="O1804" t="str">
            <v xml:space="preserve">  </v>
          </cell>
          <cell r="P1804" t="str">
            <v xml:space="preserve">  </v>
          </cell>
        </row>
        <row r="1805">
          <cell r="H1805" t="str">
            <v xml:space="preserve">  </v>
          </cell>
          <cell r="I1805" t="str">
            <v xml:space="preserve">  </v>
          </cell>
          <cell r="J1805" t="str">
            <v xml:space="preserve">  </v>
          </cell>
          <cell r="K1805" t="str">
            <v xml:space="preserve">  </v>
          </cell>
          <cell r="L1805" t="str">
            <v xml:space="preserve">  </v>
          </cell>
          <cell r="M1805" t="str">
            <v xml:space="preserve">  </v>
          </cell>
          <cell r="N1805" t="str">
            <v xml:space="preserve">  </v>
          </cell>
          <cell r="O1805" t="str">
            <v xml:space="preserve">  </v>
          </cell>
          <cell r="P1805" t="str">
            <v xml:space="preserve">  </v>
          </cell>
        </row>
        <row r="1806">
          <cell r="H1806" t="str">
            <v xml:space="preserve">  </v>
          </cell>
          <cell r="I1806" t="str">
            <v xml:space="preserve">  </v>
          </cell>
          <cell r="J1806" t="str">
            <v xml:space="preserve">  </v>
          </cell>
          <cell r="K1806" t="str">
            <v xml:space="preserve">  </v>
          </cell>
          <cell r="L1806" t="str">
            <v xml:space="preserve">  </v>
          </cell>
          <cell r="M1806" t="str">
            <v xml:space="preserve">  </v>
          </cell>
          <cell r="N1806" t="str">
            <v xml:space="preserve">  </v>
          </cell>
          <cell r="O1806" t="str">
            <v xml:space="preserve">  </v>
          </cell>
          <cell r="P1806" t="str">
            <v xml:space="preserve">  </v>
          </cell>
        </row>
        <row r="1807">
          <cell r="H1807" t="str">
            <v xml:space="preserve">  </v>
          </cell>
          <cell r="I1807" t="str">
            <v xml:space="preserve">  </v>
          </cell>
          <cell r="J1807" t="str">
            <v xml:space="preserve">  </v>
          </cell>
          <cell r="K1807" t="str">
            <v xml:space="preserve">  </v>
          </cell>
          <cell r="L1807" t="str">
            <v xml:space="preserve">  </v>
          </cell>
          <cell r="M1807" t="str">
            <v xml:space="preserve">  </v>
          </cell>
          <cell r="N1807" t="str">
            <v xml:space="preserve">  </v>
          </cell>
          <cell r="O1807" t="str">
            <v xml:space="preserve">  </v>
          </cell>
          <cell r="P1807" t="str">
            <v xml:space="preserve">  </v>
          </cell>
        </row>
        <row r="1808">
          <cell r="C1808">
            <v>23201000</v>
          </cell>
          <cell r="D1808" t="str">
            <v>CNY</v>
          </cell>
          <cell r="E1808" t="str">
            <v>EXIMBANK CHINA</v>
          </cell>
          <cell r="F1808" t="str">
            <v>EXIMBANK RMB 390.1</v>
          </cell>
          <cell r="G1808" t="str">
            <v>GOBIERNO CENTRAL</v>
          </cell>
          <cell r="H1808" t="str">
            <v xml:space="preserve"> 04.11.2019 </v>
          </cell>
          <cell r="I1808">
            <v>44849942.052000001</v>
          </cell>
          <cell r="J1808" t="str">
            <v xml:space="preserve">  </v>
          </cell>
          <cell r="K1808" t="str">
            <v xml:space="preserve">  </v>
          </cell>
          <cell r="L1808" t="str">
            <v xml:space="preserve">  </v>
          </cell>
          <cell r="M1808" t="str">
            <v xml:space="preserve">  </v>
          </cell>
          <cell r="N1808" t="str">
            <v xml:space="preserve">  </v>
          </cell>
          <cell r="O1808" t="str">
            <v xml:space="preserve">  </v>
          </cell>
          <cell r="P1808">
            <v>45057859.156999998</v>
          </cell>
        </row>
        <row r="1809">
          <cell r="H1809" t="str">
            <v xml:space="preserve">  </v>
          </cell>
          <cell r="I1809" t="str">
            <v xml:space="preserve">  </v>
          </cell>
          <cell r="J1809" t="str">
            <v xml:space="preserve">  </v>
          </cell>
          <cell r="K1809" t="str">
            <v xml:space="preserve">  </v>
          </cell>
          <cell r="L1809" t="str">
            <v xml:space="preserve">  </v>
          </cell>
          <cell r="M1809" t="str">
            <v xml:space="preserve">  </v>
          </cell>
          <cell r="N1809" t="str">
            <v xml:space="preserve">  </v>
          </cell>
          <cell r="O1809" t="str">
            <v xml:space="preserve">  </v>
          </cell>
          <cell r="P1809" t="str">
            <v xml:space="preserve">  </v>
          </cell>
        </row>
        <row r="1810">
          <cell r="H1810" t="str">
            <v xml:space="preserve">  </v>
          </cell>
          <cell r="I1810" t="str">
            <v xml:space="preserve">  </v>
          </cell>
          <cell r="J1810" t="str">
            <v xml:space="preserve">  </v>
          </cell>
          <cell r="K1810" t="str">
            <v xml:space="preserve">  </v>
          </cell>
          <cell r="L1810" t="str">
            <v xml:space="preserve">  </v>
          </cell>
          <cell r="M1810" t="str">
            <v xml:space="preserve">  </v>
          </cell>
          <cell r="N1810" t="str">
            <v xml:space="preserve">  </v>
          </cell>
          <cell r="O1810" t="str">
            <v xml:space="preserve">  </v>
          </cell>
          <cell r="P1810" t="str">
            <v xml:space="preserve">  </v>
          </cell>
        </row>
        <row r="1811">
          <cell r="H1811" t="str">
            <v xml:space="preserve">  </v>
          </cell>
          <cell r="I1811" t="str">
            <v xml:space="preserve">  </v>
          </cell>
          <cell r="J1811" t="str">
            <v xml:space="preserve">  </v>
          </cell>
          <cell r="K1811" t="str">
            <v xml:space="preserve">  </v>
          </cell>
          <cell r="L1811" t="str">
            <v xml:space="preserve">  </v>
          </cell>
          <cell r="M1811" t="str">
            <v xml:space="preserve">  </v>
          </cell>
          <cell r="N1811" t="str">
            <v xml:space="preserve">  </v>
          </cell>
          <cell r="O1811" t="str">
            <v xml:space="preserve">  </v>
          </cell>
          <cell r="P1811" t="str">
            <v xml:space="preserve">  </v>
          </cell>
        </row>
        <row r="1812">
          <cell r="H1812" t="str">
            <v xml:space="preserve">  </v>
          </cell>
          <cell r="I1812" t="str">
            <v xml:space="preserve">  </v>
          </cell>
          <cell r="J1812" t="str">
            <v xml:space="preserve">  </v>
          </cell>
          <cell r="K1812" t="str">
            <v xml:space="preserve">  </v>
          </cell>
          <cell r="L1812" t="str">
            <v xml:space="preserve">  </v>
          </cell>
          <cell r="M1812" t="str">
            <v xml:space="preserve">  </v>
          </cell>
          <cell r="N1812" t="str">
            <v xml:space="preserve">  </v>
          </cell>
          <cell r="O1812" t="str">
            <v xml:space="preserve">  </v>
          </cell>
          <cell r="P1812" t="str">
            <v xml:space="preserve">  </v>
          </cell>
        </row>
        <row r="1813">
          <cell r="H1813" t="str">
            <v xml:space="preserve">  </v>
          </cell>
          <cell r="I1813" t="str">
            <v xml:space="preserve">  </v>
          </cell>
          <cell r="J1813" t="str">
            <v xml:space="preserve">  </v>
          </cell>
          <cell r="K1813" t="str">
            <v xml:space="preserve">  </v>
          </cell>
          <cell r="L1813" t="str">
            <v xml:space="preserve">  </v>
          </cell>
          <cell r="M1813" t="str">
            <v xml:space="preserve">  </v>
          </cell>
          <cell r="N1813" t="str">
            <v xml:space="preserve">  </v>
          </cell>
          <cell r="O1813" t="str">
            <v xml:space="preserve">  </v>
          </cell>
          <cell r="P1813" t="str">
            <v xml:space="preserve">  </v>
          </cell>
        </row>
        <row r="1814">
          <cell r="C1814">
            <v>23202000</v>
          </cell>
          <cell r="D1814" t="str">
            <v>USD</v>
          </cell>
          <cell r="E1814" t="str">
            <v>AFD</v>
          </cell>
          <cell r="F1814" t="str">
            <v>AFD CEC 1034 01X</v>
          </cell>
          <cell r="G1814" t="str">
            <v>GOBIERNO CENTRAL</v>
          </cell>
          <cell r="H1814" t="str">
            <v xml:space="preserve"> 10.12.2019 </v>
          </cell>
          <cell r="I1814">
            <v>145000000</v>
          </cell>
          <cell r="J1814" t="str">
            <v xml:space="preserve">  </v>
          </cell>
          <cell r="K1814">
            <v>5000000</v>
          </cell>
          <cell r="L1814">
            <v>2341911.11</v>
          </cell>
          <cell r="M1814" t="str">
            <v xml:space="preserve">  </v>
          </cell>
          <cell r="N1814" t="str">
            <v xml:space="preserve">  </v>
          </cell>
          <cell r="O1814" t="str">
            <v xml:space="preserve">  </v>
          </cell>
          <cell r="P1814">
            <v>140000000</v>
          </cell>
        </row>
        <row r="1815">
          <cell r="H1815" t="str">
            <v xml:space="preserve">  </v>
          </cell>
          <cell r="I1815" t="str">
            <v xml:space="preserve">  </v>
          </cell>
          <cell r="J1815" t="str">
            <v xml:space="preserve">  </v>
          </cell>
          <cell r="K1815" t="str">
            <v xml:space="preserve">  </v>
          </cell>
          <cell r="L1815" t="str">
            <v xml:space="preserve">  </v>
          </cell>
          <cell r="M1815" t="str">
            <v xml:space="preserve">  </v>
          </cell>
          <cell r="N1815" t="str">
            <v xml:space="preserve">  </v>
          </cell>
          <cell r="O1815" t="str">
            <v xml:space="preserve">  </v>
          </cell>
          <cell r="P1815" t="str">
            <v xml:space="preserve">  </v>
          </cell>
        </row>
        <row r="1816">
          <cell r="H1816" t="str">
            <v xml:space="preserve">  </v>
          </cell>
          <cell r="I1816" t="str">
            <v xml:space="preserve">  </v>
          </cell>
          <cell r="J1816" t="str">
            <v xml:space="preserve">  </v>
          </cell>
          <cell r="K1816" t="str">
            <v xml:space="preserve">  </v>
          </cell>
          <cell r="L1816" t="str">
            <v xml:space="preserve">  </v>
          </cell>
          <cell r="M1816" t="str">
            <v xml:space="preserve">  </v>
          </cell>
          <cell r="N1816" t="str">
            <v xml:space="preserve">  </v>
          </cell>
          <cell r="O1816" t="str">
            <v xml:space="preserve">  </v>
          </cell>
          <cell r="P1816" t="str">
            <v xml:space="preserve">  </v>
          </cell>
        </row>
        <row r="1817">
          <cell r="H1817" t="str">
            <v xml:space="preserve">  </v>
          </cell>
          <cell r="I1817" t="str">
            <v xml:space="preserve">  </v>
          </cell>
          <cell r="J1817" t="str">
            <v xml:space="preserve">  </v>
          </cell>
          <cell r="K1817" t="str">
            <v xml:space="preserve">  </v>
          </cell>
          <cell r="L1817" t="str">
            <v xml:space="preserve">  </v>
          </cell>
          <cell r="M1817" t="str">
            <v xml:space="preserve">  </v>
          </cell>
          <cell r="N1817" t="str">
            <v xml:space="preserve">  </v>
          </cell>
          <cell r="O1817" t="str">
            <v xml:space="preserve">  </v>
          </cell>
          <cell r="P1817" t="str">
            <v xml:space="preserve">  </v>
          </cell>
        </row>
        <row r="1818">
          <cell r="H1818" t="str">
            <v xml:space="preserve">  </v>
          </cell>
          <cell r="I1818" t="str">
            <v xml:space="preserve">  </v>
          </cell>
          <cell r="J1818" t="str">
            <v xml:space="preserve">  </v>
          </cell>
          <cell r="K1818" t="str">
            <v xml:space="preserve">  </v>
          </cell>
          <cell r="L1818" t="str">
            <v xml:space="preserve">  </v>
          </cell>
          <cell r="M1818" t="str">
            <v xml:space="preserve">  </v>
          </cell>
          <cell r="N1818" t="str">
            <v xml:space="preserve">  </v>
          </cell>
          <cell r="O1818" t="str">
            <v xml:space="preserve">  </v>
          </cell>
          <cell r="P1818" t="str">
            <v xml:space="preserve">  </v>
          </cell>
        </row>
        <row r="1819">
          <cell r="H1819" t="str">
            <v xml:space="preserve">  </v>
          </cell>
          <cell r="I1819" t="str">
            <v xml:space="preserve">  </v>
          </cell>
          <cell r="J1819" t="str">
            <v xml:space="preserve">  </v>
          </cell>
          <cell r="K1819" t="str">
            <v xml:space="preserve">  </v>
          </cell>
          <cell r="L1819" t="str">
            <v xml:space="preserve">  </v>
          </cell>
          <cell r="M1819" t="str">
            <v xml:space="preserve">  </v>
          </cell>
          <cell r="N1819" t="str">
            <v xml:space="preserve">  </v>
          </cell>
          <cell r="O1819" t="str">
            <v xml:space="preserve">  </v>
          </cell>
          <cell r="P1819" t="str">
            <v xml:space="preserve">  </v>
          </cell>
        </row>
        <row r="1820">
          <cell r="C1820">
            <v>23203000</v>
          </cell>
          <cell r="D1820" t="str">
            <v>EUR</v>
          </cell>
          <cell r="E1820" t="str">
            <v>KFW</v>
          </cell>
          <cell r="F1820" t="str">
            <v>KFW 201465020</v>
          </cell>
          <cell r="G1820" t="str">
            <v>CON. PROV. TUNGURAHU</v>
          </cell>
          <cell r="H1820" t="str">
            <v xml:space="preserve"> 23.12.2019 </v>
          </cell>
          <cell r="I1820">
            <v>11329456.262</v>
          </cell>
          <cell r="J1820" t="str">
            <v xml:space="preserve">  </v>
          </cell>
          <cell r="K1820" t="str">
            <v xml:space="preserve">  </v>
          </cell>
          <cell r="L1820" t="str">
            <v xml:space="preserve">  </v>
          </cell>
          <cell r="M1820" t="str">
            <v xml:space="preserve">  </v>
          </cell>
          <cell r="N1820" t="str">
            <v xml:space="preserve">  </v>
          </cell>
          <cell r="O1820" t="str">
            <v xml:space="preserve">  </v>
          </cell>
          <cell r="P1820">
            <v>11471382.213</v>
          </cell>
        </row>
        <row r="1821">
          <cell r="H1821" t="str">
            <v xml:space="preserve">  </v>
          </cell>
          <cell r="I1821" t="str">
            <v xml:space="preserve">  </v>
          </cell>
          <cell r="J1821" t="str">
            <v xml:space="preserve">  </v>
          </cell>
          <cell r="K1821" t="str">
            <v xml:space="preserve">  </v>
          </cell>
          <cell r="L1821" t="str">
            <v xml:space="preserve">  </v>
          </cell>
          <cell r="M1821" t="str">
            <v xml:space="preserve">  </v>
          </cell>
          <cell r="N1821" t="str">
            <v xml:space="preserve">  </v>
          </cell>
          <cell r="O1821" t="str">
            <v xml:space="preserve">  </v>
          </cell>
          <cell r="P1821" t="str">
            <v xml:space="preserve">  </v>
          </cell>
        </row>
        <row r="1822">
          <cell r="H1822" t="str">
            <v xml:space="preserve">  </v>
          </cell>
          <cell r="I1822" t="str">
            <v xml:space="preserve">  </v>
          </cell>
          <cell r="J1822" t="str">
            <v xml:space="preserve">  </v>
          </cell>
          <cell r="K1822" t="str">
            <v xml:space="preserve">  </v>
          </cell>
          <cell r="L1822" t="str">
            <v xml:space="preserve">  </v>
          </cell>
          <cell r="M1822" t="str">
            <v xml:space="preserve">  </v>
          </cell>
          <cell r="N1822" t="str">
            <v xml:space="preserve">  </v>
          </cell>
          <cell r="O1822" t="str">
            <v xml:space="preserve">  </v>
          </cell>
          <cell r="P1822" t="str">
            <v xml:space="preserve">  </v>
          </cell>
        </row>
        <row r="1823">
          <cell r="H1823" t="str">
            <v xml:space="preserve">  </v>
          </cell>
          <cell r="I1823" t="str">
            <v xml:space="preserve">  </v>
          </cell>
          <cell r="J1823" t="str">
            <v xml:space="preserve">  </v>
          </cell>
          <cell r="K1823" t="str">
            <v xml:space="preserve">  </v>
          </cell>
          <cell r="L1823" t="str">
            <v xml:space="preserve">  </v>
          </cell>
          <cell r="M1823" t="str">
            <v xml:space="preserve">  </v>
          </cell>
          <cell r="N1823" t="str">
            <v xml:space="preserve">  </v>
          </cell>
          <cell r="O1823" t="str">
            <v xml:space="preserve">  </v>
          </cell>
          <cell r="P1823" t="str">
            <v xml:space="preserve">  </v>
          </cell>
        </row>
        <row r="1824">
          <cell r="H1824" t="str">
            <v xml:space="preserve">  </v>
          </cell>
          <cell r="I1824" t="str">
            <v xml:space="preserve">  </v>
          </cell>
          <cell r="J1824" t="str">
            <v xml:space="preserve">  </v>
          </cell>
          <cell r="K1824" t="str">
            <v xml:space="preserve">  </v>
          </cell>
          <cell r="L1824" t="str">
            <v xml:space="preserve">  </v>
          </cell>
          <cell r="M1824" t="str">
            <v xml:space="preserve">  </v>
          </cell>
          <cell r="N1824" t="str">
            <v xml:space="preserve">  </v>
          </cell>
          <cell r="O1824" t="str">
            <v xml:space="preserve">  </v>
          </cell>
          <cell r="P1824" t="str">
            <v xml:space="preserve">  </v>
          </cell>
        </row>
        <row r="1825">
          <cell r="H1825" t="str">
            <v xml:space="preserve">  </v>
          </cell>
          <cell r="I1825" t="str">
            <v xml:space="preserve">  </v>
          </cell>
          <cell r="J1825" t="str">
            <v xml:space="preserve">  </v>
          </cell>
          <cell r="K1825" t="str">
            <v xml:space="preserve">  </v>
          </cell>
          <cell r="L1825" t="str">
            <v xml:space="preserve">  </v>
          </cell>
          <cell r="M1825" t="str">
            <v xml:space="preserve">  </v>
          </cell>
          <cell r="N1825" t="str">
            <v xml:space="preserve">  </v>
          </cell>
          <cell r="O1825" t="str">
            <v xml:space="preserve">  </v>
          </cell>
          <cell r="P1825" t="str">
            <v xml:space="preserve">  </v>
          </cell>
        </row>
        <row r="1826">
          <cell r="C1826">
            <v>23204000</v>
          </cell>
          <cell r="D1826" t="str">
            <v>USD</v>
          </cell>
          <cell r="E1826" t="str">
            <v>JICA</v>
          </cell>
          <cell r="F1826" t="str">
            <v>JICA  EC-F-P1</v>
          </cell>
          <cell r="G1826" t="str">
            <v>GOBIERNO CENTRAL</v>
          </cell>
          <cell r="H1826" t="str">
            <v xml:space="preserve"> 28.01.2020 </v>
          </cell>
          <cell r="I1826">
            <v>65336990</v>
          </cell>
          <cell r="J1826" t="str">
            <v xml:space="preserve">  </v>
          </cell>
          <cell r="K1826" t="str">
            <v xml:space="preserve">  </v>
          </cell>
          <cell r="L1826" t="str">
            <v xml:space="preserve">  </v>
          </cell>
          <cell r="M1826" t="str">
            <v xml:space="preserve">  </v>
          </cell>
          <cell r="N1826" t="str">
            <v xml:space="preserve">  </v>
          </cell>
          <cell r="O1826" t="str">
            <v xml:space="preserve">  </v>
          </cell>
          <cell r="P1826">
            <v>65336990</v>
          </cell>
        </row>
        <row r="1827">
          <cell r="H1827" t="str">
            <v xml:space="preserve">  </v>
          </cell>
          <cell r="I1827" t="str">
            <v xml:space="preserve">  </v>
          </cell>
          <cell r="J1827" t="str">
            <v xml:space="preserve">  </v>
          </cell>
          <cell r="K1827" t="str">
            <v xml:space="preserve">  </v>
          </cell>
          <cell r="L1827" t="str">
            <v xml:space="preserve">  </v>
          </cell>
          <cell r="M1827" t="str">
            <v xml:space="preserve">  </v>
          </cell>
          <cell r="N1827" t="str">
            <v xml:space="preserve">  </v>
          </cell>
          <cell r="O1827" t="str">
            <v xml:space="preserve">  </v>
          </cell>
          <cell r="P1827" t="str">
            <v xml:space="preserve">  </v>
          </cell>
        </row>
        <row r="1828">
          <cell r="H1828" t="str">
            <v xml:space="preserve">  </v>
          </cell>
          <cell r="I1828" t="str">
            <v xml:space="preserve">  </v>
          </cell>
          <cell r="J1828" t="str">
            <v xml:space="preserve">  </v>
          </cell>
          <cell r="K1828" t="str">
            <v xml:space="preserve">  </v>
          </cell>
          <cell r="L1828" t="str">
            <v xml:space="preserve">  </v>
          </cell>
          <cell r="M1828" t="str">
            <v xml:space="preserve">  </v>
          </cell>
          <cell r="N1828" t="str">
            <v xml:space="preserve">  </v>
          </cell>
          <cell r="O1828" t="str">
            <v xml:space="preserve">  </v>
          </cell>
          <cell r="P1828" t="str">
            <v xml:space="preserve">  </v>
          </cell>
        </row>
        <row r="1829">
          <cell r="H1829" t="str">
            <v xml:space="preserve">  </v>
          </cell>
          <cell r="I1829" t="str">
            <v xml:space="preserve">  </v>
          </cell>
          <cell r="J1829" t="str">
            <v xml:space="preserve">  </v>
          </cell>
          <cell r="K1829" t="str">
            <v xml:space="preserve">  </v>
          </cell>
          <cell r="L1829" t="str">
            <v xml:space="preserve">  </v>
          </cell>
          <cell r="M1829" t="str">
            <v xml:space="preserve">  </v>
          </cell>
          <cell r="N1829" t="str">
            <v xml:space="preserve">  </v>
          </cell>
          <cell r="O1829" t="str">
            <v xml:space="preserve">  </v>
          </cell>
          <cell r="P1829" t="str">
            <v xml:space="preserve">  </v>
          </cell>
        </row>
        <row r="1830">
          <cell r="H1830" t="str">
            <v xml:space="preserve">  </v>
          </cell>
          <cell r="I1830" t="str">
            <v xml:space="preserve">  </v>
          </cell>
          <cell r="J1830" t="str">
            <v xml:space="preserve">  </v>
          </cell>
          <cell r="K1830" t="str">
            <v xml:space="preserve">  </v>
          </cell>
          <cell r="L1830" t="str">
            <v xml:space="preserve">  </v>
          </cell>
          <cell r="M1830" t="str">
            <v xml:space="preserve">  </v>
          </cell>
          <cell r="N1830" t="str">
            <v xml:space="preserve">  </v>
          </cell>
          <cell r="O1830" t="str">
            <v xml:space="preserve">  </v>
          </cell>
          <cell r="P1830" t="str">
            <v xml:space="preserve">  </v>
          </cell>
        </row>
        <row r="1831">
          <cell r="H1831" t="str">
            <v xml:space="preserve">  </v>
          </cell>
          <cell r="I1831" t="str">
            <v xml:space="preserve">  </v>
          </cell>
          <cell r="J1831" t="str">
            <v xml:space="preserve">  </v>
          </cell>
          <cell r="K1831" t="str">
            <v xml:space="preserve">  </v>
          </cell>
          <cell r="L1831" t="str">
            <v xml:space="preserve">  </v>
          </cell>
          <cell r="M1831" t="str">
            <v xml:space="preserve">  </v>
          </cell>
          <cell r="N1831" t="str">
            <v xml:space="preserve">  </v>
          </cell>
          <cell r="O1831" t="str">
            <v xml:space="preserve">  </v>
          </cell>
          <cell r="P1831" t="str">
            <v xml:space="preserve">  </v>
          </cell>
        </row>
        <row r="1832">
          <cell r="C1832">
            <v>23205000</v>
          </cell>
          <cell r="D1832" t="str">
            <v>EUR</v>
          </cell>
          <cell r="E1832" t="str">
            <v>KFW</v>
          </cell>
          <cell r="F1832" t="str">
            <v>KFW ALEMANIA</v>
          </cell>
          <cell r="G1832" t="str">
            <v>CFN</v>
          </cell>
          <cell r="H1832" t="str">
            <v xml:space="preserve"> 15.04.2021 </v>
          </cell>
          <cell r="I1832">
            <v>4181061.3859999999</v>
          </cell>
          <cell r="J1832" t="str">
            <v xml:space="preserve">  </v>
          </cell>
          <cell r="K1832" t="str">
            <v xml:space="preserve">  </v>
          </cell>
          <cell r="L1832" t="str">
            <v xml:space="preserve">  </v>
          </cell>
          <cell r="M1832" t="str">
            <v xml:space="preserve">  </v>
          </cell>
          <cell r="N1832" t="str">
            <v xml:space="preserve">  </v>
          </cell>
          <cell r="O1832" t="str">
            <v xml:space="preserve">  </v>
          </cell>
          <cell r="P1832">
            <v>4233438.2259999998</v>
          </cell>
        </row>
        <row r="1833">
          <cell r="H1833" t="str">
            <v xml:space="preserve">  </v>
          </cell>
          <cell r="I1833" t="str">
            <v xml:space="preserve">  </v>
          </cell>
          <cell r="J1833" t="str">
            <v xml:space="preserve">  </v>
          </cell>
          <cell r="K1833" t="str">
            <v xml:space="preserve">  </v>
          </cell>
          <cell r="L1833" t="str">
            <v xml:space="preserve">  </v>
          </cell>
          <cell r="M1833" t="str">
            <v xml:space="preserve">  </v>
          </cell>
          <cell r="N1833" t="str">
            <v xml:space="preserve">  </v>
          </cell>
          <cell r="O1833" t="str">
            <v xml:space="preserve">  </v>
          </cell>
          <cell r="P1833" t="str">
            <v xml:space="preserve">  </v>
          </cell>
        </row>
        <row r="1834">
          <cell r="H1834" t="str">
            <v xml:space="preserve">  </v>
          </cell>
          <cell r="I1834" t="str">
            <v xml:space="preserve">  </v>
          </cell>
          <cell r="J1834" t="str">
            <v xml:space="preserve">  </v>
          </cell>
          <cell r="K1834" t="str">
            <v xml:space="preserve">  </v>
          </cell>
          <cell r="L1834" t="str">
            <v xml:space="preserve">  </v>
          </cell>
          <cell r="M1834" t="str">
            <v xml:space="preserve">  </v>
          </cell>
          <cell r="N1834" t="str">
            <v xml:space="preserve">  </v>
          </cell>
          <cell r="O1834" t="str">
            <v xml:space="preserve">  </v>
          </cell>
          <cell r="P1834" t="str">
            <v xml:space="preserve">  </v>
          </cell>
        </row>
        <row r="1835">
          <cell r="H1835" t="str">
            <v xml:space="preserve">  </v>
          </cell>
          <cell r="I1835" t="str">
            <v xml:space="preserve">  </v>
          </cell>
          <cell r="J1835" t="str">
            <v xml:space="preserve">  </v>
          </cell>
          <cell r="K1835" t="str">
            <v xml:space="preserve">  </v>
          </cell>
          <cell r="L1835" t="str">
            <v xml:space="preserve">  </v>
          </cell>
          <cell r="M1835" t="str">
            <v xml:space="preserve">  </v>
          </cell>
          <cell r="N1835" t="str">
            <v xml:space="preserve">  </v>
          </cell>
          <cell r="O1835" t="str">
            <v xml:space="preserve">  </v>
          </cell>
          <cell r="P1835" t="str">
            <v xml:space="preserve">  </v>
          </cell>
        </row>
        <row r="1836">
          <cell r="H1836" t="str">
            <v xml:space="preserve">  </v>
          </cell>
          <cell r="I1836" t="str">
            <v xml:space="preserve">  </v>
          </cell>
          <cell r="J1836" t="str">
            <v xml:space="preserve">  </v>
          </cell>
          <cell r="K1836" t="str">
            <v xml:space="preserve">  </v>
          </cell>
          <cell r="L1836" t="str">
            <v xml:space="preserve">  </v>
          </cell>
          <cell r="M1836" t="str">
            <v xml:space="preserve">  </v>
          </cell>
          <cell r="N1836" t="str">
            <v xml:space="preserve">  </v>
          </cell>
          <cell r="O1836" t="str">
            <v xml:space="preserve">  </v>
          </cell>
          <cell r="P1836" t="str">
            <v xml:space="preserve">  </v>
          </cell>
        </row>
        <row r="1837">
          <cell r="H1837" t="str">
            <v xml:space="preserve">  </v>
          </cell>
          <cell r="I1837" t="str">
            <v xml:space="preserve">  </v>
          </cell>
          <cell r="J1837" t="str">
            <v xml:space="preserve">  </v>
          </cell>
          <cell r="K1837" t="str">
            <v xml:space="preserve">  </v>
          </cell>
          <cell r="L1837" t="str">
            <v xml:space="preserve">  </v>
          </cell>
          <cell r="M1837" t="str">
            <v xml:space="preserve">  </v>
          </cell>
          <cell r="N1837" t="str">
            <v xml:space="preserve">  </v>
          </cell>
          <cell r="O1837" t="str">
            <v xml:space="preserve">  </v>
          </cell>
          <cell r="P1837" t="str">
            <v xml:space="preserve">  </v>
          </cell>
        </row>
        <row r="1838">
          <cell r="C1838">
            <v>23206000</v>
          </cell>
          <cell r="D1838" t="str">
            <v>USD</v>
          </cell>
          <cell r="E1838" t="str">
            <v>AFD</v>
          </cell>
          <cell r="F1838" t="str">
            <v>AFD 1041 01 v</v>
          </cell>
          <cell r="G1838" t="str">
            <v>GOBIERNO CENTRAL</v>
          </cell>
          <cell r="H1838" t="str">
            <v xml:space="preserve"> 25.11.2022 </v>
          </cell>
          <cell r="I1838">
            <v>100000000</v>
          </cell>
          <cell r="J1838" t="str">
            <v xml:space="preserve">  </v>
          </cell>
          <cell r="K1838" t="str">
            <v xml:space="preserve">  </v>
          </cell>
          <cell r="L1838">
            <v>2795777.78</v>
          </cell>
          <cell r="M1838" t="str">
            <v xml:space="preserve">  </v>
          </cell>
          <cell r="N1838" t="str">
            <v xml:space="preserve">  </v>
          </cell>
          <cell r="O1838" t="str">
            <v xml:space="preserve">  </v>
          </cell>
          <cell r="P1838">
            <v>100000000</v>
          </cell>
        </row>
        <row r="1839">
          <cell r="H1839" t="str">
            <v xml:space="preserve">  </v>
          </cell>
          <cell r="I1839" t="str">
            <v xml:space="preserve">  </v>
          </cell>
          <cell r="J1839" t="str">
            <v xml:space="preserve">  </v>
          </cell>
          <cell r="K1839" t="str">
            <v xml:space="preserve">  </v>
          </cell>
          <cell r="L1839" t="str">
            <v xml:space="preserve">  </v>
          </cell>
          <cell r="M1839" t="str">
            <v xml:space="preserve">  </v>
          </cell>
          <cell r="N1839" t="str">
            <v xml:space="preserve">  </v>
          </cell>
          <cell r="O1839" t="str">
            <v xml:space="preserve">  </v>
          </cell>
          <cell r="P1839" t="str">
            <v xml:space="preserve">  </v>
          </cell>
        </row>
        <row r="1840">
          <cell r="H1840" t="str">
            <v xml:space="preserve">  </v>
          </cell>
          <cell r="I1840" t="str">
            <v xml:space="preserve">  </v>
          </cell>
          <cell r="J1840" t="str">
            <v xml:space="preserve">  </v>
          </cell>
          <cell r="K1840" t="str">
            <v xml:space="preserve">  </v>
          </cell>
          <cell r="L1840" t="str">
            <v xml:space="preserve">  </v>
          </cell>
          <cell r="M1840" t="str">
            <v xml:space="preserve">  </v>
          </cell>
          <cell r="N1840" t="str">
            <v xml:space="preserve">  </v>
          </cell>
          <cell r="O1840" t="str">
            <v xml:space="preserve">  </v>
          </cell>
          <cell r="P1840" t="str">
            <v xml:space="preserve">  </v>
          </cell>
        </row>
        <row r="1841">
          <cell r="H1841" t="str">
            <v xml:space="preserve">  </v>
          </cell>
          <cell r="I1841" t="str">
            <v xml:space="preserve">  </v>
          </cell>
          <cell r="J1841" t="str">
            <v xml:space="preserve">  </v>
          </cell>
          <cell r="K1841" t="str">
            <v xml:space="preserve">  </v>
          </cell>
          <cell r="L1841" t="str">
            <v xml:space="preserve">  </v>
          </cell>
          <cell r="M1841" t="str">
            <v xml:space="preserve">  </v>
          </cell>
          <cell r="N1841" t="str">
            <v xml:space="preserve">  </v>
          </cell>
          <cell r="O1841" t="str">
            <v xml:space="preserve">  </v>
          </cell>
          <cell r="P1841" t="str">
            <v xml:space="preserve">  </v>
          </cell>
        </row>
        <row r="1842">
          <cell r="H1842" t="str">
            <v xml:space="preserve">  </v>
          </cell>
          <cell r="I1842" t="str">
            <v xml:space="preserve">  </v>
          </cell>
          <cell r="J1842" t="str">
            <v xml:space="preserve">  </v>
          </cell>
          <cell r="K1842" t="str">
            <v xml:space="preserve">  </v>
          </cell>
          <cell r="L1842" t="str">
            <v xml:space="preserve">  </v>
          </cell>
          <cell r="M1842" t="str">
            <v xml:space="preserve">  </v>
          </cell>
          <cell r="N1842" t="str">
            <v xml:space="preserve">  </v>
          </cell>
          <cell r="O1842" t="str">
            <v xml:space="preserve">  </v>
          </cell>
          <cell r="P1842" t="str">
            <v xml:space="preserve">  </v>
          </cell>
        </row>
        <row r="1843">
          <cell r="H1843" t="str">
            <v xml:space="preserve">  </v>
          </cell>
          <cell r="I1843" t="str">
            <v xml:space="preserve">  </v>
          </cell>
          <cell r="J1843" t="str">
            <v xml:space="preserve">  </v>
          </cell>
          <cell r="K1843" t="str">
            <v xml:space="preserve">  </v>
          </cell>
          <cell r="L1843" t="str">
            <v xml:space="preserve">  </v>
          </cell>
          <cell r="M1843" t="str">
            <v xml:space="preserve">  </v>
          </cell>
          <cell r="N1843" t="str">
            <v xml:space="preserve">  </v>
          </cell>
          <cell r="O1843" t="str">
            <v xml:space="preserve">  </v>
          </cell>
          <cell r="P1843" t="str">
            <v xml:space="preserve">  </v>
          </cell>
        </row>
        <row r="1844">
          <cell r="C1844">
            <v>23207000</v>
          </cell>
          <cell r="D1844" t="str">
            <v>USD</v>
          </cell>
          <cell r="E1844" t="str">
            <v>AFD</v>
          </cell>
          <cell r="F1844" t="str">
            <v>AFD 1059 01 E</v>
          </cell>
          <cell r="G1844" t="str">
            <v>GOBIERNO CENTRAL</v>
          </cell>
          <cell r="H1844" t="str">
            <v xml:space="preserve"> 25.11.2022 </v>
          </cell>
          <cell r="I1844">
            <v>50000000</v>
          </cell>
          <cell r="J1844" t="str">
            <v xml:space="preserve">  </v>
          </cell>
          <cell r="K1844" t="str">
            <v xml:space="preserve">  </v>
          </cell>
          <cell r="L1844">
            <v>1431111.11</v>
          </cell>
          <cell r="M1844" t="str">
            <v xml:space="preserve">  </v>
          </cell>
          <cell r="N1844" t="str">
            <v xml:space="preserve">  </v>
          </cell>
          <cell r="O1844" t="str">
            <v xml:space="preserve">  </v>
          </cell>
          <cell r="P1844">
            <v>50000000</v>
          </cell>
        </row>
        <row r="1845">
          <cell r="H1845" t="str">
            <v xml:space="preserve">  </v>
          </cell>
          <cell r="I1845" t="str">
            <v xml:space="preserve">  </v>
          </cell>
          <cell r="J1845" t="str">
            <v xml:space="preserve">  </v>
          </cell>
          <cell r="K1845" t="str">
            <v xml:space="preserve">  </v>
          </cell>
          <cell r="L1845" t="str">
            <v xml:space="preserve">  </v>
          </cell>
          <cell r="M1845" t="str">
            <v xml:space="preserve">  </v>
          </cell>
          <cell r="N1845" t="str">
            <v xml:space="preserve">  </v>
          </cell>
          <cell r="O1845" t="str">
            <v xml:space="preserve">  </v>
          </cell>
          <cell r="P1845" t="str">
            <v xml:space="preserve">  </v>
          </cell>
        </row>
        <row r="1846">
          <cell r="H1846" t="str">
            <v xml:space="preserve">  </v>
          </cell>
          <cell r="I1846" t="str">
            <v xml:space="preserve">  </v>
          </cell>
          <cell r="J1846" t="str">
            <v xml:space="preserve">  </v>
          </cell>
          <cell r="K1846" t="str">
            <v xml:space="preserve">  </v>
          </cell>
          <cell r="L1846" t="str">
            <v xml:space="preserve">  </v>
          </cell>
          <cell r="M1846" t="str">
            <v xml:space="preserve">  </v>
          </cell>
          <cell r="N1846" t="str">
            <v xml:space="preserve">  </v>
          </cell>
          <cell r="O1846" t="str">
            <v xml:space="preserve">  </v>
          </cell>
          <cell r="P1846" t="str">
            <v xml:space="preserve">  </v>
          </cell>
        </row>
        <row r="1847">
          <cell r="H1847" t="str">
            <v xml:space="preserve">  </v>
          </cell>
          <cell r="I1847" t="str">
            <v xml:space="preserve">  </v>
          </cell>
          <cell r="J1847" t="str">
            <v xml:space="preserve">  </v>
          </cell>
          <cell r="K1847" t="str">
            <v xml:space="preserve">  </v>
          </cell>
          <cell r="L1847" t="str">
            <v xml:space="preserve">  </v>
          </cell>
          <cell r="M1847" t="str">
            <v xml:space="preserve">  </v>
          </cell>
          <cell r="N1847" t="str">
            <v xml:space="preserve">  </v>
          </cell>
          <cell r="O1847" t="str">
            <v xml:space="preserve">  </v>
          </cell>
          <cell r="P1847" t="str">
            <v xml:space="preserve">  </v>
          </cell>
        </row>
        <row r="1848">
          <cell r="H1848" t="str">
            <v xml:space="preserve">  </v>
          </cell>
          <cell r="I1848" t="str">
            <v xml:space="preserve">  </v>
          </cell>
          <cell r="J1848" t="str">
            <v xml:space="preserve">  </v>
          </cell>
          <cell r="K1848" t="str">
            <v xml:space="preserve">  </v>
          </cell>
          <cell r="L1848" t="str">
            <v xml:space="preserve">  </v>
          </cell>
          <cell r="M1848" t="str">
            <v xml:space="preserve">  </v>
          </cell>
          <cell r="N1848" t="str">
            <v xml:space="preserve">  </v>
          </cell>
          <cell r="O1848" t="str">
            <v xml:space="preserve">  </v>
          </cell>
          <cell r="P1848" t="str">
            <v xml:space="preserve">  </v>
          </cell>
        </row>
        <row r="1849">
          <cell r="H1849" t="str">
            <v xml:space="preserve">  </v>
          </cell>
          <cell r="I1849" t="str">
            <v xml:space="preserve">  </v>
          </cell>
          <cell r="J1849" t="str">
            <v xml:space="preserve">  </v>
          </cell>
          <cell r="K1849" t="str">
            <v xml:space="preserve">  </v>
          </cell>
          <cell r="L1849" t="str">
            <v xml:space="preserve">  </v>
          </cell>
          <cell r="M1849" t="str">
            <v xml:space="preserve">  </v>
          </cell>
          <cell r="N1849" t="str">
            <v xml:space="preserve">  </v>
          </cell>
          <cell r="O1849" t="str">
            <v xml:space="preserve">  </v>
          </cell>
          <cell r="P1849" t="str">
            <v xml:space="preserve">  </v>
          </cell>
        </row>
        <row r="1850">
          <cell r="C1850">
            <v>23208000</v>
          </cell>
          <cell r="D1850" t="str">
            <v>JPY</v>
          </cell>
          <cell r="E1850" t="str">
            <v>JICA</v>
          </cell>
          <cell r="F1850" t="str">
            <v>CRISIS RESPONSE</v>
          </cell>
          <cell r="G1850" t="str">
            <v>GOBIERNO CENTRAL</v>
          </cell>
          <cell r="H1850" t="str">
            <v xml:space="preserve"> 27.10.2022 </v>
          </cell>
          <cell r="I1850">
            <v>146574400</v>
          </cell>
          <cell r="J1850" t="str">
            <v xml:space="preserve">  </v>
          </cell>
          <cell r="K1850" t="str">
            <v xml:space="preserve">  </v>
          </cell>
          <cell r="L1850" t="str">
            <v xml:space="preserve">  </v>
          </cell>
          <cell r="M1850" t="str">
            <v xml:space="preserve">  </v>
          </cell>
          <cell r="N1850" t="str">
            <v xml:space="preserve">  </v>
          </cell>
          <cell r="O1850" t="str">
            <v xml:space="preserve">  </v>
          </cell>
          <cell r="P1850">
            <v>149005500</v>
          </cell>
        </row>
        <row r="1851">
          <cell r="H1851" t="str">
            <v xml:space="preserve">  </v>
          </cell>
          <cell r="I1851" t="str">
            <v xml:space="preserve">  </v>
          </cell>
          <cell r="J1851" t="str">
            <v xml:space="preserve">  </v>
          </cell>
          <cell r="K1851" t="str">
            <v xml:space="preserve">  </v>
          </cell>
          <cell r="L1851" t="str">
            <v xml:space="preserve">  </v>
          </cell>
          <cell r="M1851" t="str">
            <v xml:space="preserve">  </v>
          </cell>
          <cell r="N1851" t="str">
            <v xml:space="preserve">  </v>
          </cell>
          <cell r="O1851" t="str">
            <v xml:space="preserve">  </v>
          </cell>
          <cell r="P1851" t="str">
            <v xml:space="preserve">  </v>
          </cell>
        </row>
        <row r="1852">
          <cell r="H1852" t="str">
            <v xml:space="preserve">  </v>
          </cell>
          <cell r="I1852" t="str">
            <v xml:space="preserve">  </v>
          </cell>
          <cell r="J1852" t="str">
            <v xml:space="preserve">  </v>
          </cell>
          <cell r="K1852" t="str">
            <v xml:space="preserve">  </v>
          </cell>
          <cell r="L1852" t="str">
            <v xml:space="preserve">  </v>
          </cell>
          <cell r="M1852" t="str">
            <v xml:space="preserve">  </v>
          </cell>
          <cell r="N1852" t="str">
            <v xml:space="preserve">  </v>
          </cell>
          <cell r="O1852" t="str">
            <v xml:space="preserve">  </v>
          </cell>
          <cell r="P1852" t="str">
            <v xml:space="preserve">  </v>
          </cell>
        </row>
        <row r="1853">
          <cell r="H1853" t="str">
            <v xml:space="preserve">  </v>
          </cell>
          <cell r="I1853" t="str">
            <v xml:space="preserve">  </v>
          </cell>
          <cell r="J1853" t="str">
            <v xml:space="preserve">  </v>
          </cell>
          <cell r="K1853" t="str">
            <v xml:space="preserve">  </v>
          </cell>
          <cell r="L1853" t="str">
            <v xml:space="preserve">  </v>
          </cell>
          <cell r="M1853" t="str">
            <v xml:space="preserve">  </v>
          </cell>
          <cell r="N1853" t="str">
            <v xml:space="preserve">  </v>
          </cell>
          <cell r="O1853" t="str">
            <v xml:space="preserve">  </v>
          </cell>
          <cell r="P1853" t="str">
            <v xml:space="preserve">  </v>
          </cell>
        </row>
        <row r="1854">
          <cell r="H1854" t="str">
            <v xml:space="preserve">  </v>
          </cell>
          <cell r="I1854" t="str">
            <v xml:space="preserve">  </v>
          </cell>
          <cell r="J1854" t="str">
            <v xml:space="preserve">  </v>
          </cell>
          <cell r="K1854" t="str">
            <v xml:space="preserve">  </v>
          </cell>
          <cell r="L1854" t="str">
            <v xml:space="preserve">  </v>
          </cell>
          <cell r="M1854" t="str">
            <v xml:space="preserve">  </v>
          </cell>
          <cell r="N1854" t="str">
            <v xml:space="preserve">  </v>
          </cell>
          <cell r="O1854" t="str">
            <v xml:space="preserve">  </v>
          </cell>
          <cell r="P1854" t="str">
            <v xml:space="preserve">  </v>
          </cell>
        </row>
        <row r="1855">
          <cell r="H1855" t="str">
            <v xml:space="preserve">  </v>
          </cell>
          <cell r="I1855" t="str">
            <v xml:space="preserve">  </v>
          </cell>
          <cell r="J1855" t="str">
            <v xml:space="preserve">  </v>
          </cell>
          <cell r="K1855" t="str">
            <v xml:space="preserve">  </v>
          </cell>
          <cell r="L1855" t="str">
            <v xml:space="preserve">  </v>
          </cell>
          <cell r="M1855" t="str">
            <v xml:space="preserve">  </v>
          </cell>
          <cell r="N1855" t="str">
            <v xml:space="preserve">  </v>
          </cell>
          <cell r="O1855" t="str">
            <v xml:space="preserve">  </v>
          </cell>
          <cell r="P1855" t="str">
            <v xml:space="preserve">  </v>
          </cell>
        </row>
        <row r="1856">
          <cell r="C1856">
            <v>23209000</v>
          </cell>
          <cell r="D1856" t="str">
            <v>USD</v>
          </cell>
          <cell r="E1856" t="str">
            <v>AFD</v>
          </cell>
          <cell r="F1856" t="str">
            <v>AFD CEC 1039 01 C</v>
          </cell>
          <cell r="G1856" t="str">
            <v>GOBIERNO CENTRAL</v>
          </cell>
          <cell r="H1856" t="str">
            <v xml:space="preserve"> 10.01.2023 </v>
          </cell>
          <cell r="I1856">
            <v>30000000</v>
          </cell>
          <cell r="J1856" t="str">
            <v xml:space="preserve">  </v>
          </cell>
          <cell r="K1856" t="str">
            <v xml:space="preserve">  </v>
          </cell>
          <cell r="L1856" t="str">
            <v xml:space="preserve">  </v>
          </cell>
          <cell r="M1856" t="str">
            <v xml:space="preserve">  </v>
          </cell>
          <cell r="N1856" t="str">
            <v xml:space="preserve">  </v>
          </cell>
          <cell r="O1856" t="str">
            <v xml:space="preserve">  </v>
          </cell>
          <cell r="P1856">
            <v>30000000</v>
          </cell>
        </row>
        <row r="1857">
          <cell r="H1857" t="str">
            <v xml:space="preserve">  </v>
          </cell>
          <cell r="I1857" t="str">
            <v xml:space="preserve">  </v>
          </cell>
          <cell r="J1857" t="str">
            <v xml:space="preserve">  </v>
          </cell>
          <cell r="K1857" t="str">
            <v xml:space="preserve">  </v>
          </cell>
          <cell r="L1857" t="str">
            <v xml:space="preserve">  </v>
          </cell>
          <cell r="M1857" t="str">
            <v xml:space="preserve">  </v>
          </cell>
          <cell r="N1857" t="str">
            <v xml:space="preserve">  </v>
          </cell>
          <cell r="O1857" t="str">
            <v xml:space="preserve">  </v>
          </cell>
          <cell r="P1857" t="str">
            <v xml:space="preserve">  </v>
          </cell>
        </row>
        <row r="1858">
          <cell r="H1858" t="str">
            <v xml:space="preserve">  </v>
          </cell>
          <cell r="I1858" t="str">
            <v xml:space="preserve">  </v>
          </cell>
          <cell r="J1858" t="str">
            <v xml:space="preserve">  </v>
          </cell>
          <cell r="K1858" t="str">
            <v xml:space="preserve">  </v>
          </cell>
          <cell r="L1858" t="str">
            <v xml:space="preserve">  </v>
          </cell>
          <cell r="M1858" t="str">
            <v xml:space="preserve">  </v>
          </cell>
          <cell r="N1858" t="str">
            <v xml:space="preserve">  </v>
          </cell>
          <cell r="O1858" t="str">
            <v xml:space="preserve">  </v>
          </cell>
          <cell r="P1858" t="str">
            <v xml:space="preserve">  </v>
          </cell>
        </row>
        <row r="1859">
          <cell r="H1859" t="str">
            <v xml:space="preserve">  </v>
          </cell>
          <cell r="I1859" t="str">
            <v xml:space="preserve">  </v>
          </cell>
          <cell r="J1859" t="str">
            <v xml:space="preserve">  </v>
          </cell>
          <cell r="K1859" t="str">
            <v xml:space="preserve">  </v>
          </cell>
          <cell r="L1859" t="str">
            <v xml:space="preserve">  </v>
          </cell>
          <cell r="M1859" t="str">
            <v xml:space="preserve">  </v>
          </cell>
          <cell r="N1859" t="str">
            <v xml:space="preserve">  </v>
          </cell>
          <cell r="O1859" t="str">
            <v xml:space="preserve">  </v>
          </cell>
          <cell r="P1859" t="str">
            <v xml:space="preserve">  </v>
          </cell>
        </row>
        <row r="1860">
          <cell r="H1860" t="str">
            <v xml:space="preserve">  </v>
          </cell>
          <cell r="I1860" t="str">
            <v xml:space="preserve">  </v>
          </cell>
          <cell r="J1860" t="str">
            <v xml:space="preserve">  </v>
          </cell>
          <cell r="K1860" t="str">
            <v xml:space="preserve">  </v>
          </cell>
          <cell r="L1860" t="str">
            <v xml:space="preserve">  </v>
          </cell>
          <cell r="M1860" t="str">
            <v xml:space="preserve">  </v>
          </cell>
          <cell r="N1860" t="str">
            <v xml:space="preserve">  </v>
          </cell>
          <cell r="O1860" t="str">
            <v xml:space="preserve">  </v>
          </cell>
          <cell r="P1860" t="str">
            <v xml:space="preserve">  </v>
          </cell>
        </row>
        <row r="1861">
          <cell r="H1861" t="str">
            <v xml:space="preserve">  </v>
          </cell>
          <cell r="I1861" t="str">
            <v xml:space="preserve">  </v>
          </cell>
          <cell r="J1861" t="str">
            <v xml:space="preserve">  </v>
          </cell>
          <cell r="K1861" t="str">
            <v xml:space="preserve">  </v>
          </cell>
          <cell r="L1861" t="str">
            <v xml:space="preserve">  </v>
          </cell>
          <cell r="M1861" t="str">
            <v xml:space="preserve">  </v>
          </cell>
          <cell r="N1861" t="str">
            <v xml:space="preserve">  </v>
          </cell>
          <cell r="O1861" t="str">
            <v xml:space="preserve">  </v>
          </cell>
          <cell r="P1861" t="str">
            <v xml:space="preserve">  </v>
          </cell>
        </row>
        <row r="1862">
          <cell r="C1862">
            <v>23210000</v>
          </cell>
          <cell r="D1862" t="str">
            <v>USD</v>
          </cell>
          <cell r="E1862" t="str">
            <v>ICO - ESPAÑA</v>
          </cell>
          <cell r="F1862" t="str">
            <v>ICO 40M EPMAPS</v>
          </cell>
          <cell r="G1862" t="str">
            <v>EMAAP-Q</v>
          </cell>
          <cell r="H1862" t="str">
            <v xml:space="preserve"> 13.03.2023 </v>
          </cell>
          <cell r="I1862">
            <v>16801526.789999999</v>
          </cell>
          <cell r="J1862" t="str">
            <v xml:space="preserve">  </v>
          </cell>
          <cell r="K1862" t="str">
            <v xml:space="preserve">  </v>
          </cell>
          <cell r="L1862" t="str">
            <v xml:space="preserve">  </v>
          </cell>
          <cell r="M1862" t="str">
            <v xml:space="preserve">  </v>
          </cell>
          <cell r="N1862" t="str">
            <v xml:space="preserve">  </v>
          </cell>
          <cell r="O1862" t="str">
            <v xml:space="preserve">  </v>
          </cell>
          <cell r="P1862">
            <v>16801526.789999999</v>
          </cell>
        </row>
        <row r="1863">
          <cell r="H1863" t="str">
            <v xml:space="preserve">  </v>
          </cell>
          <cell r="I1863" t="str">
            <v xml:space="preserve">  </v>
          </cell>
          <cell r="J1863" t="str">
            <v xml:space="preserve">  </v>
          </cell>
          <cell r="K1863" t="str">
            <v xml:space="preserve">  </v>
          </cell>
          <cell r="L1863" t="str">
            <v xml:space="preserve">  </v>
          </cell>
          <cell r="M1863" t="str">
            <v xml:space="preserve">  </v>
          </cell>
          <cell r="N1863" t="str">
            <v xml:space="preserve">  </v>
          </cell>
          <cell r="O1863" t="str">
            <v xml:space="preserve">  </v>
          </cell>
          <cell r="P1863" t="str">
            <v xml:space="preserve">  </v>
          </cell>
        </row>
        <row r="1864">
          <cell r="H1864" t="str">
            <v xml:space="preserve">  </v>
          </cell>
          <cell r="I1864" t="str">
            <v xml:space="preserve">  </v>
          </cell>
          <cell r="J1864" t="str">
            <v xml:space="preserve">  </v>
          </cell>
          <cell r="K1864" t="str">
            <v xml:space="preserve">  </v>
          </cell>
          <cell r="L1864" t="str">
            <v xml:space="preserve">  </v>
          </cell>
          <cell r="M1864" t="str">
            <v xml:space="preserve">  </v>
          </cell>
          <cell r="N1864" t="str">
            <v xml:space="preserve">  </v>
          </cell>
          <cell r="O1864" t="str">
            <v xml:space="preserve">  </v>
          </cell>
          <cell r="P1864" t="str">
            <v xml:space="preserve">  </v>
          </cell>
        </row>
        <row r="1865">
          <cell r="H1865" t="str">
            <v xml:space="preserve">  </v>
          </cell>
          <cell r="I1865" t="str">
            <v xml:space="preserve">  </v>
          </cell>
          <cell r="J1865" t="str">
            <v xml:space="preserve">  </v>
          </cell>
          <cell r="K1865" t="str">
            <v xml:space="preserve">  </v>
          </cell>
          <cell r="L1865" t="str">
            <v xml:space="preserve">  </v>
          </cell>
          <cell r="M1865" t="str">
            <v xml:space="preserve">  </v>
          </cell>
          <cell r="N1865" t="str">
            <v xml:space="preserve">  </v>
          </cell>
          <cell r="O1865" t="str">
            <v xml:space="preserve">  </v>
          </cell>
          <cell r="P1865" t="str">
            <v xml:space="preserve">  </v>
          </cell>
        </row>
        <row r="1866">
          <cell r="H1866" t="str">
            <v xml:space="preserve">  </v>
          </cell>
          <cell r="I1866" t="str">
            <v xml:space="preserve">  </v>
          </cell>
          <cell r="J1866" t="str">
            <v xml:space="preserve">  </v>
          </cell>
          <cell r="K1866" t="str">
            <v xml:space="preserve">  </v>
          </cell>
          <cell r="L1866" t="str">
            <v xml:space="preserve">  </v>
          </cell>
          <cell r="M1866" t="str">
            <v xml:space="preserve">  </v>
          </cell>
          <cell r="N1866" t="str">
            <v xml:space="preserve">  </v>
          </cell>
          <cell r="O1866" t="str">
            <v xml:space="preserve">  </v>
          </cell>
          <cell r="P1866" t="str">
            <v xml:space="preserve">  </v>
          </cell>
        </row>
        <row r="1867">
          <cell r="H1867" t="str">
            <v xml:space="preserve">  </v>
          </cell>
          <cell r="I1867" t="str">
            <v xml:space="preserve">  </v>
          </cell>
          <cell r="J1867" t="str">
            <v xml:space="preserve">  </v>
          </cell>
          <cell r="K1867" t="str">
            <v xml:space="preserve">  </v>
          </cell>
          <cell r="L1867" t="str">
            <v xml:space="preserve">  </v>
          </cell>
          <cell r="M1867" t="str">
            <v xml:space="preserve">  </v>
          </cell>
          <cell r="N1867" t="str">
            <v xml:space="preserve">  </v>
          </cell>
          <cell r="O1867" t="str">
            <v xml:space="preserve">  </v>
          </cell>
          <cell r="P1867" t="str">
            <v xml:space="preserve">  </v>
          </cell>
        </row>
        <row r="1868">
          <cell r="C1868">
            <v>23230000</v>
          </cell>
          <cell r="D1868" t="str">
            <v>CAD</v>
          </cell>
          <cell r="E1868" t="str">
            <v>GOB. CANADA</v>
          </cell>
          <cell r="G1868" t="str">
            <v>GOBIERNO CENTRAL</v>
          </cell>
          <cell r="H1868" t="str">
            <v xml:space="preserve"> 15.03.2024 </v>
          </cell>
          <cell r="I1868">
            <v>81521141.819999993</v>
          </cell>
          <cell r="J1868" t="str">
            <v xml:space="preserve">  </v>
          </cell>
          <cell r="K1868" t="str">
            <v xml:space="preserve">  </v>
          </cell>
          <cell r="L1868" t="str">
            <v xml:space="preserve">  </v>
          </cell>
          <cell r="M1868" t="str">
            <v xml:space="preserve">  </v>
          </cell>
          <cell r="N1868" t="str">
            <v xml:space="preserve">  </v>
          </cell>
          <cell r="O1868" t="str">
            <v xml:space="preserve">  </v>
          </cell>
          <cell r="P1868">
            <v>82409683.769999996</v>
          </cell>
        </row>
        <row r="1869">
          <cell r="H1869" t="str">
            <v xml:space="preserve">  </v>
          </cell>
          <cell r="I1869" t="str">
            <v xml:space="preserve">  </v>
          </cell>
          <cell r="J1869" t="str">
            <v xml:space="preserve">  </v>
          </cell>
          <cell r="K1869" t="str">
            <v xml:space="preserve">  </v>
          </cell>
          <cell r="L1869" t="str">
            <v xml:space="preserve">  </v>
          </cell>
          <cell r="M1869" t="str">
            <v xml:space="preserve">  </v>
          </cell>
          <cell r="N1869" t="str">
            <v xml:space="preserve">  </v>
          </cell>
          <cell r="O1869" t="str">
            <v xml:space="preserve">  </v>
          </cell>
          <cell r="P1869" t="str">
            <v xml:space="preserve">  </v>
          </cell>
        </row>
        <row r="1870">
          <cell r="H1870" t="str">
            <v xml:space="preserve">  </v>
          </cell>
          <cell r="I1870" t="str">
            <v xml:space="preserve">  </v>
          </cell>
          <cell r="J1870" t="str">
            <v xml:space="preserve">  </v>
          </cell>
          <cell r="K1870" t="str">
            <v xml:space="preserve">  </v>
          </cell>
          <cell r="L1870" t="str">
            <v xml:space="preserve">  </v>
          </cell>
          <cell r="M1870" t="str">
            <v xml:space="preserve">  </v>
          </cell>
          <cell r="N1870" t="str">
            <v xml:space="preserve">  </v>
          </cell>
          <cell r="O1870" t="str">
            <v xml:space="preserve">  </v>
          </cell>
          <cell r="P1870" t="str">
            <v xml:space="preserve">  </v>
          </cell>
        </row>
        <row r="1871">
          <cell r="H1871" t="str">
            <v xml:space="preserve">  </v>
          </cell>
          <cell r="I1871" t="str">
            <v xml:space="preserve">  </v>
          </cell>
          <cell r="J1871" t="str">
            <v xml:space="preserve">  </v>
          </cell>
          <cell r="K1871" t="str">
            <v xml:space="preserve">  </v>
          </cell>
          <cell r="L1871" t="str">
            <v xml:space="preserve">  </v>
          </cell>
          <cell r="M1871" t="str">
            <v xml:space="preserve">  </v>
          </cell>
          <cell r="N1871" t="str">
            <v xml:space="preserve">  </v>
          </cell>
          <cell r="O1871" t="str">
            <v xml:space="preserve">  </v>
          </cell>
          <cell r="P1871" t="str">
            <v xml:space="preserve">  </v>
          </cell>
        </row>
        <row r="1872">
          <cell r="H1872" t="str">
            <v xml:space="preserve">  </v>
          </cell>
          <cell r="I1872" t="str">
            <v xml:space="preserve">  </v>
          </cell>
          <cell r="J1872" t="str">
            <v xml:space="preserve">  </v>
          </cell>
          <cell r="K1872" t="str">
            <v xml:space="preserve">  </v>
          </cell>
          <cell r="L1872" t="str">
            <v xml:space="preserve">  </v>
          </cell>
          <cell r="M1872" t="str">
            <v xml:space="preserve">  </v>
          </cell>
          <cell r="N1872" t="str">
            <v xml:space="preserve">  </v>
          </cell>
          <cell r="O1872" t="str">
            <v xml:space="preserve">  </v>
          </cell>
          <cell r="P1872" t="str">
            <v xml:space="preserve">  </v>
          </cell>
        </row>
        <row r="1873">
          <cell r="H1873" t="str">
            <v xml:space="preserve">  </v>
          </cell>
          <cell r="I1873" t="str">
            <v xml:space="preserve">  </v>
          </cell>
          <cell r="J1873" t="str">
            <v xml:space="preserve">  </v>
          </cell>
          <cell r="K1873" t="str">
            <v xml:space="preserve">  </v>
          </cell>
          <cell r="L1873" t="str">
            <v xml:space="preserve">  </v>
          </cell>
          <cell r="M1873" t="str">
            <v xml:space="preserve">  </v>
          </cell>
          <cell r="N1873" t="str">
            <v xml:space="preserve">  </v>
          </cell>
          <cell r="O1873" t="str">
            <v xml:space="preserve">  </v>
          </cell>
          <cell r="P1873" t="str">
            <v xml:space="preserve">  </v>
          </cell>
        </row>
        <row r="1874">
          <cell r="C1874">
            <v>23231000</v>
          </cell>
          <cell r="D1874" t="str">
            <v>USD</v>
          </cell>
          <cell r="E1874" t="str">
            <v>AFD</v>
          </cell>
          <cell r="F1874" t="str">
            <v>CEC 1067  01 D</v>
          </cell>
          <cell r="G1874" t="str">
            <v>CONAFIPS</v>
          </cell>
          <cell r="H1874" t="str">
            <v xml:space="preserve"> 12.08.2024 </v>
          </cell>
          <cell r="I1874">
            <v>15586600</v>
          </cell>
          <cell r="J1874" t="str">
            <v xml:space="preserve">  </v>
          </cell>
          <cell r="K1874" t="str">
            <v xml:space="preserve">  </v>
          </cell>
          <cell r="L1874" t="str">
            <v xml:space="preserve">  </v>
          </cell>
          <cell r="M1874" t="str">
            <v xml:space="preserve">  </v>
          </cell>
          <cell r="N1874" t="str">
            <v xml:space="preserve">  </v>
          </cell>
          <cell r="O1874" t="str">
            <v xml:space="preserve">  </v>
          </cell>
          <cell r="P1874">
            <v>15586600</v>
          </cell>
        </row>
        <row r="1875">
          <cell r="H1875" t="str">
            <v xml:space="preserve">  </v>
          </cell>
          <cell r="I1875" t="str">
            <v xml:space="preserve">  </v>
          </cell>
          <cell r="J1875" t="str">
            <v xml:space="preserve">  </v>
          </cell>
          <cell r="K1875" t="str">
            <v xml:space="preserve">  </v>
          </cell>
          <cell r="L1875" t="str">
            <v xml:space="preserve">  </v>
          </cell>
          <cell r="M1875" t="str">
            <v xml:space="preserve">  </v>
          </cell>
          <cell r="N1875" t="str">
            <v xml:space="preserve">  </v>
          </cell>
          <cell r="O1875" t="str">
            <v xml:space="preserve">  </v>
          </cell>
          <cell r="P1875" t="str">
            <v xml:space="preserve">  </v>
          </cell>
        </row>
        <row r="1876">
          <cell r="H1876" t="str">
            <v xml:space="preserve">  </v>
          </cell>
          <cell r="I1876" t="str">
            <v xml:space="preserve">  </v>
          </cell>
          <cell r="J1876" t="str">
            <v xml:space="preserve">  </v>
          </cell>
          <cell r="K1876" t="str">
            <v xml:space="preserve">  </v>
          </cell>
          <cell r="L1876" t="str">
            <v xml:space="preserve">  </v>
          </cell>
          <cell r="M1876" t="str">
            <v xml:space="preserve">  </v>
          </cell>
          <cell r="N1876" t="str">
            <v xml:space="preserve">  </v>
          </cell>
          <cell r="O1876" t="str">
            <v xml:space="preserve">  </v>
          </cell>
          <cell r="P1876" t="str">
            <v xml:space="preserve">  </v>
          </cell>
        </row>
        <row r="1877">
          <cell r="H1877" t="str">
            <v xml:space="preserve">  </v>
          </cell>
          <cell r="I1877" t="str">
            <v xml:space="preserve">  </v>
          </cell>
          <cell r="J1877" t="str">
            <v xml:space="preserve">  </v>
          </cell>
          <cell r="K1877" t="str">
            <v xml:space="preserve">  </v>
          </cell>
          <cell r="L1877" t="str">
            <v xml:space="preserve">  </v>
          </cell>
          <cell r="M1877" t="str">
            <v xml:space="preserve">  </v>
          </cell>
          <cell r="N1877" t="str">
            <v xml:space="preserve">  </v>
          </cell>
          <cell r="O1877" t="str">
            <v xml:space="preserve">  </v>
          </cell>
          <cell r="P1877" t="str">
            <v xml:space="preserve">  </v>
          </cell>
        </row>
        <row r="1878">
          <cell r="H1878" t="str">
            <v xml:space="preserve">  </v>
          </cell>
          <cell r="I1878" t="str">
            <v xml:space="preserve">  </v>
          </cell>
          <cell r="J1878" t="str">
            <v xml:space="preserve">  </v>
          </cell>
          <cell r="K1878" t="str">
            <v xml:space="preserve">  </v>
          </cell>
          <cell r="L1878" t="str">
            <v xml:space="preserve">  </v>
          </cell>
          <cell r="M1878" t="str">
            <v xml:space="preserve">  </v>
          </cell>
          <cell r="N1878" t="str">
            <v xml:space="preserve">  </v>
          </cell>
          <cell r="O1878" t="str">
            <v xml:space="preserve">  </v>
          </cell>
          <cell r="P1878" t="str">
            <v xml:space="preserve">  </v>
          </cell>
        </row>
        <row r="1879">
          <cell r="H1879" t="str">
            <v xml:space="preserve">  </v>
          </cell>
          <cell r="I1879" t="str">
            <v xml:space="preserve">  </v>
          </cell>
          <cell r="J1879" t="str">
            <v xml:space="preserve">  </v>
          </cell>
          <cell r="K1879" t="str">
            <v xml:space="preserve">  </v>
          </cell>
          <cell r="L1879" t="str">
            <v xml:space="preserve">  </v>
          </cell>
          <cell r="M1879" t="str">
            <v xml:space="preserve">  </v>
          </cell>
          <cell r="N1879" t="str">
            <v xml:space="preserve">  </v>
          </cell>
          <cell r="O1879" t="str">
            <v xml:space="preserve">  </v>
          </cell>
          <cell r="P1879" t="str">
            <v xml:space="preserve">  </v>
          </cell>
        </row>
        <row r="1880">
          <cell r="C1880">
            <v>23240000</v>
          </cell>
          <cell r="D1880" t="str">
            <v>KRW</v>
          </cell>
          <cell r="E1880" t="str">
            <v>EXIMBANK KOREA</v>
          </cell>
          <cell r="F1880" t="str">
            <v>ECR-4</v>
          </cell>
          <cell r="G1880" t="str">
            <v>MUN. SANTO DOMINGO</v>
          </cell>
          <cell r="H1880" t="str">
            <v xml:space="preserve"> 01.05.2024 </v>
          </cell>
          <cell r="I1880">
            <v>14435835.097999999</v>
          </cell>
          <cell r="J1880" t="str">
            <v xml:space="preserve">  </v>
          </cell>
          <cell r="K1880" t="str">
            <v xml:space="preserve">  </v>
          </cell>
          <cell r="L1880" t="str">
            <v xml:space="preserve">  </v>
          </cell>
          <cell r="M1880">
            <v>2433.77</v>
          </cell>
          <cell r="N1880" t="str">
            <v xml:space="preserve">  </v>
          </cell>
          <cell r="O1880" t="str">
            <v xml:space="preserve">  </v>
          </cell>
          <cell r="P1880">
            <v>14435835.097999999</v>
          </cell>
        </row>
        <row r="1881">
          <cell r="H1881" t="str">
            <v xml:space="preserve">  </v>
          </cell>
          <cell r="I1881" t="str">
            <v xml:space="preserve">  </v>
          </cell>
          <cell r="J1881" t="str">
            <v xml:space="preserve">  </v>
          </cell>
          <cell r="K1881" t="str">
            <v xml:space="preserve">  </v>
          </cell>
          <cell r="L1881" t="str">
            <v xml:space="preserve">  </v>
          </cell>
          <cell r="M1881" t="str">
            <v xml:space="preserve">  </v>
          </cell>
          <cell r="N1881" t="str">
            <v xml:space="preserve">  </v>
          </cell>
          <cell r="O1881" t="str">
            <v xml:space="preserve">  </v>
          </cell>
          <cell r="P1881" t="str">
            <v xml:space="preserve">  </v>
          </cell>
        </row>
        <row r="1882">
          <cell r="H1882" t="str">
            <v xml:space="preserve">  </v>
          </cell>
          <cell r="I1882" t="str">
            <v xml:space="preserve">  </v>
          </cell>
          <cell r="J1882" t="str">
            <v xml:space="preserve">  </v>
          </cell>
          <cell r="K1882" t="str">
            <v xml:space="preserve">  </v>
          </cell>
          <cell r="L1882" t="str">
            <v xml:space="preserve">  </v>
          </cell>
          <cell r="M1882" t="str">
            <v xml:space="preserve">  </v>
          </cell>
          <cell r="N1882" t="str">
            <v xml:space="preserve">  </v>
          </cell>
          <cell r="O1882" t="str">
            <v xml:space="preserve">  </v>
          </cell>
          <cell r="P1882" t="str">
            <v xml:space="preserve">  </v>
          </cell>
        </row>
        <row r="1883">
          <cell r="H1883" t="str">
            <v xml:space="preserve">  </v>
          </cell>
          <cell r="I1883" t="str">
            <v xml:space="preserve">  </v>
          </cell>
          <cell r="J1883" t="str">
            <v xml:space="preserve">  </v>
          </cell>
          <cell r="K1883" t="str">
            <v xml:space="preserve">  </v>
          </cell>
          <cell r="L1883" t="str">
            <v xml:space="preserve">  </v>
          </cell>
          <cell r="M1883" t="str">
            <v xml:space="preserve">  </v>
          </cell>
          <cell r="N1883" t="str">
            <v xml:space="preserve">  </v>
          </cell>
          <cell r="O1883" t="str">
            <v xml:space="preserve">  </v>
          </cell>
          <cell r="P1883" t="str">
            <v xml:space="preserve">  </v>
          </cell>
        </row>
        <row r="1884">
          <cell r="H1884" t="str">
            <v xml:space="preserve">  </v>
          </cell>
          <cell r="I1884" t="str">
            <v xml:space="preserve">  </v>
          </cell>
          <cell r="J1884" t="str">
            <v xml:space="preserve">  </v>
          </cell>
          <cell r="K1884" t="str">
            <v xml:space="preserve">  </v>
          </cell>
          <cell r="L1884" t="str">
            <v xml:space="preserve">  </v>
          </cell>
          <cell r="M1884" t="str">
            <v xml:space="preserve">  </v>
          </cell>
          <cell r="N1884" t="str">
            <v xml:space="preserve">  </v>
          </cell>
          <cell r="O1884" t="str">
            <v xml:space="preserve">  </v>
          </cell>
          <cell r="P1884" t="str">
            <v xml:space="preserve">  </v>
          </cell>
        </row>
        <row r="1885">
          <cell r="H1885" t="str">
            <v xml:space="preserve">  </v>
          </cell>
          <cell r="I1885" t="str">
            <v xml:space="preserve">  </v>
          </cell>
          <cell r="J1885" t="str">
            <v xml:space="preserve">  </v>
          </cell>
          <cell r="K1885" t="str">
            <v xml:space="preserve">  </v>
          </cell>
          <cell r="L1885" t="str">
            <v xml:space="preserve">  </v>
          </cell>
          <cell r="M1885" t="str">
            <v xml:space="preserve">  </v>
          </cell>
          <cell r="N1885" t="str">
            <v xml:space="preserve">  </v>
          </cell>
          <cell r="O1885" t="str">
            <v xml:space="preserve">  </v>
          </cell>
          <cell r="P1885" t="str">
            <v xml:space="preserve">  </v>
          </cell>
        </row>
        <row r="1886">
          <cell r="C1886">
            <v>23250000</v>
          </cell>
          <cell r="D1886" t="str">
            <v>USD</v>
          </cell>
          <cell r="E1886" t="str">
            <v>AFD</v>
          </cell>
          <cell r="F1886" t="str">
            <v>AFD CEC 1068 01 E</v>
          </cell>
          <cell r="G1886" t="str">
            <v>BDE</v>
          </cell>
          <cell r="H1886" t="str">
            <v xml:space="preserve"> 03.12.2024 </v>
          </cell>
          <cell r="I1886">
            <v>5000000</v>
          </cell>
          <cell r="J1886" t="str">
            <v xml:space="preserve">  </v>
          </cell>
          <cell r="K1886" t="str">
            <v xml:space="preserve">  </v>
          </cell>
          <cell r="L1886" t="str">
            <v xml:space="preserve">  </v>
          </cell>
          <cell r="M1886" t="str">
            <v xml:space="preserve">  </v>
          </cell>
          <cell r="N1886" t="str">
            <v xml:space="preserve">  </v>
          </cell>
          <cell r="O1886" t="str">
            <v xml:space="preserve">  </v>
          </cell>
          <cell r="P1886">
            <v>5000000</v>
          </cell>
        </row>
        <row r="1887">
          <cell r="H1887" t="str">
            <v xml:space="preserve">  </v>
          </cell>
          <cell r="I1887" t="str">
            <v xml:space="preserve">  </v>
          </cell>
          <cell r="J1887" t="str">
            <v xml:space="preserve">  </v>
          </cell>
          <cell r="K1887" t="str">
            <v xml:space="preserve">  </v>
          </cell>
          <cell r="L1887" t="str">
            <v xml:space="preserve">  </v>
          </cell>
          <cell r="M1887" t="str">
            <v xml:space="preserve">  </v>
          </cell>
          <cell r="N1887" t="str">
            <v xml:space="preserve">  </v>
          </cell>
          <cell r="O1887" t="str">
            <v xml:space="preserve">  </v>
          </cell>
          <cell r="P1887" t="str">
            <v xml:space="preserve">  </v>
          </cell>
        </row>
        <row r="1888">
          <cell r="H1888" t="str">
            <v xml:space="preserve">  </v>
          </cell>
          <cell r="I1888" t="str">
            <v xml:space="preserve">  </v>
          </cell>
          <cell r="J1888" t="str">
            <v xml:space="preserve">  </v>
          </cell>
          <cell r="K1888" t="str">
            <v xml:space="preserve">  </v>
          </cell>
          <cell r="L1888" t="str">
            <v xml:space="preserve">  </v>
          </cell>
          <cell r="M1888" t="str">
            <v xml:space="preserve">  </v>
          </cell>
          <cell r="N1888" t="str">
            <v xml:space="preserve">  </v>
          </cell>
          <cell r="O1888" t="str">
            <v xml:space="preserve">  </v>
          </cell>
          <cell r="P1888" t="str">
            <v xml:space="preserve">  </v>
          </cell>
        </row>
        <row r="1889">
          <cell r="H1889" t="str">
            <v xml:space="preserve">  </v>
          </cell>
          <cell r="I1889" t="str">
            <v xml:space="preserve">  </v>
          </cell>
          <cell r="J1889" t="str">
            <v xml:space="preserve">  </v>
          </cell>
          <cell r="K1889" t="str">
            <v xml:space="preserve">  </v>
          </cell>
          <cell r="L1889" t="str">
            <v xml:space="preserve">  </v>
          </cell>
          <cell r="M1889" t="str">
            <v xml:space="preserve">  </v>
          </cell>
          <cell r="N1889" t="str">
            <v xml:space="preserve">  </v>
          </cell>
          <cell r="O1889" t="str">
            <v xml:space="preserve">  </v>
          </cell>
          <cell r="P1889" t="str">
            <v xml:space="preserve">  </v>
          </cell>
        </row>
        <row r="1890">
          <cell r="H1890" t="str">
            <v xml:space="preserve">  </v>
          </cell>
          <cell r="I1890" t="str">
            <v xml:space="preserve">  </v>
          </cell>
          <cell r="J1890" t="str">
            <v xml:space="preserve">  </v>
          </cell>
          <cell r="K1890" t="str">
            <v xml:space="preserve">  </v>
          </cell>
          <cell r="L1890" t="str">
            <v xml:space="preserve">  </v>
          </cell>
          <cell r="M1890" t="str">
            <v xml:space="preserve">  </v>
          </cell>
          <cell r="N1890" t="str">
            <v xml:space="preserve">  </v>
          </cell>
          <cell r="O1890" t="str">
            <v xml:space="preserve">  </v>
          </cell>
          <cell r="P1890" t="str">
            <v xml:space="preserve">  </v>
          </cell>
        </row>
        <row r="1891">
          <cell r="H1891" t="str">
            <v xml:space="preserve">  </v>
          </cell>
          <cell r="I1891" t="str">
            <v xml:space="preserve">  </v>
          </cell>
          <cell r="J1891" t="str">
            <v xml:space="preserve">  </v>
          </cell>
          <cell r="K1891" t="str">
            <v xml:space="preserve">  </v>
          </cell>
          <cell r="L1891" t="str">
            <v xml:space="preserve">  </v>
          </cell>
          <cell r="M1891" t="str">
            <v xml:space="preserve">  </v>
          </cell>
          <cell r="N1891" t="str">
            <v xml:space="preserve">  </v>
          </cell>
          <cell r="O1891" t="str">
            <v xml:space="preserve">  </v>
          </cell>
          <cell r="P1891" t="str">
            <v xml:space="preserve">  </v>
          </cell>
        </row>
        <row r="1892">
          <cell r="C1892">
            <v>23260000</v>
          </cell>
          <cell r="D1892" t="str">
            <v>USD</v>
          </cell>
          <cell r="E1892" t="str">
            <v>AFD</v>
          </cell>
          <cell r="F1892" t="str">
            <v>CEC1064 01A</v>
          </cell>
          <cell r="G1892" t="str">
            <v>GOBIERNO CENTRAL</v>
          </cell>
          <cell r="H1892" t="str">
            <v xml:space="preserve"> 16.12.2024 </v>
          </cell>
          <cell r="I1892">
            <v>100000000</v>
          </cell>
          <cell r="J1892" t="str">
            <v xml:space="preserve">  </v>
          </cell>
          <cell r="K1892" t="str">
            <v xml:space="preserve">  </v>
          </cell>
          <cell r="L1892" t="str">
            <v xml:space="preserve">  </v>
          </cell>
          <cell r="M1892" t="str">
            <v xml:space="preserve">  </v>
          </cell>
          <cell r="N1892" t="str">
            <v xml:space="preserve">  </v>
          </cell>
          <cell r="O1892" t="str">
            <v xml:space="preserve">  </v>
          </cell>
          <cell r="P1892">
            <v>100000000</v>
          </cell>
        </row>
        <row r="1893">
          <cell r="H1893" t="str">
            <v xml:space="preserve">  </v>
          </cell>
          <cell r="I1893" t="str">
            <v xml:space="preserve">  </v>
          </cell>
          <cell r="J1893" t="str">
            <v xml:space="preserve">  </v>
          </cell>
          <cell r="K1893" t="str">
            <v xml:space="preserve">  </v>
          </cell>
          <cell r="L1893" t="str">
            <v xml:space="preserve">  </v>
          </cell>
          <cell r="M1893" t="str">
            <v xml:space="preserve">  </v>
          </cell>
          <cell r="N1893" t="str">
            <v xml:space="preserve">  </v>
          </cell>
          <cell r="O1893" t="str">
            <v xml:space="preserve">  </v>
          </cell>
          <cell r="P1893" t="str">
            <v xml:space="preserve">  </v>
          </cell>
        </row>
        <row r="1894">
          <cell r="H1894" t="str">
            <v xml:space="preserve">  </v>
          </cell>
          <cell r="I1894" t="str">
            <v xml:space="preserve">  </v>
          </cell>
          <cell r="J1894" t="str">
            <v xml:space="preserve">  </v>
          </cell>
          <cell r="K1894" t="str">
            <v xml:space="preserve">  </v>
          </cell>
          <cell r="L1894" t="str">
            <v xml:space="preserve">  </v>
          </cell>
          <cell r="M1894" t="str">
            <v xml:space="preserve">  </v>
          </cell>
          <cell r="N1894" t="str">
            <v xml:space="preserve">  </v>
          </cell>
          <cell r="O1894" t="str">
            <v xml:space="preserve">  </v>
          </cell>
          <cell r="P1894" t="str">
            <v xml:space="preserve">  </v>
          </cell>
        </row>
        <row r="1895">
          <cell r="H1895" t="str">
            <v xml:space="preserve">  </v>
          </cell>
          <cell r="I1895" t="str">
            <v xml:space="preserve">  </v>
          </cell>
          <cell r="J1895" t="str">
            <v xml:space="preserve">  </v>
          </cell>
          <cell r="K1895" t="str">
            <v xml:space="preserve">  </v>
          </cell>
          <cell r="L1895" t="str">
            <v xml:space="preserve">  </v>
          </cell>
          <cell r="M1895" t="str">
            <v xml:space="preserve">  </v>
          </cell>
          <cell r="N1895" t="str">
            <v xml:space="preserve">  </v>
          </cell>
          <cell r="O1895" t="str">
            <v xml:space="preserve">  </v>
          </cell>
          <cell r="P1895" t="str">
            <v xml:space="preserve">  </v>
          </cell>
        </row>
        <row r="1896">
          <cell r="H1896" t="str">
            <v xml:space="preserve">  </v>
          </cell>
          <cell r="I1896" t="str">
            <v xml:space="preserve">  </v>
          </cell>
          <cell r="J1896" t="str">
            <v xml:space="preserve">  </v>
          </cell>
          <cell r="K1896" t="str">
            <v xml:space="preserve">  </v>
          </cell>
          <cell r="L1896" t="str">
            <v xml:space="preserve">  </v>
          </cell>
          <cell r="M1896" t="str">
            <v xml:space="preserve">  </v>
          </cell>
          <cell r="N1896" t="str">
            <v xml:space="preserve">  </v>
          </cell>
          <cell r="O1896" t="str">
            <v xml:space="preserve">  </v>
          </cell>
          <cell r="P1896" t="str">
            <v xml:space="preserve">  </v>
          </cell>
        </row>
        <row r="1897">
          <cell r="H1897" t="str">
            <v xml:space="preserve">  </v>
          </cell>
          <cell r="I1897" t="str">
            <v xml:space="preserve">  </v>
          </cell>
          <cell r="J1897" t="str">
            <v xml:space="preserve">  </v>
          </cell>
          <cell r="K1897" t="str">
            <v xml:space="preserve">  </v>
          </cell>
          <cell r="L1897" t="str">
            <v xml:space="preserve">  </v>
          </cell>
          <cell r="M1897" t="str">
            <v xml:space="preserve">  </v>
          </cell>
          <cell r="N1897" t="str">
            <v xml:space="preserve">  </v>
          </cell>
          <cell r="O1897" t="str">
            <v xml:space="preserve">  </v>
          </cell>
          <cell r="P1897" t="str">
            <v xml:space="preserve">  </v>
          </cell>
        </row>
        <row r="1898">
          <cell r="C1898">
            <v>23270000</v>
          </cell>
          <cell r="D1898" t="str">
            <v>USD</v>
          </cell>
          <cell r="E1898" t="str">
            <v>AFD</v>
          </cell>
          <cell r="F1898" t="str">
            <v>AFD CEC 1072 01 Z</v>
          </cell>
          <cell r="G1898" t="str">
            <v>EP MUN. ASEO CUENCA</v>
          </cell>
          <cell r="H1898" t="str">
            <v xml:space="preserve"> 11.03.2025 </v>
          </cell>
          <cell r="I1898">
            <v>6013232.6600000001</v>
          </cell>
          <cell r="J1898" t="str">
            <v xml:space="preserve">  </v>
          </cell>
          <cell r="K1898" t="str">
            <v xml:space="preserve">  </v>
          </cell>
          <cell r="L1898" t="str">
            <v xml:space="preserve">  </v>
          </cell>
          <cell r="M1898" t="str">
            <v xml:space="preserve">  </v>
          </cell>
          <cell r="N1898" t="str">
            <v xml:space="preserve">  </v>
          </cell>
          <cell r="O1898" t="str">
            <v xml:space="preserve">  </v>
          </cell>
          <cell r="P1898">
            <v>6013232.6600000001</v>
          </cell>
        </row>
        <row r="1899">
          <cell r="H1899" t="str">
            <v xml:space="preserve">  </v>
          </cell>
          <cell r="I1899" t="str">
            <v xml:space="preserve">  </v>
          </cell>
          <cell r="J1899" t="str">
            <v xml:space="preserve">  </v>
          </cell>
          <cell r="K1899" t="str">
            <v xml:space="preserve">  </v>
          </cell>
          <cell r="L1899" t="str">
            <v xml:space="preserve">  </v>
          </cell>
          <cell r="M1899" t="str">
            <v xml:space="preserve">  </v>
          </cell>
          <cell r="N1899" t="str">
            <v xml:space="preserve">  </v>
          </cell>
          <cell r="O1899" t="str">
            <v xml:space="preserve">  </v>
          </cell>
          <cell r="P1899" t="str">
            <v xml:space="preserve">  </v>
          </cell>
        </row>
        <row r="1900">
          <cell r="H1900" t="str">
            <v xml:space="preserve">  </v>
          </cell>
          <cell r="I1900" t="str">
            <v xml:space="preserve">  </v>
          </cell>
          <cell r="J1900" t="str">
            <v xml:space="preserve">  </v>
          </cell>
          <cell r="K1900" t="str">
            <v xml:space="preserve">  </v>
          </cell>
          <cell r="L1900" t="str">
            <v xml:space="preserve">  </v>
          </cell>
          <cell r="M1900" t="str">
            <v xml:space="preserve">  </v>
          </cell>
          <cell r="N1900" t="str">
            <v xml:space="preserve">  </v>
          </cell>
          <cell r="O1900" t="str">
            <v xml:space="preserve">  </v>
          </cell>
          <cell r="P1900" t="str">
            <v xml:space="preserve">  </v>
          </cell>
        </row>
        <row r="1901">
          <cell r="H1901" t="str">
            <v xml:space="preserve">  </v>
          </cell>
          <cell r="I1901" t="str">
            <v xml:space="preserve">  </v>
          </cell>
          <cell r="J1901" t="str">
            <v xml:space="preserve">  </v>
          </cell>
          <cell r="K1901" t="str">
            <v xml:space="preserve">  </v>
          </cell>
          <cell r="L1901" t="str">
            <v xml:space="preserve">  </v>
          </cell>
          <cell r="M1901" t="str">
            <v xml:space="preserve">  </v>
          </cell>
          <cell r="N1901" t="str">
            <v xml:space="preserve">  </v>
          </cell>
          <cell r="O1901" t="str">
            <v xml:space="preserve">  </v>
          </cell>
          <cell r="P1901" t="str">
            <v xml:space="preserve">  </v>
          </cell>
        </row>
        <row r="1902">
          <cell r="H1902" t="str">
            <v xml:space="preserve">  </v>
          </cell>
          <cell r="I1902" t="str">
            <v xml:space="preserve">  </v>
          </cell>
          <cell r="J1902" t="str">
            <v xml:space="preserve">  </v>
          </cell>
          <cell r="K1902" t="str">
            <v xml:space="preserve">  </v>
          </cell>
          <cell r="L1902" t="str">
            <v xml:space="preserve">  </v>
          </cell>
          <cell r="M1902" t="str">
            <v xml:space="preserve">  </v>
          </cell>
          <cell r="N1902" t="str">
            <v xml:space="preserve">  </v>
          </cell>
          <cell r="O1902" t="str">
            <v xml:space="preserve">  </v>
          </cell>
          <cell r="P1902" t="str">
            <v xml:space="preserve">  </v>
          </cell>
        </row>
        <row r="1903">
          <cell r="H1903" t="str">
            <v xml:space="preserve">  </v>
          </cell>
          <cell r="I1903" t="str">
            <v xml:space="preserve">  </v>
          </cell>
          <cell r="J1903" t="str">
            <v xml:space="preserve">  </v>
          </cell>
          <cell r="K1903" t="str">
            <v xml:space="preserve">  </v>
          </cell>
          <cell r="L1903" t="str">
            <v xml:space="preserve">  </v>
          </cell>
          <cell r="M1903" t="str">
            <v xml:space="preserve">  </v>
          </cell>
          <cell r="N1903" t="str">
            <v xml:space="preserve">  </v>
          </cell>
          <cell r="O1903" t="str">
            <v xml:space="preserve">  </v>
          </cell>
          <cell r="P1903" t="str">
            <v xml:space="preserve">  </v>
          </cell>
        </row>
        <row r="1904">
          <cell r="C1904">
            <v>23536000</v>
          </cell>
          <cell r="D1904" t="str">
            <v>USD</v>
          </cell>
          <cell r="E1904" t="str">
            <v>ICO - ESPAÑA</v>
          </cell>
          <cell r="F1904" t="str">
            <v>ICO 17M PORTOVIEJO</v>
          </cell>
          <cell r="G1904" t="str">
            <v>MUN. PORTOVIEJO</v>
          </cell>
          <cell r="H1904" t="str">
            <v xml:space="preserve"> 18.03.2022 </v>
          </cell>
          <cell r="I1904">
            <v>11945715.109999999</v>
          </cell>
          <cell r="J1904" t="str">
            <v xml:space="preserve">  </v>
          </cell>
          <cell r="K1904" t="str">
            <v xml:space="preserve">  </v>
          </cell>
          <cell r="L1904" t="str">
            <v xml:space="preserve">  </v>
          </cell>
          <cell r="M1904" t="str">
            <v xml:space="preserve">  </v>
          </cell>
          <cell r="N1904" t="str">
            <v xml:space="preserve">  </v>
          </cell>
          <cell r="O1904" t="str">
            <v xml:space="preserve">  </v>
          </cell>
          <cell r="P1904">
            <v>11945715.109999999</v>
          </cell>
        </row>
        <row r="1905">
          <cell r="H1905" t="str">
            <v xml:space="preserve">  </v>
          </cell>
          <cell r="I1905" t="str">
            <v xml:space="preserve">  </v>
          </cell>
          <cell r="J1905" t="str">
            <v xml:space="preserve">  </v>
          </cell>
          <cell r="K1905" t="str">
            <v xml:space="preserve">  </v>
          </cell>
          <cell r="L1905" t="str">
            <v xml:space="preserve">  </v>
          </cell>
          <cell r="M1905" t="str">
            <v xml:space="preserve">  </v>
          </cell>
          <cell r="N1905" t="str">
            <v xml:space="preserve">  </v>
          </cell>
          <cell r="O1905" t="str">
            <v xml:space="preserve">  </v>
          </cell>
          <cell r="P1905" t="str">
            <v xml:space="preserve">  </v>
          </cell>
        </row>
        <row r="1906">
          <cell r="H1906" t="str">
            <v xml:space="preserve">  </v>
          </cell>
          <cell r="I1906" t="str">
            <v xml:space="preserve">  </v>
          </cell>
          <cell r="J1906" t="str">
            <v xml:space="preserve">  </v>
          </cell>
          <cell r="K1906" t="str">
            <v xml:space="preserve">  </v>
          </cell>
          <cell r="L1906" t="str">
            <v xml:space="preserve">  </v>
          </cell>
          <cell r="M1906" t="str">
            <v xml:space="preserve">  </v>
          </cell>
          <cell r="N1906" t="str">
            <v xml:space="preserve">  </v>
          </cell>
          <cell r="O1906" t="str">
            <v xml:space="preserve">  </v>
          </cell>
          <cell r="P1906" t="str">
            <v xml:space="preserve">  </v>
          </cell>
        </row>
        <row r="1907">
          <cell r="H1907" t="str">
            <v xml:space="preserve">  </v>
          </cell>
          <cell r="I1907" t="str">
            <v xml:space="preserve">  </v>
          </cell>
          <cell r="J1907" t="str">
            <v xml:space="preserve">  </v>
          </cell>
          <cell r="K1907" t="str">
            <v xml:space="preserve">  </v>
          </cell>
          <cell r="L1907" t="str">
            <v xml:space="preserve">  </v>
          </cell>
          <cell r="M1907" t="str">
            <v xml:space="preserve">  </v>
          </cell>
          <cell r="N1907" t="str">
            <v xml:space="preserve">  </v>
          </cell>
          <cell r="O1907" t="str">
            <v xml:space="preserve">  </v>
          </cell>
          <cell r="P1907" t="str">
            <v xml:space="preserve">  </v>
          </cell>
        </row>
        <row r="1908">
          <cell r="H1908" t="str">
            <v xml:space="preserve">  </v>
          </cell>
          <cell r="I1908" t="str">
            <v xml:space="preserve">  </v>
          </cell>
          <cell r="J1908" t="str">
            <v xml:space="preserve">  </v>
          </cell>
          <cell r="K1908" t="str">
            <v xml:space="preserve">  </v>
          </cell>
          <cell r="L1908" t="str">
            <v xml:space="preserve">  </v>
          </cell>
          <cell r="M1908" t="str">
            <v xml:space="preserve">  </v>
          </cell>
          <cell r="N1908" t="str">
            <v xml:space="preserve">  </v>
          </cell>
          <cell r="O1908" t="str">
            <v xml:space="preserve">  </v>
          </cell>
          <cell r="P1908" t="str">
            <v xml:space="preserve">  </v>
          </cell>
        </row>
        <row r="1909">
          <cell r="H1909" t="str">
            <v xml:space="preserve">  </v>
          </cell>
          <cell r="I1909" t="str">
            <v xml:space="preserve">  </v>
          </cell>
          <cell r="J1909" t="str">
            <v xml:space="preserve">  </v>
          </cell>
          <cell r="K1909" t="str">
            <v xml:space="preserve">  </v>
          </cell>
          <cell r="L1909" t="str">
            <v xml:space="preserve">  </v>
          </cell>
          <cell r="M1909" t="str">
            <v xml:space="preserve">  </v>
          </cell>
          <cell r="N1909" t="str">
            <v xml:space="preserve">  </v>
          </cell>
          <cell r="O1909" t="str">
            <v xml:space="preserve">  </v>
          </cell>
          <cell r="P1909" t="str">
            <v xml:space="preserve">  </v>
          </cell>
        </row>
        <row r="1910">
          <cell r="C1910">
            <v>28005001</v>
          </cell>
          <cell r="D1910" t="str">
            <v>USD</v>
          </cell>
          <cell r="E1910" t="str">
            <v>CITIBANK-USA</v>
          </cell>
          <cell r="F1910" t="str">
            <v>B.GLOBALES 2030</v>
          </cell>
          <cell r="G1910" t="str">
            <v>GOBIERNO CENTRAL</v>
          </cell>
          <cell r="H1910" t="str">
            <v xml:space="preserve"> 23.08.2000 </v>
          </cell>
          <cell r="I1910">
            <v>172772181.38999999</v>
          </cell>
          <cell r="J1910" t="str">
            <v xml:space="preserve">  </v>
          </cell>
          <cell r="K1910" t="str">
            <v xml:space="preserve">  </v>
          </cell>
          <cell r="L1910" t="str">
            <v xml:space="preserve">  </v>
          </cell>
          <cell r="M1910" t="str">
            <v xml:space="preserve">  </v>
          </cell>
          <cell r="N1910" t="str">
            <v xml:space="preserve">  </v>
          </cell>
          <cell r="O1910" t="str">
            <v xml:space="preserve">  </v>
          </cell>
          <cell r="P1910">
            <v>172772181.38999999</v>
          </cell>
        </row>
        <row r="1911">
          <cell r="H1911" t="str">
            <v xml:space="preserve">  </v>
          </cell>
          <cell r="I1911" t="str">
            <v xml:space="preserve">  </v>
          </cell>
          <cell r="J1911" t="str">
            <v xml:space="preserve">  </v>
          </cell>
          <cell r="K1911" t="str">
            <v xml:space="preserve">  </v>
          </cell>
          <cell r="L1911" t="str">
            <v xml:space="preserve">  </v>
          </cell>
          <cell r="M1911" t="str">
            <v xml:space="preserve">  </v>
          </cell>
          <cell r="N1911" t="str">
            <v xml:space="preserve">  </v>
          </cell>
          <cell r="O1911" t="str">
            <v xml:space="preserve">  </v>
          </cell>
          <cell r="P1911" t="str">
            <v xml:space="preserve">  </v>
          </cell>
        </row>
        <row r="1912">
          <cell r="H1912" t="str">
            <v xml:space="preserve">  </v>
          </cell>
          <cell r="I1912" t="str">
            <v xml:space="preserve">  </v>
          </cell>
          <cell r="J1912" t="str">
            <v xml:space="preserve">  </v>
          </cell>
          <cell r="K1912" t="str">
            <v xml:space="preserve">  </v>
          </cell>
          <cell r="L1912" t="str">
            <v xml:space="preserve">  </v>
          </cell>
          <cell r="M1912" t="str">
            <v xml:space="preserve">  </v>
          </cell>
          <cell r="N1912" t="str">
            <v xml:space="preserve">  </v>
          </cell>
          <cell r="O1912" t="str">
            <v xml:space="preserve">  </v>
          </cell>
          <cell r="P1912" t="str">
            <v xml:space="preserve">  </v>
          </cell>
        </row>
        <row r="1913">
          <cell r="H1913" t="str">
            <v xml:space="preserve">  </v>
          </cell>
          <cell r="I1913" t="str">
            <v xml:space="preserve">  </v>
          </cell>
          <cell r="J1913" t="str">
            <v xml:space="preserve">  </v>
          </cell>
          <cell r="K1913" t="str">
            <v xml:space="preserve">  </v>
          </cell>
          <cell r="L1913" t="str">
            <v xml:space="preserve">  </v>
          </cell>
          <cell r="M1913" t="str">
            <v xml:space="preserve">  </v>
          </cell>
          <cell r="N1913" t="str">
            <v xml:space="preserve">  </v>
          </cell>
          <cell r="O1913" t="str">
            <v xml:space="preserve">  </v>
          </cell>
          <cell r="P1913" t="str">
            <v xml:space="preserve">  </v>
          </cell>
        </row>
        <row r="1914">
          <cell r="H1914" t="str">
            <v xml:space="preserve">  </v>
          </cell>
          <cell r="I1914" t="str">
            <v xml:space="preserve">  </v>
          </cell>
          <cell r="J1914" t="str">
            <v xml:space="preserve">  </v>
          </cell>
          <cell r="K1914" t="str">
            <v xml:space="preserve">  </v>
          </cell>
          <cell r="L1914" t="str">
            <v xml:space="preserve">  </v>
          </cell>
          <cell r="M1914" t="str">
            <v xml:space="preserve">  </v>
          </cell>
          <cell r="N1914" t="str">
            <v xml:space="preserve">  </v>
          </cell>
          <cell r="O1914" t="str">
            <v xml:space="preserve">  </v>
          </cell>
          <cell r="P1914" t="str">
            <v xml:space="preserve">  </v>
          </cell>
        </row>
        <row r="1915">
          <cell r="H1915" t="str">
            <v xml:space="preserve">  </v>
          </cell>
          <cell r="I1915" t="str">
            <v xml:space="preserve">  </v>
          </cell>
          <cell r="J1915" t="str">
            <v xml:space="preserve">  </v>
          </cell>
          <cell r="K1915" t="str">
            <v xml:space="preserve">  </v>
          </cell>
          <cell r="L1915" t="str">
            <v xml:space="preserve">  </v>
          </cell>
          <cell r="M1915" t="str">
            <v xml:space="preserve">  </v>
          </cell>
          <cell r="N1915" t="str">
            <v xml:space="preserve">  </v>
          </cell>
          <cell r="O1915" t="str">
            <v xml:space="preserve">  </v>
          </cell>
          <cell r="P1915" t="str">
            <v xml:space="preserve">  </v>
          </cell>
        </row>
        <row r="1916">
          <cell r="C1916">
            <v>28006001</v>
          </cell>
          <cell r="D1916" t="str">
            <v>USD</v>
          </cell>
          <cell r="E1916" t="str">
            <v>CITIBANK-USA</v>
          </cell>
          <cell r="F1916" t="str">
            <v>B.GLOBALES 2012</v>
          </cell>
          <cell r="G1916" t="str">
            <v>GOBIERNO CENTRAL</v>
          </cell>
          <cell r="H1916" t="str">
            <v xml:space="preserve"> 23.08.2000 </v>
          </cell>
          <cell r="I1916">
            <v>79052957.560000002</v>
          </cell>
          <cell r="J1916" t="str">
            <v xml:space="preserve">  </v>
          </cell>
          <cell r="K1916" t="str">
            <v xml:space="preserve">  </v>
          </cell>
          <cell r="L1916" t="str">
            <v xml:space="preserve">  </v>
          </cell>
          <cell r="M1916" t="str">
            <v xml:space="preserve">  </v>
          </cell>
          <cell r="N1916" t="str">
            <v xml:space="preserve">  </v>
          </cell>
          <cell r="O1916" t="str">
            <v xml:space="preserve">  </v>
          </cell>
          <cell r="P1916">
            <v>79052957.560000002</v>
          </cell>
        </row>
        <row r="1917">
          <cell r="H1917" t="str">
            <v xml:space="preserve">  </v>
          </cell>
          <cell r="I1917" t="str">
            <v xml:space="preserve">  </v>
          </cell>
          <cell r="J1917" t="str">
            <v xml:space="preserve">  </v>
          </cell>
          <cell r="K1917" t="str">
            <v xml:space="preserve">  </v>
          </cell>
          <cell r="L1917" t="str">
            <v xml:space="preserve">  </v>
          </cell>
          <cell r="M1917" t="str">
            <v xml:space="preserve">  </v>
          </cell>
          <cell r="N1917" t="str">
            <v xml:space="preserve">  </v>
          </cell>
          <cell r="O1917" t="str">
            <v xml:space="preserve">  </v>
          </cell>
          <cell r="P1917" t="str">
            <v xml:space="preserve">  </v>
          </cell>
        </row>
        <row r="1918">
          <cell r="H1918" t="str">
            <v xml:space="preserve">  </v>
          </cell>
          <cell r="I1918" t="str">
            <v xml:space="preserve">  </v>
          </cell>
          <cell r="J1918" t="str">
            <v xml:space="preserve">  </v>
          </cell>
          <cell r="K1918" t="str">
            <v xml:space="preserve">  </v>
          </cell>
          <cell r="L1918" t="str">
            <v xml:space="preserve">  </v>
          </cell>
          <cell r="M1918" t="str">
            <v xml:space="preserve">  </v>
          </cell>
          <cell r="N1918" t="str">
            <v xml:space="preserve">  </v>
          </cell>
          <cell r="O1918" t="str">
            <v xml:space="preserve">  </v>
          </cell>
          <cell r="P1918" t="str">
            <v xml:space="preserve">  </v>
          </cell>
        </row>
        <row r="1919">
          <cell r="H1919" t="str">
            <v xml:space="preserve">  </v>
          </cell>
          <cell r="I1919" t="str">
            <v xml:space="preserve">  </v>
          </cell>
          <cell r="J1919" t="str">
            <v xml:space="preserve">  </v>
          </cell>
          <cell r="K1919" t="str">
            <v xml:space="preserve">  </v>
          </cell>
          <cell r="L1919" t="str">
            <v xml:space="preserve">  </v>
          </cell>
          <cell r="M1919" t="str">
            <v xml:space="preserve">  </v>
          </cell>
          <cell r="N1919" t="str">
            <v xml:space="preserve">  </v>
          </cell>
          <cell r="O1919" t="str">
            <v xml:space="preserve">  </v>
          </cell>
          <cell r="P1919" t="str">
            <v xml:space="preserve">  </v>
          </cell>
        </row>
        <row r="1920">
          <cell r="H1920" t="str">
            <v xml:space="preserve">  </v>
          </cell>
          <cell r="I1920" t="str">
            <v xml:space="preserve">  </v>
          </cell>
          <cell r="J1920" t="str">
            <v xml:space="preserve">  </v>
          </cell>
          <cell r="K1920" t="str">
            <v xml:space="preserve">  </v>
          </cell>
          <cell r="L1920" t="str">
            <v xml:space="preserve">  </v>
          </cell>
          <cell r="M1920" t="str">
            <v xml:space="preserve">  </v>
          </cell>
          <cell r="N1920" t="str">
            <v xml:space="preserve">  </v>
          </cell>
          <cell r="O1920" t="str">
            <v xml:space="preserve">  </v>
          </cell>
          <cell r="P1920" t="str">
            <v xml:space="preserve">  </v>
          </cell>
        </row>
        <row r="1921">
          <cell r="H1921" t="str">
            <v xml:space="preserve">  </v>
          </cell>
          <cell r="I1921" t="str">
            <v xml:space="preserve">  </v>
          </cell>
          <cell r="J1921" t="str">
            <v xml:space="preserve">  </v>
          </cell>
          <cell r="K1921" t="str">
            <v xml:space="preserve">  </v>
          </cell>
          <cell r="L1921" t="str">
            <v xml:space="preserve">  </v>
          </cell>
          <cell r="M1921" t="str">
            <v xml:space="preserve">  </v>
          </cell>
          <cell r="N1921" t="str">
            <v xml:space="preserve">  </v>
          </cell>
          <cell r="O1921" t="str">
            <v xml:space="preserve">  </v>
          </cell>
          <cell r="P1921" t="str">
            <v xml:space="preserve">  </v>
          </cell>
        </row>
        <row r="1922">
          <cell r="C1922">
            <v>28007001</v>
          </cell>
          <cell r="D1922" t="str">
            <v>USD</v>
          </cell>
          <cell r="E1922" t="str">
            <v>CITIBANK-USA</v>
          </cell>
          <cell r="F1922" t="str">
            <v>B.GLOBALES 2030</v>
          </cell>
          <cell r="G1922" t="str">
            <v>AUT. PORT. GUAYAS</v>
          </cell>
          <cell r="H1922" t="str">
            <v xml:space="preserve"> 23.08.2000 </v>
          </cell>
          <cell r="I1922">
            <v>4982801.2</v>
          </cell>
          <cell r="J1922" t="str">
            <v xml:space="preserve">  </v>
          </cell>
          <cell r="K1922" t="str">
            <v xml:space="preserve">  </v>
          </cell>
          <cell r="L1922" t="str">
            <v xml:space="preserve">  </v>
          </cell>
          <cell r="M1922" t="str">
            <v xml:space="preserve">  </v>
          </cell>
          <cell r="N1922" t="str">
            <v xml:space="preserve">  </v>
          </cell>
          <cell r="O1922" t="str">
            <v xml:space="preserve">  </v>
          </cell>
          <cell r="P1922">
            <v>4982801.2</v>
          </cell>
        </row>
        <row r="1923">
          <cell r="H1923" t="str">
            <v xml:space="preserve">  </v>
          </cell>
          <cell r="I1923" t="str">
            <v xml:space="preserve">  </v>
          </cell>
          <cell r="J1923" t="str">
            <v xml:space="preserve">  </v>
          </cell>
          <cell r="K1923" t="str">
            <v xml:space="preserve">  </v>
          </cell>
          <cell r="L1923" t="str">
            <v xml:space="preserve">  </v>
          </cell>
          <cell r="M1923" t="str">
            <v xml:space="preserve">  </v>
          </cell>
          <cell r="N1923" t="str">
            <v xml:space="preserve">  </v>
          </cell>
          <cell r="O1923" t="str">
            <v xml:space="preserve">  </v>
          </cell>
          <cell r="P1923" t="str">
            <v xml:space="preserve">  </v>
          </cell>
        </row>
        <row r="1924">
          <cell r="H1924" t="str">
            <v xml:space="preserve">  </v>
          </cell>
          <cell r="I1924" t="str">
            <v xml:space="preserve">  </v>
          </cell>
          <cell r="J1924" t="str">
            <v xml:space="preserve">  </v>
          </cell>
          <cell r="K1924" t="str">
            <v xml:space="preserve">  </v>
          </cell>
          <cell r="L1924" t="str">
            <v xml:space="preserve">  </v>
          </cell>
          <cell r="M1924" t="str">
            <v xml:space="preserve">  </v>
          </cell>
          <cell r="N1924" t="str">
            <v xml:space="preserve">  </v>
          </cell>
          <cell r="O1924" t="str">
            <v xml:space="preserve">  </v>
          </cell>
          <cell r="P1924" t="str">
            <v xml:space="preserve">  </v>
          </cell>
        </row>
        <row r="1925">
          <cell r="H1925" t="str">
            <v xml:space="preserve">  </v>
          </cell>
          <cell r="I1925" t="str">
            <v xml:space="preserve">  </v>
          </cell>
          <cell r="J1925" t="str">
            <v xml:space="preserve">  </v>
          </cell>
          <cell r="K1925" t="str">
            <v xml:space="preserve">  </v>
          </cell>
          <cell r="L1925" t="str">
            <v xml:space="preserve">  </v>
          </cell>
          <cell r="M1925" t="str">
            <v xml:space="preserve">  </v>
          </cell>
          <cell r="N1925" t="str">
            <v xml:space="preserve">  </v>
          </cell>
          <cell r="O1925" t="str">
            <v xml:space="preserve">  </v>
          </cell>
          <cell r="P1925" t="str">
            <v xml:space="preserve">  </v>
          </cell>
        </row>
        <row r="1926">
          <cell r="H1926" t="str">
            <v xml:space="preserve">  </v>
          </cell>
          <cell r="I1926" t="str">
            <v xml:space="preserve">  </v>
          </cell>
          <cell r="J1926" t="str">
            <v xml:space="preserve">  </v>
          </cell>
          <cell r="K1926" t="str">
            <v xml:space="preserve">  </v>
          </cell>
          <cell r="L1926" t="str">
            <v xml:space="preserve">  </v>
          </cell>
          <cell r="M1926" t="str">
            <v xml:space="preserve">  </v>
          </cell>
          <cell r="N1926" t="str">
            <v xml:space="preserve">  </v>
          </cell>
          <cell r="O1926" t="str">
            <v xml:space="preserve">  </v>
          </cell>
          <cell r="P1926" t="str">
            <v xml:space="preserve">  </v>
          </cell>
        </row>
        <row r="1927">
          <cell r="H1927" t="str">
            <v xml:space="preserve">  </v>
          </cell>
          <cell r="I1927" t="str">
            <v xml:space="preserve">  </v>
          </cell>
          <cell r="J1927" t="str">
            <v xml:space="preserve">  </v>
          </cell>
          <cell r="K1927" t="str">
            <v xml:space="preserve">  </v>
          </cell>
          <cell r="L1927" t="str">
            <v xml:space="preserve">  </v>
          </cell>
          <cell r="M1927" t="str">
            <v xml:space="preserve">  </v>
          </cell>
          <cell r="N1927" t="str">
            <v xml:space="preserve">  </v>
          </cell>
          <cell r="O1927" t="str">
            <v xml:space="preserve">  </v>
          </cell>
          <cell r="P1927" t="str">
            <v xml:space="preserve">  </v>
          </cell>
        </row>
        <row r="1928">
          <cell r="C1928">
            <v>28008001</v>
          </cell>
          <cell r="D1928" t="str">
            <v>USD</v>
          </cell>
          <cell r="E1928" t="str">
            <v>CITIBANK-USA</v>
          </cell>
          <cell r="F1928" t="str">
            <v>B.GLOBALES 2012</v>
          </cell>
          <cell r="G1928" t="str">
            <v>AUT. PORT. GUAYAS</v>
          </cell>
          <cell r="H1928" t="str">
            <v xml:space="preserve"> 23.08.2000 </v>
          </cell>
          <cell r="I1928">
            <v>570180</v>
          </cell>
          <cell r="J1928" t="str">
            <v xml:space="preserve">  </v>
          </cell>
          <cell r="K1928" t="str">
            <v xml:space="preserve">  </v>
          </cell>
          <cell r="L1928" t="str">
            <v xml:space="preserve">  </v>
          </cell>
          <cell r="M1928" t="str">
            <v xml:space="preserve">  </v>
          </cell>
          <cell r="N1928" t="str">
            <v xml:space="preserve">  </v>
          </cell>
          <cell r="O1928" t="str">
            <v xml:space="preserve">  </v>
          </cell>
          <cell r="P1928">
            <v>570180</v>
          </cell>
        </row>
        <row r="1929">
          <cell r="H1929" t="str">
            <v xml:space="preserve">  </v>
          </cell>
          <cell r="I1929" t="str">
            <v xml:space="preserve">  </v>
          </cell>
          <cell r="J1929" t="str">
            <v xml:space="preserve">  </v>
          </cell>
          <cell r="K1929" t="str">
            <v xml:space="preserve">  </v>
          </cell>
          <cell r="L1929" t="str">
            <v xml:space="preserve">  </v>
          </cell>
          <cell r="M1929" t="str">
            <v xml:space="preserve">  </v>
          </cell>
          <cell r="N1929" t="str">
            <v xml:space="preserve">  </v>
          </cell>
          <cell r="O1929" t="str">
            <v xml:space="preserve">  </v>
          </cell>
          <cell r="P1929" t="str">
            <v xml:space="preserve">  </v>
          </cell>
        </row>
        <row r="1930">
          <cell r="H1930" t="str">
            <v xml:space="preserve">  </v>
          </cell>
          <cell r="I1930" t="str">
            <v xml:space="preserve">  </v>
          </cell>
          <cell r="J1930" t="str">
            <v xml:space="preserve">  </v>
          </cell>
          <cell r="K1930" t="str">
            <v xml:space="preserve">  </v>
          </cell>
          <cell r="L1930" t="str">
            <v xml:space="preserve">  </v>
          </cell>
          <cell r="M1930" t="str">
            <v xml:space="preserve">  </v>
          </cell>
          <cell r="N1930" t="str">
            <v xml:space="preserve">  </v>
          </cell>
          <cell r="O1930" t="str">
            <v xml:space="preserve">  </v>
          </cell>
          <cell r="P1930" t="str">
            <v xml:space="preserve">  </v>
          </cell>
        </row>
        <row r="1931">
          <cell r="H1931" t="str">
            <v xml:space="preserve">  </v>
          </cell>
          <cell r="I1931" t="str">
            <v xml:space="preserve">  </v>
          </cell>
          <cell r="J1931" t="str">
            <v xml:space="preserve">  </v>
          </cell>
          <cell r="K1931" t="str">
            <v xml:space="preserve">  </v>
          </cell>
          <cell r="L1931" t="str">
            <v xml:space="preserve">  </v>
          </cell>
          <cell r="M1931" t="str">
            <v xml:space="preserve">  </v>
          </cell>
          <cell r="N1931" t="str">
            <v xml:space="preserve">  </v>
          </cell>
          <cell r="O1931" t="str">
            <v xml:space="preserve">  </v>
          </cell>
          <cell r="P1931" t="str">
            <v xml:space="preserve">  </v>
          </cell>
        </row>
        <row r="1932">
          <cell r="H1932" t="str">
            <v xml:space="preserve">  </v>
          </cell>
          <cell r="I1932" t="str">
            <v xml:space="preserve">  </v>
          </cell>
          <cell r="J1932" t="str">
            <v xml:space="preserve">  </v>
          </cell>
          <cell r="K1932" t="str">
            <v xml:space="preserve">  </v>
          </cell>
          <cell r="L1932" t="str">
            <v xml:space="preserve">  </v>
          </cell>
          <cell r="M1932" t="str">
            <v xml:space="preserve">  </v>
          </cell>
          <cell r="N1932" t="str">
            <v xml:space="preserve">  </v>
          </cell>
          <cell r="O1932" t="str">
            <v xml:space="preserve">  </v>
          </cell>
          <cell r="P1932" t="str">
            <v xml:space="preserve">  </v>
          </cell>
        </row>
        <row r="1933">
          <cell r="H1933" t="str">
            <v xml:space="preserve">  </v>
          </cell>
          <cell r="I1933" t="str">
            <v xml:space="preserve">  </v>
          </cell>
          <cell r="J1933" t="str">
            <v xml:space="preserve">  </v>
          </cell>
          <cell r="K1933" t="str">
            <v xml:space="preserve">  </v>
          </cell>
          <cell r="L1933" t="str">
            <v xml:space="preserve">  </v>
          </cell>
          <cell r="M1933" t="str">
            <v xml:space="preserve">  </v>
          </cell>
          <cell r="N1933" t="str">
            <v xml:space="preserve">  </v>
          </cell>
          <cell r="O1933" t="str">
            <v xml:space="preserve">  </v>
          </cell>
          <cell r="P1933" t="str">
            <v xml:space="preserve">  </v>
          </cell>
        </row>
        <row r="1934">
          <cell r="C1934">
            <v>28009001</v>
          </cell>
          <cell r="D1934" t="str">
            <v>USD</v>
          </cell>
          <cell r="E1934" t="str">
            <v>CITIBANK-USA</v>
          </cell>
          <cell r="F1934" t="str">
            <v>B.GLOBALES 2030</v>
          </cell>
          <cell r="G1934" t="str">
            <v>AUT. PORT. BOLIVAR</v>
          </cell>
          <cell r="H1934" t="str">
            <v xml:space="preserve"> 23.08.2000 </v>
          </cell>
          <cell r="I1934">
            <v>18033022</v>
          </cell>
          <cell r="J1934" t="str">
            <v xml:space="preserve">  </v>
          </cell>
          <cell r="K1934" t="str">
            <v xml:space="preserve">  </v>
          </cell>
          <cell r="L1934" t="str">
            <v xml:space="preserve">  </v>
          </cell>
          <cell r="M1934" t="str">
            <v xml:space="preserve">  </v>
          </cell>
          <cell r="N1934" t="str">
            <v xml:space="preserve">  </v>
          </cell>
          <cell r="O1934" t="str">
            <v xml:space="preserve">  </v>
          </cell>
          <cell r="P1934">
            <v>18033022</v>
          </cell>
        </row>
        <row r="1935">
          <cell r="H1935" t="str">
            <v xml:space="preserve">  </v>
          </cell>
          <cell r="I1935" t="str">
            <v xml:space="preserve">  </v>
          </cell>
          <cell r="J1935" t="str">
            <v xml:space="preserve">  </v>
          </cell>
          <cell r="K1935" t="str">
            <v xml:space="preserve">  </v>
          </cell>
          <cell r="L1935" t="str">
            <v xml:space="preserve">  </v>
          </cell>
          <cell r="M1935" t="str">
            <v xml:space="preserve">  </v>
          </cell>
          <cell r="N1935" t="str">
            <v xml:space="preserve">  </v>
          </cell>
          <cell r="O1935" t="str">
            <v xml:space="preserve">  </v>
          </cell>
          <cell r="P1935" t="str">
            <v xml:space="preserve">  </v>
          </cell>
        </row>
        <row r="1936">
          <cell r="H1936" t="str">
            <v xml:space="preserve">  </v>
          </cell>
          <cell r="I1936" t="str">
            <v xml:space="preserve">  </v>
          </cell>
          <cell r="J1936" t="str">
            <v xml:space="preserve">  </v>
          </cell>
          <cell r="K1936" t="str">
            <v xml:space="preserve">  </v>
          </cell>
          <cell r="L1936" t="str">
            <v xml:space="preserve">  </v>
          </cell>
          <cell r="M1936" t="str">
            <v xml:space="preserve">  </v>
          </cell>
          <cell r="N1936" t="str">
            <v xml:space="preserve">  </v>
          </cell>
          <cell r="O1936" t="str">
            <v xml:space="preserve">  </v>
          </cell>
          <cell r="P1936" t="str">
            <v xml:space="preserve">  </v>
          </cell>
        </row>
        <row r="1937">
          <cell r="H1937" t="str">
            <v xml:space="preserve">  </v>
          </cell>
          <cell r="I1937" t="str">
            <v xml:space="preserve">  </v>
          </cell>
          <cell r="J1937" t="str">
            <v xml:space="preserve">  </v>
          </cell>
          <cell r="K1937" t="str">
            <v xml:space="preserve">  </v>
          </cell>
          <cell r="L1937" t="str">
            <v xml:space="preserve">  </v>
          </cell>
          <cell r="M1937" t="str">
            <v xml:space="preserve">  </v>
          </cell>
          <cell r="N1937" t="str">
            <v xml:space="preserve">  </v>
          </cell>
          <cell r="O1937" t="str">
            <v xml:space="preserve">  </v>
          </cell>
          <cell r="P1937" t="str">
            <v xml:space="preserve">  </v>
          </cell>
        </row>
        <row r="1938">
          <cell r="H1938" t="str">
            <v xml:space="preserve">  </v>
          </cell>
          <cell r="I1938" t="str">
            <v xml:space="preserve">  </v>
          </cell>
          <cell r="J1938" t="str">
            <v xml:space="preserve">  </v>
          </cell>
          <cell r="K1938" t="str">
            <v xml:space="preserve">  </v>
          </cell>
          <cell r="L1938" t="str">
            <v xml:space="preserve">  </v>
          </cell>
          <cell r="M1938" t="str">
            <v xml:space="preserve">  </v>
          </cell>
          <cell r="N1938" t="str">
            <v xml:space="preserve">  </v>
          </cell>
          <cell r="O1938" t="str">
            <v xml:space="preserve">  </v>
          </cell>
          <cell r="P1938" t="str">
            <v xml:space="preserve">  </v>
          </cell>
        </row>
        <row r="1939">
          <cell r="H1939" t="str">
            <v xml:space="preserve">  </v>
          </cell>
          <cell r="I1939" t="str">
            <v xml:space="preserve">  </v>
          </cell>
          <cell r="J1939" t="str">
            <v xml:space="preserve">  </v>
          </cell>
          <cell r="K1939" t="str">
            <v xml:space="preserve">  </v>
          </cell>
          <cell r="L1939" t="str">
            <v xml:space="preserve">  </v>
          </cell>
          <cell r="M1939" t="str">
            <v xml:space="preserve">  </v>
          </cell>
          <cell r="N1939" t="str">
            <v xml:space="preserve">  </v>
          </cell>
          <cell r="O1939" t="str">
            <v xml:space="preserve">  </v>
          </cell>
          <cell r="P1939" t="str">
            <v xml:space="preserve">  </v>
          </cell>
        </row>
        <row r="1940">
          <cell r="C1940">
            <v>28010001</v>
          </cell>
          <cell r="D1940" t="str">
            <v>USD</v>
          </cell>
          <cell r="E1940" t="str">
            <v>CITIBANK-USA</v>
          </cell>
          <cell r="F1940" t="str">
            <v>B.GLOBALES 2012</v>
          </cell>
          <cell r="G1940" t="str">
            <v>AUT. PORT. BOLIVAR</v>
          </cell>
          <cell r="H1940" t="str">
            <v xml:space="preserve"> 23.08.2000 </v>
          </cell>
          <cell r="I1940">
            <v>3443864</v>
          </cell>
          <cell r="J1940" t="str">
            <v xml:space="preserve">  </v>
          </cell>
          <cell r="K1940" t="str">
            <v xml:space="preserve">  </v>
          </cell>
          <cell r="L1940" t="str">
            <v xml:space="preserve">  </v>
          </cell>
          <cell r="M1940" t="str">
            <v xml:space="preserve">  </v>
          </cell>
          <cell r="N1940" t="str">
            <v xml:space="preserve">  </v>
          </cell>
          <cell r="O1940" t="str">
            <v xml:space="preserve">  </v>
          </cell>
          <cell r="P1940">
            <v>3443864</v>
          </cell>
        </row>
        <row r="1941">
          <cell r="H1941" t="str">
            <v xml:space="preserve">  </v>
          </cell>
          <cell r="I1941" t="str">
            <v xml:space="preserve">  </v>
          </cell>
          <cell r="J1941" t="str">
            <v xml:space="preserve">  </v>
          </cell>
          <cell r="K1941" t="str">
            <v xml:space="preserve">  </v>
          </cell>
          <cell r="L1941" t="str">
            <v xml:space="preserve">  </v>
          </cell>
          <cell r="M1941" t="str">
            <v xml:space="preserve">  </v>
          </cell>
          <cell r="N1941" t="str">
            <v xml:space="preserve">  </v>
          </cell>
          <cell r="O1941" t="str">
            <v xml:space="preserve">  </v>
          </cell>
          <cell r="P1941" t="str">
            <v xml:space="preserve">  </v>
          </cell>
        </row>
        <row r="1942">
          <cell r="H1942" t="str">
            <v xml:space="preserve">  </v>
          </cell>
          <cell r="I1942" t="str">
            <v xml:space="preserve">  </v>
          </cell>
          <cell r="J1942" t="str">
            <v xml:space="preserve">  </v>
          </cell>
          <cell r="K1942" t="str">
            <v xml:space="preserve">  </v>
          </cell>
          <cell r="L1942" t="str">
            <v xml:space="preserve">  </v>
          </cell>
          <cell r="M1942" t="str">
            <v xml:space="preserve">  </v>
          </cell>
          <cell r="N1942" t="str">
            <v xml:space="preserve">  </v>
          </cell>
          <cell r="O1942" t="str">
            <v xml:space="preserve">  </v>
          </cell>
          <cell r="P1942" t="str">
            <v xml:space="preserve">  </v>
          </cell>
        </row>
        <row r="1943">
          <cell r="H1943" t="str">
            <v xml:space="preserve">  </v>
          </cell>
          <cell r="I1943" t="str">
            <v xml:space="preserve">  </v>
          </cell>
          <cell r="J1943" t="str">
            <v xml:space="preserve">  </v>
          </cell>
          <cell r="K1943" t="str">
            <v xml:space="preserve">  </v>
          </cell>
          <cell r="L1943" t="str">
            <v xml:space="preserve">  </v>
          </cell>
          <cell r="M1943" t="str">
            <v xml:space="preserve">  </v>
          </cell>
          <cell r="N1943" t="str">
            <v xml:space="preserve">  </v>
          </cell>
          <cell r="O1943" t="str">
            <v xml:space="preserve">  </v>
          </cell>
          <cell r="P1943" t="str">
            <v xml:space="preserve">  </v>
          </cell>
        </row>
        <row r="1944">
          <cell r="H1944" t="str">
            <v xml:space="preserve">  </v>
          </cell>
          <cell r="I1944" t="str">
            <v xml:space="preserve">  </v>
          </cell>
          <cell r="J1944" t="str">
            <v xml:space="preserve">  </v>
          </cell>
          <cell r="K1944" t="str">
            <v xml:space="preserve">  </v>
          </cell>
          <cell r="L1944" t="str">
            <v xml:space="preserve">  </v>
          </cell>
          <cell r="M1944" t="str">
            <v xml:space="preserve">  </v>
          </cell>
          <cell r="N1944" t="str">
            <v xml:space="preserve">  </v>
          </cell>
          <cell r="O1944" t="str">
            <v xml:space="preserve">  </v>
          </cell>
          <cell r="P1944" t="str">
            <v xml:space="preserve">  </v>
          </cell>
        </row>
        <row r="1945">
          <cell r="H1945" t="str">
            <v xml:space="preserve">  </v>
          </cell>
          <cell r="I1945" t="str">
            <v xml:space="preserve">  </v>
          </cell>
          <cell r="J1945" t="str">
            <v xml:space="preserve">  </v>
          </cell>
          <cell r="K1945" t="str">
            <v xml:space="preserve">  </v>
          </cell>
          <cell r="L1945" t="str">
            <v xml:space="preserve">  </v>
          </cell>
          <cell r="M1945" t="str">
            <v xml:space="preserve">  </v>
          </cell>
          <cell r="N1945" t="str">
            <v xml:space="preserve">  </v>
          </cell>
          <cell r="O1945" t="str">
            <v xml:space="preserve">  </v>
          </cell>
          <cell r="P1945" t="str">
            <v xml:space="preserve">  </v>
          </cell>
        </row>
        <row r="1946">
          <cell r="C1946">
            <v>28011001</v>
          </cell>
          <cell r="D1946" t="str">
            <v>USD</v>
          </cell>
          <cell r="E1946" t="str">
            <v>CITIBANK-USA</v>
          </cell>
          <cell r="F1946" t="str">
            <v>B.GLOBALES 2030</v>
          </cell>
          <cell r="G1946" t="str">
            <v>GOBIERNO CENTRAL</v>
          </cell>
          <cell r="H1946" t="str">
            <v xml:space="preserve"> 23.08.2000 </v>
          </cell>
          <cell r="I1946">
            <v>2498290.4</v>
          </cell>
          <cell r="J1946" t="str">
            <v xml:space="preserve">  </v>
          </cell>
          <cell r="K1946" t="str">
            <v xml:space="preserve">  </v>
          </cell>
          <cell r="L1946" t="str">
            <v xml:space="preserve">  </v>
          </cell>
          <cell r="M1946" t="str">
            <v xml:space="preserve">  </v>
          </cell>
          <cell r="N1946" t="str">
            <v xml:space="preserve">  </v>
          </cell>
          <cell r="O1946" t="str">
            <v xml:space="preserve">  </v>
          </cell>
          <cell r="P1946">
            <v>2498290.4</v>
          </cell>
        </row>
        <row r="1947">
          <cell r="H1947" t="str">
            <v xml:space="preserve">  </v>
          </cell>
          <cell r="I1947" t="str">
            <v xml:space="preserve">  </v>
          </cell>
          <cell r="J1947" t="str">
            <v xml:space="preserve">  </v>
          </cell>
          <cell r="K1947" t="str">
            <v xml:space="preserve">  </v>
          </cell>
          <cell r="L1947" t="str">
            <v xml:space="preserve">  </v>
          </cell>
          <cell r="M1947" t="str">
            <v xml:space="preserve">  </v>
          </cell>
          <cell r="N1947" t="str">
            <v xml:space="preserve">  </v>
          </cell>
          <cell r="O1947" t="str">
            <v xml:space="preserve">  </v>
          </cell>
          <cell r="P1947" t="str">
            <v xml:space="preserve">  </v>
          </cell>
        </row>
        <row r="1948">
          <cell r="H1948" t="str">
            <v xml:space="preserve">  </v>
          </cell>
          <cell r="I1948" t="str">
            <v xml:space="preserve">  </v>
          </cell>
          <cell r="J1948" t="str">
            <v xml:space="preserve">  </v>
          </cell>
          <cell r="K1948" t="str">
            <v xml:space="preserve">  </v>
          </cell>
          <cell r="L1948" t="str">
            <v xml:space="preserve">  </v>
          </cell>
          <cell r="M1948" t="str">
            <v xml:space="preserve">  </v>
          </cell>
          <cell r="N1948" t="str">
            <v xml:space="preserve">  </v>
          </cell>
          <cell r="O1948" t="str">
            <v xml:space="preserve">  </v>
          </cell>
          <cell r="P1948" t="str">
            <v xml:space="preserve">  </v>
          </cell>
        </row>
        <row r="1949">
          <cell r="H1949" t="str">
            <v xml:space="preserve">  </v>
          </cell>
          <cell r="I1949" t="str">
            <v xml:space="preserve">  </v>
          </cell>
          <cell r="J1949" t="str">
            <v xml:space="preserve">  </v>
          </cell>
          <cell r="K1949" t="str">
            <v xml:space="preserve">  </v>
          </cell>
          <cell r="L1949" t="str">
            <v xml:space="preserve">  </v>
          </cell>
          <cell r="M1949" t="str">
            <v xml:space="preserve">  </v>
          </cell>
          <cell r="N1949" t="str">
            <v xml:space="preserve">  </v>
          </cell>
          <cell r="O1949" t="str">
            <v xml:space="preserve">  </v>
          </cell>
          <cell r="P1949" t="str">
            <v xml:space="preserve">  </v>
          </cell>
        </row>
        <row r="1950">
          <cell r="H1950" t="str">
            <v xml:space="preserve">  </v>
          </cell>
          <cell r="I1950" t="str">
            <v xml:space="preserve">  </v>
          </cell>
          <cell r="J1950" t="str">
            <v xml:space="preserve">  </v>
          </cell>
          <cell r="K1950" t="str">
            <v xml:space="preserve">  </v>
          </cell>
          <cell r="L1950" t="str">
            <v xml:space="preserve">  </v>
          </cell>
          <cell r="M1950" t="str">
            <v xml:space="preserve">  </v>
          </cell>
          <cell r="N1950" t="str">
            <v xml:space="preserve">  </v>
          </cell>
          <cell r="O1950" t="str">
            <v xml:space="preserve">  </v>
          </cell>
          <cell r="P1950" t="str">
            <v xml:space="preserve">  </v>
          </cell>
        </row>
        <row r="1951">
          <cell r="H1951" t="str">
            <v xml:space="preserve">  </v>
          </cell>
          <cell r="I1951" t="str">
            <v xml:space="preserve">  </v>
          </cell>
          <cell r="J1951" t="str">
            <v xml:space="preserve">  </v>
          </cell>
          <cell r="K1951" t="str">
            <v xml:space="preserve">  </v>
          </cell>
          <cell r="L1951" t="str">
            <v xml:space="preserve">  </v>
          </cell>
          <cell r="M1951" t="str">
            <v xml:space="preserve">  </v>
          </cell>
          <cell r="N1951" t="str">
            <v xml:space="preserve">  </v>
          </cell>
          <cell r="O1951" t="str">
            <v xml:space="preserve">  </v>
          </cell>
          <cell r="P1951" t="str">
            <v xml:space="preserve">  </v>
          </cell>
        </row>
        <row r="1952">
          <cell r="C1952">
            <v>28012001</v>
          </cell>
          <cell r="D1952" t="str">
            <v>USD</v>
          </cell>
          <cell r="E1952" t="str">
            <v>CITIBANK-USA</v>
          </cell>
          <cell r="F1952" t="str">
            <v>B.GLOBALES 2012</v>
          </cell>
          <cell r="G1952" t="str">
            <v>GOBIERNO CENTRAL</v>
          </cell>
          <cell r="H1952" t="str">
            <v xml:space="preserve"> 23.08.2000 </v>
          </cell>
          <cell r="I1952">
            <v>3251499.06</v>
          </cell>
          <cell r="J1952" t="str">
            <v xml:space="preserve">  </v>
          </cell>
          <cell r="K1952" t="str">
            <v xml:space="preserve">  </v>
          </cell>
          <cell r="L1952" t="str">
            <v xml:space="preserve">  </v>
          </cell>
          <cell r="M1952" t="str">
            <v xml:space="preserve">  </v>
          </cell>
          <cell r="N1952" t="str">
            <v xml:space="preserve">  </v>
          </cell>
          <cell r="O1952" t="str">
            <v xml:space="preserve">  </v>
          </cell>
          <cell r="P1952">
            <v>3251499.06</v>
          </cell>
        </row>
        <row r="1953">
          <cell r="H1953" t="str">
            <v xml:space="preserve">  </v>
          </cell>
          <cell r="I1953" t="str">
            <v xml:space="preserve">  </v>
          </cell>
          <cell r="J1953" t="str">
            <v xml:space="preserve">  </v>
          </cell>
          <cell r="K1953" t="str">
            <v xml:space="preserve">  </v>
          </cell>
          <cell r="L1953" t="str">
            <v xml:space="preserve">  </v>
          </cell>
          <cell r="M1953" t="str">
            <v xml:space="preserve">  </v>
          </cell>
          <cell r="N1953" t="str">
            <v xml:space="preserve">  </v>
          </cell>
          <cell r="O1953" t="str">
            <v xml:space="preserve">  </v>
          </cell>
          <cell r="P1953" t="str">
            <v xml:space="preserve">  </v>
          </cell>
        </row>
        <row r="1954">
          <cell r="H1954" t="str">
            <v xml:space="preserve">  </v>
          </cell>
          <cell r="I1954" t="str">
            <v xml:space="preserve">  </v>
          </cell>
          <cell r="J1954" t="str">
            <v xml:space="preserve">  </v>
          </cell>
          <cell r="K1954" t="str">
            <v xml:space="preserve">  </v>
          </cell>
          <cell r="L1954" t="str">
            <v xml:space="preserve">  </v>
          </cell>
          <cell r="M1954" t="str">
            <v xml:space="preserve">  </v>
          </cell>
          <cell r="N1954" t="str">
            <v xml:space="preserve">  </v>
          </cell>
          <cell r="O1954" t="str">
            <v xml:space="preserve">  </v>
          </cell>
          <cell r="P1954" t="str">
            <v xml:space="preserve">  </v>
          </cell>
        </row>
        <row r="1955">
          <cell r="H1955" t="str">
            <v xml:space="preserve">  </v>
          </cell>
          <cell r="I1955" t="str">
            <v xml:space="preserve">  </v>
          </cell>
          <cell r="J1955" t="str">
            <v xml:space="preserve">  </v>
          </cell>
          <cell r="K1955" t="str">
            <v xml:space="preserve">  </v>
          </cell>
          <cell r="L1955" t="str">
            <v xml:space="preserve">  </v>
          </cell>
          <cell r="M1955" t="str">
            <v xml:space="preserve">  </v>
          </cell>
          <cell r="N1955" t="str">
            <v xml:space="preserve">  </v>
          </cell>
          <cell r="O1955" t="str">
            <v xml:space="preserve">  </v>
          </cell>
          <cell r="P1955" t="str">
            <v xml:space="preserve">  </v>
          </cell>
        </row>
        <row r="1956">
          <cell r="H1956" t="str">
            <v xml:space="preserve">  </v>
          </cell>
          <cell r="I1956" t="str">
            <v xml:space="preserve">  </v>
          </cell>
          <cell r="J1956" t="str">
            <v xml:space="preserve">  </v>
          </cell>
          <cell r="K1956" t="str">
            <v xml:space="preserve">  </v>
          </cell>
          <cell r="L1956" t="str">
            <v xml:space="preserve">  </v>
          </cell>
          <cell r="M1956" t="str">
            <v xml:space="preserve">  </v>
          </cell>
          <cell r="N1956" t="str">
            <v xml:space="preserve">  </v>
          </cell>
          <cell r="O1956" t="str">
            <v xml:space="preserve">  </v>
          </cell>
          <cell r="P1956" t="str">
            <v xml:space="preserve">  </v>
          </cell>
        </row>
        <row r="1957">
          <cell r="H1957" t="str">
            <v xml:space="preserve">  </v>
          </cell>
          <cell r="I1957" t="str">
            <v xml:space="preserve">  </v>
          </cell>
          <cell r="J1957" t="str">
            <v xml:space="preserve">  </v>
          </cell>
          <cell r="K1957" t="str">
            <v xml:space="preserve">  </v>
          </cell>
          <cell r="L1957" t="str">
            <v xml:space="preserve">  </v>
          </cell>
          <cell r="M1957" t="str">
            <v xml:space="preserve">  </v>
          </cell>
          <cell r="N1957" t="str">
            <v xml:space="preserve">  </v>
          </cell>
          <cell r="O1957" t="str">
            <v xml:space="preserve">  </v>
          </cell>
          <cell r="P1957" t="str">
            <v xml:space="preserve">  </v>
          </cell>
        </row>
        <row r="1958">
          <cell r="C1958">
            <v>28013001</v>
          </cell>
          <cell r="D1958" t="str">
            <v>USD</v>
          </cell>
          <cell r="E1958" t="str">
            <v>CITIBANK-USA</v>
          </cell>
          <cell r="F1958" t="str">
            <v>B.GLOBALES 2030</v>
          </cell>
          <cell r="G1958" t="str">
            <v>DAC</v>
          </cell>
          <cell r="H1958" t="str">
            <v xml:space="preserve"> 23.08.2000 </v>
          </cell>
          <cell r="I1958">
            <v>2192355</v>
          </cell>
          <cell r="J1958" t="str">
            <v xml:space="preserve">  </v>
          </cell>
          <cell r="K1958" t="str">
            <v xml:space="preserve">  </v>
          </cell>
          <cell r="L1958" t="str">
            <v xml:space="preserve">  </v>
          </cell>
          <cell r="M1958" t="str">
            <v xml:space="preserve">  </v>
          </cell>
          <cell r="N1958" t="str">
            <v xml:space="preserve">  </v>
          </cell>
          <cell r="O1958" t="str">
            <v xml:space="preserve">  </v>
          </cell>
          <cell r="P1958">
            <v>2192355</v>
          </cell>
        </row>
        <row r="1959">
          <cell r="H1959" t="str">
            <v xml:space="preserve">  </v>
          </cell>
          <cell r="I1959" t="str">
            <v xml:space="preserve">  </v>
          </cell>
          <cell r="J1959" t="str">
            <v xml:space="preserve">  </v>
          </cell>
          <cell r="K1959" t="str">
            <v xml:space="preserve">  </v>
          </cell>
          <cell r="L1959" t="str">
            <v xml:space="preserve">  </v>
          </cell>
          <cell r="M1959" t="str">
            <v xml:space="preserve">  </v>
          </cell>
          <cell r="N1959" t="str">
            <v xml:space="preserve">  </v>
          </cell>
          <cell r="O1959" t="str">
            <v xml:space="preserve">  </v>
          </cell>
          <cell r="P1959" t="str">
            <v xml:space="preserve">  </v>
          </cell>
        </row>
        <row r="1960">
          <cell r="H1960" t="str">
            <v xml:space="preserve">  </v>
          </cell>
          <cell r="I1960" t="str">
            <v xml:space="preserve">  </v>
          </cell>
          <cell r="J1960" t="str">
            <v xml:space="preserve">  </v>
          </cell>
          <cell r="K1960" t="str">
            <v xml:space="preserve">  </v>
          </cell>
          <cell r="L1960" t="str">
            <v xml:space="preserve">  </v>
          </cell>
          <cell r="M1960" t="str">
            <v xml:space="preserve">  </v>
          </cell>
          <cell r="N1960" t="str">
            <v xml:space="preserve">  </v>
          </cell>
          <cell r="O1960" t="str">
            <v xml:space="preserve">  </v>
          </cell>
          <cell r="P1960" t="str">
            <v xml:space="preserve">  </v>
          </cell>
        </row>
        <row r="1961">
          <cell r="H1961" t="str">
            <v xml:space="preserve">  </v>
          </cell>
          <cell r="I1961" t="str">
            <v xml:space="preserve">  </v>
          </cell>
          <cell r="J1961" t="str">
            <v xml:space="preserve">  </v>
          </cell>
          <cell r="K1961" t="str">
            <v xml:space="preserve">  </v>
          </cell>
          <cell r="L1961" t="str">
            <v xml:space="preserve">  </v>
          </cell>
          <cell r="M1961" t="str">
            <v xml:space="preserve">  </v>
          </cell>
          <cell r="N1961" t="str">
            <v xml:space="preserve">  </v>
          </cell>
          <cell r="O1961" t="str">
            <v xml:space="preserve">  </v>
          </cell>
          <cell r="P1961" t="str">
            <v xml:space="preserve">  </v>
          </cell>
        </row>
        <row r="1962">
          <cell r="H1962" t="str">
            <v xml:space="preserve">  </v>
          </cell>
          <cell r="I1962" t="str">
            <v xml:space="preserve">  </v>
          </cell>
          <cell r="J1962" t="str">
            <v xml:space="preserve">  </v>
          </cell>
          <cell r="K1962" t="str">
            <v xml:space="preserve">  </v>
          </cell>
          <cell r="L1962" t="str">
            <v xml:space="preserve">  </v>
          </cell>
          <cell r="M1962" t="str">
            <v xml:space="preserve">  </v>
          </cell>
          <cell r="N1962" t="str">
            <v xml:space="preserve">  </v>
          </cell>
          <cell r="O1962" t="str">
            <v xml:space="preserve">  </v>
          </cell>
          <cell r="P1962" t="str">
            <v xml:space="preserve">  </v>
          </cell>
        </row>
        <row r="1963">
          <cell r="H1963" t="str">
            <v xml:space="preserve">  </v>
          </cell>
          <cell r="I1963" t="str">
            <v xml:space="preserve">  </v>
          </cell>
          <cell r="J1963" t="str">
            <v xml:space="preserve">  </v>
          </cell>
          <cell r="K1963" t="str">
            <v xml:space="preserve">  </v>
          </cell>
          <cell r="L1963" t="str">
            <v xml:space="preserve">  </v>
          </cell>
          <cell r="M1963" t="str">
            <v xml:space="preserve">  </v>
          </cell>
          <cell r="N1963" t="str">
            <v xml:space="preserve">  </v>
          </cell>
          <cell r="O1963" t="str">
            <v xml:space="preserve">  </v>
          </cell>
          <cell r="P1963" t="str">
            <v xml:space="preserve">  </v>
          </cell>
        </row>
        <row r="1964">
          <cell r="C1964">
            <v>28014001</v>
          </cell>
          <cell r="D1964" t="str">
            <v>USD</v>
          </cell>
          <cell r="E1964" t="str">
            <v>CITIBANK-USA</v>
          </cell>
          <cell r="F1964" t="str">
            <v>B.GLOBALES 2012</v>
          </cell>
          <cell r="G1964" t="str">
            <v>DAC</v>
          </cell>
          <cell r="H1964" t="str">
            <v xml:space="preserve"> 23.08.2000 </v>
          </cell>
          <cell r="I1964">
            <v>384560</v>
          </cell>
          <cell r="J1964" t="str">
            <v xml:space="preserve">  </v>
          </cell>
          <cell r="K1964" t="str">
            <v xml:space="preserve">  </v>
          </cell>
          <cell r="L1964" t="str">
            <v xml:space="preserve">  </v>
          </cell>
          <cell r="M1964" t="str">
            <v xml:space="preserve">  </v>
          </cell>
          <cell r="N1964" t="str">
            <v xml:space="preserve">  </v>
          </cell>
          <cell r="O1964" t="str">
            <v xml:space="preserve">  </v>
          </cell>
          <cell r="P1964">
            <v>384560</v>
          </cell>
        </row>
        <row r="1965">
          <cell r="H1965" t="str">
            <v xml:space="preserve">  </v>
          </cell>
          <cell r="I1965" t="str">
            <v xml:space="preserve">  </v>
          </cell>
          <cell r="J1965" t="str">
            <v xml:space="preserve">  </v>
          </cell>
          <cell r="K1965" t="str">
            <v xml:space="preserve">  </v>
          </cell>
          <cell r="L1965" t="str">
            <v xml:space="preserve">  </v>
          </cell>
          <cell r="M1965" t="str">
            <v xml:space="preserve">  </v>
          </cell>
          <cell r="N1965" t="str">
            <v xml:space="preserve">  </v>
          </cell>
          <cell r="O1965" t="str">
            <v xml:space="preserve">  </v>
          </cell>
          <cell r="P1965" t="str">
            <v xml:space="preserve">  </v>
          </cell>
        </row>
        <row r="1966">
          <cell r="H1966" t="str">
            <v xml:space="preserve">  </v>
          </cell>
          <cell r="I1966" t="str">
            <v xml:space="preserve">  </v>
          </cell>
          <cell r="J1966" t="str">
            <v xml:space="preserve">  </v>
          </cell>
          <cell r="K1966" t="str">
            <v xml:space="preserve">  </v>
          </cell>
          <cell r="L1966" t="str">
            <v xml:space="preserve">  </v>
          </cell>
          <cell r="M1966" t="str">
            <v xml:space="preserve">  </v>
          </cell>
          <cell r="N1966" t="str">
            <v xml:space="preserve">  </v>
          </cell>
          <cell r="O1966" t="str">
            <v xml:space="preserve">  </v>
          </cell>
          <cell r="P1966" t="str">
            <v xml:space="preserve">  </v>
          </cell>
        </row>
        <row r="1967">
          <cell r="H1967" t="str">
            <v xml:space="preserve">  </v>
          </cell>
          <cell r="I1967" t="str">
            <v xml:space="preserve">  </v>
          </cell>
          <cell r="J1967" t="str">
            <v xml:space="preserve">  </v>
          </cell>
          <cell r="K1967" t="str">
            <v xml:space="preserve">  </v>
          </cell>
          <cell r="L1967" t="str">
            <v xml:space="preserve">  </v>
          </cell>
          <cell r="M1967" t="str">
            <v xml:space="preserve">  </v>
          </cell>
          <cell r="N1967" t="str">
            <v xml:space="preserve">  </v>
          </cell>
          <cell r="O1967" t="str">
            <v xml:space="preserve">  </v>
          </cell>
          <cell r="P1967" t="str">
            <v xml:space="preserve">  </v>
          </cell>
        </row>
        <row r="1968">
          <cell r="H1968" t="str">
            <v xml:space="preserve">  </v>
          </cell>
          <cell r="I1968" t="str">
            <v xml:space="preserve">  </v>
          </cell>
          <cell r="J1968" t="str">
            <v xml:space="preserve">  </v>
          </cell>
          <cell r="K1968" t="str">
            <v xml:space="preserve">  </v>
          </cell>
          <cell r="L1968" t="str">
            <v xml:space="preserve">  </v>
          </cell>
          <cell r="M1968" t="str">
            <v xml:space="preserve">  </v>
          </cell>
          <cell r="N1968" t="str">
            <v xml:space="preserve">  </v>
          </cell>
          <cell r="O1968" t="str">
            <v xml:space="preserve">  </v>
          </cell>
          <cell r="P1968" t="str">
            <v xml:space="preserve">  </v>
          </cell>
        </row>
        <row r="1969">
          <cell r="H1969" t="str">
            <v xml:space="preserve">  </v>
          </cell>
          <cell r="I1969" t="str">
            <v xml:space="preserve">  </v>
          </cell>
          <cell r="J1969" t="str">
            <v xml:space="preserve">  </v>
          </cell>
          <cell r="K1969" t="str">
            <v xml:space="preserve">  </v>
          </cell>
          <cell r="L1969" t="str">
            <v xml:space="preserve">  </v>
          </cell>
          <cell r="M1969" t="str">
            <v xml:space="preserve">  </v>
          </cell>
          <cell r="N1969" t="str">
            <v xml:space="preserve">  </v>
          </cell>
          <cell r="O1969" t="str">
            <v xml:space="preserve">  </v>
          </cell>
          <cell r="P1969" t="str">
            <v xml:space="preserve">  </v>
          </cell>
        </row>
        <row r="1970">
          <cell r="C1970">
            <v>28015001</v>
          </cell>
          <cell r="D1970" t="str">
            <v>USD</v>
          </cell>
          <cell r="E1970" t="str">
            <v>CITIBANK-USA</v>
          </cell>
          <cell r="F1970" t="str">
            <v>B.GLOBALES 2030</v>
          </cell>
          <cell r="G1970" t="str">
            <v>EMELORO</v>
          </cell>
          <cell r="H1970" t="str">
            <v xml:space="preserve"> 23.08.2000 </v>
          </cell>
          <cell r="I1970">
            <v>12704678.5</v>
          </cell>
          <cell r="J1970" t="str">
            <v xml:space="preserve">  </v>
          </cell>
          <cell r="K1970" t="str">
            <v xml:space="preserve">  </v>
          </cell>
          <cell r="L1970" t="str">
            <v xml:space="preserve">  </v>
          </cell>
          <cell r="M1970" t="str">
            <v xml:space="preserve">  </v>
          </cell>
          <cell r="N1970" t="str">
            <v xml:space="preserve">  </v>
          </cell>
          <cell r="O1970" t="str">
            <v xml:space="preserve">  </v>
          </cell>
          <cell r="P1970">
            <v>12704678.5</v>
          </cell>
        </row>
        <row r="1971">
          <cell r="H1971" t="str">
            <v xml:space="preserve">  </v>
          </cell>
          <cell r="I1971" t="str">
            <v xml:space="preserve">  </v>
          </cell>
          <cell r="J1971" t="str">
            <v xml:space="preserve">  </v>
          </cell>
          <cell r="K1971" t="str">
            <v xml:space="preserve">  </v>
          </cell>
          <cell r="L1971" t="str">
            <v xml:space="preserve">  </v>
          </cell>
          <cell r="M1971" t="str">
            <v xml:space="preserve">  </v>
          </cell>
          <cell r="N1971" t="str">
            <v xml:space="preserve">  </v>
          </cell>
          <cell r="O1971" t="str">
            <v xml:space="preserve">  </v>
          </cell>
          <cell r="P1971" t="str">
            <v xml:space="preserve">  </v>
          </cell>
        </row>
        <row r="1972">
          <cell r="H1972" t="str">
            <v xml:space="preserve">  </v>
          </cell>
          <cell r="I1972" t="str">
            <v xml:space="preserve">  </v>
          </cell>
          <cell r="J1972" t="str">
            <v xml:space="preserve">  </v>
          </cell>
          <cell r="K1972" t="str">
            <v xml:space="preserve">  </v>
          </cell>
          <cell r="L1972" t="str">
            <v xml:space="preserve">  </v>
          </cell>
          <cell r="M1972" t="str">
            <v xml:space="preserve">  </v>
          </cell>
          <cell r="N1972" t="str">
            <v xml:space="preserve">  </v>
          </cell>
          <cell r="O1972" t="str">
            <v xml:space="preserve">  </v>
          </cell>
          <cell r="P1972" t="str">
            <v xml:space="preserve">  </v>
          </cell>
        </row>
        <row r="1973">
          <cell r="H1973" t="str">
            <v xml:space="preserve">  </v>
          </cell>
          <cell r="I1973" t="str">
            <v xml:space="preserve">  </v>
          </cell>
          <cell r="J1973" t="str">
            <v xml:space="preserve">  </v>
          </cell>
          <cell r="K1973" t="str">
            <v xml:space="preserve">  </v>
          </cell>
          <cell r="L1973" t="str">
            <v xml:space="preserve">  </v>
          </cell>
          <cell r="M1973" t="str">
            <v xml:space="preserve">  </v>
          </cell>
          <cell r="N1973" t="str">
            <v xml:space="preserve">  </v>
          </cell>
          <cell r="O1973" t="str">
            <v xml:space="preserve">  </v>
          </cell>
          <cell r="P1973" t="str">
            <v xml:space="preserve">  </v>
          </cell>
        </row>
        <row r="1974">
          <cell r="H1974" t="str">
            <v xml:space="preserve">  </v>
          </cell>
          <cell r="I1974" t="str">
            <v xml:space="preserve">  </v>
          </cell>
          <cell r="J1974" t="str">
            <v xml:space="preserve">  </v>
          </cell>
          <cell r="K1974" t="str">
            <v xml:space="preserve">  </v>
          </cell>
          <cell r="L1974" t="str">
            <v xml:space="preserve">  </v>
          </cell>
          <cell r="M1974" t="str">
            <v xml:space="preserve">  </v>
          </cell>
          <cell r="N1974" t="str">
            <v xml:space="preserve">  </v>
          </cell>
          <cell r="O1974" t="str">
            <v xml:space="preserve">  </v>
          </cell>
          <cell r="P1974" t="str">
            <v xml:space="preserve">  </v>
          </cell>
        </row>
        <row r="1975">
          <cell r="H1975" t="str">
            <v xml:space="preserve">  </v>
          </cell>
          <cell r="I1975" t="str">
            <v xml:space="preserve">  </v>
          </cell>
          <cell r="J1975" t="str">
            <v xml:space="preserve">  </v>
          </cell>
          <cell r="K1975" t="str">
            <v xml:space="preserve">  </v>
          </cell>
          <cell r="L1975" t="str">
            <v xml:space="preserve">  </v>
          </cell>
          <cell r="M1975" t="str">
            <v xml:space="preserve">  </v>
          </cell>
          <cell r="N1975" t="str">
            <v xml:space="preserve">  </v>
          </cell>
          <cell r="O1975" t="str">
            <v xml:space="preserve">  </v>
          </cell>
          <cell r="P1975" t="str">
            <v xml:space="preserve">  </v>
          </cell>
        </row>
        <row r="1976">
          <cell r="C1976">
            <v>28016001</v>
          </cell>
          <cell r="D1976" t="str">
            <v>USD</v>
          </cell>
          <cell r="E1976" t="str">
            <v>CITIBANK-USA</v>
          </cell>
          <cell r="F1976" t="str">
            <v>B.GLOBALES 2012</v>
          </cell>
          <cell r="G1976" t="str">
            <v>EMELORO</v>
          </cell>
          <cell r="H1976" t="str">
            <v xml:space="preserve"> 23.08.2000 </v>
          </cell>
          <cell r="I1976">
            <v>1900408</v>
          </cell>
          <cell r="J1976" t="str">
            <v xml:space="preserve">  </v>
          </cell>
          <cell r="K1976" t="str">
            <v xml:space="preserve">  </v>
          </cell>
          <cell r="L1976" t="str">
            <v xml:space="preserve">  </v>
          </cell>
          <cell r="M1976" t="str">
            <v xml:space="preserve">  </v>
          </cell>
          <cell r="N1976" t="str">
            <v xml:space="preserve">  </v>
          </cell>
          <cell r="O1976" t="str">
            <v xml:space="preserve">  </v>
          </cell>
          <cell r="P1976">
            <v>1900408</v>
          </cell>
        </row>
        <row r="1977">
          <cell r="H1977" t="str">
            <v xml:space="preserve">  </v>
          </cell>
          <cell r="I1977" t="str">
            <v xml:space="preserve">  </v>
          </cell>
          <cell r="J1977" t="str">
            <v xml:space="preserve">  </v>
          </cell>
          <cell r="K1977" t="str">
            <v xml:space="preserve">  </v>
          </cell>
          <cell r="L1977" t="str">
            <v xml:space="preserve">  </v>
          </cell>
          <cell r="M1977" t="str">
            <v xml:space="preserve">  </v>
          </cell>
          <cell r="N1977" t="str">
            <v xml:space="preserve">  </v>
          </cell>
          <cell r="O1977" t="str">
            <v xml:space="preserve">  </v>
          </cell>
          <cell r="P1977" t="str">
            <v xml:space="preserve">  </v>
          </cell>
        </row>
        <row r="1978">
          <cell r="H1978" t="str">
            <v xml:space="preserve">  </v>
          </cell>
          <cell r="I1978" t="str">
            <v xml:space="preserve">  </v>
          </cell>
          <cell r="J1978" t="str">
            <v xml:space="preserve">  </v>
          </cell>
          <cell r="K1978" t="str">
            <v xml:space="preserve">  </v>
          </cell>
          <cell r="L1978" t="str">
            <v xml:space="preserve">  </v>
          </cell>
          <cell r="M1978" t="str">
            <v xml:space="preserve">  </v>
          </cell>
          <cell r="N1978" t="str">
            <v xml:space="preserve">  </v>
          </cell>
          <cell r="O1978" t="str">
            <v xml:space="preserve">  </v>
          </cell>
          <cell r="P1978" t="str">
            <v xml:space="preserve">  </v>
          </cell>
        </row>
        <row r="1979">
          <cell r="H1979" t="str">
            <v xml:space="preserve">  </v>
          </cell>
          <cell r="I1979" t="str">
            <v xml:space="preserve">  </v>
          </cell>
          <cell r="J1979" t="str">
            <v xml:space="preserve">  </v>
          </cell>
          <cell r="K1979" t="str">
            <v xml:space="preserve">  </v>
          </cell>
          <cell r="L1979" t="str">
            <v xml:space="preserve">  </v>
          </cell>
          <cell r="M1979" t="str">
            <v xml:space="preserve">  </v>
          </cell>
          <cell r="N1979" t="str">
            <v xml:space="preserve">  </v>
          </cell>
          <cell r="O1979" t="str">
            <v xml:space="preserve">  </v>
          </cell>
          <cell r="P1979" t="str">
            <v xml:space="preserve">  </v>
          </cell>
        </row>
        <row r="1980">
          <cell r="H1980" t="str">
            <v xml:space="preserve">  </v>
          </cell>
          <cell r="I1980" t="str">
            <v xml:space="preserve">  </v>
          </cell>
          <cell r="J1980" t="str">
            <v xml:space="preserve">  </v>
          </cell>
          <cell r="K1980" t="str">
            <v xml:space="preserve">  </v>
          </cell>
          <cell r="L1980" t="str">
            <v xml:space="preserve">  </v>
          </cell>
          <cell r="M1980" t="str">
            <v xml:space="preserve">  </v>
          </cell>
          <cell r="N1980" t="str">
            <v xml:space="preserve">  </v>
          </cell>
          <cell r="O1980" t="str">
            <v xml:space="preserve">  </v>
          </cell>
          <cell r="P1980" t="str">
            <v xml:space="preserve">  </v>
          </cell>
        </row>
        <row r="1981">
          <cell r="H1981" t="str">
            <v xml:space="preserve">  </v>
          </cell>
          <cell r="I1981" t="str">
            <v xml:space="preserve">  </v>
          </cell>
          <cell r="J1981" t="str">
            <v xml:space="preserve">  </v>
          </cell>
          <cell r="K1981" t="str">
            <v xml:space="preserve">  </v>
          </cell>
          <cell r="L1981" t="str">
            <v xml:space="preserve">  </v>
          </cell>
          <cell r="M1981" t="str">
            <v xml:space="preserve">  </v>
          </cell>
          <cell r="N1981" t="str">
            <v xml:space="preserve">  </v>
          </cell>
          <cell r="O1981" t="str">
            <v xml:space="preserve">  </v>
          </cell>
          <cell r="P1981" t="str">
            <v xml:space="preserve">  </v>
          </cell>
        </row>
        <row r="1982">
          <cell r="C1982">
            <v>28017001</v>
          </cell>
          <cell r="D1982" t="str">
            <v>USD</v>
          </cell>
          <cell r="E1982" t="str">
            <v>CITIBANK-USA</v>
          </cell>
          <cell r="F1982" t="str">
            <v>B.GLOBALES 2030</v>
          </cell>
          <cell r="G1982" t="str">
            <v>EMELMANABI</v>
          </cell>
          <cell r="H1982" t="str">
            <v xml:space="preserve"> 23.08.2000 </v>
          </cell>
          <cell r="I1982">
            <v>5326115</v>
          </cell>
          <cell r="J1982" t="str">
            <v xml:space="preserve">  </v>
          </cell>
          <cell r="K1982" t="str">
            <v xml:space="preserve">  </v>
          </cell>
          <cell r="L1982" t="str">
            <v xml:space="preserve">  </v>
          </cell>
          <cell r="M1982" t="str">
            <v xml:space="preserve">  </v>
          </cell>
          <cell r="N1982" t="str">
            <v xml:space="preserve">  </v>
          </cell>
          <cell r="O1982" t="str">
            <v xml:space="preserve">  </v>
          </cell>
          <cell r="P1982">
            <v>5326115</v>
          </cell>
        </row>
        <row r="1983">
          <cell r="H1983" t="str">
            <v xml:space="preserve">  </v>
          </cell>
          <cell r="I1983" t="str">
            <v xml:space="preserve">  </v>
          </cell>
          <cell r="J1983" t="str">
            <v xml:space="preserve">  </v>
          </cell>
          <cell r="K1983" t="str">
            <v xml:space="preserve">  </v>
          </cell>
          <cell r="L1983" t="str">
            <v xml:space="preserve">  </v>
          </cell>
          <cell r="M1983" t="str">
            <v xml:space="preserve">  </v>
          </cell>
          <cell r="N1983" t="str">
            <v xml:space="preserve">  </v>
          </cell>
          <cell r="O1983" t="str">
            <v xml:space="preserve">  </v>
          </cell>
          <cell r="P1983" t="str">
            <v xml:space="preserve">  </v>
          </cell>
        </row>
        <row r="1984">
          <cell r="H1984" t="str">
            <v xml:space="preserve">  </v>
          </cell>
          <cell r="I1984" t="str">
            <v xml:space="preserve">  </v>
          </cell>
          <cell r="J1984" t="str">
            <v xml:space="preserve">  </v>
          </cell>
          <cell r="K1984" t="str">
            <v xml:space="preserve">  </v>
          </cell>
          <cell r="L1984" t="str">
            <v xml:space="preserve">  </v>
          </cell>
          <cell r="M1984" t="str">
            <v xml:space="preserve">  </v>
          </cell>
          <cell r="N1984" t="str">
            <v xml:space="preserve">  </v>
          </cell>
          <cell r="O1984" t="str">
            <v xml:space="preserve">  </v>
          </cell>
          <cell r="P1984" t="str">
            <v xml:space="preserve">  </v>
          </cell>
        </row>
        <row r="1985">
          <cell r="H1985" t="str">
            <v xml:space="preserve">  </v>
          </cell>
          <cell r="I1985" t="str">
            <v xml:space="preserve">  </v>
          </cell>
          <cell r="J1985" t="str">
            <v xml:space="preserve">  </v>
          </cell>
          <cell r="K1985" t="str">
            <v xml:space="preserve">  </v>
          </cell>
          <cell r="L1985" t="str">
            <v xml:space="preserve">  </v>
          </cell>
          <cell r="M1985" t="str">
            <v xml:space="preserve">  </v>
          </cell>
          <cell r="N1985" t="str">
            <v xml:space="preserve">  </v>
          </cell>
          <cell r="O1985" t="str">
            <v xml:space="preserve">  </v>
          </cell>
          <cell r="P1985" t="str">
            <v xml:space="preserve">  </v>
          </cell>
        </row>
        <row r="1986">
          <cell r="H1986" t="str">
            <v xml:space="preserve">  </v>
          </cell>
          <cell r="I1986" t="str">
            <v xml:space="preserve">  </v>
          </cell>
          <cell r="J1986" t="str">
            <v xml:space="preserve">  </v>
          </cell>
          <cell r="K1986" t="str">
            <v xml:space="preserve">  </v>
          </cell>
          <cell r="L1986" t="str">
            <v xml:space="preserve">  </v>
          </cell>
          <cell r="M1986" t="str">
            <v xml:space="preserve">  </v>
          </cell>
          <cell r="N1986" t="str">
            <v xml:space="preserve">  </v>
          </cell>
          <cell r="O1986" t="str">
            <v xml:space="preserve">  </v>
          </cell>
          <cell r="P1986" t="str">
            <v xml:space="preserve">  </v>
          </cell>
        </row>
        <row r="1987">
          <cell r="H1987" t="str">
            <v xml:space="preserve">  </v>
          </cell>
          <cell r="I1987" t="str">
            <v xml:space="preserve">  </v>
          </cell>
          <cell r="J1987" t="str">
            <v xml:space="preserve">  </v>
          </cell>
          <cell r="K1987" t="str">
            <v xml:space="preserve">  </v>
          </cell>
          <cell r="L1987" t="str">
            <v xml:space="preserve">  </v>
          </cell>
          <cell r="M1987" t="str">
            <v xml:space="preserve">  </v>
          </cell>
          <cell r="N1987" t="str">
            <v xml:space="preserve">  </v>
          </cell>
          <cell r="O1987" t="str">
            <v xml:space="preserve">  </v>
          </cell>
          <cell r="P1987" t="str">
            <v xml:space="preserve">  </v>
          </cell>
        </row>
        <row r="1988">
          <cell r="C1988">
            <v>28018001</v>
          </cell>
          <cell r="D1988" t="str">
            <v>USD</v>
          </cell>
          <cell r="E1988" t="str">
            <v>CITIBANK-USA</v>
          </cell>
          <cell r="F1988" t="str">
            <v>B.GLOBALES 2012</v>
          </cell>
          <cell r="G1988" t="str">
            <v>EMELMANABI</v>
          </cell>
          <cell r="H1988" t="str">
            <v xml:space="preserve"> 23.08.2000 </v>
          </cell>
          <cell r="I1988">
            <v>652744</v>
          </cell>
          <cell r="J1988" t="str">
            <v xml:space="preserve">  </v>
          </cell>
          <cell r="K1988" t="str">
            <v xml:space="preserve">  </v>
          </cell>
          <cell r="L1988" t="str">
            <v xml:space="preserve">  </v>
          </cell>
          <cell r="M1988" t="str">
            <v xml:space="preserve">  </v>
          </cell>
          <cell r="N1988" t="str">
            <v xml:space="preserve">  </v>
          </cell>
          <cell r="O1988" t="str">
            <v xml:space="preserve">  </v>
          </cell>
          <cell r="P1988">
            <v>652744</v>
          </cell>
        </row>
        <row r="1989">
          <cell r="H1989" t="str">
            <v xml:space="preserve">  </v>
          </cell>
          <cell r="I1989" t="str">
            <v xml:space="preserve">  </v>
          </cell>
          <cell r="J1989" t="str">
            <v xml:space="preserve">  </v>
          </cell>
          <cell r="K1989" t="str">
            <v xml:space="preserve">  </v>
          </cell>
          <cell r="L1989" t="str">
            <v xml:space="preserve">  </v>
          </cell>
          <cell r="M1989" t="str">
            <v xml:space="preserve">  </v>
          </cell>
          <cell r="N1989" t="str">
            <v xml:space="preserve">  </v>
          </cell>
          <cell r="O1989" t="str">
            <v xml:space="preserve">  </v>
          </cell>
          <cell r="P1989" t="str">
            <v xml:space="preserve">  </v>
          </cell>
        </row>
        <row r="1990">
          <cell r="H1990" t="str">
            <v xml:space="preserve">  </v>
          </cell>
          <cell r="I1990" t="str">
            <v xml:space="preserve">  </v>
          </cell>
          <cell r="J1990" t="str">
            <v xml:space="preserve">  </v>
          </cell>
          <cell r="K1990" t="str">
            <v xml:space="preserve">  </v>
          </cell>
          <cell r="L1990" t="str">
            <v xml:space="preserve">  </v>
          </cell>
          <cell r="M1990" t="str">
            <v xml:space="preserve">  </v>
          </cell>
          <cell r="N1990" t="str">
            <v xml:space="preserve">  </v>
          </cell>
          <cell r="O1990" t="str">
            <v xml:space="preserve">  </v>
          </cell>
          <cell r="P1990" t="str">
            <v xml:space="preserve">  </v>
          </cell>
        </row>
        <row r="1991">
          <cell r="H1991" t="str">
            <v xml:space="preserve">  </v>
          </cell>
          <cell r="I1991" t="str">
            <v xml:space="preserve">  </v>
          </cell>
          <cell r="J1991" t="str">
            <v xml:space="preserve">  </v>
          </cell>
          <cell r="K1991" t="str">
            <v xml:space="preserve">  </v>
          </cell>
          <cell r="L1991" t="str">
            <v xml:space="preserve">  </v>
          </cell>
          <cell r="M1991" t="str">
            <v xml:space="preserve">  </v>
          </cell>
          <cell r="N1991" t="str">
            <v xml:space="preserve">  </v>
          </cell>
          <cell r="O1991" t="str">
            <v xml:space="preserve">  </v>
          </cell>
          <cell r="P1991" t="str">
            <v xml:space="preserve">  </v>
          </cell>
        </row>
        <row r="1992">
          <cell r="H1992" t="str">
            <v xml:space="preserve">  </v>
          </cell>
          <cell r="I1992" t="str">
            <v xml:space="preserve">  </v>
          </cell>
          <cell r="J1992" t="str">
            <v xml:space="preserve">  </v>
          </cell>
          <cell r="K1992" t="str">
            <v xml:space="preserve">  </v>
          </cell>
          <cell r="L1992" t="str">
            <v xml:space="preserve">  </v>
          </cell>
          <cell r="M1992" t="str">
            <v xml:space="preserve">  </v>
          </cell>
          <cell r="N1992" t="str">
            <v xml:space="preserve">  </v>
          </cell>
          <cell r="O1992" t="str">
            <v xml:space="preserve">  </v>
          </cell>
          <cell r="P1992" t="str">
            <v xml:space="preserve">  </v>
          </cell>
        </row>
        <row r="1993">
          <cell r="H1993" t="str">
            <v xml:space="preserve">  </v>
          </cell>
          <cell r="I1993" t="str">
            <v xml:space="preserve">  </v>
          </cell>
          <cell r="J1993" t="str">
            <v xml:space="preserve">  </v>
          </cell>
          <cell r="K1993" t="str">
            <v xml:space="preserve">  </v>
          </cell>
          <cell r="L1993" t="str">
            <v xml:space="preserve">  </v>
          </cell>
          <cell r="M1993" t="str">
            <v xml:space="preserve">  </v>
          </cell>
          <cell r="N1993" t="str">
            <v xml:space="preserve">  </v>
          </cell>
          <cell r="O1993" t="str">
            <v xml:space="preserve">  </v>
          </cell>
          <cell r="P1993" t="str">
            <v xml:space="preserve">  </v>
          </cell>
        </row>
        <row r="1994">
          <cell r="C1994">
            <v>28019001</v>
          </cell>
          <cell r="D1994" t="str">
            <v>USD</v>
          </cell>
          <cell r="E1994" t="str">
            <v>CITIBANK-USA</v>
          </cell>
          <cell r="F1994" t="str">
            <v>B.GLOBALES 2030</v>
          </cell>
          <cell r="G1994" t="str">
            <v>EEQ</v>
          </cell>
          <cell r="H1994" t="str">
            <v xml:space="preserve"> 23.08.2000 </v>
          </cell>
          <cell r="I1994">
            <v>39539775</v>
          </cell>
          <cell r="J1994" t="str">
            <v xml:space="preserve">  </v>
          </cell>
          <cell r="K1994" t="str">
            <v xml:space="preserve">  </v>
          </cell>
          <cell r="L1994" t="str">
            <v xml:space="preserve">  </v>
          </cell>
          <cell r="M1994" t="str">
            <v xml:space="preserve">  </v>
          </cell>
          <cell r="N1994" t="str">
            <v xml:space="preserve">  </v>
          </cell>
          <cell r="O1994" t="str">
            <v xml:space="preserve">  </v>
          </cell>
          <cell r="P1994">
            <v>39539775</v>
          </cell>
        </row>
        <row r="1995">
          <cell r="H1995" t="str">
            <v xml:space="preserve">  </v>
          </cell>
          <cell r="I1995" t="str">
            <v xml:space="preserve">  </v>
          </cell>
          <cell r="J1995" t="str">
            <v xml:space="preserve">  </v>
          </cell>
          <cell r="K1995" t="str">
            <v xml:space="preserve">  </v>
          </cell>
          <cell r="L1995" t="str">
            <v xml:space="preserve">  </v>
          </cell>
          <cell r="M1995" t="str">
            <v xml:space="preserve">  </v>
          </cell>
          <cell r="N1995" t="str">
            <v xml:space="preserve">  </v>
          </cell>
          <cell r="O1995" t="str">
            <v xml:space="preserve">  </v>
          </cell>
          <cell r="P1995" t="str">
            <v xml:space="preserve">  </v>
          </cell>
        </row>
        <row r="1996">
          <cell r="H1996" t="str">
            <v xml:space="preserve">  </v>
          </cell>
          <cell r="I1996" t="str">
            <v xml:space="preserve">  </v>
          </cell>
          <cell r="J1996" t="str">
            <v xml:space="preserve">  </v>
          </cell>
          <cell r="K1996" t="str">
            <v xml:space="preserve">  </v>
          </cell>
          <cell r="L1996" t="str">
            <v xml:space="preserve">  </v>
          </cell>
          <cell r="M1996" t="str">
            <v xml:space="preserve">  </v>
          </cell>
          <cell r="N1996" t="str">
            <v xml:space="preserve">  </v>
          </cell>
          <cell r="O1996" t="str">
            <v xml:space="preserve">  </v>
          </cell>
          <cell r="P1996" t="str">
            <v xml:space="preserve">  </v>
          </cell>
        </row>
        <row r="1997">
          <cell r="H1997" t="str">
            <v xml:space="preserve">  </v>
          </cell>
          <cell r="I1997" t="str">
            <v xml:space="preserve">  </v>
          </cell>
          <cell r="J1997" t="str">
            <v xml:space="preserve">  </v>
          </cell>
          <cell r="K1997" t="str">
            <v xml:space="preserve">  </v>
          </cell>
          <cell r="L1997" t="str">
            <v xml:space="preserve">  </v>
          </cell>
          <cell r="M1997" t="str">
            <v xml:space="preserve">  </v>
          </cell>
          <cell r="N1997" t="str">
            <v xml:space="preserve">  </v>
          </cell>
          <cell r="O1997" t="str">
            <v xml:space="preserve">  </v>
          </cell>
          <cell r="P1997" t="str">
            <v xml:space="preserve">  </v>
          </cell>
        </row>
        <row r="1998">
          <cell r="H1998" t="str">
            <v xml:space="preserve">  </v>
          </cell>
          <cell r="I1998" t="str">
            <v xml:space="preserve">  </v>
          </cell>
          <cell r="J1998" t="str">
            <v xml:space="preserve">  </v>
          </cell>
          <cell r="K1998" t="str">
            <v xml:space="preserve">  </v>
          </cell>
          <cell r="L1998" t="str">
            <v xml:space="preserve">  </v>
          </cell>
          <cell r="M1998" t="str">
            <v xml:space="preserve">  </v>
          </cell>
          <cell r="N1998" t="str">
            <v xml:space="preserve">  </v>
          </cell>
          <cell r="O1998" t="str">
            <v xml:space="preserve">  </v>
          </cell>
          <cell r="P1998" t="str">
            <v xml:space="preserve">  </v>
          </cell>
        </row>
        <row r="1999">
          <cell r="H1999" t="str">
            <v xml:space="preserve">  </v>
          </cell>
          <cell r="I1999" t="str">
            <v xml:space="preserve">  </v>
          </cell>
          <cell r="J1999" t="str">
            <v xml:space="preserve">  </v>
          </cell>
          <cell r="K1999" t="str">
            <v xml:space="preserve">  </v>
          </cell>
          <cell r="L1999" t="str">
            <v xml:space="preserve">  </v>
          </cell>
          <cell r="M1999" t="str">
            <v xml:space="preserve">  </v>
          </cell>
          <cell r="N1999" t="str">
            <v xml:space="preserve">  </v>
          </cell>
          <cell r="O1999" t="str">
            <v xml:space="preserve">  </v>
          </cell>
          <cell r="P1999" t="str">
            <v xml:space="preserve">  </v>
          </cell>
        </row>
        <row r="2000">
          <cell r="C2000">
            <v>28020001</v>
          </cell>
          <cell r="D2000" t="str">
            <v>USD</v>
          </cell>
          <cell r="E2000" t="str">
            <v>CITIBANK-USA</v>
          </cell>
          <cell r="F2000" t="str">
            <v>B.GLOBALES 2012</v>
          </cell>
          <cell r="G2000" t="str">
            <v>EEQ</v>
          </cell>
          <cell r="H2000" t="str">
            <v xml:space="preserve"> 23.08.2000 </v>
          </cell>
          <cell r="I2000">
            <v>6486496</v>
          </cell>
          <cell r="J2000" t="str">
            <v xml:space="preserve">  </v>
          </cell>
          <cell r="K2000" t="str">
            <v xml:space="preserve">  </v>
          </cell>
          <cell r="L2000" t="str">
            <v xml:space="preserve">  </v>
          </cell>
          <cell r="M2000" t="str">
            <v xml:space="preserve">  </v>
          </cell>
          <cell r="N2000" t="str">
            <v xml:space="preserve">  </v>
          </cell>
          <cell r="O2000" t="str">
            <v xml:space="preserve">  </v>
          </cell>
          <cell r="P2000">
            <v>6486496</v>
          </cell>
        </row>
        <row r="2001">
          <cell r="H2001" t="str">
            <v xml:space="preserve">  </v>
          </cell>
          <cell r="I2001" t="str">
            <v xml:space="preserve">  </v>
          </cell>
          <cell r="J2001" t="str">
            <v xml:space="preserve">  </v>
          </cell>
          <cell r="K2001" t="str">
            <v xml:space="preserve">  </v>
          </cell>
          <cell r="L2001" t="str">
            <v xml:space="preserve">  </v>
          </cell>
          <cell r="M2001" t="str">
            <v xml:space="preserve">  </v>
          </cell>
          <cell r="N2001" t="str">
            <v xml:space="preserve">  </v>
          </cell>
          <cell r="O2001" t="str">
            <v xml:space="preserve">  </v>
          </cell>
          <cell r="P2001" t="str">
            <v xml:space="preserve">  </v>
          </cell>
        </row>
        <row r="2002">
          <cell r="H2002" t="str">
            <v xml:space="preserve">  </v>
          </cell>
          <cell r="I2002" t="str">
            <v xml:space="preserve">  </v>
          </cell>
          <cell r="J2002" t="str">
            <v xml:space="preserve">  </v>
          </cell>
          <cell r="K2002" t="str">
            <v xml:space="preserve">  </v>
          </cell>
          <cell r="L2002" t="str">
            <v xml:space="preserve">  </v>
          </cell>
          <cell r="M2002" t="str">
            <v xml:space="preserve">  </v>
          </cell>
          <cell r="N2002" t="str">
            <v xml:space="preserve">  </v>
          </cell>
          <cell r="O2002" t="str">
            <v xml:space="preserve">  </v>
          </cell>
          <cell r="P2002" t="str">
            <v xml:space="preserve">  </v>
          </cell>
        </row>
        <row r="2003">
          <cell r="H2003" t="str">
            <v xml:space="preserve">  </v>
          </cell>
          <cell r="I2003" t="str">
            <v xml:space="preserve">  </v>
          </cell>
          <cell r="J2003" t="str">
            <v xml:space="preserve">  </v>
          </cell>
          <cell r="K2003" t="str">
            <v xml:space="preserve">  </v>
          </cell>
          <cell r="L2003" t="str">
            <v xml:space="preserve">  </v>
          </cell>
          <cell r="M2003" t="str">
            <v xml:space="preserve">  </v>
          </cell>
          <cell r="N2003" t="str">
            <v xml:space="preserve">  </v>
          </cell>
          <cell r="O2003" t="str">
            <v xml:space="preserve">  </v>
          </cell>
          <cell r="P2003" t="str">
            <v xml:space="preserve">  </v>
          </cell>
        </row>
        <row r="2004">
          <cell r="H2004" t="str">
            <v xml:space="preserve">  </v>
          </cell>
          <cell r="I2004" t="str">
            <v xml:space="preserve">  </v>
          </cell>
          <cell r="J2004" t="str">
            <v xml:space="preserve">  </v>
          </cell>
          <cell r="K2004" t="str">
            <v xml:space="preserve">  </v>
          </cell>
          <cell r="L2004" t="str">
            <v xml:space="preserve">  </v>
          </cell>
          <cell r="M2004" t="str">
            <v xml:space="preserve">  </v>
          </cell>
          <cell r="N2004" t="str">
            <v xml:space="preserve">  </v>
          </cell>
          <cell r="O2004" t="str">
            <v xml:space="preserve">  </v>
          </cell>
          <cell r="P2004" t="str">
            <v xml:space="preserve">  </v>
          </cell>
        </row>
        <row r="2005">
          <cell r="H2005" t="str">
            <v xml:space="preserve">  </v>
          </cell>
          <cell r="I2005" t="str">
            <v xml:space="preserve">  </v>
          </cell>
          <cell r="J2005" t="str">
            <v xml:space="preserve">  </v>
          </cell>
          <cell r="K2005" t="str">
            <v xml:space="preserve">  </v>
          </cell>
          <cell r="L2005" t="str">
            <v xml:space="preserve">  </v>
          </cell>
          <cell r="M2005" t="str">
            <v xml:space="preserve">  </v>
          </cell>
          <cell r="N2005" t="str">
            <v xml:space="preserve">  </v>
          </cell>
          <cell r="O2005" t="str">
            <v xml:space="preserve">  </v>
          </cell>
          <cell r="P2005" t="str">
            <v xml:space="preserve">  </v>
          </cell>
        </row>
        <row r="2006">
          <cell r="C2006">
            <v>28023001</v>
          </cell>
          <cell r="D2006" t="str">
            <v>USD</v>
          </cell>
          <cell r="E2006" t="str">
            <v>CITIBANK-USA</v>
          </cell>
          <cell r="F2006" t="str">
            <v>B.GLOBALES 2030</v>
          </cell>
          <cell r="G2006" t="str">
            <v>EP PETROECUADOR</v>
          </cell>
          <cell r="H2006" t="str">
            <v xml:space="preserve"> 23.08.2000 </v>
          </cell>
          <cell r="I2006">
            <v>172531953</v>
          </cell>
          <cell r="J2006" t="str">
            <v xml:space="preserve">  </v>
          </cell>
          <cell r="K2006" t="str">
            <v xml:space="preserve">  </v>
          </cell>
          <cell r="L2006" t="str">
            <v xml:space="preserve">  </v>
          </cell>
          <cell r="M2006" t="str">
            <v xml:space="preserve">  </v>
          </cell>
          <cell r="N2006" t="str">
            <v xml:space="preserve">  </v>
          </cell>
          <cell r="O2006" t="str">
            <v xml:space="preserve">  </v>
          </cell>
          <cell r="P2006">
            <v>172531953</v>
          </cell>
        </row>
        <row r="2007">
          <cell r="H2007" t="str">
            <v xml:space="preserve">  </v>
          </cell>
          <cell r="I2007" t="str">
            <v xml:space="preserve">  </v>
          </cell>
          <cell r="J2007" t="str">
            <v xml:space="preserve">  </v>
          </cell>
          <cell r="K2007" t="str">
            <v xml:space="preserve">  </v>
          </cell>
          <cell r="L2007" t="str">
            <v xml:space="preserve">  </v>
          </cell>
          <cell r="M2007" t="str">
            <v xml:space="preserve">  </v>
          </cell>
          <cell r="N2007" t="str">
            <v xml:space="preserve">  </v>
          </cell>
          <cell r="O2007" t="str">
            <v xml:space="preserve">  </v>
          </cell>
          <cell r="P2007" t="str">
            <v xml:space="preserve">  </v>
          </cell>
        </row>
        <row r="2008">
          <cell r="H2008" t="str">
            <v xml:space="preserve">  </v>
          </cell>
          <cell r="I2008" t="str">
            <v xml:space="preserve">  </v>
          </cell>
          <cell r="J2008" t="str">
            <v xml:space="preserve">  </v>
          </cell>
          <cell r="K2008" t="str">
            <v xml:space="preserve">  </v>
          </cell>
          <cell r="L2008" t="str">
            <v xml:space="preserve">  </v>
          </cell>
          <cell r="M2008" t="str">
            <v xml:space="preserve">  </v>
          </cell>
          <cell r="N2008" t="str">
            <v xml:space="preserve">  </v>
          </cell>
          <cell r="O2008" t="str">
            <v xml:space="preserve">  </v>
          </cell>
          <cell r="P2008" t="str">
            <v xml:space="preserve">  </v>
          </cell>
        </row>
        <row r="2009">
          <cell r="H2009" t="str">
            <v xml:space="preserve">  </v>
          </cell>
          <cell r="I2009" t="str">
            <v xml:space="preserve">  </v>
          </cell>
          <cell r="J2009" t="str">
            <v xml:space="preserve">  </v>
          </cell>
          <cell r="K2009" t="str">
            <v xml:space="preserve">  </v>
          </cell>
          <cell r="L2009" t="str">
            <v xml:space="preserve">  </v>
          </cell>
          <cell r="M2009" t="str">
            <v xml:space="preserve">  </v>
          </cell>
          <cell r="N2009" t="str">
            <v xml:space="preserve">  </v>
          </cell>
          <cell r="O2009" t="str">
            <v xml:space="preserve">  </v>
          </cell>
          <cell r="P2009" t="str">
            <v xml:space="preserve">  </v>
          </cell>
        </row>
        <row r="2010">
          <cell r="H2010" t="str">
            <v xml:space="preserve">  </v>
          </cell>
          <cell r="I2010" t="str">
            <v xml:space="preserve">  </v>
          </cell>
          <cell r="J2010" t="str">
            <v xml:space="preserve">  </v>
          </cell>
          <cell r="K2010" t="str">
            <v xml:space="preserve">  </v>
          </cell>
          <cell r="L2010" t="str">
            <v xml:space="preserve">  </v>
          </cell>
          <cell r="M2010" t="str">
            <v xml:space="preserve">  </v>
          </cell>
          <cell r="N2010" t="str">
            <v xml:space="preserve">  </v>
          </cell>
          <cell r="O2010" t="str">
            <v xml:space="preserve">  </v>
          </cell>
          <cell r="P2010" t="str">
            <v xml:space="preserve">  </v>
          </cell>
        </row>
        <row r="2011">
          <cell r="H2011" t="str">
            <v xml:space="preserve">  </v>
          </cell>
          <cell r="I2011" t="str">
            <v xml:space="preserve">  </v>
          </cell>
          <cell r="J2011" t="str">
            <v xml:space="preserve">  </v>
          </cell>
          <cell r="K2011" t="str">
            <v xml:space="preserve">  </v>
          </cell>
          <cell r="L2011" t="str">
            <v xml:space="preserve">  </v>
          </cell>
          <cell r="M2011" t="str">
            <v xml:space="preserve">  </v>
          </cell>
          <cell r="N2011" t="str">
            <v xml:space="preserve">  </v>
          </cell>
          <cell r="O2011" t="str">
            <v xml:space="preserve">  </v>
          </cell>
          <cell r="P2011" t="str">
            <v xml:space="preserve">  </v>
          </cell>
        </row>
        <row r="2012">
          <cell r="C2012">
            <v>28024001</v>
          </cell>
          <cell r="D2012" t="str">
            <v>USD</v>
          </cell>
          <cell r="E2012" t="str">
            <v>CITIBANK-USA</v>
          </cell>
          <cell r="F2012" t="str">
            <v>B.GLOBALES 2012</v>
          </cell>
          <cell r="G2012" t="str">
            <v>EP PETROECUADOR</v>
          </cell>
          <cell r="H2012" t="str">
            <v xml:space="preserve"> 23.08.2000 </v>
          </cell>
          <cell r="I2012">
            <v>23001012</v>
          </cell>
          <cell r="J2012" t="str">
            <v xml:space="preserve">  </v>
          </cell>
          <cell r="K2012" t="str">
            <v xml:space="preserve">  </v>
          </cell>
          <cell r="L2012" t="str">
            <v xml:space="preserve">  </v>
          </cell>
          <cell r="M2012" t="str">
            <v xml:space="preserve">  </v>
          </cell>
          <cell r="N2012" t="str">
            <v xml:space="preserve">  </v>
          </cell>
          <cell r="O2012" t="str">
            <v xml:space="preserve">  </v>
          </cell>
          <cell r="P2012">
            <v>23001012</v>
          </cell>
        </row>
        <row r="2013">
          <cell r="H2013" t="str">
            <v xml:space="preserve">  </v>
          </cell>
          <cell r="I2013" t="str">
            <v xml:space="preserve">  </v>
          </cell>
          <cell r="J2013" t="str">
            <v xml:space="preserve">  </v>
          </cell>
          <cell r="K2013" t="str">
            <v xml:space="preserve">  </v>
          </cell>
          <cell r="L2013" t="str">
            <v xml:space="preserve">  </v>
          </cell>
          <cell r="M2013" t="str">
            <v xml:space="preserve">  </v>
          </cell>
          <cell r="N2013" t="str">
            <v xml:space="preserve">  </v>
          </cell>
          <cell r="O2013" t="str">
            <v xml:space="preserve">  </v>
          </cell>
          <cell r="P2013" t="str">
            <v xml:space="preserve">  </v>
          </cell>
        </row>
        <row r="2014">
          <cell r="H2014" t="str">
            <v xml:space="preserve">  </v>
          </cell>
          <cell r="I2014" t="str">
            <v xml:space="preserve">  </v>
          </cell>
          <cell r="J2014" t="str">
            <v xml:space="preserve">  </v>
          </cell>
          <cell r="K2014" t="str">
            <v xml:space="preserve">  </v>
          </cell>
          <cell r="L2014" t="str">
            <v xml:space="preserve">  </v>
          </cell>
          <cell r="M2014" t="str">
            <v xml:space="preserve">  </v>
          </cell>
          <cell r="N2014" t="str">
            <v xml:space="preserve">  </v>
          </cell>
          <cell r="O2014" t="str">
            <v xml:space="preserve">  </v>
          </cell>
          <cell r="P2014" t="str">
            <v xml:space="preserve">  </v>
          </cell>
        </row>
        <row r="2015">
          <cell r="H2015" t="str">
            <v xml:space="preserve">  </v>
          </cell>
          <cell r="I2015" t="str">
            <v xml:space="preserve">  </v>
          </cell>
          <cell r="J2015" t="str">
            <v xml:space="preserve">  </v>
          </cell>
          <cell r="K2015" t="str">
            <v xml:space="preserve">  </v>
          </cell>
          <cell r="L2015" t="str">
            <v xml:space="preserve">  </v>
          </cell>
          <cell r="M2015" t="str">
            <v xml:space="preserve">  </v>
          </cell>
          <cell r="N2015" t="str">
            <v xml:space="preserve">  </v>
          </cell>
          <cell r="O2015" t="str">
            <v xml:space="preserve">  </v>
          </cell>
          <cell r="P2015" t="str">
            <v xml:space="preserve">  </v>
          </cell>
        </row>
        <row r="2016">
          <cell r="H2016" t="str">
            <v xml:space="preserve">  </v>
          </cell>
          <cell r="I2016" t="str">
            <v xml:space="preserve">  </v>
          </cell>
          <cell r="J2016" t="str">
            <v xml:space="preserve">  </v>
          </cell>
          <cell r="K2016" t="str">
            <v xml:space="preserve">  </v>
          </cell>
          <cell r="L2016" t="str">
            <v xml:space="preserve">  </v>
          </cell>
          <cell r="M2016" t="str">
            <v xml:space="preserve">  </v>
          </cell>
          <cell r="N2016" t="str">
            <v xml:space="preserve">  </v>
          </cell>
          <cell r="O2016" t="str">
            <v xml:space="preserve">  </v>
          </cell>
          <cell r="P2016" t="str">
            <v xml:space="preserve">  </v>
          </cell>
        </row>
        <row r="2017">
          <cell r="H2017" t="str">
            <v xml:space="preserve">  </v>
          </cell>
          <cell r="I2017" t="str">
            <v xml:space="preserve">  </v>
          </cell>
          <cell r="J2017" t="str">
            <v xml:space="preserve">  </v>
          </cell>
          <cell r="K2017" t="str">
            <v xml:space="preserve">  </v>
          </cell>
          <cell r="L2017" t="str">
            <v xml:space="preserve">  </v>
          </cell>
          <cell r="M2017" t="str">
            <v xml:space="preserve">  </v>
          </cell>
          <cell r="N2017" t="str">
            <v xml:space="preserve">  </v>
          </cell>
          <cell r="O2017" t="str">
            <v xml:space="preserve">  </v>
          </cell>
          <cell r="P2017" t="str">
            <v xml:space="preserve">  </v>
          </cell>
        </row>
        <row r="2018">
          <cell r="C2018">
            <v>28025001</v>
          </cell>
          <cell r="D2018" t="str">
            <v>USD</v>
          </cell>
          <cell r="E2018" t="str">
            <v>CITIBANK-USA</v>
          </cell>
          <cell r="F2018" t="str">
            <v>B.GLOBALES 2030</v>
          </cell>
          <cell r="G2018" t="str">
            <v>TAME</v>
          </cell>
          <cell r="H2018" t="str">
            <v xml:space="preserve"> 23.08.2000 </v>
          </cell>
          <cell r="I2018">
            <v>7913763</v>
          </cell>
          <cell r="J2018" t="str">
            <v xml:space="preserve">  </v>
          </cell>
          <cell r="K2018" t="str">
            <v xml:space="preserve">  </v>
          </cell>
          <cell r="L2018" t="str">
            <v xml:space="preserve">  </v>
          </cell>
          <cell r="M2018" t="str">
            <v xml:space="preserve">  </v>
          </cell>
          <cell r="N2018" t="str">
            <v xml:space="preserve">  </v>
          </cell>
          <cell r="O2018" t="str">
            <v xml:space="preserve">  </v>
          </cell>
          <cell r="P2018">
            <v>7913763</v>
          </cell>
        </row>
        <row r="2019">
          <cell r="H2019" t="str">
            <v xml:space="preserve">  </v>
          </cell>
          <cell r="I2019" t="str">
            <v xml:space="preserve">  </v>
          </cell>
          <cell r="J2019" t="str">
            <v xml:space="preserve">  </v>
          </cell>
          <cell r="K2019" t="str">
            <v xml:space="preserve">  </v>
          </cell>
          <cell r="L2019" t="str">
            <v xml:space="preserve">  </v>
          </cell>
          <cell r="M2019" t="str">
            <v xml:space="preserve">  </v>
          </cell>
          <cell r="N2019" t="str">
            <v xml:space="preserve">  </v>
          </cell>
          <cell r="O2019" t="str">
            <v xml:space="preserve">  </v>
          </cell>
          <cell r="P2019" t="str">
            <v xml:space="preserve">  </v>
          </cell>
        </row>
        <row r="2020">
          <cell r="H2020" t="str">
            <v xml:space="preserve">  </v>
          </cell>
          <cell r="I2020" t="str">
            <v xml:space="preserve">  </v>
          </cell>
          <cell r="J2020" t="str">
            <v xml:space="preserve">  </v>
          </cell>
          <cell r="K2020" t="str">
            <v xml:space="preserve">  </v>
          </cell>
          <cell r="L2020" t="str">
            <v xml:space="preserve">  </v>
          </cell>
          <cell r="M2020" t="str">
            <v xml:space="preserve">  </v>
          </cell>
          <cell r="N2020" t="str">
            <v xml:space="preserve">  </v>
          </cell>
          <cell r="O2020" t="str">
            <v xml:space="preserve">  </v>
          </cell>
          <cell r="P2020" t="str">
            <v xml:space="preserve">  </v>
          </cell>
        </row>
        <row r="2021">
          <cell r="H2021" t="str">
            <v xml:space="preserve">  </v>
          </cell>
          <cell r="I2021" t="str">
            <v xml:space="preserve">  </v>
          </cell>
          <cell r="J2021" t="str">
            <v xml:space="preserve">  </v>
          </cell>
          <cell r="K2021" t="str">
            <v xml:space="preserve">  </v>
          </cell>
          <cell r="L2021" t="str">
            <v xml:space="preserve">  </v>
          </cell>
          <cell r="M2021" t="str">
            <v xml:space="preserve">  </v>
          </cell>
          <cell r="N2021" t="str">
            <v xml:space="preserve">  </v>
          </cell>
          <cell r="O2021" t="str">
            <v xml:space="preserve">  </v>
          </cell>
          <cell r="P2021" t="str">
            <v xml:space="preserve">  </v>
          </cell>
        </row>
        <row r="2022">
          <cell r="H2022" t="str">
            <v xml:space="preserve">  </v>
          </cell>
          <cell r="I2022" t="str">
            <v xml:space="preserve">  </v>
          </cell>
          <cell r="J2022" t="str">
            <v xml:space="preserve">  </v>
          </cell>
          <cell r="K2022" t="str">
            <v xml:space="preserve">  </v>
          </cell>
          <cell r="L2022" t="str">
            <v xml:space="preserve">  </v>
          </cell>
          <cell r="M2022" t="str">
            <v xml:space="preserve">  </v>
          </cell>
          <cell r="N2022" t="str">
            <v xml:space="preserve">  </v>
          </cell>
          <cell r="O2022" t="str">
            <v xml:space="preserve">  </v>
          </cell>
          <cell r="P2022" t="str">
            <v xml:space="preserve">  </v>
          </cell>
        </row>
        <row r="2023">
          <cell r="H2023" t="str">
            <v xml:space="preserve">  </v>
          </cell>
          <cell r="I2023" t="str">
            <v xml:space="preserve">  </v>
          </cell>
          <cell r="J2023" t="str">
            <v xml:space="preserve">  </v>
          </cell>
          <cell r="K2023" t="str">
            <v xml:space="preserve">  </v>
          </cell>
          <cell r="L2023" t="str">
            <v xml:space="preserve">  </v>
          </cell>
          <cell r="M2023" t="str">
            <v xml:space="preserve">  </v>
          </cell>
          <cell r="N2023" t="str">
            <v xml:space="preserve">  </v>
          </cell>
          <cell r="O2023" t="str">
            <v xml:space="preserve">  </v>
          </cell>
          <cell r="P2023" t="str">
            <v xml:space="preserve">  </v>
          </cell>
        </row>
        <row r="2024">
          <cell r="C2024">
            <v>28026001</v>
          </cell>
          <cell r="D2024" t="str">
            <v>USD</v>
          </cell>
          <cell r="E2024" t="str">
            <v>CITIBANK-USA</v>
          </cell>
          <cell r="F2024" t="str">
            <v>B.GLOBALES 2012</v>
          </cell>
          <cell r="G2024" t="str">
            <v>TAME</v>
          </cell>
          <cell r="H2024" t="str">
            <v xml:space="preserve"> 23.08.2000 </v>
          </cell>
          <cell r="I2024">
            <v>932880</v>
          </cell>
          <cell r="J2024" t="str">
            <v xml:space="preserve">  </v>
          </cell>
          <cell r="K2024" t="str">
            <v xml:space="preserve">  </v>
          </cell>
          <cell r="L2024" t="str">
            <v xml:space="preserve">  </v>
          </cell>
          <cell r="M2024" t="str">
            <v xml:space="preserve">  </v>
          </cell>
          <cell r="N2024" t="str">
            <v xml:space="preserve">  </v>
          </cell>
          <cell r="O2024" t="str">
            <v xml:space="preserve">  </v>
          </cell>
          <cell r="P2024">
            <v>932880</v>
          </cell>
        </row>
        <row r="2025">
          <cell r="H2025" t="str">
            <v xml:space="preserve">  </v>
          </cell>
          <cell r="I2025" t="str">
            <v xml:space="preserve">  </v>
          </cell>
          <cell r="J2025" t="str">
            <v xml:space="preserve">  </v>
          </cell>
          <cell r="K2025" t="str">
            <v xml:space="preserve">  </v>
          </cell>
          <cell r="L2025" t="str">
            <v xml:space="preserve">  </v>
          </cell>
          <cell r="M2025" t="str">
            <v xml:space="preserve">  </v>
          </cell>
          <cell r="N2025" t="str">
            <v xml:space="preserve">  </v>
          </cell>
          <cell r="O2025" t="str">
            <v xml:space="preserve">  </v>
          </cell>
          <cell r="P2025" t="str">
            <v xml:space="preserve">  </v>
          </cell>
        </row>
        <row r="2026">
          <cell r="H2026" t="str">
            <v xml:space="preserve">  </v>
          </cell>
          <cell r="I2026" t="str">
            <v xml:space="preserve">  </v>
          </cell>
          <cell r="J2026" t="str">
            <v xml:space="preserve">  </v>
          </cell>
          <cell r="K2026" t="str">
            <v xml:space="preserve">  </v>
          </cell>
          <cell r="L2026" t="str">
            <v xml:space="preserve">  </v>
          </cell>
          <cell r="M2026" t="str">
            <v xml:space="preserve">  </v>
          </cell>
          <cell r="N2026" t="str">
            <v xml:space="preserve">  </v>
          </cell>
          <cell r="O2026" t="str">
            <v xml:space="preserve">  </v>
          </cell>
          <cell r="P2026" t="str">
            <v xml:space="preserve">  </v>
          </cell>
        </row>
        <row r="2027">
          <cell r="H2027" t="str">
            <v xml:space="preserve">  </v>
          </cell>
          <cell r="I2027" t="str">
            <v xml:space="preserve">  </v>
          </cell>
          <cell r="J2027" t="str">
            <v xml:space="preserve">  </v>
          </cell>
          <cell r="K2027" t="str">
            <v xml:space="preserve">  </v>
          </cell>
          <cell r="L2027" t="str">
            <v xml:space="preserve">  </v>
          </cell>
          <cell r="M2027" t="str">
            <v xml:space="preserve">  </v>
          </cell>
          <cell r="N2027" t="str">
            <v xml:space="preserve">  </v>
          </cell>
          <cell r="O2027" t="str">
            <v xml:space="preserve">  </v>
          </cell>
          <cell r="P2027" t="str">
            <v xml:space="preserve">  </v>
          </cell>
        </row>
        <row r="2028">
          <cell r="H2028" t="str">
            <v xml:space="preserve">  </v>
          </cell>
          <cell r="I2028" t="str">
            <v xml:space="preserve">  </v>
          </cell>
          <cell r="J2028" t="str">
            <v xml:space="preserve">  </v>
          </cell>
          <cell r="K2028" t="str">
            <v xml:space="preserve">  </v>
          </cell>
          <cell r="L2028" t="str">
            <v xml:space="preserve">  </v>
          </cell>
          <cell r="M2028" t="str">
            <v xml:space="preserve">  </v>
          </cell>
          <cell r="N2028" t="str">
            <v xml:space="preserve">  </v>
          </cell>
          <cell r="O2028" t="str">
            <v xml:space="preserve">  </v>
          </cell>
          <cell r="P2028" t="str">
            <v xml:space="preserve">  </v>
          </cell>
        </row>
        <row r="2029">
          <cell r="H2029" t="str">
            <v xml:space="preserve">  </v>
          </cell>
          <cell r="I2029" t="str">
            <v xml:space="preserve">  </v>
          </cell>
          <cell r="J2029" t="str">
            <v xml:space="preserve">  </v>
          </cell>
          <cell r="K2029" t="str">
            <v xml:space="preserve">  </v>
          </cell>
          <cell r="L2029" t="str">
            <v xml:space="preserve">  </v>
          </cell>
          <cell r="M2029" t="str">
            <v xml:space="preserve">  </v>
          </cell>
          <cell r="N2029" t="str">
            <v xml:space="preserve">  </v>
          </cell>
          <cell r="O2029" t="str">
            <v xml:space="preserve">  </v>
          </cell>
          <cell r="P2029" t="str">
            <v xml:space="preserve">  </v>
          </cell>
        </row>
        <row r="2030">
          <cell r="C2030">
            <v>28027017</v>
          </cell>
          <cell r="D2030" t="str">
            <v>USD</v>
          </cell>
          <cell r="E2030" t="str">
            <v>GOLDMAN SACHS</v>
          </cell>
          <cell r="F2030" t="str">
            <v>BONOS SOBERANOS 2035</v>
          </cell>
          <cell r="G2030" t="str">
            <v>GOBIERNO CENTRAL</v>
          </cell>
          <cell r="H2030" t="str">
            <v xml:space="preserve"> 30.01.2020 </v>
          </cell>
          <cell r="I2030">
            <v>202000000</v>
          </cell>
          <cell r="J2030" t="str">
            <v xml:space="preserve">  </v>
          </cell>
          <cell r="K2030">
            <v>2000000</v>
          </cell>
          <cell r="L2030">
            <v>7322500</v>
          </cell>
          <cell r="M2030">
            <v>964225.72</v>
          </cell>
          <cell r="N2030" t="str">
            <v xml:space="preserve">  </v>
          </cell>
          <cell r="O2030" t="str">
            <v xml:space="preserve">  </v>
          </cell>
          <cell r="P2030">
            <v>200000000</v>
          </cell>
        </row>
        <row r="2031">
          <cell r="H2031" t="str">
            <v xml:space="preserve">  </v>
          </cell>
          <cell r="I2031" t="str">
            <v xml:space="preserve">  </v>
          </cell>
          <cell r="J2031" t="str">
            <v xml:space="preserve">  </v>
          </cell>
          <cell r="K2031" t="str">
            <v xml:space="preserve">  </v>
          </cell>
          <cell r="L2031" t="str">
            <v xml:space="preserve">  </v>
          </cell>
          <cell r="M2031" t="str">
            <v xml:space="preserve">  </v>
          </cell>
          <cell r="N2031" t="str">
            <v xml:space="preserve">  </v>
          </cell>
          <cell r="O2031" t="str">
            <v xml:space="preserve">  </v>
          </cell>
          <cell r="P2031" t="str">
            <v xml:space="preserve">  </v>
          </cell>
        </row>
        <row r="2032">
          <cell r="H2032" t="str">
            <v xml:space="preserve">  </v>
          </cell>
          <cell r="I2032" t="str">
            <v xml:space="preserve">  </v>
          </cell>
          <cell r="J2032" t="str">
            <v xml:space="preserve">  </v>
          </cell>
          <cell r="K2032" t="str">
            <v xml:space="preserve">  </v>
          </cell>
          <cell r="L2032" t="str">
            <v xml:space="preserve">  </v>
          </cell>
          <cell r="M2032" t="str">
            <v xml:space="preserve">  </v>
          </cell>
          <cell r="N2032" t="str">
            <v xml:space="preserve">  </v>
          </cell>
          <cell r="O2032" t="str">
            <v xml:space="preserve">  </v>
          </cell>
          <cell r="P2032" t="str">
            <v xml:space="preserve">  </v>
          </cell>
        </row>
        <row r="2033">
          <cell r="H2033" t="str">
            <v xml:space="preserve">  </v>
          </cell>
          <cell r="I2033" t="str">
            <v xml:space="preserve">  </v>
          </cell>
          <cell r="J2033" t="str">
            <v xml:space="preserve">  </v>
          </cell>
          <cell r="K2033" t="str">
            <v xml:space="preserve">  </v>
          </cell>
          <cell r="L2033" t="str">
            <v xml:space="preserve">  </v>
          </cell>
          <cell r="M2033" t="str">
            <v xml:space="preserve">  </v>
          </cell>
          <cell r="N2033" t="str">
            <v xml:space="preserve">  </v>
          </cell>
          <cell r="O2033" t="str">
            <v xml:space="preserve">  </v>
          </cell>
          <cell r="P2033" t="str">
            <v xml:space="preserve">  </v>
          </cell>
        </row>
        <row r="2034">
          <cell r="H2034" t="str">
            <v xml:space="preserve">  </v>
          </cell>
          <cell r="I2034" t="str">
            <v xml:space="preserve">  </v>
          </cell>
          <cell r="J2034" t="str">
            <v xml:space="preserve">  </v>
          </cell>
          <cell r="K2034" t="str">
            <v xml:space="preserve">  </v>
          </cell>
          <cell r="L2034" t="str">
            <v xml:space="preserve">  </v>
          </cell>
          <cell r="M2034" t="str">
            <v xml:space="preserve">  </v>
          </cell>
          <cell r="N2034" t="str">
            <v xml:space="preserve">  </v>
          </cell>
          <cell r="O2034" t="str">
            <v xml:space="preserve">  </v>
          </cell>
          <cell r="P2034" t="str">
            <v xml:space="preserve">  </v>
          </cell>
        </row>
        <row r="2035">
          <cell r="H2035" t="str">
            <v xml:space="preserve">  </v>
          </cell>
          <cell r="I2035" t="str">
            <v xml:space="preserve">  </v>
          </cell>
          <cell r="J2035" t="str">
            <v xml:space="preserve">  </v>
          </cell>
          <cell r="K2035" t="str">
            <v xml:space="preserve">  </v>
          </cell>
          <cell r="L2035" t="str">
            <v xml:space="preserve">  </v>
          </cell>
          <cell r="M2035" t="str">
            <v xml:space="preserve">  </v>
          </cell>
          <cell r="N2035" t="str">
            <v xml:space="preserve">  </v>
          </cell>
          <cell r="O2035" t="str">
            <v xml:space="preserve">  </v>
          </cell>
          <cell r="P2035" t="str">
            <v xml:space="preserve">  </v>
          </cell>
        </row>
        <row r="2036">
          <cell r="C2036">
            <v>280270181</v>
          </cell>
          <cell r="D2036" t="str">
            <v>USD</v>
          </cell>
          <cell r="E2036" t="str">
            <v>THE BANK OF NEW YORK</v>
          </cell>
          <cell r="F2036" t="str">
            <v>NUEVO BONO SOB 2030</v>
          </cell>
          <cell r="G2036" t="str">
            <v>GOBIERNO CENTRAL</v>
          </cell>
          <cell r="H2036" t="str">
            <v xml:space="preserve"> 31.08.2020 </v>
          </cell>
          <cell r="I2036">
            <v>3041124264</v>
          </cell>
          <cell r="J2036" t="str">
            <v xml:space="preserve">  </v>
          </cell>
          <cell r="K2036">
            <v>2538027452.6999998</v>
          </cell>
          <cell r="L2036">
            <v>104443046.16</v>
          </cell>
          <cell r="M2036" t="str">
            <v xml:space="preserve">  </v>
          </cell>
          <cell r="N2036" t="str">
            <v xml:space="preserve">  </v>
          </cell>
          <cell r="O2036" t="str">
            <v xml:space="preserve">  </v>
          </cell>
          <cell r="P2036">
            <v>503096811.30000001</v>
          </cell>
        </row>
        <row r="2037">
          <cell r="H2037" t="str">
            <v xml:space="preserve">  </v>
          </cell>
          <cell r="I2037" t="str">
            <v xml:space="preserve">  </v>
          </cell>
          <cell r="J2037" t="str">
            <v xml:space="preserve">  </v>
          </cell>
          <cell r="K2037" t="str">
            <v xml:space="preserve">  </v>
          </cell>
          <cell r="L2037" t="str">
            <v xml:space="preserve">  </v>
          </cell>
          <cell r="M2037" t="str">
            <v xml:space="preserve">  </v>
          </cell>
          <cell r="N2037" t="str">
            <v xml:space="preserve">  </v>
          </cell>
          <cell r="O2037" t="str">
            <v xml:space="preserve">  </v>
          </cell>
          <cell r="P2037" t="str">
            <v xml:space="preserve">  </v>
          </cell>
        </row>
        <row r="2038">
          <cell r="H2038" t="str">
            <v xml:space="preserve">  </v>
          </cell>
          <cell r="I2038" t="str">
            <v xml:space="preserve">  </v>
          </cell>
          <cell r="J2038" t="str">
            <v xml:space="preserve">  </v>
          </cell>
          <cell r="K2038" t="str">
            <v xml:space="preserve">  </v>
          </cell>
          <cell r="L2038" t="str">
            <v xml:space="preserve">  </v>
          </cell>
          <cell r="M2038" t="str">
            <v xml:space="preserve">  </v>
          </cell>
          <cell r="N2038" t="str">
            <v xml:space="preserve">  </v>
          </cell>
          <cell r="O2038" t="str">
            <v xml:space="preserve">  </v>
          </cell>
          <cell r="P2038" t="str">
            <v xml:space="preserve">  </v>
          </cell>
        </row>
        <row r="2039">
          <cell r="H2039" t="str">
            <v xml:space="preserve">  </v>
          </cell>
          <cell r="I2039" t="str">
            <v xml:space="preserve">  </v>
          </cell>
          <cell r="J2039" t="str">
            <v xml:space="preserve">  </v>
          </cell>
          <cell r="K2039" t="str">
            <v xml:space="preserve">  </v>
          </cell>
          <cell r="L2039" t="str">
            <v xml:space="preserve">  </v>
          </cell>
          <cell r="M2039" t="str">
            <v xml:space="preserve">  </v>
          </cell>
          <cell r="N2039" t="str">
            <v xml:space="preserve">  </v>
          </cell>
          <cell r="O2039" t="str">
            <v xml:space="preserve">  </v>
          </cell>
          <cell r="P2039" t="str">
            <v xml:space="preserve">  </v>
          </cell>
        </row>
        <row r="2040">
          <cell r="H2040" t="str">
            <v xml:space="preserve">  </v>
          </cell>
          <cell r="I2040" t="str">
            <v xml:space="preserve">  </v>
          </cell>
          <cell r="J2040" t="str">
            <v xml:space="preserve">  </v>
          </cell>
          <cell r="K2040" t="str">
            <v xml:space="preserve">  </v>
          </cell>
          <cell r="L2040" t="str">
            <v xml:space="preserve">  </v>
          </cell>
          <cell r="M2040" t="str">
            <v xml:space="preserve">  </v>
          </cell>
          <cell r="N2040" t="str">
            <v xml:space="preserve">  </v>
          </cell>
          <cell r="O2040" t="str">
            <v xml:space="preserve">  </v>
          </cell>
          <cell r="P2040" t="str">
            <v xml:space="preserve">  </v>
          </cell>
        </row>
        <row r="2041">
          <cell r="H2041" t="str">
            <v xml:space="preserve">  </v>
          </cell>
          <cell r="I2041" t="str">
            <v xml:space="preserve">  </v>
          </cell>
          <cell r="J2041" t="str">
            <v xml:space="preserve">  </v>
          </cell>
          <cell r="K2041" t="str">
            <v xml:space="preserve">  </v>
          </cell>
          <cell r="L2041" t="str">
            <v xml:space="preserve">  </v>
          </cell>
          <cell r="M2041" t="str">
            <v xml:space="preserve">  </v>
          </cell>
          <cell r="N2041" t="str">
            <v xml:space="preserve">  </v>
          </cell>
          <cell r="O2041" t="str">
            <v xml:space="preserve">  </v>
          </cell>
          <cell r="P2041" t="str">
            <v xml:space="preserve">  </v>
          </cell>
        </row>
        <row r="2042">
          <cell r="C2042">
            <v>280270191</v>
          </cell>
          <cell r="D2042" t="str">
            <v>USD</v>
          </cell>
          <cell r="E2042" t="str">
            <v>THE BANK OF NEW YORK</v>
          </cell>
          <cell r="F2042" t="str">
            <v>NUEVO BONO SOB 2035</v>
          </cell>
          <cell r="G2042" t="str">
            <v>GOBIERNO CENTRAL</v>
          </cell>
          <cell r="H2042" t="str">
            <v xml:space="preserve"> 31.08.2020 </v>
          </cell>
          <cell r="I2042">
            <v>6502790692</v>
          </cell>
          <cell r="J2042" t="str">
            <v xml:space="preserve">  </v>
          </cell>
          <cell r="K2042">
            <v>575413547</v>
          </cell>
          <cell r="L2042">
            <v>224235991.28</v>
          </cell>
          <cell r="M2042" t="str">
            <v xml:space="preserve">  </v>
          </cell>
          <cell r="N2042" t="str">
            <v xml:space="preserve">  </v>
          </cell>
          <cell r="O2042" t="str">
            <v xml:space="preserve">  </v>
          </cell>
          <cell r="P2042">
            <v>5927377145</v>
          </cell>
        </row>
        <row r="2043">
          <cell r="H2043" t="str">
            <v xml:space="preserve">  </v>
          </cell>
          <cell r="I2043" t="str">
            <v xml:space="preserve">  </v>
          </cell>
          <cell r="J2043" t="str">
            <v xml:space="preserve">  </v>
          </cell>
          <cell r="K2043" t="str">
            <v xml:space="preserve">  </v>
          </cell>
          <cell r="L2043" t="str">
            <v xml:space="preserve">  </v>
          </cell>
          <cell r="M2043" t="str">
            <v xml:space="preserve">  </v>
          </cell>
          <cell r="N2043" t="str">
            <v xml:space="preserve">  </v>
          </cell>
          <cell r="O2043" t="str">
            <v xml:space="preserve">  </v>
          </cell>
          <cell r="P2043" t="str">
            <v xml:space="preserve">  </v>
          </cell>
        </row>
        <row r="2044">
          <cell r="H2044" t="str">
            <v xml:space="preserve">  </v>
          </cell>
          <cell r="I2044" t="str">
            <v xml:space="preserve">  </v>
          </cell>
          <cell r="J2044" t="str">
            <v xml:space="preserve">  </v>
          </cell>
          <cell r="K2044" t="str">
            <v xml:space="preserve">  </v>
          </cell>
          <cell r="L2044" t="str">
            <v xml:space="preserve">  </v>
          </cell>
          <cell r="M2044" t="str">
            <v xml:space="preserve">  </v>
          </cell>
          <cell r="N2044" t="str">
            <v xml:space="preserve">  </v>
          </cell>
          <cell r="O2044" t="str">
            <v xml:space="preserve">  </v>
          </cell>
          <cell r="P2044" t="str">
            <v xml:space="preserve">  </v>
          </cell>
        </row>
        <row r="2045">
          <cell r="H2045" t="str">
            <v xml:space="preserve">  </v>
          </cell>
          <cell r="I2045" t="str">
            <v xml:space="preserve">  </v>
          </cell>
          <cell r="J2045" t="str">
            <v xml:space="preserve">  </v>
          </cell>
          <cell r="K2045" t="str">
            <v xml:space="preserve">  </v>
          </cell>
          <cell r="L2045" t="str">
            <v xml:space="preserve">  </v>
          </cell>
          <cell r="M2045" t="str">
            <v xml:space="preserve">  </v>
          </cell>
          <cell r="N2045" t="str">
            <v xml:space="preserve">  </v>
          </cell>
          <cell r="O2045" t="str">
            <v xml:space="preserve">  </v>
          </cell>
          <cell r="P2045" t="str">
            <v xml:space="preserve">  </v>
          </cell>
        </row>
        <row r="2046">
          <cell r="H2046" t="str">
            <v xml:space="preserve">  </v>
          </cell>
          <cell r="I2046" t="str">
            <v xml:space="preserve">  </v>
          </cell>
          <cell r="J2046" t="str">
            <v xml:space="preserve">  </v>
          </cell>
          <cell r="K2046" t="str">
            <v xml:space="preserve">  </v>
          </cell>
          <cell r="L2046" t="str">
            <v xml:space="preserve">  </v>
          </cell>
          <cell r="M2046" t="str">
            <v xml:space="preserve">  </v>
          </cell>
          <cell r="N2046" t="str">
            <v xml:space="preserve">  </v>
          </cell>
          <cell r="O2046" t="str">
            <v xml:space="preserve">  </v>
          </cell>
          <cell r="P2046" t="str">
            <v xml:space="preserve">  </v>
          </cell>
        </row>
        <row r="2047">
          <cell r="H2047" t="str">
            <v xml:space="preserve">  </v>
          </cell>
          <cell r="I2047" t="str">
            <v xml:space="preserve">  </v>
          </cell>
          <cell r="J2047" t="str">
            <v xml:space="preserve">  </v>
          </cell>
          <cell r="K2047" t="str">
            <v xml:space="preserve">  </v>
          </cell>
          <cell r="L2047" t="str">
            <v xml:space="preserve">  </v>
          </cell>
          <cell r="M2047" t="str">
            <v xml:space="preserve">  </v>
          </cell>
          <cell r="N2047" t="str">
            <v xml:space="preserve">  </v>
          </cell>
          <cell r="O2047" t="str">
            <v xml:space="preserve">  </v>
          </cell>
          <cell r="P2047" t="str">
            <v xml:space="preserve">  </v>
          </cell>
        </row>
        <row r="2048">
          <cell r="C2048">
            <v>280270201</v>
          </cell>
          <cell r="D2048" t="str">
            <v>USD</v>
          </cell>
          <cell r="E2048" t="str">
            <v>THE BANK OF NEW YORK</v>
          </cell>
          <cell r="F2048" t="str">
            <v>NUEVO BONO S. 2040 1</v>
          </cell>
          <cell r="G2048" t="str">
            <v>GOBIERNO CENTRAL</v>
          </cell>
          <cell r="H2048" t="str">
            <v xml:space="preserve"> 31.08.2020 </v>
          </cell>
          <cell r="I2048">
            <v>2982942422</v>
          </cell>
          <cell r="J2048" t="str">
            <v xml:space="preserve">  </v>
          </cell>
          <cell r="K2048" t="str">
            <v xml:space="preserve">  </v>
          </cell>
          <cell r="L2048">
            <v>74573560.560000002</v>
          </cell>
          <cell r="M2048" t="str">
            <v xml:space="preserve">  </v>
          </cell>
          <cell r="N2048" t="str">
            <v xml:space="preserve">  </v>
          </cell>
          <cell r="O2048" t="str">
            <v xml:space="preserve">  </v>
          </cell>
          <cell r="P2048">
            <v>2982942422</v>
          </cell>
        </row>
        <row r="2049">
          <cell r="H2049" t="str">
            <v xml:space="preserve">  </v>
          </cell>
          <cell r="I2049" t="str">
            <v xml:space="preserve">  </v>
          </cell>
          <cell r="J2049" t="str">
            <v xml:space="preserve">  </v>
          </cell>
          <cell r="K2049" t="str">
            <v xml:space="preserve">  </v>
          </cell>
          <cell r="L2049" t="str">
            <v xml:space="preserve">  </v>
          </cell>
          <cell r="M2049" t="str">
            <v xml:space="preserve">  </v>
          </cell>
          <cell r="N2049" t="str">
            <v xml:space="preserve">  </v>
          </cell>
          <cell r="O2049" t="str">
            <v xml:space="preserve">  </v>
          </cell>
          <cell r="P2049" t="str">
            <v xml:space="preserve">  </v>
          </cell>
        </row>
        <row r="2050">
          <cell r="H2050" t="str">
            <v xml:space="preserve">  </v>
          </cell>
          <cell r="I2050" t="str">
            <v xml:space="preserve">  </v>
          </cell>
          <cell r="J2050" t="str">
            <v xml:space="preserve">  </v>
          </cell>
          <cell r="K2050" t="str">
            <v xml:space="preserve">  </v>
          </cell>
          <cell r="L2050" t="str">
            <v xml:space="preserve">  </v>
          </cell>
          <cell r="M2050" t="str">
            <v xml:space="preserve">  </v>
          </cell>
          <cell r="N2050" t="str">
            <v xml:space="preserve">  </v>
          </cell>
          <cell r="O2050" t="str">
            <v xml:space="preserve">  </v>
          </cell>
          <cell r="P2050" t="str">
            <v xml:space="preserve">  </v>
          </cell>
        </row>
        <row r="2051">
          <cell r="H2051" t="str">
            <v xml:space="preserve">  </v>
          </cell>
          <cell r="I2051" t="str">
            <v xml:space="preserve">  </v>
          </cell>
          <cell r="J2051" t="str">
            <v xml:space="preserve">  </v>
          </cell>
          <cell r="K2051" t="str">
            <v xml:space="preserve">  </v>
          </cell>
          <cell r="L2051" t="str">
            <v xml:space="preserve">  </v>
          </cell>
          <cell r="M2051" t="str">
            <v xml:space="preserve">  </v>
          </cell>
          <cell r="N2051" t="str">
            <v xml:space="preserve">  </v>
          </cell>
          <cell r="O2051" t="str">
            <v xml:space="preserve">  </v>
          </cell>
          <cell r="P2051" t="str">
            <v xml:space="preserve">  </v>
          </cell>
        </row>
        <row r="2052">
          <cell r="H2052" t="str">
            <v xml:space="preserve">  </v>
          </cell>
          <cell r="I2052" t="str">
            <v xml:space="preserve">  </v>
          </cell>
          <cell r="J2052" t="str">
            <v xml:space="preserve">  </v>
          </cell>
          <cell r="K2052" t="str">
            <v xml:space="preserve">  </v>
          </cell>
          <cell r="L2052" t="str">
            <v xml:space="preserve">  </v>
          </cell>
          <cell r="M2052" t="str">
            <v xml:space="preserve">  </v>
          </cell>
          <cell r="N2052" t="str">
            <v xml:space="preserve">  </v>
          </cell>
          <cell r="O2052" t="str">
            <v xml:space="preserve">  </v>
          </cell>
          <cell r="P2052" t="str">
            <v xml:space="preserve">  </v>
          </cell>
        </row>
        <row r="2053">
          <cell r="H2053" t="str">
            <v xml:space="preserve">  </v>
          </cell>
          <cell r="I2053" t="str">
            <v xml:space="preserve">  </v>
          </cell>
          <cell r="J2053" t="str">
            <v xml:space="preserve">  </v>
          </cell>
          <cell r="K2053" t="str">
            <v xml:space="preserve">  </v>
          </cell>
          <cell r="L2053" t="str">
            <v xml:space="preserve">  </v>
          </cell>
          <cell r="M2053" t="str">
            <v xml:space="preserve">  </v>
          </cell>
          <cell r="N2053" t="str">
            <v xml:space="preserve">  </v>
          </cell>
          <cell r="O2053" t="str">
            <v xml:space="preserve">  </v>
          </cell>
          <cell r="P2053" t="str">
            <v xml:space="preserve">  </v>
          </cell>
        </row>
        <row r="2054">
          <cell r="C2054">
            <v>280270211</v>
          </cell>
          <cell r="D2054" t="str">
            <v>USD</v>
          </cell>
          <cell r="E2054" t="str">
            <v>THE BANK OF NEW YORK</v>
          </cell>
          <cell r="F2054" t="str">
            <v>BONO 2022 NO INT.</v>
          </cell>
          <cell r="G2054" t="str">
            <v>GOBIERNO CENTRAL</v>
          </cell>
          <cell r="H2054" t="str">
            <v xml:space="preserve"> 31.08.2020 </v>
          </cell>
          <cell r="I2054">
            <v>10540095.800000001</v>
          </cell>
          <cell r="J2054" t="str">
            <v xml:space="preserve">  </v>
          </cell>
          <cell r="K2054" t="str">
            <v xml:space="preserve">  </v>
          </cell>
          <cell r="L2054">
            <v>263502.40000000002</v>
          </cell>
          <cell r="M2054" t="str">
            <v xml:space="preserve">  </v>
          </cell>
          <cell r="N2054" t="str">
            <v xml:space="preserve">  </v>
          </cell>
          <cell r="O2054" t="str">
            <v xml:space="preserve">  </v>
          </cell>
          <cell r="P2054">
            <v>10540095.800000001</v>
          </cell>
        </row>
        <row r="2055">
          <cell r="H2055" t="str">
            <v xml:space="preserve">  </v>
          </cell>
          <cell r="I2055" t="str">
            <v xml:space="preserve">  </v>
          </cell>
          <cell r="J2055" t="str">
            <v xml:space="preserve">  </v>
          </cell>
          <cell r="K2055" t="str">
            <v xml:space="preserve">  </v>
          </cell>
          <cell r="L2055" t="str">
            <v xml:space="preserve">  </v>
          </cell>
          <cell r="M2055" t="str">
            <v xml:space="preserve">  </v>
          </cell>
          <cell r="N2055" t="str">
            <v xml:space="preserve">  </v>
          </cell>
          <cell r="O2055" t="str">
            <v xml:space="preserve">  </v>
          </cell>
          <cell r="P2055" t="str">
            <v xml:space="preserve">  </v>
          </cell>
        </row>
        <row r="2056">
          <cell r="H2056" t="str">
            <v xml:space="preserve">  </v>
          </cell>
          <cell r="I2056" t="str">
            <v xml:space="preserve">  </v>
          </cell>
          <cell r="J2056" t="str">
            <v xml:space="preserve">  </v>
          </cell>
          <cell r="K2056" t="str">
            <v xml:space="preserve">  </v>
          </cell>
          <cell r="L2056" t="str">
            <v xml:space="preserve">  </v>
          </cell>
          <cell r="M2056" t="str">
            <v xml:space="preserve">  </v>
          </cell>
          <cell r="N2056" t="str">
            <v xml:space="preserve">  </v>
          </cell>
          <cell r="O2056" t="str">
            <v xml:space="preserve">  </v>
          </cell>
          <cell r="P2056" t="str">
            <v xml:space="preserve">  </v>
          </cell>
        </row>
        <row r="2057">
          <cell r="H2057" t="str">
            <v xml:space="preserve">  </v>
          </cell>
          <cell r="I2057" t="str">
            <v xml:space="preserve">  </v>
          </cell>
          <cell r="J2057" t="str">
            <v xml:space="preserve">  </v>
          </cell>
          <cell r="K2057" t="str">
            <v xml:space="preserve">  </v>
          </cell>
          <cell r="L2057" t="str">
            <v xml:space="preserve">  </v>
          </cell>
          <cell r="M2057" t="str">
            <v xml:space="preserve">  </v>
          </cell>
          <cell r="N2057" t="str">
            <v xml:space="preserve">  </v>
          </cell>
          <cell r="O2057" t="str">
            <v xml:space="preserve">  </v>
          </cell>
          <cell r="P2057" t="str">
            <v xml:space="preserve">  </v>
          </cell>
        </row>
        <row r="2058">
          <cell r="H2058" t="str">
            <v xml:space="preserve">  </v>
          </cell>
          <cell r="I2058" t="str">
            <v xml:space="preserve">  </v>
          </cell>
          <cell r="J2058" t="str">
            <v xml:space="preserve">  </v>
          </cell>
          <cell r="K2058" t="str">
            <v xml:space="preserve">  </v>
          </cell>
          <cell r="L2058" t="str">
            <v xml:space="preserve">  </v>
          </cell>
          <cell r="M2058" t="str">
            <v xml:space="preserve">  </v>
          </cell>
          <cell r="N2058" t="str">
            <v xml:space="preserve">  </v>
          </cell>
          <cell r="O2058" t="str">
            <v xml:space="preserve">  </v>
          </cell>
          <cell r="P2058" t="str">
            <v xml:space="preserve">  </v>
          </cell>
        </row>
        <row r="2059">
          <cell r="H2059" t="str">
            <v xml:space="preserve">  </v>
          </cell>
          <cell r="I2059" t="str">
            <v xml:space="preserve">  </v>
          </cell>
          <cell r="J2059" t="str">
            <v xml:space="preserve">  </v>
          </cell>
          <cell r="K2059" t="str">
            <v xml:space="preserve">  </v>
          </cell>
          <cell r="L2059" t="str">
            <v xml:space="preserve">  </v>
          </cell>
          <cell r="M2059" t="str">
            <v xml:space="preserve">  </v>
          </cell>
          <cell r="N2059" t="str">
            <v xml:space="preserve">  </v>
          </cell>
          <cell r="O2059" t="str">
            <v xml:space="preserve">  </v>
          </cell>
          <cell r="P2059" t="str">
            <v xml:space="preserve">  </v>
          </cell>
        </row>
        <row r="2060">
          <cell r="C2060">
            <v>280270212</v>
          </cell>
          <cell r="D2060" t="str">
            <v>USD</v>
          </cell>
          <cell r="E2060" t="str">
            <v>THE BANK OF NEW YORK</v>
          </cell>
          <cell r="F2060" t="str">
            <v>BONO 2023 NO INT.</v>
          </cell>
          <cell r="G2060" t="str">
            <v>GOBIERNO CENTRAL</v>
          </cell>
          <cell r="H2060" t="str">
            <v xml:space="preserve"> 31.08.2020 </v>
          </cell>
          <cell r="I2060">
            <v>9873024.1999999993</v>
          </cell>
          <cell r="J2060" t="str">
            <v xml:space="preserve">  </v>
          </cell>
          <cell r="K2060" t="str">
            <v xml:space="preserve">  </v>
          </cell>
          <cell r="L2060">
            <v>246825.61</v>
          </cell>
          <cell r="M2060" t="str">
            <v xml:space="preserve">  </v>
          </cell>
          <cell r="N2060" t="str">
            <v xml:space="preserve">  </v>
          </cell>
          <cell r="O2060" t="str">
            <v xml:space="preserve">  </v>
          </cell>
          <cell r="P2060">
            <v>9873024.1999999993</v>
          </cell>
        </row>
        <row r="2061">
          <cell r="H2061" t="str">
            <v xml:space="preserve">  </v>
          </cell>
          <cell r="I2061" t="str">
            <v xml:space="preserve">  </v>
          </cell>
          <cell r="J2061" t="str">
            <v xml:space="preserve">  </v>
          </cell>
          <cell r="K2061" t="str">
            <v xml:space="preserve">  </v>
          </cell>
          <cell r="L2061" t="str">
            <v xml:space="preserve">  </v>
          </cell>
          <cell r="M2061" t="str">
            <v xml:space="preserve">  </v>
          </cell>
          <cell r="N2061" t="str">
            <v xml:space="preserve">  </v>
          </cell>
          <cell r="O2061" t="str">
            <v xml:space="preserve">  </v>
          </cell>
          <cell r="P2061" t="str">
            <v xml:space="preserve">  </v>
          </cell>
        </row>
        <row r="2062">
          <cell r="H2062" t="str">
            <v xml:space="preserve">  </v>
          </cell>
          <cell r="I2062" t="str">
            <v xml:space="preserve">  </v>
          </cell>
          <cell r="J2062" t="str">
            <v xml:space="preserve">  </v>
          </cell>
          <cell r="K2062" t="str">
            <v xml:space="preserve">  </v>
          </cell>
          <cell r="L2062" t="str">
            <v xml:space="preserve">  </v>
          </cell>
          <cell r="M2062" t="str">
            <v xml:space="preserve">  </v>
          </cell>
          <cell r="N2062" t="str">
            <v xml:space="preserve">  </v>
          </cell>
          <cell r="O2062" t="str">
            <v xml:space="preserve">  </v>
          </cell>
          <cell r="P2062" t="str">
            <v xml:space="preserve">  </v>
          </cell>
        </row>
        <row r="2063">
          <cell r="H2063" t="str">
            <v xml:space="preserve">  </v>
          </cell>
          <cell r="I2063" t="str">
            <v xml:space="preserve">  </v>
          </cell>
          <cell r="J2063" t="str">
            <v xml:space="preserve">  </v>
          </cell>
          <cell r="K2063" t="str">
            <v xml:space="preserve">  </v>
          </cell>
          <cell r="L2063" t="str">
            <v xml:space="preserve">  </v>
          </cell>
          <cell r="M2063" t="str">
            <v xml:space="preserve">  </v>
          </cell>
          <cell r="N2063" t="str">
            <v xml:space="preserve">  </v>
          </cell>
          <cell r="O2063" t="str">
            <v xml:space="preserve">  </v>
          </cell>
          <cell r="P2063" t="str">
            <v xml:space="preserve">  </v>
          </cell>
        </row>
        <row r="2064">
          <cell r="H2064" t="str">
            <v xml:space="preserve">  </v>
          </cell>
          <cell r="I2064" t="str">
            <v xml:space="preserve">  </v>
          </cell>
          <cell r="J2064" t="str">
            <v xml:space="preserve">  </v>
          </cell>
          <cell r="K2064" t="str">
            <v xml:space="preserve">  </v>
          </cell>
          <cell r="L2064" t="str">
            <v xml:space="preserve">  </v>
          </cell>
          <cell r="M2064" t="str">
            <v xml:space="preserve">  </v>
          </cell>
          <cell r="N2064" t="str">
            <v xml:space="preserve">  </v>
          </cell>
          <cell r="O2064" t="str">
            <v xml:space="preserve">  </v>
          </cell>
          <cell r="P2064" t="str">
            <v xml:space="preserve">  </v>
          </cell>
        </row>
        <row r="2065">
          <cell r="H2065" t="str">
            <v xml:space="preserve">  </v>
          </cell>
          <cell r="I2065" t="str">
            <v xml:space="preserve">  </v>
          </cell>
          <cell r="J2065" t="str">
            <v xml:space="preserve">  </v>
          </cell>
          <cell r="K2065" t="str">
            <v xml:space="preserve">  </v>
          </cell>
          <cell r="L2065" t="str">
            <v xml:space="preserve">  </v>
          </cell>
          <cell r="M2065" t="str">
            <v xml:space="preserve">  </v>
          </cell>
          <cell r="N2065" t="str">
            <v xml:space="preserve">  </v>
          </cell>
          <cell r="O2065" t="str">
            <v xml:space="preserve">  </v>
          </cell>
          <cell r="P2065" t="str">
            <v xml:space="preserve">  </v>
          </cell>
        </row>
        <row r="2066">
          <cell r="C2066">
            <v>280270213</v>
          </cell>
          <cell r="D2066" t="str">
            <v>USD</v>
          </cell>
          <cell r="E2066" t="str">
            <v>THE BANK OF NEW YORK</v>
          </cell>
          <cell r="F2066" t="str">
            <v>BONO 2024 NO INT.</v>
          </cell>
          <cell r="G2066" t="str">
            <v>GOBIERNO CENTRAL</v>
          </cell>
          <cell r="H2066" t="str">
            <v xml:space="preserve"> 31.08.2020 </v>
          </cell>
          <cell r="I2066">
            <v>51438328.5</v>
          </cell>
          <cell r="J2066" t="str">
            <v xml:space="preserve">  </v>
          </cell>
          <cell r="K2066" t="str">
            <v xml:space="preserve">  </v>
          </cell>
          <cell r="L2066">
            <v>1285958.21</v>
          </cell>
          <cell r="M2066" t="str">
            <v xml:space="preserve">  </v>
          </cell>
          <cell r="N2066" t="str">
            <v xml:space="preserve">  </v>
          </cell>
          <cell r="O2066" t="str">
            <v xml:space="preserve">  </v>
          </cell>
          <cell r="P2066">
            <v>51438328.5</v>
          </cell>
        </row>
        <row r="2067">
          <cell r="H2067" t="str">
            <v xml:space="preserve">  </v>
          </cell>
          <cell r="I2067" t="str">
            <v xml:space="preserve">  </v>
          </cell>
          <cell r="J2067" t="str">
            <v xml:space="preserve">  </v>
          </cell>
          <cell r="K2067" t="str">
            <v xml:space="preserve">  </v>
          </cell>
          <cell r="L2067" t="str">
            <v xml:space="preserve">  </v>
          </cell>
          <cell r="M2067" t="str">
            <v xml:space="preserve">  </v>
          </cell>
          <cell r="N2067" t="str">
            <v xml:space="preserve">  </v>
          </cell>
          <cell r="O2067" t="str">
            <v xml:space="preserve">  </v>
          </cell>
          <cell r="P2067" t="str">
            <v xml:space="preserve">  </v>
          </cell>
        </row>
        <row r="2068">
          <cell r="H2068" t="str">
            <v xml:space="preserve">  </v>
          </cell>
          <cell r="I2068" t="str">
            <v xml:space="preserve">  </v>
          </cell>
          <cell r="J2068" t="str">
            <v xml:space="preserve">  </v>
          </cell>
          <cell r="K2068" t="str">
            <v xml:space="preserve">  </v>
          </cell>
          <cell r="L2068" t="str">
            <v xml:space="preserve">  </v>
          </cell>
          <cell r="M2068" t="str">
            <v xml:space="preserve">  </v>
          </cell>
          <cell r="N2068" t="str">
            <v xml:space="preserve">  </v>
          </cell>
          <cell r="O2068" t="str">
            <v xml:space="preserve">  </v>
          </cell>
          <cell r="P2068" t="str">
            <v xml:space="preserve">  </v>
          </cell>
        </row>
        <row r="2069">
          <cell r="H2069" t="str">
            <v xml:space="preserve">  </v>
          </cell>
          <cell r="I2069" t="str">
            <v xml:space="preserve">  </v>
          </cell>
          <cell r="J2069" t="str">
            <v xml:space="preserve">  </v>
          </cell>
          <cell r="K2069" t="str">
            <v xml:space="preserve">  </v>
          </cell>
          <cell r="L2069" t="str">
            <v xml:space="preserve">  </v>
          </cell>
          <cell r="M2069" t="str">
            <v xml:space="preserve">  </v>
          </cell>
          <cell r="N2069" t="str">
            <v xml:space="preserve">  </v>
          </cell>
          <cell r="O2069" t="str">
            <v xml:space="preserve">  </v>
          </cell>
          <cell r="P2069" t="str">
            <v xml:space="preserve">  </v>
          </cell>
        </row>
        <row r="2070">
          <cell r="H2070" t="str">
            <v xml:space="preserve">  </v>
          </cell>
          <cell r="I2070" t="str">
            <v xml:space="preserve">  </v>
          </cell>
          <cell r="J2070" t="str">
            <v xml:space="preserve">  </v>
          </cell>
          <cell r="K2070" t="str">
            <v xml:space="preserve">  </v>
          </cell>
          <cell r="L2070" t="str">
            <v xml:space="preserve">  </v>
          </cell>
          <cell r="M2070" t="str">
            <v xml:space="preserve">  </v>
          </cell>
          <cell r="N2070" t="str">
            <v xml:space="preserve">  </v>
          </cell>
          <cell r="O2070" t="str">
            <v xml:space="preserve">  </v>
          </cell>
          <cell r="P2070" t="str">
            <v xml:space="preserve">  </v>
          </cell>
        </row>
        <row r="2071">
          <cell r="H2071" t="str">
            <v xml:space="preserve">  </v>
          </cell>
          <cell r="I2071" t="str">
            <v xml:space="preserve">  </v>
          </cell>
          <cell r="J2071" t="str">
            <v xml:space="preserve">  </v>
          </cell>
          <cell r="K2071" t="str">
            <v xml:space="preserve">  </v>
          </cell>
          <cell r="L2071" t="str">
            <v xml:space="preserve">  </v>
          </cell>
          <cell r="M2071" t="str">
            <v xml:space="preserve">  </v>
          </cell>
          <cell r="N2071" t="str">
            <v xml:space="preserve">  </v>
          </cell>
          <cell r="O2071" t="str">
            <v xml:space="preserve">  </v>
          </cell>
          <cell r="P2071" t="str">
            <v xml:space="preserve">  </v>
          </cell>
        </row>
        <row r="2072">
          <cell r="C2072">
            <v>280270214</v>
          </cell>
          <cell r="D2072" t="str">
            <v>USD</v>
          </cell>
          <cell r="E2072" t="str">
            <v>THE BANK OF NEW YORK</v>
          </cell>
          <cell r="F2072" t="str">
            <v>BONO 2025 NO INT.</v>
          </cell>
          <cell r="G2072" t="str">
            <v>GOBIERNO CENTRAL</v>
          </cell>
          <cell r="H2072" t="str">
            <v xml:space="preserve"> 31.08.2020 </v>
          </cell>
          <cell r="I2072">
            <v>2669197.7000000002</v>
          </cell>
          <cell r="J2072" t="str">
            <v xml:space="preserve">  </v>
          </cell>
          <cell r="K2072" t="str">
            <v xml:space="preserve">  </v>
          </cell>
          <cell r="L2072">
            <v>66729.94</v>
          </cell>
          <cell r="M2072" t="str">
            <v xml:space="preserve">  </v>
          </cell>
          <cell r="N2072" t="str">
            <v xml:space="preserve">  </v>
          </cell>
          <cell r="O2072" t="str">
            <v xml:space="preserve">  </v>
          </cell>
          <cell r="P2072">
            <v>2669197.7000000002</v>
          </cell>
        </row>
        <row r="2073">
          <cell r="H2073" t="str">
            <v xml:space="preserve">  </v>
          </cell>
          <cell r="I2073" t="str">
            <v xml:space="preserve">  </v>
          </cell>
          <cell r="J2073" t="str">
            <v xml:space="preserve">  </v>
          </cell>
          <cell r="K2073" t="str">
            <v xml:space="preserve">  </v>
          </cell>
          <cell r="L2073" t="str">
            <v xml:space="preserve">  </v>
          </cell>
          <cell r="M2073" t="str">
            <v xml:space="preserve">  </v>
          </cell>
          <cell r="N2073" t="str">
            <v xml:space="preserve">  </v>
          </cell>
          <cell r="O2073" t="str">
            <v xml:space="preserve">  </v>
          </cell>
          <cell r="P2073" t="str">
            <v xml:space="preserve">  </v>
          </cell>
        </row>
        <row r="2074">
          <cell r="H2074" t="str">
            <v xml:space="preserve">  </v>
          </cell>
          <cell r="I2074" t="str">
            <v xml:space="preserve">  </v>
          </cell>
          <cell r="J2074" t="str">
            <v xml:space="preserve">  </v>
          </cell>
          <cell r="K2074" t="str">
            <v xml:space="preserve">  </v>
          </cell>
          <cell r="L2074" t="str">
            <v xml:space="preserve">  </v>
          </cell>
          <cell r="M2074" t="str">
            <v xml:space="preserve">  </v>
          </cell>
          <cell r="N2074" t="str">
            <v xml:space="preserve">  </v>
          </cell>
          <cell r="O2074" t="str">
            <v xml:space="preserve">  </v>
          </cell>
          <cell r="P2074" t="str">
            <v xml:space="preserve">  </v>
          </cell>
        </row>
        <row r="2075">
          <cell r="H2075" t="str">
            <v xml:space="preserve">  </v>
          </cell>
          <cell r="I2075" t="str">
            <v xml:space="preserve">  </v>
          </cell>
          <cell r="J2075" t="str">
            <v xml:space="preserve">  </v>
          </cell>
          <cell r="K2075" t="str">
            <v xml:space="preserve">  </v>
          </cell>
          <cell r="L2075" t="str">
            <v xml:space="preserve">  </v>
          </cell>
          <cell r="M2075" t="str">
            <v xml:space="preserve">  </v>
          </cell>
          <cell r="N2075" t="str">
            <v xml:space="preserve">  </v>
          </cell>
          <cell r="O2075" t="str">
            <v xml:space="preserve">  </v>
          </cell>
          <cell r="P2075" t="str">
            <v xml:space="preserve">  </v>
          </cell>
        </row>
        <row r="2076">
          <cell r="H2076" t="str">
            <v xml:space="preserve">  </v>
          </cell>
          <cell r="I2076" t="str">
            <v xml:space="preserve">  </v>
          </cell>
          <cell r="J2076" t="str">
            <v xml:space="preserve">  </v>
          </cell>
          <cell r="K2076" t="str">
            <v xml:space="preserve">  </v>
          </cell>
          <cell r="L2076" t="str">
            <v xml:space="preserve">  </v>
          </cell>
          <cell r="M2076" t="str">
            <v xml:space="preserve">  </v>
          </cell>
          <cell r="N2076" t="str">
            <v xml:space="preserve">  </v>
          </cell>
          <cell r="O2076" t="str">
            <v xml:space="preserve">  </v>
          </cell>
          <cell r="P2076" t="str">
            <v xml:space="preserve">  </v>
          </cell>
        </row>
        <row r="2077">
          <cell r="H2077" t="str">
            <v xml:space="preserve">  </v>
          </cell>
          <cell r="I2077" t="str">
            <v xml:space="preserve">  </v>
          </cell>
          <cell r="J2077" t="str">
            <v xml:space="preserve">  </v>
          </cell>
          <cell r="K2077" t="str">
            <v xml:space="preserve">  </v>
          </cell>
          <cell r="L2077" t="str">
            <v xml:space="preserve">  </v>
          </cell>
          <cell r="M2077" t="str">
            <v xml:space="preserve">  </v>
          </cell>
          <cell r="N2077" t="str">
            <v xml:space="preserve">  </v>
          </cell>
          <cell r="O2077" t="str">
            <v xml:space="preserve">  </v>
          </cell>
          <cell r="P2077" t="str">
            <v xml:space="preserve">  </v>
          </cell>
        </row>
        <row r="2078">
          <cell r="C2078">
            <v>280270215</v>
          </cell>
          <cell r="D2078" t="str">
            <v>USD</v>
          </cell>
          <cell r="E2078" t="str">
            <v>THE BANK OF NEW YORK</v>
          </cell>
          <cell r="F2078" t="str">
            <v>BONO 2026 NO INT.</v>
          </cell>
          <cell r="G2078" t="str">
            <v>GOBIERNO CENTRAL</v>
          </cell>
          <cell r="H2078" t="str">
            <v xml:space="preserve"> 31.08.2020 </v>
          </cell>
          <cell r="I2078">
            <v>10941067.800000001</v>
          </cell>
          <cell r="J2078" t="str">
            <v xml:space="preserve">  </v>
          </cell>
          <cell r="K2078" t="str">
            <v xml:space="preserve">  </v>
          </cell>
          <cell r="L2078">
            <v>273526.7</v>
          </cell>
          <cell r="M2078">
            <v>7500</v>
          </cell>
          <cell r="N2078" t="str">
            <v xml:space="preserve">  </v>
          </cell>
          <cell r="O2078" t="str">
            <v xml:space="preserve">  </v>
          </cell>
          <cell r="P2078">
            <v>10941067.800000001</v>
          </cell>
        </row>
        <row r="2079">
          <cell r="H2079" t="str">
            <v xml:space="preserve">  </v>
          </cell>
          <cell r="I2079" t="str">
            <v xml:space="preserve">  </v>
          </cell>
          <cell r="J2079" t="str">
            <v xml:space="preserve">  </v>
          </cell>
          <cell r="K2079" t="str">
            <v xml:space="preserve">  </v>
          </cell>
          <cell r="L2079" t="str">
            <v xml:space="preserve">  </v>
          </cell>
          <cell r="M2079" t="str">
            <v xml:space="preserve">  </v>
          </cell>
          <cell r="N2079" t="str">
            <v xml:space="preserve">  </v>
          </cell>
          <cell r="O2079" t="str">
            <v xml:space="preserve">  </v>
          </cell>
          <cell r="P2079" t="str">
            <v xml:space="preserve">  </v>
          </cell>
        </row>
        <row r="2080">
          <cell r="H2080" t="str">
            <v xml:space="preserve">  </v>
          </cell>
          <cell r="I2080" t="str">
            <v xml:space="preserve">  </v>
          </cell>
          <cell r="J2080" t="str">
            <v xml:space="preserve">  </v>
          </cell>
          <cell r="K2080" t="str">
            <v xml:space="preserve">  </v>
          </cell>
          <cell r="L2080" t="str">
            <v xml:space="preserve">  </v>
          </cell>
          <cell r="M2080" t="str">
            <v xml:space="preserve">  </v>
          </cell>
          <cell r="N2080" t="str">
            <v xml:space="preserve">  </v>
          </cell>
          <cell r="O2080" t="str">
            <v xml:space="preserve">  </v>
          </cell>
          <cell r="P2080" t="str">
            <v xml:space="preserve">  </v>
          </cell>
        </row>
        <row r="2081">
          <cell r="H2081" t="str">
            <v xml:space="preserve">  </v>
          </cell>
          <cell r="I2081" t="str">
            <v xml:space="preserve">  </v>
          </cell>
          <cell r="J2081" t="str">
            <v xml:space="preserve">  </v>
          </cell>
          <cell r="K2081" t="str">
            <v xml:space="preserve">  </v>
          </cell>
          <cell r="L2081" t="str">
            <v xml:space="preserve">  </v>
          </cell>
          <cell r="M2081" t="str">
            <v xml:space="preserve">  </v>
          </cell>
          <cell r="N2081" t="str">
            <v xml:space="preserve">  </v>
          </cell>
          <cell r="O2081" t="str">
            <v xml:space="preserve">  </v>
          </cell>
          <cell r="P2081" t="str">
            <v xml:space="preserve">  </v>
          </cell>
        </row>
        <row r="2082">
          <cell r="H2082" t="str">
            <v xml:space="preserve">  </v>
          </cell>
          <cell r="I2082" t="str">
            <v xml:space="preserve">  </v>
          </cell>
          <cell r="J2082" t="str">
            <v xml:space="preserve">  </v>
          </cell>
          <cell r="K2082" t="str">
            <v xml:space="preserve">  </v>
          </cell>
          <cell r="L2082" t="str">
            <v xml:space="preserve">  </v>
          </cell>
          <cell r="M2082" t="str">
            <v xml:space="preserve">  </v>
          </cell>
          <cell r="N2082" t="str">
            <v xml:space="preserve">  </v>
          </cell>
          <cell r="O2082" t="str">
            <v xml:space="preserve">  </v>
          </cell>
          <cell r="P2082" t="str">
            <v xml:space="preserve">  </v>
          </cell>
        </row>
        <row r="2083">
          <cell r="H2083" t="str">
            <v xml:space="preserve">  </v>
          </cell>
          <cell r="I2083" t="str">
            <v xml:space="preserve">  </v>
          </cell>
          <cell r="J2083" t="str">
            <v xml:space="preserve">  </v>
          </cell>
          <cell r="K2083" t="str">
            <v xml:space="preserve">  </v>
          </cell>
          <cell r="L2083" t="str">
            <v xml:space="preserve">  </v>
          </cell>
          <cell r="M2083" t="str">
            <v xml:space="preserve">  </v>
          </cell>
          <cell r="N2083" t="str">
            <v xml:space="preserve">  </v>
          </cell>
          <cell r="O2083" t="str">
            <v xml:space="preserve">  </v>
          </cell>
          <cell r="P2083" t="str">
            <v xml:space="preserve">  </v>
          </cell>
        </row>
        <row r="2084">
          <cell r="C2084">
            <v>280270216</v>
          </cell>
          <cell r="D2084" t="str">
            <v>USD</v>
          </cell>
          <cell r="E2084" t="str">
            <v>THE BANK OF NEW YORK</v>
          </cell>
          <cell r="F2084" t="str">
            <v>BONO 2027 NO INT 1</v>
          </cell>
          <cell r="G2084" t="str">
            <v>GOBIERNO CENTRAL</v>
          </cell>
          <cell r="H2084" t="str">
            <v xml:space="preserve"> 31.08.2020 </v>
          </cell>
          <cell r="I2084">
            <v>7009719.5999999996</v>
          </cell>
          <cell r="J2084" t="str">
            <v xml:space="preserve">  </v>
          </cell>
          <cell r="K2084" t="str">
            <v xml:space="preserve">  </v>
          </cell>
          <cell r="L2084">
            <v>175242.99</v>
          </cell>
          <cell r="M2084" t="str">
            <v xml:space="preserve">  </v>
          </cell>
          <cell r="N2084" t="str">
            <v xml:space="preserve">  </v>
          </cell>
          <cell r="O2084" t="str">
            <v xml:space="preserve">  </v>
          </cell>
          <cell r="P2084">
            <v>7009719.5999999996</v>
          </cell>
        </row>
        <row r="2085">
          <cell r="H2085" t="str">
            <v xml:space="preserve">  </v>
          </cell>
          <cell r="I2085" t="str">
            <v xml:space="preserve">  </v>
          </cell>
          <cell r="J2085" t="str">
            <v xml:space="preserve">  </v>
          </cell>
          <cell r="K2085" t="str">
            <v xml:space="preserve">  </v>
          </cell>
          <cell r="L2085" t="str">
            <v xml:space="preserve">  </v>
          </cell>
          <cell r="M2085" t="str">
            <v xml:space="preserve">  </v>
          </cell>
          <cell r="N2085" t="str">
            <v xml:space="preserve">  </v>
          </cell>
          <cell r="O2085" t="str">
            <v xml:space="preserve">  </v>
          </cell>
          <cell r="P2085" t="str">
            <v xml:space="preserve">  </v>
          </cell>
        </row>
        <row r="2086">
          <cell r="H2086" t="str">
            <v xml:space="preserve">  </v>
          </cell>
          <cell r="I2086" t="str">
            <v xml:space="preserve">  </v>
          </cell>
          <cell r="J2086" t="str">
            <v xml:space="preserve">  </v>
          </cell>
          <cell r="K2086" t="str">
            <v xml:space="preserve">  </v>
          </cell>
          <cell r="L2086" t="str">
            <v xml:space="preserve">  </v>
          </cell>
          <cell r="M2086" t="str">
            <v xml:space="preserve">  </v>
          </cell>
          <cell r="N2086" t="str">
            <v xml:space="preserve">  </v>
          </cell>
          <cell r="O2086" t="str">
            <v xml:space="preserve">  </v>
          </cell>
          <cell r="P2086" t="str">
            <v xml:space="preserve">  </v>
          </cell>
        </row>
        <row r="2087">
          <cell r="H2087" t="str">
            <v xml:space="preserve">  </v>
          </cell>
          <cell r="I2087" t="str">
            <v xml:space="preserve">  </v>
          </cell>
          <cell r="J2087" t="str">
            <v xml:space="preserve">  </v>
          </cell>
          <cell r="K2087" t="str">
            <v xml:space="preserve">  </v>
          </cell>
          <cell r="L2087" t="str">
            <v xml:space="preserve">  </v>
          </cell>
          <cell r="M2087" t="str">
            <v xml:space="preserve">  </v>
          </cell>
          <cell r="N2087" t="str">
            <v xml:space="preserve">  </v>
          </cell>
          <cell r="O2087" t="str">
            <v xml:space="preserve">  </v>
          </cell>
          <cell r="P2087" t="str">
            <v xml:space="preserve">  </v>
          </cell>
        </row>
        <row r="2088">
          <cell r="H2088" t="str">
            <v xml:space="preserve">  </v>
          </cell>
          <cell r="I2088" t="str">
            <v xml:space="preserve">  </v>
          </cell>
          <cell r="J2088" t="str">
            <v xml:space="preserve">  </v>
          </cell>
          <cell r="K2088" t="str">
            <v xml:space="preserve">  </v>
          </cell>
          <cell r="L2088" t="str">
            <v xml:space="preserve">  </v>
          </cell>
          <cell r="M2088" t="str">
            <v xml:space="preserve">  </v>
          </cell>
          <cell r="N2088" t="str">
            <v xml:space="preserve">  </v>
          </cell>
          <cell r="O2088" t="str">
            <v xml:space="preserve">  </v>
          </cell>
          <cell r="P2088" t="str">
            <v xml:space="preserve">  </v>
          </cell>
        </row>
        <row r="2089">
          <cell r="H2089" t="str">
            <v xml:space="preserve">  </v>
          </cell>
          <cell r="I2089" t="str">
            <v xml:space="preserve">  </v>
          </cell>
          <cell r="J2089" t="str">
            <v xml:space="preserve">  </v>
          </cell>
          <cell r="K2089" t="str">
            <v xml:space="preserve">  </v>
          </cell>
          <cell r="L2089" t="str">
            <v xml:space="preserve">  </v>
          </cell>
          <cell r="M2089" t="str">
            <v xml:space="preserve">  </v>
          </cell>
          <cell r="N2089" t="str">
            <v xml:space="preserve">  </v>
          </cell>
          <cell r="O2089" t="str">
            <v xml:space="preserve">  </v>
          </cell>
          <cell r="P2089" t="str">
            <v xml:space="preserve">  </v>
          </cell>
        </row>
        <row r="2090">
          <cell r="C2090">
            <v>280270217</v>
          </cell>
          <cell r="D2090" t="str">
            <v>USD</v>
          </cell>
          <cell r="E2090" t="str">
            <v>THE BANK OF NEW YORK</v>
          </cell>
          <cell r="F2090" t="str">
            <v>BONO 2027 NO INT 2</v>
          </cell>
          <cell r="G2090" t="str">
            <v>GOBIERNO CENTRAL</v>
          </cell>
          <cell r="H2090" t="str">
            <v xml:space="preserve"> 31.08.2020 </v>
          </cell>
          <cell r="I2090">
            <v>9420108.0999999996</v>
          </cell>
          <cell r="J2090" t="str">
            <v xml:space="preserve">  </v>
          </cell>
          <cell r="K2090" t="str">
            <v xml:space="preserve">  </v>
          </cell>
          <cell r="L2090">
            <v>235502.7</v>
          </cell>
          <cell r="M2090" t="str">
            <v xml:space="preserve">  </v>
          </cell>
          <cell r="N2090" t="str">
            <v xml:space="preserve">  </v>
          </cell>
          <cell r="O2090" t="str">
            <v xml:space="preserve">  </v>
          </cell>
          <cell r="P2090">
            <v>9420108.0999999996</v>
          </cell>
        </row>
        <row r="2091">
          <cell r="H2091" t="str">
            <v xml:space="preserve">  </v>
          </cell>
          <cell r="I2091" t="str">
            <v xml:space="preserve">  </v>
          </cell>
          <cell r="J2091" t="str">
            <v xml:space="preserve">  </v>
          </cell>
          <cell r="K2091" t="str">
            <v xml:space="preserve">  </v>
          </cell>
          <cell r="L2091" t="str">
            <v xml:space="preserve">  </v>
          </cell>
          <cell r="M2091" t="str">
            <v xml:space="preserve">  </v>
          </cell>
          <cell r="N2091" t="str">
            <v xml:space="preserve">  </v>
          </cell>
          <cell r="O2091" t="str">
            <v xml:space="preserve">  </v>
          </cell>
          <cell r="P2091" t="str">
            <v xml:space="preserve">  </v>
          </cell>
        </row>
        <row r="2092">
          <cell r="H2092" t="str">
            <v xml:space="preserve">  </v>
          </cell>
          <cell r="I2092" t="str">
            <v xml:space="preserve">  </v>
          </cell>
          <cell r="J2092" t="str">
            <v xml:space="preserve">  </v>
          </cell>
          <cell r="K2092" t="str">
            <v xml:space="preserve">  </v>
          </cell>
          <cell r="L2092" t="str">
            <v xml:space="preserve">  </v>
          </cell>
          <cell r="M2092" t="str">
            <v xml:space="preserve">  </v>
          </cell>
          <cell r="N2092" t="str">
            <v xml:space="preserve">  </v>
          </cell>
          <cell r="O2092" t="str">
            <v xml:space="preserve">  </v>
          </cell>
          <cell r="P2092" t="str">
            <v xml:space="preserve">  </v>
          </cell>
        </row>
        <row r="2093">
          <cell r="H2093" t="str">
            <v xml:space="preserve">  </v>
          </cell>
          <cell r="I2093" t="str">
            <v xml:space="preserve">  </v>
          </cell>
          <cell r="J2093" t="str">
            <v xml:space="preserve">  </v>
          </cell>
          <cell r="K2093" t="str">
            <v xml:space="preserve">  </v>
          </cell>
          <cell r="L2093" t="str">
            <v xml:space="preserve">  </v>
          </cell>
          <cell r="M2093" t="str">
            <v xml:space="preserve">  </v>
          </cell>
          <cell r="N2093" t="str">
            <v xml:space="preserve">  </v>
          </cell>
          <cell r="O2093" t="str">
            <v xml:space="preserve">  </v>
          </cell>
          <cell r="P2093" t="str">
            <v xml:space="preserve">  </v>
          </cell>
        </row>
        <row r="2094">
          <cell r="H2094" t="str">
            <v xml:space="preserve">  </v>
          </cell>
          <cell r="I2094" t="str">
            <v xml:space="preserve">  </v>
          </cell>
          <cell r="J2094" t="str">
            <v xml:space="preserve">  </v>
          </cell>
          <cell r="K2094" t="str">
            <v xml:space="preserve">  </v>
          </cell>
          <cell r="L2094" t="str">
            <v xml:space="preserve">  </v>
          </cell>
          <cell r="M2094" t="str">
            <v xml:space="preserve">  </v>
          </cell>
          <cell r="N2094" t="str">
            <v xml:space="preserve">  </v>
          </cell>
          <cell r="O2094" t="str">
            <v xml:space="preserve">  </v>
          </cell>
          <cell r="P2094" t="str">
            <v xml:space="preserve">  </v>
          </cell>
        </row>
        <row r="2095">
          <cell r="H2095" t="str">
            <v xml:space="preserve">  </v>
          </cell>
          <cell r="I2095" t="str">
            <v xml:space="preserve">  </v>
          </cell>
          <cell r="J2095" t="str">
            <v xml:space="preserve">  </v>
          </cell>
          <cell r="K2095" t="str">
            <v xml:space="preserve">  </v>
          </cell>
          <cell r="L2095" t="str">
            <v xml:space="preserve">  </v>
          </cell>
          <cell r="M2095" t="str">
            <v xml:space="preserve">  </v>
          </cell>
          <cell r="N2095" t="str">
            <v xml:space="preserve">  </v>
          </cell>
          <cell r="O2095" t="str">
            <v xml:space="preserve">  </v>
          </cell>
          <cell r="P2095" t="str">
            <v xml:space="preserve">  </v>
          </cell>
        </row>
        <row r="2096">
          <cell r="C2096">
            <v>280270218</v>
          </cell>
          <cell r="D2096" t="str">
            <v>USD</v>
          </cell>
          <cell r="E2096" t="str">
            <v>THE BANK OF NEW YORK</v>
          </cell>
          <cell r="F2096" t="str">
            <v>BONO 2028 NO INT.</v>
          </cell>
          <cell r="G2096" t="str">
            <v>GOBIERNO CENTRAL</v>
          </cell>
          <cell r="H2096" t="str">
            <v xml:space="preserve"> 31.08.2020 </v>
          </cell>
          <cell r="I2096">
            <v>31035232.800000001</v>
          </cell>
          <cell r="J2096" t="str">
            <v xml:space="preserve">  </v>
          </cell>
          <cell r="K2096" t="str">
            <v xml:space="preserve">  </v>
          </cell>
          <cell r="L2096">
            <v>775880.82</v>
          </cell>
          <cell r="M2096" t="str">
            <v xml:space="preserve">  </v>
          </cell>
          <cell r="N2096" t="str">
            <v xml:space="preserve">  </v>
          </cell>
          <cell r="O2096" t="str">
            <v xml:space="preserve">  </v>
          </cell>
          <cell r="P2096">
            <v>31035232.800000001</v>
          </cell>
        </row>
        <row r="2097">
          <cell r="H2097" t="str">
            <v xml:space="preserve">  </v>
          </cell>
          <cell r="I2097" t="str">
            <v xml:space="preserve">  </v>
          </cell>
          <cell r="J2097" t="str">
            <v xml:space="preserve">  </v>
          </cell>
          <cell r="K2097" t="str">
            <v xml:space="preserve">  </v>
          </cell>
          <cell r="L2097" t="str">
            <v xml:space="preserve">  </v>
          </cell>
          <cell r="M2097" t="str">
            <v xml:space="preserve">  </v>
          </cell>
          <cell r="N2097" t="str">
            <v xml:space="preserve">  </v>
          </cell>
          <cell r="O2097" t="str">
            <v xml:space="preserve">  </v>
          </cell>
          <cell r="P2097" t="str">
            <v xml:space="preserve">  </v>
          </cell>
        </row>
        <row r="2098">
          <cell r="H2098" t="str">
            <v xml:space="preserve">  </v>
          </cell>
          <cell r="I2098" t="str">
            <v xml:space="preserve">  </v>
          </cell>
          <cell r="J2098" t="str">
            <v xml:space="preserve">  </v>
          </cell>
          <cell r="K2098" t="str">
            <v xml:space="preserve">  </v>
          </cell>
          <cell r="L2098" t="str">
            <v xml:space="preserve">  </v>
          </cell>
          <cell r="M2098" t="str">
            <v xml:space="preserve">  </v>
          </cell>
          <cell r="N2098" t="str">
            <v xml:space="preserve">  </v>
          </cell>
          <cell r="O2098" t="str">
            <v xml:space="preserve">  </v>
          </cell>
          <cell r="P2098" t="str">
            <v xml:space="preserve">  </v>
          </cell>
        </row>
        <row r="2099">
          <cell r="H2099" t="str">
            <v xml:space="preserve">  </v>
          </cell>
          <cell r="I2099" t="str">
            <v xml:space="preserve">  </v>
          </cell>
          <cell r="J2099" t="str">
            <v xml:space="preserve">  </v>
          </cell>
          <cell r="K2099" t="str">
            <v xml:space="preserve">  </v>
          </cell>
          <cell r="L2099" t="str">
            <v xml:space="preserve">  </v>
          </cell>
          <cell r="M2099" t="str">
            <v xml:space="preserve">  </v>
          </cell>
          <cell r="N2099" t="str">
            <v xml:space="preserve">  </v>
          </cell>
          <cell r="O2099" t="str">
            <v xml:space="preserve">  </v>
          </cell>
          <cell r="P2099" t="str">
            <v xml:space="preserve">  </v>
          </cell>
        </row>
        <row r="2100">
          <cell r="H2100" t="str">
            <v xml:space="preserve">  </v>
          </cell>
          <cell r="I2100" t="str">
            <v xml:space="preserve">  </v>
          </cell>
          <cell r="J2100" t="str">
            <v xml:space="preserve">  </v>
          </cell>
          <cell r="K2100" t="str">
            <v xml:space="preserve">  </v>
          </cell>
          <cell r="L2100" t="str">
            <v xml:space="preserve">  </v>
          </cell>
          <cell r="M2100" t="str">
            <v xml:space="preserve">  </v>
          </cell>
          <cell r="N2100" t="str">
            <v xml:space="preserve">  </v>
          </cell>
          <cell r="O2100" t="str">
            <v xml:space="preserve">  </v>
          </cell>
          <cell r="P2100" t="str">
            <v xml:space="preserve">  </v>
          </cell>
        </row>
        <row r="2101">
          <cell r="H2101" t="str">
            <v xml:space="preserve">  </v>
          </cell>
          <cell r="I2101" t="str">
            <v xml:space="preserve">  </v>
          </cell>
          <cell r="J2101" t="str">
            <v xml:space="preserve">  </v>
          </cell>
          <cell r="K2101" t="str">
            <v xml:space="preserve">  </v>
          </cell>
          <cell r="L2101" t="str">
            <v xml:space="preserve">  </v>
          </cell>
          <cell r="M2101" t="str">
            <v xml:space="preserve">  </v>
          </cell>
          <cell r="N2101" t="str">
            <v xml:space="preserve">  </v>
          </cell>
          <cell r="O2101" t="str">
            <v xml:space="preserve">  </v>
          </cell>
          <cell r="P2101" t="str">
            <v xml:space="preserve">  </v>
          </cell>
        </row>
        <row r="2102">
          <cell r="C2102">
            <v>280270219</v>
          </cell>
          <cell r="D2102" t="str">
            <v>USD</v>
          </cell>
          <cell r="E2102" t="str">
            <v>THE BANK OF NEW YORK</v>
          </cell>
          <cell r="F2102" t="str">
            <v>BONO 2029 NO INT.</v>
          </cell>
          <cell r="G2102" t="str">
            <v>GOBIERNO CENTRAL</v>
          </cell>
          <cell r="H2102" t="str">
            <v xml:space="preserve"> 31.08.2020 </v>
          </cell>
          <cell r="I2102">
            <v>12752732.199999999</v>
          </cell>
          <cell r="J2102" t="str">
            <v xml:space="preserve">  </v>
          </cell>
          <cell r="K2102" t="str">
            <v xml:space="preserve">  </v>
          </cell>
          <cell r="L2102">
            <v>318818.31</v>
          </cell>
          <cell r="M2102" t="str">
            <v xml:space="preserve">  </v>
          </cell>
          <cell r="N2102" t="str">
            <v xml:space="preserve">  </v>
          </cell>
          <cell r="O2102" t="str">
            <v xml:space="preserve">  </v>
          </cell>
          <cell r="P2102">
            <v>12752732.199999999</v>
          </cell>
        </row>
        <row r="2103">
          <cell r="H2103" t="str">
            <v xml:space="preserve">  </v>
          </cell>
          <cell r="I2103" t="str">
            <v xml:space="preserve">  </v>
          </cell>
          <cell r="J2103" t="str">
            <v xml:space="preserve">  </v>
          </cell>
          <cell r="K2103" t="str">
            <v xml:space="preserve">  </v>
          </cell>
          <cell r="L2103" t="str">
            <v xml:space="preserve">  </v>
          </cell>
          <cell r="M2103" t="str">
            <v xml:space="preserve">  </v>
          </cell>
          <cell r="N2103" t="str">
            <v xml:space="preserve">  </v>
          </cell>
          <cell r="O2103" t="str">
            <v xml:space="preserve">  </v>
          </cell>
          <cell r="P2103" t="str">
            <v xml:space="preserve">  </v>
          </cell>
        </row>
        <row r="2104">
          <cell r="H2104" t="str">
            <v xml:space="preserve">  </v>
          </cell>
          <cell r="I2104" t="str">
            <v xml:space="preserve">  </v>
          </cell>
          <cell r="J2104" t="str">
            <v xml:space="preserve">  </v>
          </cell>
          <cell r="K2104" t="str">
            <v xml:space="preserve">  </v>
          </cell>
          <cell r="L2104" t="str">
            <v xml:space="preserve">  </v>
          </cell>
          <cell r="M2104" t="str">
            <v xml:space="preserve">  </v>
          </cell>
          <cell r="N2104" t="str">
            <v xml:space="preserve">  </v>
          </cell>
          <cell r="O2104" t="str">
            <v xml:space="preserve">  </v>
          </cell>
          <cell r="P2104" t="str">
            <v xml:space="preserve">  </v>
          </cell>
        </row>
        <row r="2105">
          <cell r="H2105" t="str">
            <v xml:space="preserve">  </v>
          </cell>
          <cell r="I2105" t="str">
            <v xml:space="preserve">  </v>
          </cell>
          <cell r="J2105" t="str">
            <v xml:space="preserve">  </v>
          </cell>
          <cell r="K2105" t="str">
            <v xml:space="preserve">  </v>
          </cell>
          <cell r="L2105" t="str">
            <v xml:space="preserve">  </v>
          </cell>
          <cell r="M2105" t="str">
            <v xml:space="preserve">  </v>
          </cell>
          <cell r="N2105" t="str">
            <v xml:space="preserve">  </v>
          </cell>
          <cell r="O2105" t="str">
            <v xml:space="preserve">  </v>
          </cell>
          <cell r="P2105" t="str">
            <v xml:space="preserve">  </v>
          </cell>
        </row>
        <row r="2106">
          <cell r="H2106" t="str">
            <v xml:space="preserve">  </v>
          </cell>
          <cell r="I2106" t="str">
            <v xml:space="preserve">  </v>
          </cell>
          <cell r="J2106" t="str">
            <v xml:space="preserve">  </v>
          </cell>
          <cell r="K2106" t="str">
            <v xml:space="preserve">  </v>
          </cell>
          <cell r="L2106" t="str">
            <v xml:space="preserve">  </v>
          </cell>
          <cell r="M2106" t="str">
            <v xml:space="preserve">  </v>
          </cell>
          <cell r="N2106" t="str">
            <v xml:space="preserve">  </v>
          </cell>
          <cell r="O2106" t="str">
            <v xml:space="preserve">  </v>
          </cell>
          <cell r="P2106" t="str">
            <v xml:space="preserve">  </v>
          </cell>
        </row>
        <row r="2107">
          <cell r="H2107" t="str">
            <v xml:space="preserve">  </v>
          </cell>
          <cell r="I2107" t="str">
            <v xml:space="preserve">  </v>
          </cell>
          <cell r="J2107" t="str">
            <v xml:space="preserve">  </v>
          </cell>
          <cell r="K2107" t="str">
            <v xml:space="preserve">  </v>
          </cell>
          <cell r="L2107" t="str">
            <v xml:space="preserve">  </v>
          </cell>
          <cell r="M2107" t="str">
            <v xml:space="preserve">  </v>
          </cell>
          <cell r="N2107" t="str">
            <v xml:space="preserve">  </v>
          </cell>
          <cell r="O2107" t="str">
            <v xml:space="preserve">  </v>
          </cell>
          <cell r="P2107" t="str">
            <v xml:space="preserve">  </v>
          </cell>
        </row>
        <row r="2108">
          <cell r="C2108">
            <v>28027022</v>
          </cell>
          <cell r="D2108" t="str">
            <v>USD</v>
          </cell>
          <cell r="E2108" t="str">
            <v>THE BANK OF NEW YORK</v>
          </cell>
          <cell r="F2108" t="str">
            <v>BONO PDI 2030</v>
          </cell>
          <cell r="G2108" t="str">
            <v>GOBIERNO CENTRAL</v>
          </cell>
          <cell r="H2108" t="str">
            <v xml:space="preserve"> 31.08.2020 </v>
          </cell>
          <cell r="I2108">
            <v>1004941992</v>
          </cell>
          <cell r="J2108" t="str">
            <v xml:space="preserve">  </v>
          </cell>
          <cell r="K2108">
            <v>100494199.2</v>
          </cell>
          <cell r="L2108" t="str">
            <v xml:space="preserve">  </v>
          </cell>
          <cell r="M2108" t="str">
            <v xml:space="preserve">  </v>
          </cell>
          <cell r="N2108" t="str">
            <v xml:space="preserve">  </v>
          </cell>
          <cell r="O2108" t="str">
            <v xml:space="preserve">  </v>
          </cell>
          <cell r="P2108">
            <v>904447792.79999995</v>
          </cell>
        </row>
        <row r="2109">
          <cell r="H2109" t="str">
            <v xml:space="preserve">  </v>
          </cell>
          <cell r="I2109" t="str">
            <v xml:space="preserve">  </v>
          </cell>
          <cell r="J2109" t="str">
            <v xml:space="preserve">  </v>
          </cell>
          <cell r="K2109" t="str">
            <v xml:space="preserve">  </v>
          </cell>
          <cell r="L2109" t="str">
            <v xml:space="preserve">  </v>
          </cell>
          <cell r="M2109" t="str">
            <v xml:space="preserve">  </v>
          </cell>
          <cell r="N2109" t="str">
            <v xml:space="preserve">  </v>
          </cell>
          <cell r="O2109" t="str">
            <v xml:space="preserve">  </v>
          </cell>
          <cell r="P2109" t="str">
            <v xml:space="preserve">  </v>
          </cell>
        </row>
        <row r="2110">
          <cell r="H2110" t="str">
            <v xml:space="preserve">  </v>
          </cell>
          <cell r="I2110" t="str">
            <v xml:space="preserve">  </v>
          </cell>
          <cell r="J2110" t="str">
            <v xml:space="preserve">  </v>
          </cell>
          <cell r="K2110" t="str">
            <v xml:space="preserve">  </v>
          </cell>
          <cell r="L2110" t="str">
            <v xml:space="preserve">  </v>
          </cell>
          <cell r="M2110" t="str">
            <v xml:space="preserve">  </v>
          </cell>
          <cell r="N2110" t="str">
            <v xml:space="preserve">  </v>
          </cell>
          <cell r="O2110" t="str">
            <v xml:space="preserve">  </v>
          </cell>
          <cell r="P2110" t="str">
            <v xml:space="preserve">  </v>
          </cell>
        </row>
        <row r="2111">
          <cell r="H2111" t="str">
            <v xml:space="preserve">  </v>
          </cell>
          <cell r="I2111" t="str">
            <v xml:space="preserve">  </v>
          </cell>
          <cell r="J2111" t="str">
            <v xml:space="preserve">  </v>
          </cell>
          <cell r="K2111" t="str">
            <v xml:space="preserve">  </v>
          </cell>
          <cell r="L2111" t="str">
            <v xml:space="preserve">  </v>
          </cell>
          <cell r="M2111" t="str">
            <v xml:space="preserve">  </v>
          </cell>
          <cell r="N2111" t="str">
            <v xml:space="preserve">  </v>
          </cell>
          <cell r="O2111" t="str">
            <v xml:space="preserve">  </v>
          </cell>
          <cell r="P2111" t="str">
            <v xml:space="preserve">  </v>
          </cell>
        </row>
        <row r="2112">
          <cell r="H2112" t="str">
            <v xml:space="preserve">  </v>
          </cell>
          <cell r="I2112" t="str">
            <v xml:space="preserve">  </v>
          </cell>
          <cell r="J2112" t="str">
            <v xml:space="preserve">  </v>
          </cell>
          <cell r="K2112" t="str">
            <v xml:space="preserve">  </v>
          </cell>
          <cell r="L2112" t="str">
            <v xml:space="preserve">  </v>
          </cell>
          <cell r="M2112" t="str">
            <v xml:space="preserve">  </v>
          </cell>
          <cell r="N2112" t="str">
            <v xml:space="preserve">  </v>
          </cell>
          <cell r="O2112" t="str">
            <v xml:space="preserve">  </v>
          </cell>
          <cell r="P2112" t="str">
            <v xml:space="preserve">  </v>
          </cell>
        </row>
        <row r="2113">
          <cell r="H2113" t="str">
            <v xml:space="preserve">  </v>
          </cell>
          <cell r="I2113" t="str">
            <v xml:space="preserve">  </v>
          </cell>
          <cell r="J2113" t="str">
            <v xml:space="preserve">  </v>
          </cell>
          <cell r="K2113" t="str">
            <v xml:space="preserve">  </v>
          </cell>
          <cell r="L2113" t="str">
            <v xml:space="preserve">  </v>
          </cell>
          <cell r="M2113" t="str">
            <v xml:space="preserve">  </v>
          </cell>
          <cell r="N2113" t="str">
            <v xml:space="preserve">  </v>
          </cell>
          <cell r="O2113" t="str">
            <v xml:space="preserve">  </v>
          </cell>
          <cell r="P2113" t="str">
            <v xml:space="preserve">  </v>
          </cell>
        </row>
        <row r="2114">
          <cell r="C2114">
            <v>280270220</v>
          </cell>
          <cell r="D2114" t="str">
            <v>USD</v>
          </cell>
          <cell r="E2114" t="str">
            <v>THE BANK OF NEW YORK</v>
          </cell>
          <cell r="F2114" t="str">
            <v>BONO 2030 NO INT.</v>
          </cell>
          <cell r="G2114" t="str">
            <v>GOBIERNO CENTRAL</v>
          </cell>
          <cell r="H2114" t="str">
            <v xml:space="preserve"> 31.08.2020 </v>
          </cell>
          <cell r="I2114">
            <v>5053158.5</v>
          </cell>
          <cell r="J2114" t="str">
            <v xml:space="preserve">  </v>
          </cell>
          <cell r="K2114" t="str">
            <v xml:space="preserve">  </v>
          </cell>
          <cell r="L2114">
            <v>126328.96000000001</v>
          </cell>
          <cell r="M2114" t="str">
            <v xml:space="preserve">  </v>
          </cell>
          <cell r="N2114" t="str">
            <v xml:space="preserve">  </v>
          </cell>
          <cell r="O2114" t="str">
            <v xml:space="preserve">  </v>
          </cell>
          <cell r="P2114">
            <v>5053158.5</v>
          </cell>
        </row>
        <row r="2115">
          <cell r="H2115" t="str">
            <v xml:space="preserve">  </v>
          </cell>
          <cell r="I2115" t="str">
            <v xml:space="preserve">  </v>
          </cell>
          <cell r="J2115" t="str">
            <v xml:space="preserve">  </v>
          </cell>
          <cell r="K2115" t="str">
            <v xml:space="preserve">  </v>
          </cell>
          <cell r="L2115" t="str">
            <v xml:space="preserve">  </v>
          </cell>
          <cell r="M2115" t="str">
            <v xml:space="preserve">  </v>
          </cell>
          <cell r="N2115" t="str">
            <v xml:space="preserve">  </v>
          </cell>
          <cell r="O2115" t="str">
            <v xml:space="preserve">  </v>
          </cell>
          <cell r="P2115" t="str">
            <v xml:space="preserve">  </v>
          </cell>
        </row>
        <row r="2116">
          <cell r="H2116" t="str">
            <v xml:space="preserve">  </v>
          </cell>
          <cell r="I2116" t="str">
            <v xml:space="preserve">  </v>
          </cell>
          <cell r="J2116" t="str">
            <v xml:space="preserve">  </v>
          </cell>
          <cell r="K2116" t="str">
            <v xml:space="preserve">  </v>
          </cell>
          <cell r="L2116" t="str">
            <v xml:space="preserve">  </v>
          </cell>
          <cell r="M2116" t="str">
            <v xml:space="preserve">  </v>
          </cell>
          <cell r="N2116" t="str">
            <v xml:space="preserve">  </v>
          </cell>
          <cell r="O2116" t="str">
            <v xml:space="preserve">  </v>
          </cell>
          <cell r="P2116" t="str">
            <v xml:space="preserve">  </v>
          </cell>
        </row>
        <row r="2117">
          <cell r="H2117" t="str">
            <v xml:space="preserve">  </v>
          </cell>
          <cell r="I2117" t="str">
            <v xml:space="preserve">  </v>
          </cell>
          <cell r="J2117" t="str">
            <v xml:space="preserve">  </v>
          </cell>
          <cell r="K2117" t="str">
            <v xml:space="preserve">  </v>
          </cell>
          <cell r="L2117" t="str">
            <v xml:space="preserve">  </v>
          </cell>
          <cell r="M2117" t="str">
            <v xml:space="preserve">  </v>
          </cell>
          <cell r="N2117" t="str">
            <v xml:space="preserve">  </v>
          </cell>
          <cell r="O2117" t="str">
            <v xml:space="preserve">  </v>
          </cell>
          <cell r="P2117" t="str">
            <v xml:space="preserve">  </v>
          </cell>
        </row>
        <row r="2118">
          <cell r="H2118" t="str">
            <v xml:space="preserve">  </v>
          </cell>
          <cell r="I2118" t="str">
            <v xml:space="preserve">  </v>
          </cell>
          <cell r="J2118" t="str">
            <v xml:space="preserve">  </v>
          </cell>
          <cell r="K2118" t="str">
            <v xml:space="preserve">  </v>
          </cell>
          <cell r="L2118" t="str">
            <v xml:space="preserve">  </v>
          </cell>
          <cell r="M2118" t="str">
            <v xml:space="preserve">  </v>
          </cell>
          <cell r="N2118" t="str">
            <v xml:space="preserve">  </v>
          </cell>
          <cell r="O2118" t="str">
            <v xml:space="preserve">  </v>
          </cell>
          <cell r="P2118" t="str">
            <v xml:space="preserve">  </v>
          </cell>
        </row>
        <row r="2119">
          <cell r="H2119" t="str">
            <v xml:space="preserve">  </v>
          </cell>
          <cell r="I2119" t="str">
            <v xml:space="preserve">  </v>
          </cell>
          <cell r="J2119" t="str">
            <v xml:space="preserve">  </v>
          </cell>
          <cell r="K2119" t="str">
            <v xml:space="preserve">  </v>
          </cell>
          <cell r="L2119" t="str">
            <v xml:space="preserve">  </v>
          </cell>
          <cell r="M2119" t="str">
            <v xml:space="preserve">  </v>
          </cell>
          <cell r="N2119" t="str">
            <v xml:space="preserve">  </v>
          </cell>
          <cell r="O2119" t="str">
            <v xml:space="preserve">  </v>
          </cell>
          <cell r="P2119" t="str">
            <v xml:space="preserve">  </v>
          </cell>
        </row>
        <row r="2120">
          <cell r="C2120">
            <v>280270221</v>
          </cell>
          <cell r="D2120" t="str">
            <v>USD</v>
          </cell>
          <cell r="E2120" t="str">
            <v>CITIBANK-USA</v>
          </cell>
          <cell r="F2120" t="str">
            <v>BONO 2034</v>
          </cell>
          <cell r="G2120" t="str">
            <v>GOBIERNO CENTRAL</v>
          </cell>
          <cell r="H2120" t="str">
            <v xml:space="preserve"> 29.01.2026 </v>
          </cell>
          <cell r="I2120" t="str">
            <v xml:space="preserve">  </v>
          </cell>
          <cell r="J2120">
            <v>2200000000</v>
          </cell>
          <cell r="K2120" t="str">
            <v xml:space="preserve">  </v>
          </cell>
          <cell r="L2120" t="str">
            <v xml:space="preserve">  </v>
          </cell>
          <cell r="M2120">
            <v>10203500</v>
          </cell>
          <cell r="N2120" t="str">
            <v xml:space="preserve">  </v>
          </cell>
          <cell r="O2120" t="str">
            <v xml:space="preserve">  </v>
          </cell>
          <cell r="P2120">
            <v>2200000000</v>
          </cell>
        </row>
        <row r="2121">
          <cell r="H2121" t="str">
            <v xml:space="preserve">  </v>
          </cell>
          <cell r="I2121" t="str">
            <v xml:space="preserve">  </v>
          </cell>
          <cell r="J2121" t="str">
            <v xml:space="preserve">  </v>
          </cell>
          <cell r="K2121" t="str">
            <v xml:space="preserve">  </v>
          </cell>
          <cell r="L2121" t="str">
            <v xml:space="preserve">  </v>
          </cell>
          <cell r="M2121" t="str">
            <v xml:space="preserve">  </v>
          </cell>
          <cell r="N2121" t="str">
            <v xml:space="preserve">  </v>
          </cell>
          <cell r="O2121" t="str">
            <v xml:space="preserve">  </v>
          </cell>
          <cell r="P2121" t="str">
            <v xml:space="preserve">  </v>
          </cell>
        </row>
        <row r="2122">
          <cell r="H2122" t="str">
            <v xml:space="preserve">  </v>
          </cell>
          <cell r="I2122" t="str">
            <v xml:space="preserve">  </v>
          </cell>
          <cell r="J2122" t="str">
            <v xml:space="preserve">  </v>
          </cell>
          <cell r="K2122" t="str">
            <v xml:space="preserve">  </v>
          </cell>
          <cell r="L2122" t="str">
            <v xml:space="preserve">  </v>
          </cell>
          <cell r="M2122" t="str">
            <v xml:space="preserve">  </v>
          </cell>
          <cell r="N2122" t="str">
            <v xml:space="preserve">  </v>
          </cell>
          <cell r="O2122" t="str">
            <v xml:space="preserve">  </v>
          </cell>
          <cell r="P2122" t="str">
            <v xml:space="preserve">  </v>
          </cell>
        </row>
        <row r="2123">
          <cell r="H2123" t="str">
            <v xml:space="preserve">  </v>
          </cell>
          <cell r="I2123" t="str">
            <v xml:space="preserve">  </v>
          </cell>
          <cell r="J2123" t="str">
            <v xml:space="preserve">  </v>
          </cell>
          <cell r="K2123" t="str">
            <v xml:space="preserve">  </v>
          </cell>
          <cell r="L2123" t="str">
            <v xml:space="preserve">  </v>
          </cell>
          <cell r="M2123" t="str">
            <v xml:space="preserve">  </v>
          </cell>
          <cell r="N2123" t="str">
            <v xml:space="preserve">  </v>
          </cell>
          <cell r="O2123" t="str">
            <v xml:space="preserve">  </v>
          </cell>
          <cell r="P2123" t="str">
            <v xml:space="preserve">  </v>
          </cell>
        </row>
        <row r="2124">
          <cell r="H2124" t="str">
            <v xml:space="preserve">  </v>
          </cell>
          <cell r="I2124" t="str">
            <v xml:space="preserve">  </v>
          </cell>
          <cell r="J2124" t="str">
            <v xml:space="preserve">  </v>
          </cell>
          <cell r="K2124" t="str">
            <v xml:space="preserve">  </v>
          </cell>
          <cell r="L2124" t="str">
            <v xml:space="preserve">  </v>
          </cell>
          <cell r="M2124" t="str">
            <v xml:space="preserve">  </v>
          </cell>
          <cell r="N2124" t="str">
            <v xml:space="preserve">  </v>
          </cell>
          <cell r="O2124" t="str">
            <v xml:space="preserve">  </v>
          </cell>
          <cell r="P2124" t="str">
            <v xml:space="preserve">  </v>
          </cell>
        </row>
        <row r="2125">
          <cell r="H2125" t="str">
            <v xml:space="preserve">  </v>
          </cell>
          <cell r="I2125" t="str">
            <v xml:space="preserve">  </v>
          </cell>
          <cell r="J2125" t="str">
            <v xml:space="preserve">  </v>
          </cell>
          <cell r="K2125" t="str">
            <v xml:space="preserve">  </v>
          </cell>
          <cell r="L2125" t="str">
            <v xml:space="preserve">  </v>
          </cell>
          <cell r="M2125" t="str">
            <v xml:space="preserve">  </v>
          </cell>
          <cell r="N2125" t="str">
            <v xml:space="preserve">  </v>
          </cell>
          <cell r="O2125" t="str">
            <v xml:space="preserve">  </v>
          </cell>
          <cell r="P2125" t="str">
            <v xml:space="preserve">  </v>
          </cell>
        </row>
        <row r="2126">
          <cell r="C2126">
            <v>280270222</v>
          </cell>
          <cell r="D2126" t="str">
            <v>USD</v>
          </cell>
          <cell r="E2126" t="str">
            <v>CITIBANK-USA</v>
          </cell>
          <cell r="F2126" t="str">
            <v>BONO 2039</v>
          </cell>
          <cell r="G2126" t="str">
            <v>GOBIERNO CENTRAL</v>
          </cell>
          <cell r="H2126" t="str">
            <v xml:space="preserve"> 29.01.2026 </v>
          </cell>
          <cell r="I2126" t="str">
            <v xml:space="preserve">  </v>
          </cell>
          <cell r="J2126">
            <v>1800000000</v>
          </cell>
          <cell r="K2126" t="str">
            <v xml:space="preserve">  </v>
          </cell>
          <cell r="L2126" t="str">
            <v xml:space="preserve">  </v>
          </cell>
          <cell r="M2126" t="str">
            <v xml:space="preserve">  </v>
          </cell>
          <cell r="N2126" t="str">
            <v xml:space="preserve">  </v>
          </cell>
          <cell r="O2126" t="str">
            <v xml:space="preserve">  </v>
          </cell>
          <cell r="P2126">
            <v>1800000000</v>
          </cell>
        </row>
        <row r="2127">
          <cell r="H2127" t="str">
            <v xml:space="preserve">  </v>
          </cell>
          <cell r="I2127" t="str">
            <v xml:space="preserve">  </v>
          </cell>
          <cell r="J2127" t="str">
            <v xml:space="preserve">  </v>
          </cell>
          <cell r="K2127" t="str">
            <v xml:space="preserve">  </v>
          </cell>
          <cell r="L2127" t="str">
            <v xml:space="preserve">  </v>
          </cell>
          <cell r="M2127" t="str">
            <v xml:space="preserve">  </v>
          </cell>
          <cell r="N2127" t="str">
            <v xml:space="preserve">  </v>
          </cell>
          <cell r="O2127" t="str">
            <v xml:space="preserve">  </v>
          </cell>
          <cell r="P2127" t="str">
            <v xml:space="preserve">  </v>
          </cell>
        </row>
        <row r="2128">
          <cell r="H2128" t="str">
            <v xml:space="preserve">  </v>
          </cell>
          <cell r="I2128" t="str">
            <v xml:space="preserve">  </v>
          </cell>
          <cell r="J2128" t="str">
            <v xml:space="preserve">  </v>
          </cell>
          <cell r="K2128" t="str">
            <v xml:space="preserve">  </v>
          </cell>
          <cell r="L2128" t="str">
            <v xml:space="preserve">  </v>
          </cell>
          <cell r="M2128" t="str">
            <v xml:space="preserve">  </v>
          </cell>
          <cell r="N2128" t="str">
            <v xml:space="preserve">  </v>
          </cell>
          <cell r="O2128" t="str">
            <v xml:space="preserve">  </v>
          </cell>
          <cell r="P2128" t="str">
            <v xml:space="preserve">  </v>
          </cell>
        </row>
        <row r="2129">
          <cell r="H2129" t="str">
            <v xml:space="preserve">  </v>
          </cell>
          <cell r="I2129" t="str">
            <v xml:space="preserve">  </v>
          </cell>
          <cell r="J2129" t="str">
            <v xml:space="preserve">  </v>
          </cell>
          <cell r="K2129" t="str">
            <v xml:space="preserve">  </v>
          </cell>
          <cell r="L2129" t="str">
            <v xml:space="preserve">  </v>
          </cell>
          <cell r="M2129" t="str">
            <v xml:space="preserve">  </v>
          </cell>
          <cell r="N2129" t="str">
            <v xml:space="preserve">  </v>
          </cell>
          <cell r="O2129" t="str">
            <v xml:space="preserve">  </v>
          </cell>
          <cell r="P2129" t="str">
            <v xml:space="preserve">  </v>
          </cell>
        </row>
        <row r="2130">
          <cell r="H2130" t="str">
            <v xml:space="preserve">  </v>
          </cell>
          <cell r="I2130" t="str">
            <v xml:space="preserve">  </v>
          </cell>
          <cell r="J2130" t="str">
            <v xml:space="preserve">  </v>
          </cell>
          <cell r="K2130" t="str">
            <v xml:space="preserve">  </v>
          </cell>
          <cell r="L2130" t="str">
            <v xml:space="preserve">  </v>
          </cell>
          <cell r="M2130" t="str">
            <v xml:space="preserve">  </v>
          </cell>
          <cell r="N2130" t="str">
            <v xml:space="preserve">  </v>
          </cell>
          <cell r="O2130" t="str">
            <v xml:space="preserve">  </v>
          </cell>
          <cell r="P2130" t="str">
            <v xml:space="preserve">  </v>
          </cell>
        </row>
        <row r="2131">
          <cell r="H2131" t="str">
            <v xml:space="preserve">  </v>
          </cell>
          <cell r="I2131" t="str">
            <v xml:space="preserve">  </v>
          </cell>
          <cell r="J2131" t="str">
            <v xml:space="preserve">  </v>
          </cell>
          <cell r="K2131" t="str">
            <v xml:space="preserve">  </v>
          </cell>
          <cell r="L2131" t="str">
            <v xml:space="preserve">  </v>
          </cell>
          <cell r="M2131" t="str">
            <v xml:space="preserve">  </v>
          </cell>
          <cell r="N2131" t="str">
            <v xml:space="preserve">  </v>
          </cell>
          <cell r="O2131" t="str">
            <v xml:space="preserve">  </v>
          </cell>
          <cell r="P2131" t="str">
            <v xml:space="preserve">  </v>
          </cell>
        </row>
        <row r="2132">
          <cell r="C2132">
            <v>28028001</v>
          </cell>
          <cell r="D2132" t="str">
            <v>USD</v>
          </cell>
          <cell r="E2132" t="str">
            <v>CITIBANK-USA</v>
          </cell>
          <cell r="F2132" t="str">
            <v>B.GLOBALES 2030</v>
          </cell>
          <cell r="G2132" t="str">
            <v>CFN</v>
          </cell>
          <cell r="H2132" t="str">
            <v xml:space="preserve"> 23.08.2000 </v>
          </cell>
          <cell r="I2132">
            <v>43253.35</v>
          </cell>
          <cell r="J2132" t="str">
            <v xml:space="preserve">  </v>
          </cell>
          <cell r="K2132" t="str">
            <v xml:space="preserve">  </v>
          </cell>
          <cell r="L2132" t="str">
            <v xml:space="preserve">  </v>
          </cell>
          <cell r="M2132" t="str">
            <v xml:space="preserve">  </v>
          </cell>
          <cell r="N2132" t="str">
            <v xml:space="preserve">  </v>
          </cell>
          <cell r="O2132" t="str">
            <v xml:space="preserve">  </v>
          </cell>
          <cell r="P2132">
            <v>43253.35</v>
          </cell>
        </row>
        <row r="2133">
          <cell r="H2133" t="str">
            <v xml:space="preserve">  </v>
          </cell>
          <cell r="I2133" t="str">
            <v xml:space="preserve">  </v>
          </cell>
          <cell r="J2133" t="str">
            <v xml:space="preserve">  </v>
          </cell>
          <cell r="K2133" t="str">
            <v xml:space="preserve">  </v>
          </cell>
          <cell r="L2133" t="str">
            <v xml:space="preserve">  </v>
          </cell>
          <cell r="M2133" t="str">
            <v xml:space="preserve">  </v>
          </cell>
          <cell r="N2133" t="str">
            <v xml:space="preserve">  </v>
          </cell>
          <cell r="O2133" t="str">
            <v xml:space="preserve">  </v>
          </cell>
          <cell r="P2133" t="str">
            <v xml:space="preserve">  </v>
          </cell>
        </row>
        <row r="2134">
          <cell r="H2134" t="str">
            <v xml:space="preserve">  </v>
          </cell>
          <cell r="I2134" t="str">
            <v xml:space="preserve">  </v>
          </cell>
          <cell r="J2134" t="str">
            <v xml:space="preserve">  </v>
          </cell>
          <cell r="K2134" t="str">
            <v xml:space="preserve">  </v>
          </cell>
          <cell r="L2134" t="str">
            <v xml:space="preserve">  </v>
          </cell>
          <cell r="M2134" t="str">
            <v xml:space="preserve">  </v>
          </cell>
          <cell r="N2134" t="str">
            <v xml:space="preserve">  </v>
          </cell>
          <cell r="O2134" t="str">
            <v xml:space="preserve">  </v>
          </cell>
          <cell r="P2134" t="str">
            <v xml:space="preserve">  </v>
          </cell>
        </row>
        <row r="2135">
          <cell r="H2135" t="str">
            <v xml:space="preserve">  </v>
          </cell>
          <cell r="I2135" t="str">
            <v xml:space="preserve">  </v>
          </cell>
          <cell r="J2135" t="str">
            <v xml:space="preserve">  </v>
          </cell>
          <cell r="K2135" t="str">
            <v xml:space="preserve">  </v>
          </cell>
          <cell r="L2135" t="str">
            <v xml:space="preserve">  </v>
          </cell>
          <cell r="M2135" t="str">
            <v xml:space="preserve">  </v>
          </cell>
          <cell r="N2135" t="str">
            <v xml:space="preserve">  </v>
          </cell>
          <cell r="O2135" t="str">
            <v xml:space="preserve">  </v>
          </cell>
          <cell r="P2135" t="str">
            <v xml:space="preserve">  </v>
          </cell>
        </row>
        <row r="2136">
          <cell r="H2136" t="str">
            <v xml:space="preserve">  </v>
          </cell>
          <cell r="I2136" t="str">
            <v xml:space="preserve">  </v>
          </cell>
          <cell r="J2136" t="str">
            <v xml:space="preserve">  </v>
          </cell>
          <cell r="K2136" t="str">
            <v xml:space="preserve">  </v>
          </cell>
          <cell r="L2136" t="str">
            <v xml:space="preserve">  </v>
          </cell>
          <cell r="M2136" t="str">
            <v xml:space="preserve">  </v>
          </cell>
          <cell r="N2136" t="str">
            <v xml:space="preserve">  </v>
          </cell>
          <cell r="O2136" t="str">
            <v xml:space="preserve">  </v>
          </cell>
          <cell r="P2136" t="str">
            <v xml:space="preserve">  </v>
          </cell>
        </row>
        <row r="2137">
          <cell r="H2137" t="str">
            <v xml:space="preserve">  </v>
          </cell>
          <cell r="I2137" t="str">
            <v xml:space="preserve">  </v>
          </cell>
          <cell r="J2137" t="str">
            <v xml:space="preserve">  </v>
          </cell>
          <cell r="K2137" t="str">
            <v xml:space="preserve">  </v>
          </cell>
          <cell r="L2137" t="str">
            <v xml:space="preserve">  </v>
          </cell>
          <cell r="M2137" t="str">
            <v xml:space="preserve">  </v>
          </cell>
          <cell r="N2137" t="str">
            <v xml:space="preserve">  </v>
          </cell>
          <cell r="O2137" t="str">
            <v xml:space="preserve">  </v>
          </cell>
          <cell r="P2137" t="str">
            <v xml:space="preserve">  </v>
          </cell>
        </row>
        <row r="2138">
          <cell r="C2138">
            <v>28029001</v>
          </cell>
          <cell r="D2138" t="str">
            <v>USD</v>
          </cell>
          <cell r="E2138" t="str">
            <v>CITIBANK-USA</v>
          </cell>
          <cell r="F2138" t="str">
            <v>B.GLOBALES 2012</v>
          </cell>
          <cell r="G2138" t="str">
            <v>CFN</v>
          </cell>
          <cell r="H2138" t="str">
            <v xml:space="preserve"> 23.08.2000 </v>
          </cell>
          <cell r="I2138">
            <v>5391.39</v>
          </cell>
          <cell r="J2138" t="str">
            <v xml:space="preserve">  </v>
          </cell>
          <cell r="K2138" t="str">
            <v xml:space="preserve">  </v>
          </cell>
          <cell r="L2138" t="str">
            <v xml:space="preserve">  </v>
          </cell>
          <cell r="M2138" t="str">
            <v xml:space="preserve">  </v>
          </cell>
          <cell r="N2138" t="str">
            <v xml:space="preserve">  </v>
          </cell>
          <cell r="O2138" t="str">
            <v xml:space="preserve">  </v>
          </cell>
          <cell r="P2138">
            <v>5391.39</v>
          </cell>
        </row>
        <row r="2139">
          <cell r="H2139" t="str">
            <v xml:space="preserve">  </v>
          </cell>
          <cell r="I2139" t="str">
            <v xml:space="preserve">  </v>
          </cell>
          <cell r="J2139" t="str">
            <v xml:space="preserve">  </v>
          </cell>
          <cell r="K2139" t="str">
            <v xml:space="preserve">  </v>
          </cell>
          <cell r="L2139" t="str">
            <v xml:space="preserve">  </v>
          </cell>
          <cell r="M2139" t="str">
            <v xml:space="preserve">  </v>
          </cell>
          <cell r="N2139" t="str">
            <v xml:space="preserve">  </v>
          </cell>
          <cell r="O2139" t="str">
            <v xml:space="preserve">  </v>
          </cell>
          <cell r="P2139" t="str">
            <v xml:space="preserve">  </v>
          </cell>
        </row>
        <row r="2140">
          <cell r="H2140" t="str">
            <v xml:space="preserve">  </v>
          </cell>
          <cell r="I2140" t="str">
            <v xml:space="preserve">  </v>
          </cell>
          <cell r="J2140" t="str">
            <v xml:space="preserve">  </v>
          </cell>
          <cell r="K2140" t="str">
            <v xml:space="preserve">  </v>
          </cell>
          <cell r="L2140" t="str">
            <v xml:space="preserve">  </v>
          </cell>
          <cell r="M2140" t="str">
            <v xml:space="preserve">  </v>
          </cell>
          <cell r="N2140" t="str">
            <v xml:space="preserve">  </v>
          </cell>
          <cell r="O2140" t="str">
            <v xml:space="preserve">  </v>
          </cell>
          <cell r="P2140" t="str">
            <v xml:space="preserve">  </v>
          </cell>
        </row>
        <row r="2141">
          <cell r="H2141" t="str">
            <v xml:space="preserve">  </v>
          </cell>
          <cell r="I2141" t="str">
            <v xml:space="preserve">  </v>
          </cell>
          <cell r="J2141" t="str">
            <v xml:space="preserve">  </v>
          </cell>
          <cell r="K2141" t="str">
            <v xml:space="preserve">  </v>
          </cell>
          <cell r="L2141" t="str">
            <v xml:space="preserve">  </v>
          </cell>
          <cell r="M2141" t="str">
            <v xml:space="preserve">  </v>
          </cell>
          <cell r="N2141" t="str">
            <v xml:space="preserve">  </v>
          </cell>
          <cell r="O2141" t="str">
            <v xml:space="preserve">  </v>
          </cell>
          <cell r="P2141" t="str">
            <v xml:space="preserve">  </v>
          </cell>
        </row>
        <row r="2142">
          <cell r="H2142" t="str">
            <v xml:space="preserve">  </v>
          </cell>
          <cell r="I2142" t="str">
            <v xml:space="preserve">  </v>
          </cell>
          <cell r="J2142" t="str">
            <v xml:space="preserve">  </v>
          </cell>
          <cell r="K2142" t="str">
            <v xml:space="preserve">  </v>
          </cell>
          <cell r="L2142" t="str">
            <v xml:space="preserve">  </v>
          </cell>
          <cell r="M2142" t="str">
            <v xml:space="preserve">  </v>
          </cell>
          <cell r="N2142" t="str">
            <v xml:space="preserve">  </v>
          </cell>
          <cell r="O2142" t="str">
            <v xml:space="preserve">  </v>
          </cell>
          <cell r="P2142" t="str">
            <v xml:space="preserve">  </v>
          </cell>
        </row>
        <row r="2143">
          <cell r="H2143" t="str">
            <v xml:space="preserve">  </v>
          </cell>
          <cell r="I2143" t="str">
            <v xml:space="preserve">  </v>
          </cell>
          <cell r="J2143" t="str">
            <v xml:space="preserve">  </v>
          </cell>
          <cell r="K2143" t="str">
            <v xml:space="preserve">  </v>
          </cell>
          <cell r="L2143" t="str">
            <v xml:space="preserve">  </v>
          </cell>
          <cell r="M2143" t="str">
            <v xml:space="preserve">  </v>
          </cell>
          <cell r="N2143" t="str">
            <v xml:space="preserve">  </v>
          </cell>
          <cell r="O2143" t="str">
            <v xml:space="preserve">  </v>
          </cell>
          <cell r="P2143" t="str">
            <v xml:space="preserve">  </v>
          </cell>
        </row>
        <row r="2144">
          <cell r="C2144">
            <v>28080000</v>
          </cell>
          <cell r="D2144" t="str">
            <v>USD</v>
          </cell>
          <cell r="E2144" t="str">
            <v>BEI</v>
          </cell>
          <cell r="F2144" t="str">
            <v>BEI. EUR 240.0M</v>
          </cell>
          <cell r="G2144" t="str">
            <v>GOBIERNO CENTRAL</v>
          </cell>
          <cell r="H2144" t="str">
            <v xml:space="preserve"> 28.11.2012 </v>
          </cell>
          <cell r="I2144">
            <v>191577335.05000001</v>
          </cell>
          <cell r="J2144" t="str">
            <v xml:space="preserve">  </v>
          </cell>
          <cell r="K2144" t="str">
            <v xml:space="preserve">  </v>
          </cell>
          <cell r="L2144" t="str">
            <v xml:space="preserve">  </v>
          </cell>
          <cell r="M2144" t="str">
            <v xml:space="preserve">  </v>
          </cell>
          <cell r="N2144" t="str">
            <v xml:space="preserve">  </v>
          </cell>
          <cell r="O2144" t="str">
            <v xml:space="preserve">  </v>
          </cell>
          <cell r="P2144">
            <v>191577335.05000001</v>
          </cell>
        </row>
        <row r="2145">
          <cell r="H2145" t="str">
            <v xml:space="preserve">  </v>
          </cell>
          <cell r="I2145" t="str">
            <v xml:space="preserve">  </v>
          </cell>
          <cell r="J2145" t="str">
            <v xml:space="preserve">  </v>
          </cell>
          <cell r="K2145" t="str">
            <v xml:space="preserve">  </v>
          </cell>
          <cell r="L2145" t="str">
            <v xml:space="preserve">  </v>
          </cell>
          <cell r="M2145" t="str">
            <v xml:space="preserve">  </v>
          </cell>
          <cell r="N2145" t="str">
            <v xml:space="preserve">  </v>
          </cell>
          <cell r="O2145" t="str">
            <v xml:space="preserve">  </v>
          </cell>
          <cell r="P2145" t="str">
            <v xml:space="preserve">  </v>
          </cell>
        </row>
        <row r="2146">
          <cell r="H2146" t="str">
            <v xml:space="preserve">  </v>
          </cell>
          <cell r="I2146" t="str">
            <v xml:space="preserve">  </v>
          </cell>
          <cell r="J2146" t="str">
            <v xml:space="preserve">  </v>
          </cell>
          <cell r="K2146" t="str">
            <v xml:space="preserve">  </v>
          </cell>
          <cell r="L2146" t="str">
            <v xml:space="preserve">  </v>
          </cell>
          <cell r="M2146" t="str">
            <v xml:space="preserve">  </v>
          </cell>
          <cell r="N2146" t="str">
            <v xml:space="preserve">  </v>
          </cell>
          <cell r="O2146" t="str">
            <v xml:space="preserve">  </v>
          </cell>
          <cell r="P2146" t="str">
            <v xml:space="preserve">  </v>
          </cell>
        </row>
        <row r="2147">
          <cell r="H2147" t="str">
            <v xml:space="preserve">  </v>
          </cell>
          <cell r="I2147" t="str">
            <v xml:space="preserve">  </v>
          </cell>
          <cell r="J2147" t="str">
            <v xml:space="preserve">  </v>
          </cell>
          <cell r="K2147" t="str">
            <v xml:space="preserve">  </v>
          </cell>
          <cell r="L2147" t="str">
            <v xml:space="preserve">  </v>
          </cell>
          <cell r="M2147" t="str">
            <v xml:space="preserve">  </v>
          </cell>
          <cell r="N2147" t="str">
            <v xml:space="preserve">  </v>
          </cell>
          <cell r="O2147" t="str">
            <v xml:space="preserve">  </v>
          </cell>
          <cell r="P2147" t="str">
            <v xml:space="preserve">  </v>
          </cell>
        </row>
        <row r="2148">
          <cell r="H2148" t="str">
            <v xml:space="preserve">  </v>
          </cell>
          <cell r="I2148" t="str">
            <v xml:space="preserve">  </v>
          </cell>
          <cell r="J2148" t="str">
            <v xml:space="preserve">  </v>
          </cell>
          <cell r="K2148" t="str">
            <v xml:space="preserve">  </v>
          </cell>
          <cell r="L2148" t="str">
            <v xml:space="preserve">  </v>
          </cell>
          <cell r="M2148" t="str">
            <v xml:space="preserve">  </v>
          </cell>
          <cell r="N2148" t="str">
            <v xml:space="preserve">  </v>
          </cell>
          <cell r="O2148" t="str">
            <v xml:space="preserve">  </v>
          </cell>
          <cell r="P2148" t="str">
            <v xml:space="preserve">  </v>
          </cell>
        </row>
        <row r="2149">
          <cell r="H2149" t="str">
            <v xml:space="preserve">  </v>
          </cell>
          <cell r="I2149" t="str">
            <v xml:space="preserve">  </v>
          </cell>
          <cell r="J2149" t="str">
            <v xml:space="preserve">  </v>
          </cell>
          <cell r="K2149" t="str">
            <v xml:space="preserve">  </v>
          </cell>
          <cell r="L2149" t="str">
            <v xml:space="preserve">  </v>
          </cell>
          <cell r="M2149" t="str">
            <v xml:space="preserve">  </v>
          </cell>
          <cell r="N2149" t="str">
            <v xml:space="preserve">  </v>
          </cell>
          <cell r="O2149" t="str">
            <v xml:space="preserve">  </v>
          </cell>
          <cell r="P2149" t="str">
            <v xml:space="preserve">  </v>
          </cell>
        </row>
        <row r="2150">
          <cell r="C2150">
            <v>28080001</v>
          </cell>
          <cell r="D2150" t="str">
            <v>USD</v>
          </cell>
          <cell r="E2150" t="str">
            <v>BEI</v>
          </cell>
          <cell r="F2150" t="str">
            <v>BEI METRO QUITO B</v>
          </cell>
          <cell r="G2150" t="str">
            <v>GOBIERNO CENTRAL</v>
          </cell>
          <cell r="H2150" t="str">
            <v xml:space="preserve"> 28.11.2012 </v>
          </cell>
          <cell r="I2150">
            <v>36793333.350000001</v>
          </cell>
          <cell r="J2150" t="str">
            <v xml:space="preserve">  </v>
          </cell>
          <cell r="K2150" t="str">
            <v xml:space="preserve">  </v>
          </cell>
          <cell r="L2150" t="str">
            <v xml:space="preserve">  </v>
          </cell>
          <cell r="M2150" t="str">
            <v xml:space="preserve">  </v>
          </cell>
          <cell r="N2150" t="str">
            <v xml:space="preserve">  </v>
          </cell>
          <cell r="O2150" t="str">
            <v xml:space="preserve">  </v>
          </cell>
          <cell r="P2150">
            <v>36793333.350000001</v>
          </cell>
        </row>
        <row r="2151">
          <cell r="H2151" t="str">
            <v xml:space="preserve">  </v>
          </cell>
          <cell r="I2151" t="str">
            <v xml:space="preserve">  </v>
          </cell>
          <cell r="J2151" t="str">
            <v xml:space="preserve">  </v>
          </cell>
          <cell r="K2151" t="str">
            <v xml:space="preserve">  </v>
          </cell>
          <cell r="L2151" t="str">
            <v xml:space="preserve">  </v>
          </cell>
          <cell r="M2151" t="str">
            <v xml:space="preserve">  </v>
          </cell>
          <cell r="N2151" t="str">
            <v xml:space="preserve">  </v>
          </cell>
          <cell r="O2151" t="str">
            <v xml:space="preserve">  </v>
          </cell>
          <cell r="P2151" t="str">
            <v xml:space="preserve">  </v>
          </cell>
        </row>
        <row r="2152">
          <cell r="H2152" t="str">
            <v xml:space="preserve">  </v>
          </cell>
          <cell r="I2152" t="str">
            <v xml:space="preserve">  </v>
          </cell>
          <cell r="J2152" t="str">
            <v xml:space="preserve">  </v>
          </cell>
          <cell r="K2152" t="str">
            <v xml:space="preserve">  </v>
          </cell>
          <cell r="L2152" t="str">
            <v xml:space="preserve">  </v>
          </cell>
          <cell r="M2152" t="str">
            <v xml:space="preserve">  </v>
          </cell>
          <cell r="N2152" t="str">
            <v xml:space="preserve">  </v>
          </cell>
          <cell r="O2152" t="str">
            <v xml:space="preserve">  </v>
          </cell>
          <cell r="P2152" t="str">
            <v xml:space="preserve">  </v>
          </cell>
        </row>
        <row r="2153">
          <cell r="H2153" t="str">
            <v xml:space="preserve">  </v>
          </cell>
          <cell r="I2153" t="str">
            <v xml:space="preserve">  </v>
          </cell>
          <cell r="J2153" t="str">
            <v xml:space="preserve">  </v>
          </cell>
          <cell r="K2153" t="str">
            <v xml:space="preserve">  </v>
          </cell>
          <cell r="L2153" t="str">
            <v xml:space="preserve">  </v>
          </cell>
          <cell r="M2153" t="str">
            <v xml:space="preserve">  </v>
          </cell>
          <cell r="N2153" t="str">
            <v xml:space="preserve">  </v>
          </cell>
          <cell r="O2153" t="str">
            <v xml:space="preserve">  </v>
          </cell>
          <cell r="P2153" t="str">
            <v xml:space="preserve">  </v>
          </cell>
        </row>
        <row r="2154">
          <cell r="H2154" t="str">
            <v xml:space="preserve">  </v>
          </cell>
          <cell r="I2154" t="str">
            <v xml:space="preserve">  </v>
          </cell>
          <cell r="J2154" t="str">
            <v xml:space="preserve">  </v>
          </cell>
          <cell r="K2154" t="str">
            <v xml:space="preserve">  </v>
          </cell>
          <cell r="L2154" t="str">
            <v xml:space="preserve">  </v>
          </cell>
          <cell r="M2154" t="str">
            <v xml:space="preserve">  </v>
          </cell>
          <cell r="N2154" t="str">
            <v xml:space="preserve">  </v>
          </cell>
          <cell r="O2154" t="str">
            <v xml:space="preserve">  </v>
          </cell>
          <cell r="P2154" t="str">
            <v xml:space="preserve">  </v>
          </cell>
        </row>
        <row r="2155">
          <cell r="H2155" t="str">
            <v xml:space="preserve">  </v>
          </cell>
          <cell r="I2155" t="str">
            <v xml:space="preserve">  </v>
          </cell>
          <cell r="J2155" t="str">
            <v xml:space="preserve">  </v>
          </cell>
          <cell r="K2155" t="str">
            <v xml:space="preserve">  </v>
          </cell>
          <cell r="L2155" t="str">
            <v xml:space="preserve">  </v>
          </cell>
          <cell r="M2155" t="str">
            <v xml:space="preserve">  </v>
          </cell>
          <cell r="N2155" t="str">
            <v xml:space="preserve">  </v>
          </cell>
          <cell r="O2155" t="str">
            <v xml:space="preserve">  </v>
          </cell>
          <cell r="P2155" t="str">
            <v xml:space="preserve">  </v>
          </cell>
        </row>
        <row r="2156">
          <cell r="C2156">
            <v>28082000</v>
          </cell>
          <cell r="D2156" t="str">
            <v>USD</v>
          </cell>
          <cell r="E2156" t="str">
            <v>BANCO OF CHINA</v>
          </cell>
          <cell r="F2156" t="str">
            <v>BANCO OF CHINA CAÑAR</v>
          </cell>
          <cell r="G2156" t="str">
            <v>GOBIERNO CENTRAL</v>
          </cell>
          <cell r="H2156" t="str">
            <v xml:space="preserve"> 31.07.2013 </v>
          </cell>
          <cell r="I2156">
            <v>59776118.329999998</v>
          </cell>
          <cell r="J2156" t="str">
            <v xml:space="preserve">  </v>
          </cell>
          <cell r="K2156">
            <v>14944029.6</v>
          </cell>
          <cell r="L2156">
            <v>2468984.5699999998</v>
          </cell>
          <cell r="M2156">
            <v>50000</v>
          </cell>
          <cell r="N2156" t="str">
            <v xml:space="preserve">  </v>
          </cell>
          <cell r="O2156" t="str">
            <v xml:space="preserve">  </v>
          </cell>
          <cell r="P2156">
            <v>44832088.729999997</v>
          </cell>
        </row>
        <row r="2157">
          <cell r="H2157" t="str">
            <v xml:space="preserve">  </v>
          </cell>
          <cell r="I2157" t="str">
            <v xml:space="preserve">  </v>
          </cell>
          <cell r="J2157" t="str">
            <v xml:space="preserve">  </v>
          </cell>
          <cell r="K2157" t="str">
            <v xml:space="preserve">  </v>
          </cell>
          <cell r="L2157" t="str">
            <v xml:space="preserve">  </v>
          </cell>
          <cell r="M2157" t="str">
            <v xml:space="preserve">  </v>
          </cell>
          <cell r="N2157" t="str">
            <v xml:space="preserve">  </v>
          </cell>
          <cell r="O2157" t="str">
            <v xml:space="preserve">  </v>
          </cell>
          <cell r="P2157" t="str">
            <v xml:space="preserve">  </v>
          </cell>
        </row>
        <row r="2158">
          <cell r="H2158" t="str">
            <v xml:space="preserve">  </v>
          </cell>
          <cell r="I2158" t="str">
            <v xml:space="preserve">  </v>
          </cell>
          <cell r="J2158" t="str">
            <v xml:space="preserve">  </v>
          </cell>
          <cell r="K2158" t="str">
            <v xml:space="preserve">  </v>
          </cell>
          <cell r="L2158" t="str">
            <v xml:space="preserve">  </v>
          </cell>
          <cell r="M2158" t="str">
            <v xml:space="preserve">  </v>
          </cell>
          <cell r="N2158" t="str">
            <v xml:space="preserve">  </v>
          </cell>
          <cell r="O2158" t="str">
            <v xml:space="preserve">  </v>
          </cell>
          <cell r="P2158" t="str">
            <v xml:space="preserve">  </v>
          </cell>
        </row>
        <row r="2159">
          <cell r="H2159" t="str">
            <v xml:space="preserve">  </v>
          </cell>
          <cell r="I2159" t="str">
            <v xml:space="preserve">  </v>
          </cell>
          <cell r="J2159" t="str">
            <v xml:space="preserve">  </v>
          </cell>
          <cell r="K2159" t="str">
            <v xml:space="preserve">  </v>
          </cell>
          <cell r="L2159" t="str">
            <v xml:space="preserve">  </v>
          </cell>
          <cell r="M2159" t="str">
            <v xml:space="preserve">  </v>
          </cell>
          <cell r="N2159" t="str">
            <v xml:space="preserve">  </v>
          </cell>
          <cell r="O2159" t="str">
            <v xml:space="preserve">  </v>
          </cell>
          <cell r="P2159" t="str">
            <v xml:space="preserve">  </v>
          </cell>
        </row>
        <row r="2160">
          <cell r="H2160" t="str">
            <v xml:space="preserve">  </v>
          </cell>
          <cell r="I2160" t="str">
            <v xml:space="preserve">  </v>
          </cell>
          <cell r="J2160" t="str">
            <v xml:space="preserve">  </v>
          </cell>
          <cell r="K2160" t="str">
            <v xml:space="preserve">  </v>
          </cell>
          <cell r="L2160" t="str">
            <v xml:space="preserve">  </v>
          </cell>
          <cell r="M2160" t="str">
            <v xml:space="preserve">  </v>
          </cell>
          <cell r="N2160" t="str">
            <v xml:space="preserve">  </v>
          </cell>
          <cell r="O2160" t="str">
            <v xml:space="preserve">  </v>
          </cell>
          <cell r="P2160" t="str">
            <v xml:space="preserve">  </v>
          </cell>
        </row>
        <row r="2161">
          <cell r="H2161" t="str">
            <v xml:space="preserve">  </v>
          </cell>
          <cell r="I2161" t="str">
            <v xml:space="preserve">  </v>
          </cell>
          <cell r="J2161" t="str">
            <v xml:space="preserve">  </v>
          </cell>
          <cell r="K2161" t="str">
            <v xml:space="preserve">  </v>
          </cell>
          <cell r="L2161" t="str">
            <v xml:space="preserve">  </v>
          </cell>
          <cell r="M2161" t="str">
            <v xml:space="preserve">  </v>
          </cell>
          <cell r="N2161" t="str">
            <v xml:space="preserve">  </v>
          </cell>
          <cell r="O2161" t="str">
            <v xml:space="preserve">  </v>
          </cell>
          <cell r="P2161" t="str">
            <v xml:space="preserve">  </v>
          </cell>
        </row>
        <row r="2162">
          <cell r="C2162">
            <v>28087000</v>
          </cell>
          <cell r="D2162" t="str">
            <v>EUR</v>
          </cell>
          <cell r="E2162" t="str">
            <v>UNICREDIT</v>
          </cell>
          <cell r="F2162" t="str">
            <v>UNICREDIT EUR.12.9</v>
          </cell>
          <cell r="G2162" t="str">
            <v>GOBIERNO CENTRAL</v>
          </cell>
          <cell r="H2162" t="str">
            <v xml:space="preserve"> 25.09.2014 </v>
          </cell>
          <cell r="I2162">
            <v>8022149.8590000002</v>
          </cell>
          <cell r="J2162" t="str">
            <v xml:space="preserve">  </v>
          </cell>
          <cell r="K2162" t="str">
            <v xml:space="preserve">  </v>
          </cell>
          <cell r="L2162" t="str">
            <v xml:space="preserve">  </v>
          </cell>
          <cell r="M2162" t="str">
            <v xml:space="preserve">  </v>
          </cell>
          <cell r="N2162" t="str">
            <v xml:space="preserve">  </v>
          </cell>
          <cell r="O2162" t="str">
            <v xml:space="preserve">  </v>
          </cell>
          <cell r="P2162">
            <v>8122644.642</v>
          </cell>
        </row>
        <row r="2163">
          <cell r="H2163" t="str">
            <v xml:space="preserve">  </v>
          </cell>
          <cell r="I2163" t="str">
            <v xml:space="preserve">  </v>
          </cell>
          <cell r="J2163" t="str">
            <v xml:space="preserve">  </v>
          </cell>
          <cell r="K2163" t="str">
            <v xml:space="preserve">  </v>
          </cell>
          <cell r="L2163" t="str">
            <v xml:space="preserve">  </v>
          </cell>
          <cell r="M2163" t="str">
            <v xml:space="preserve">  </v>
          </cell>
          <cell r="N2163" t="str">
            <v xml:space="preserve">  </v>
          </cell>
          <cell r="O2163" t="str">
            <v xml:space="preserve">  </v>
          </cell>
          <cell r="P2163" t="str">
            <v xml:space="preserve">  </v>
          </cell>
        </row>
        <row r="2164">
          <cell r="H2164" t="str">
            <v xml:space="preserve">  </v>
          </cell>
          <cell r="I2164" t="str">
            <v xml:space="preserve">  </v>
          </cell>
          <cell r="J2164" t="str">
            <v xml:space="preserve">  </v>
          </cell>
          <cell r="K2164" t="str">
            <v xml:space="preserve">  </v>
          </cell>
          <cell r="L2164" t="str">
            <v xml:space="preserve">  </v>
          </cell>
          <cell r="M2164" t="str">
            <v xml:space="preserve">  </v>
          </cell>
          <cell r="N2164" t="str">
            <v xml:space="preserve">  </v>
          </cell>
          <cell r="O2164" t="str">
            <v xml:space="preserve">  </v>
          </cell>
          <cell r="P2164" t="str">
            <v xml:space="preserve">  </v>
          </cell>
        </row>
        <row r="2165">
          <cell r="H2165" t="str">
            <v xml:space="preserve">  </v>
          </cell>
          <cell r="I2165" t="str">
            <v xml:space="preserve">  </v>
          </cell>
          <cell r="J2165" t="str">
            <v xml:space="preserve">  </v>
          </cell>
          <cell r="K2165" t="str">
            <v xml:space="preserve">  </v>
          </cell>
          <cell r="L2165" t="str">
            <v xml:space="preserve">  </v>
          </cell>
          <cell r="M2165" t="str">
            <v xml:space="preserve">  </v>
          </cell>
          <cell r="N2165" t="str">
            <v xml:space="preserve">  </v>
          </cell>
          <cell r="O2165" t="str">
            <v xml:space="preserve">  </v>
          </cell>
          <cell r="P2165" t="str">
            <v xml:space="preserve">  </v>
          </cell>
        </row>
        <row r="2166">
          <cell r="H2166" t="str">
            <v xml:space="preserve">  </v>
          </cell>
          <cell r="I2166" t="str">
            <v xml:space="preserve">  </v>
          </cell>
          <cell r="J2166" t="str">
            <v xml:space="preserve">  </v>
          </cell>
          <cell r="K2166" t="str">
            <v xml:space="preserve">  </v>
          </cell>
          <cell r="L2166" t="str">
            <v xml:space="preserve">  </v>
          </cell>
          <cell r="M2166" t="str">
            <v xml:space="preserve">  </v>
          </cell>
          <cell r="N2166" t="str">
            <v xml:space="preserve">  </v>
          </cell>
          <cell r="O2166" t="str">
            <v xml:space="preserve">  </v>
          </cell>
          <cell r="P2166" t="str">
            <v xml:space="preserve">  </v>
          </cell>
        </row>
        <row r="2167">
          <cell r="H2167" t="str">
            <v xml:space="preserve">  </v>
          </cell>
          <cell r="I2167" t="str">
            <v xml:space="preserve">  </v>
          </cell>
          <cell r="J2167" t="str">
            <v xml:space="preserve">  </v>
          </cell>
          <cell r="K2167" t="str">
            <v xml:space="preserve">  </v>
          </cell>
          <cell r="L2167" t="str">
            <v xml:space="preserve">  </v>
          </cell>
          <cell r="M2167" t="str">
            <v xml:space="preserve">  </v>
          </cell>
          <cell r="N2167" t="str">
            <v xml:space="preserve">  </v>
          </cell>
          <cell r="O2167" t="str">
            <v xml:space="preserve">  </v>
          </cell>
          <cell r="P2167" t="str">
            <v xml:space="preserve">  </v>
          </cell>
        </row>
        <row r="2168">
          <cell r="C2168">
            <v>28089000</v>
          </cell>
          <cell r="D2168" t="str">
            <v>USD</v>
          </cell>
          <cell r="E2168" t="str">
            <v>BANCO OF CHINA</v>
          </cell>
          <cell r="F2168" t="str">
            <v>BANK OF CHINA 10CARR</v>
          </cell>
          <cell r="G2168" t="str">
            <v>GOBIERNO CENTRAL</v>
          </cell>
          <cell r="H2168" t="str">
            <v xml:space="preserve"> 24.11.2014 </v>
          </cell>
          <cell r="I2168">
            <v>62270861.170000002</v>
          </cell>
          <cell r="J2168" t="str">
            <v xml:space="preserve">  </v>
          </cell>
          <cell r="K2168" t="str">
            <v xml:space="preserve">  </v>
          </cell>
          <cell r="L2168" t="str">
            <v xml:space="preserve">  </v>
          </cell>
          <cell r="M2168" t="str">
            <v xml:space="preserve">  </v>
          </cell>
          <cell r="N2168" t="str">
            <v xml:space="preserve">  </v>
          </cell>
          <cell r="O2168" t="str">
            <v xml:space="preserve">  </v>
          </cell>
          <cell r="P2168">
            <v>62270861.170000002</v>
          </cell>
        </row>
        <row r="2169">
          <cell r="H2169" t="str">
            <v xml:space="preserve">  </v>
          </cell>
          <cell r="I2169" t="str">
            <v xml:space="preserve">  </v>
          </cell>
          <cell r="J2169" t="str">
            <v xml:space="preserve">  </v>
          </cell>
          <cell r="K2169" t="str">
            <v xml:space="preserve">  </v>
          </cell>
          <cell r="L2169" t="str">
            <v xml:space="preserve">  </v>
          </cell>
          <cell r="M2169" t="str">
            <v xml:space="preserve">  </v>
          </cell>
          <cell r="N2169" t="str">
            <v xml:space="preserve">  </v>
          </cell>
          <cell r="O2169" t="str">
            <v xml:space="preserve">  </v>
          </cell>
          <cell r="P2169" t="str">
            <v xml:space="preserve">  </v>
          </cell>
        </row>
        <row r="2170">
          <cell r="H2170" t="str">
            <v xml:space="preserve">  </v>
          </cell>
          <cell r="I2170" t="str">
            <v xml:space="preserve">  </v>
          </cell>
          <cell r="J2170" t="str">
            <v xml:space="preserve">  </v>
          </cell>
          <cell r="K2170" t="str">
            <v xml:space="preserve">  </v>
          </cell>
          <cell r="L2170" t="str">
            <v xml:space="preserve">  </v>
          </cell>
          <cell r="M2170" t="str">
            <v xml:space="preserve">  </v>
          </cell>
          <cell r="N2170" t="str">
            <v xml:space="preserve">  </v>
          </cell>
          <cell r="O2170" t="str">
            <v xml:space="preserve">  </v>
          </cell>
          <cell r="P2170" t="str">
            <v xml:space="preserve">  </v>
          </cell>
        </row>
        <row r="2171">
          <cell r="H2171" t="str">
            <v xml:space="preserve">  </v>
          </cell>
          <cell r="I2171" t="str">
            <v xml:space="preserve">  </v>
          </cell>
          <cell r="J2171" t="str">
            <v xml:space="preserve">  </v>
          </cell>
          <cell r="K2171" t="str">
            <v xml:space="preserve">  </v>
          </cell>
          <cell r="L2171" t="str">
            <v xml:space="preserve">  </v>
          </cell>
          <cell r="M2171" t="str">
            <v xml:space="preserve">  </v>
          </cell>
          <cell r="N2171" t="str">
            <v xml:space="preserve">  </v>
          </cell>
          <cell r="O2171" t="str">
            <v xml:space="preserve">  </v>
          </cell>
          <cell r="P2171" t="str">
            <v xml:space="preserve">  </v>
          </cell>
        </row>
        <row r="2172">
          <cell r="H2172" t="str">
            <v xml:space="preserve">  </v>
          </cell>
          <cell r="I2172" t="str">
            <v xml:space="preserve">  </v>
          </cell>
          <cell r="J2172" t="str">
            <v xml:space="preserve">  </v>
          </cell>
          <cell r="K2172" t="str">
            <v xml:space="preserve">  </v>
          </cell>
          <cell r="L2172" t="str">
            <v xml:space="preserve">  </v>
          </cell>
          <cell r="M2172" t="str">
            <v xml:space="preserve">  </v>
          </cell>
          <cell r="N2172" t="str">
            <v xml:space="preserve">  </v>
          </cell>
          <cell r="O2172" t="str">
            <v xml:space="preserve">  </v>
          </cell>
          <cell r="P2172" t="str">
            <v xml:space="preserve">  </v>
          </cell>
        </row>
        <row r="2173">
          <cell r="H2173" t="str">
            <v xml:space="preserve">  </v>
          </cell>
          <cell r="I2173" t="str">
            <v xml:space="preserve">  </v>
          </cell>
          <cell r="J2173" t="str">
            <v xml:space="preserve">  </v>
          </cell>
          <cell r="K2173" t="str">
            <v xml:space="preserve">  </v>
          </cell>
          <cell r="L2173" t="str">
            <v xml:space="preserve">  </v>
          </cell>
          <cell r="M2173" t="str">
            <v xml:space="preserve">  </v>
          </cell>
          <cell r="N2173" t="str">
            <v xml:space="preserve">  </v>
          </cell>
          <cell r="O2173" t="str">
            <v xml:space="preserve">  </v>
          </cell>
          <cell r="P2173" t="str">
            <v xml:space="preserve">  </v>
          </cell>
        </row>
        <row r="2174">
          <cell r="C2174">
            <v>28090000</v>
          </cell>
          <cell r="D2174" t="str">
            <v>EUR</v>
          </cell>
          <cell r="E2174" t="str">
            <v>UNICREDIT</v>
          </cell>
          <cell r="F2174" t="str">
            <v>UNICREDIT BANK 6.0 M</v>
          </cell>
          <cell r="G2174" t="str">
            <v>GOBIERNO CENTRAL</v>
          </cell>
          <cell r="H2174" t="str">
            <v xml:space="preserve"> 11.12.2014 </v>
          </cell>
          <cell r="I2174">
            <v>3705631.6179999998</v>
          </cell>
          <cell r="J2174" t="str">
            <v xml:space="preserve">  </v>
          </cell>
          <cell r="K2174" t="str">
            <v xml:space="preserve">  </v>
          </cell>
          <cell r="L2174" t="str">
            <v xml:space="preserve">  </v>
          </cell>
          <cell r="M2174" t="str">
            <v xml:space="preserve">  </v>
          </cell>
          <cell r="N2174" t="str">
            <v xml:space="preserve">  </v>
          </cell>
          <cell r="O2174" t="str">
            <v xml:space="preserve">  </v>
          </cell>
          <cell r="P2174">
            <v>3752052.6710000001</v>
          </cell>
        </row>
        <row r="2175">
          <cell r="H2175" t="str">
            <v xml:space="preserve">  </v>
          </cell>
          <cell r="I2175" t="str">
            <v xml:space="preserve">  </v>
          </cell>
          <cell r="J2175" t="str">
            <v xml:space="preserve">  </v>
          </cell>
          <cell r="K2175" t="str">
            <v xml:space="preserve">  </v>
          </cell>
          <cell r="L2175" t="str">
            <v xml:space="preserve">  </v>
          </cell>
          <cell r="M2175" t="str">
            <v xml:space="preserve">  </v>
          </cell>
          <cell r="N2175" t="str">
            <v xml:space="preserve">  </v>
          </cell>
          <cell r="O2175" t="str">
            <v xml:space="preserve">  </v>
          </cell>
          <cell r="P2175" t="str">
            <v xml:space="preserve">  </v>
          </cell>
        </row>
        <row r="2176">
          <cell r="H2176" t="str">
            <v xml:space="preserve">  </v>
          </cell>
          <cell r="I2176" t="str">
            <v xml:space="preserve">  </v>
          </cell>
          <cell r="J2176" t="str">
            <v xml:space="preserve">  </v>
          </cell>
          <cell r="K2176" t="str">
            <v xml:space="preserve">  </v>
          </cell>
          <cell r="L2176" t="str">
            <v xml:space="preserve">  </v>
          </cell>
          <cell r="M2176" t="str">
            <v xml:space="preserve">  </v>
          </cell>
          <cell r="N2176" t="str">
            <v xml:space="preserve">  </v>
          </cell>
          <cell r="O2176" t="str">
            <v xml:space="preserve">  </v>
          </cell>
          <cell r="P2176" t="str">
            <v xml:space="preserve">  </v>
          </cell>
        </row>
        <row r="2177">
          <cell r="H2177" t="str">
            <v xml:space="preserve">  </v>
          </cell>
          <cell r="I2177" t="str">
            <v xml:space="preserve">  </v>
          </cell>
          <cell r="J2177" t="str">
            <v xml:space="preserve">  </v>
          </cell>
          <cell r="K2177" t="str">
            <v xml:space="preserve">  </v>
          </cell>
          <cell r="L2177" t="str">
            <v xml:space="preserve">  </v>
          </cell>
          <cell r="M2177" t="str">
            <v xml:space="preserve">  </v>
          </cell>
          <cell r="N2177" t="str">
            <v xml:space="preserve">  </v>
          </cell>
          <cell r="O2177" t="str">
            <v xml:space="preserve">  </v>
          </cell>
          <cell r="P2177" t="str">
            <v xml:space="preserve">  </v>
          </cell>
        </row>
        <row r="2178">
          <cell r="H2178" t="str">
            <v xml:space="preserve">  </v>
          </cell>
          <cell r="I2178" t="str">
            <v xml:space="preserve">  </v>
          </cell>
          <cell r="J2178" t="str">
            <v xml:space="preserve">  </v>
          </cell>
          <cell r="K2178" t="str">
            <v xml:space="preserve">  </v>
          </cell>
          <cell r="L2178" t="str">
            <v xml:space="preserve">  </v>
          </cell>
          <cell r="M2178" t="str">
            <v xml:space="preserve">  </v>
          </cell>
          <cell r="N2178" t="str">
            <v xml:space="preserve">  </v>
          </cell>
          <cell r="O2178" t="str">
            <v xml:space="preserve">  </v>
          </cell>
          <cell r="P2178" t="str">
            <v xml:space="preserve">  </v>
          </cell>
        </row>
        <row r="2179">
          <cell r="H2179" t="str">
            <v xml:space="preserve">  </v>
          </cell>
          <cell r="I2179" t="str">
            <v xml:space="preserve">  </v>
          </cell>
          <cell r="J2179" t="str">
            <v xml:space="preserve">  </v>
          </cell>
          <cell r="K2179" t="str">
            <v xml:space="preserve">  </v>
          </cell>
          <cell r="L2179" t="str">
            <v xml:space="preserve">  </v>
          </cell>
          <cell r="M2179" t="str">
            <v xml:space="preserve">  </v>
          </cell>
          <cell r="N2179" t="str">
            <v xml:space="preserve">  </v>
          </cell>
          <cell r="O2179" t="str">
            <v xml:space="preserve">  </v>
          </cell>
          <cell r="P2179" t="str">
            <v xml:space="preserve">  </v>
          </cell>
        </row>
        <row r="2180">
          <cell r="C2180">
            <v>28091000</v>
          </cell>
          <cell r="D2180" t="str">
            <v>USD</v>
          </cell>
          <cell r="E2180" t="str">
            <v>BEI</v>
          </cell>
          <cell r="F2180" t="str">
            <v>BEI</v>
          </cell>
          <cell r="G2180" t="str">
            <v>GOBIERNO CENTRAL</v>
          </cell>
          <cell r="H2180" t="str">
            <v xml:space="preserve"> 01.12.2014 </v>
          </cell>
          <cell r="I2180">
            <v>24376103.07</v>
          </cell>
          <cell r="J2180" t="str">
            <v xml:space="preserve">  </v>
          </cell>
          <cell r="K2180" t="str">
            <v xml:space="preserve">  </v>
          </cell>
          <cell r="L2180" t="str">
            <v xml:space="preserve">  </v>
          </cell>
          <cell r="M2180" t="str">
            <v xml:space="preserve">  </v>
          </cell>
          <cell r="N2180" t="str">
            <v xml:space="preserve">  </v>
          </cell>
          <cell r="O2180" t="str">
            <v xml:space="preserve">  </v>
          </cell>
          <cell r="P2180">
            <v>24376103.07</v>
          </cell>
        </row>
        <row r="2181">
          <cell r="H2181" t="str">
            <v xml:space="preserve">  </v>
          </cell>
          <cell r="I2181" t="str">
            <v xml:space="preserve">  </v>
          </cell>
          <cell r="J2181" t="str">
            <v xml:space="preserve">  </v>
          </cell>
          <cell r="K2181" t="str">
            <v xml:space="preserve">  </v>
          </cell>
          <cell r="L2181" t="str">
            <v xml:space="preserve">  </v>
          </cell>
          <cell r="M2181" t="str">
            <v xml:space="preserve">  </v>
          </cell>
          <cell r="N2181" t="str">
            <v xml:space="preserve">  </v>
          </cell>
          <cell r="O2181" t="str">
            <v xml:space="preserve">  </v>
          </cell>
          <cell r="P2181" t="str">
            <v xml:space="preserve">  </v>
          </cell>
        </row>
        <row r="2182">
          <cell r="H2182" t="str">
            <v xml:space="preserve">  </v>
          </cell>
          <cell r="I2182" t="str">
            <v xml:space="preserve">  </v>
          </cell>
          <cell r="J2182" t="str">
            <v xml:space="preserve">  </v>
          </cell>
          <cell r="K2182" t="str">
            <v xml:space="preserve">  </v>
          </cell>
          <cell r="L2182" t="str">
            <v xml:space="preserve">  </v>
          </cell>
          <cell r="M2182" t="str">
            <v xml:space="preserve">  </v>
          </cell>
          <cell r="N2182" t="str">
            <v xml:space="preserve">  </v>
          </cell>
          <cell r="O2182" t="str">
            <v xml:space="preserve">  </v>
          </cell>
          <cell r="P2182" t="str">
            <v xml:space="preserve">  </v>
          </cell>
        </row>
        <row r="2183">
          <cell r="H2183" t="str">
            <v xml:space="preserve">  </v>
          </cell>
          <cell r="I2183" t="str">
            <v xml:space="preserve">  </v>
          </cell>
          <cell r="J2183" t="str">
            <v xml:space="preserve">  </v>
          </cell>
          <cell r="K2183" t="str">
            <v xml:space="preserve">  </v>
          </cell>
          <cell r="L2183" t="str">
            <v xml:space="preserve">  </v>
          </cell>
          <cell r="M2183" t="str">
            <v xml:space="preserve">  </v>
          </cell>
          <cell r="N2183" t="str">
            <v xml:space="preserve">  </v>
          </cell>
          <cell r="O2183" t="str">
            <v xml:space="preserve">  </v>
          </cell>
          <cell r="P2183" t="str">
            <v xml:space="preserve">  </v>
          </cell>
        </row>
        <row r="2184">
          <cell r="H2184" t="str">
            <v xml:space="preserve">  </v>
          </cell>
          <cell r="I2184" t="str">
            <v xml:space="preserve">  </v>
          </cell>
          <cell r="J2184" t="str">
            <v xml:space="preserve">  </v>
          </cell>
          <cell r="K2184" t="str">
            <v xml:space="preserve">  </v>
          </cell>
          <cell r="L2184" t="str">
            <v xml:space="preserve">  </v>
          </cell>
          <cell r="M2184" t="str">
            <v xml:space="preserve">  </v>
          </cell>
          <cell r="N2184" t="str">
            <v xml:space="preserve">  </v>
          </cell>
          <cell r="O2184" t="str">
            <v xml:space="preserve">  </v>
          </cell>
          <cell r="P2184" t="str">
            <v xml:space="preserve">  </v>
          </cell>
        </row>
        <row r="2185">
          <cell r="H2185" t="str">
            <v xml:space="preserve">  </v>
          </cell>
          <cell r="I2185" t="str">
            <v xml:space="preserve">  </v>
          </cell>
          <cell r="J2185" t="str">
            <v xml:space="preserve">  </v>
          </cell>
          <cell r="K2185" t="str">
            <v xml:space="preserve">  </v>
          </cell>
          <cell r="L2185" t="str">
            <v xml:space="preserve">  </v>
          </cell>
          <cell r="M2185" t="str">
            <v xml:space="preserve">  </v>
          </cell>
          <cell r="N2185" t="str">
            <v xml:space="preserve">  </v>
          </cell>
          <cell r="O2185" t="str">
            <v xml:space="preserve">  </v>
          </cell>
          <cell r="P2185" t="str">
            <v xml:space="preserve">  </v>
          </cell>
        </row>
        <row r="2186">
          <cell r="C2186">
            <v>28092000</v>
          </cell>
          <cell r="D2186" t="str">
            <v>USD</v>
          </cell>
          <cell r="E2186" t="str">
            <v>DEUTSCHE BANK ESPAÑA</v>
          </cell>
          <cell r="F2186" t="str">
            <v>DEUTSCHE USD.88.0M</v>
          </cell>
          <cell r="G2186" t="str">
            <v>GOBIERNO CENTRAL</v>
          </cell>
          <cell r="H2186" t="str">
            <v xml:space="preserve"> 26.02.2015 </v>
          </cell>
          <cell r="I2186">
            <v>7409060.8700000001</v>
          </cell>
          <cell r="J2186" t="str">
            <v xml:space="preserve">  </v>
          </cell>
          <cell r="K2186" t="str">
            <v xml:space="preserve">  </v>
          </cell>
          <cell r="L2186" t="str">
            <v xml:space="preserve">  </v>
          </cell>
          <cell r="M2186" t="str">
            <v xml:space="preserve">  </v>
          </cell>
          <cell r="N2186" t="str">
            <v xml:space="preserve">  </v>
          </cell>
          <cell r="O2186" t="str">
            <v xml:space="preserve">  </v>
          </cell>
          <cell r="P2186">
            <v>7409060.8700000001</v>
          </cell>
        </row>
        <row r="2187">
          <cell r="H2187" t="str">
            <v xml:space="preserve">  </v>
          </cell>
          <cell r="I2187" t="str">
            <v xml:space="preserve">  </v>
          </cell>
          <cell r="J2187" t="str">
            <v xml:space="preserve">  </v>
          </cell>
          <cell r="K2187" t="str">
            <v xml:space="preserve">  </v>
          </cell>
          <cell r="L2187" t="str">
            <v xml:space="preserve">  </v>
          </cell>
          <cell r="M2187" t="str">
            <v xml:space="preserve">  </v>
          </cell>
          <cell r="N2187" t="str">
            <v xml:space="preserve">  </v>
          </cell>
          <cell r="O2187" t="str">
            <v xml:space="preserve">  </v>
          </cell>
          <cell r="P2187" t="str">
            <v xml:space="preserve">  </v>
          </cell>
        </row>
        <row r="2188">
          <cell r="H2188" t="str">
            <v xml:space="preserve">  </v>
          </cell>
          <cell r="I2188" t="str">
            <v xml:space="preserve">  </v>
          </cell>
          <cell r="J2188" t="str">
            <v xml:space="preserve">  </v>
          </cell>
          <cell r="K2188" t="str">
            <v xml:space="preserve">  </v>
          </cell>
          <cell r="L2188" t="str">
            <v xml:space="preserve">  </v>
          </cell>
          <cell r="M2188" t="str">
            <v xml:space="preserve">  </v>
          </cell>
          <cell r="N2188" t="str">
            <v xml:space="preserve">  </v>
          </cell>
          <cell r="O2188" t="str">
            <v xml:space="preserve">  </v>
          </cell>
          <cell r="P2188" t="str">
            <v xml:space="preserve">  </v>
          </cell>
        </row>
        <row r="2189">
          <cell r="H2189" t="str">
            <v xml:space="preserve">  </v>
          </cell>
          <cell r="I2189" t="str">
            <v xml:space="preserve">  </v>
          </cell>
          <cell r="J2189" t="str">
            <v xml:space="preserve">  </v>
          </cell>
          <cell r="K2189" t="str">
            <v xml:space="preserve">  </v>
          </cell>
          <cell r="L2189" t="str">
            <v xml:space="preserve">  </v>
          </cell>
          <cell r="M2189" t="str">
            <v xml:space="preserve">  </v>
          </cell>
          <cell r="N2189" t="str">
            <v xml:space="preserve">  </v>
          </cell>
          <cell r="O2189" t="str">
            <v xml:space="preserve">  </v>
          </cell>
          <cell r="P2189" t="str">
            <v xml:space="preserve">  </v>
          </cell>
        </row>
        <row r="2190">
          <cell r="H2190" t="str">
            <v xml:space="preserve">  </v>
          </cell>
          <cell r="I2190" t="str">
            <v xml:space="preserve">  </v>
          </cell>
          <cell r="J2190" t="str">
            <v xml:space="preserve">  </v>
          </cell>
          <cell r="K2190" t="str">
            <v xml:space="preserve">  </v>
          </cell>
          <cell r="L2190" t="str">
            <v xml:space="preserve">  </v>
          </cell>
          <cell r="M2190" t="str">
            <v xml:space="preserve">  </v>
          </cell>
          <cell r="N2190" t="str">
            <v xml:space="preserve">  </v>
          </cell>
          <cell r="O2190" t="str">
            <v xml:space="preserve">  </v>
          </cell>
          <cell r="P2190" t="str">
            <v xml:space="preserve">  </v>
          </cell>
        </row>
        <row r="2191">
          <cell r="H2191" t="str">
            <v xml:space="preserve">  </v>
          </cell>
          <cell r="I2191" t="str">
            <v xml:space="preserve">  </v>
          </cell>
          <cell r="J2191" t="str">
            <v xml:space="preserve">  </v>
          </cell>
          <cell r="K2191" t="str">
            <v xml:space="preserve">  </v>
          </cell>
          <cell r="L2191" t="str">
            <v xml:space="preserve">  </v>
          </cell>
          <cell r="M2191" t="str">
            <v xml:space="preserve">  </v>
          </cell>
          <cell r="N2191" t="str">
            <v xml:space="preserve">  </v>
          </cell>
          <cell r="O2191" t="str">
            <v xml:space="preserve">  </v>
          </cell>
          <cell r="P2191" t="str">
            <v xml:space="preserve">  </v>
          </cell>
        </row>
        <row r="2192">
          <cell r="C2192">
            <v>28093000</v>
          </cell>
          <cell r="D2192" t="str">
            <v>USD</v>
          </cell>
          <cell r="E2192" t="str">
            <v>BANCO OF CHINA</v>
          </cell>
          <cell r="F2192" t="str">
            <v>BANCO OF CHINA 3 CAR</v>
          </cell>
          <cell r="G2192" t="str">
            <v>GOBIERNO CENTRAL</v>
          </cell>
          <cell r="H2192" t="str">
            <v xml:space="preserve"> 31.03.2015 </v>
          </cell>
          <cell r="I2192">
            <v>20458975.210000001</v>
          </cell>
          <cell r="J2192" t="str">
            <v xml:space="preserve">  </v>
          </cell>
          <cell r="K2192" t="str">
            <v xml:space="preserve">  </v>
          </cell>
          <cell r="L2192" t="str">
            <v xml:space="preserve">  </v>
          </cell>
          <cell r="M2192" t="str">
            <v xml:space="preserve">  </v>
          </cell>
          <cell r="N2192" t="str">
            <v xml:space="preserve">  </v>
          </cell>
          <cell r="O2192" t="str">
            <v xml:space="preserve">  </v>
          </cell>
          <cell r="P2192">
            <v>20458975.210000001</v>
          </cell>
        </row>
        <row r="2193">
          <cell r="H2193" t="str">
            <v xml:space="preserve">  </v>
          </cell>
          <cell r="I2193" t="str">
            <v xml:space="preserve">  </v>
          </cell>
          <cell r="J2193" t="str">
            <v xml:space="preserve">  </v>
          </cell>
          <cell r="K2193" t="str">
            <v xml:space="preserve">  </v>
          </cell>
          <cell r="L2193" t="str">
            <v xml:space="preserve">  </v>
          </cell>
          <cell r="M2193" t="str">
            <v xml:space="preserve">  </v>
          </cell>
          <cell r="N2193" t="str">
            <v xml:space="preserve">  </v>
          </cell>
          <cell r="O2193" t="str">
            <v xml:space="preserve">  </v>
          </cell>
          <cell r="P2193" t="str">
            <v xml:space="preserve">  </v>
          </cell>
        </row>
        <row r="2194">
          <cell r="H2194" t="str">
            <v xml:space="preserve">  </v>
          </cell>
          <cell r="I2194" t="str">
            <v xml:space="preserve">  </v>
          </cell>
          <cell r="J2194" t="str">
            <v xml:space="preserve">  </v>
          </cell>
          <cell r="K2194" t="str">
            <v xml:space="preserve">  </v>
          </cell>
          <cell r="L2194" t="str">
            <v xml:space="preserve">  </v>
          </cell>
          <cell r="M2194" t="str">
            <v xml:space="preserve">  </v>
          </cell>
          <cell r="N2194" t="str">
            <v xml:space="preserve">  </v>
          </cell>
          <cell r="O2194" t="str">
            <v xml:space="preserve">  </v>
          </cell>
          <cell r="P2194" t="str">
            <v xml:space="preserve">  </v>
          </cell>
        </row>
        <row r="2195">
          <cell r="H2195" t="str">
            <v xml:space="preserve">  </v>
          </cell>
          <cell r="I2195" t="str">
            <v xml:space="preserve">  </v>
          </cell>
          <cell r="J2195" t="str">
            <v xml:space="preserve">  </v>
          </cell>
          <cell r="K2195" t="str">
            <v xml:space="preserve">  </v>
          </cell>
          <cell r="L2195" t="str">
            <v xml:space="preserve">  </v>
          </cell>
          <cell r="M2195" t="str">
            <v xml:space="preserve">  </v>
          </cell>
          <cell r="N2195" t="str">
            <v xml:space="preserve">  </v>
          </cell>
          <cell r="O2195" t="str">
            <v xml:space="preserve">  </v>
          </cell>
          <cell r="P2195" t="str">
            <v xml:space="preserve">  </v>
          </cell>
        </row>
        <row r="2196">
          <cell r="H2196" t="str">
            <v xml:space="preserve">  </v>
          </cell>
          <cell r="I2196" t="str">
            <v xml:space="preserve">  </v>
          </cell>
          <cell r="J2196" t="str">
            <v xml:space="preserve">  </v>
          </cell>
          <cell r="K2196" t="str">
            <v xml:space="preserve">  </v>
          </cell>
          <cell r="L2196" t="str">
            <v xml:space="preserve">  </v>
          </cell>
          <cell r="M2196" t="str">
            <v xml:space="preserve">  </v>
          </cell>
          <cell r="N2196" t="str">
            <v xml:space="preserve">  </v>
          </cell>
          <cell r="O2196" t="str">
            <v xml:space="preserve">  </v>
          </cell>
          <cell r="P2196" t="str">
            <v xml:space="preserve">  </v>
          </cell>
        </row>
        <row r="2197">
          <cell r="H2197" t="str">
            <v xml:space="preserve">  </v>
          </cell>
          <cell r="I2197" t="str">
            <v xml:space="preserve">  </v>
          </cell>
          <cell r="J2197" t="str">
            <v xml:space="preserve">  </v>
          </cell>
          <cell r="K2197" t="str">
            <v xml:space="preserve">  </v>
          </cell>
          <cell r="L2197" t="str">
            <v xml:space="preserve">  </v>
          </cell>
          <cell r="M2197" t="str">
            <v xml:space="preserve">  </v>
          </cell>
          <cell r="N2197" t="str">
            <v xml:space="preserve">  </v>
          </cell>
          <cell r="O2197" t="str">
            <v xml:space="preserve">  </v>
          </cell>
          <cell r="P2197" t="str">
            <v xml:space="preserve">  </v>
          </cell>
        </row>
        <row r="2198">
          <cell r="C2198">
            <v>28095000</v>
          </cell>
          <cell r="D2198" t="str">
            <v>USD</v>
          </cell>
          <cell r="E2198" t="str">
            <v>BEI</v>
          </cell>
          <cell r="F2198" t="str">
            <v>BEI</v>
          </cell>
          <cell r="G2198" t="str">
            <v>EMAPAG-EP</v>
          </cell>
          <cell r="H2198" t="str">
            <v xml:space="preserve"> 29.07.2015 </v>
          </cell>
          <cell r="I2198">
            <v>74856748.329999998</v>
          </cell>
          <cell r="J2198" t="str">
            <v xml:space="preserve">  </v>
          </cell>
          <cell r="K2198" t="str">
            <v xml:space="preserve">  </v>
          </cell>
          <cell r="L2198" t="str">
            <v xml:space="preserve">  </v>
          </cell>
          <cell r="M2198" t="str">
            <v xml:space="preserve">  </v>
          </cell>
          <cell r="N2198" t="str">
            <v xml:space="preserve">  </v>
          </cell>
          <cell r="O2198" t="str">
            <v xml:space="preserve">  </v>
          </cell>
          <cell r="P2198">
            <v>74856748.329999998</v>
          </cell>
        </row>
        <row r="2199">
          <cell r="H2199" t="str">
            <v xml:space="preserve">  </v>
          </cell>
          <cell r="I2199" t="str">
            <v xml:space="preserve">  </v>
          </cell>
          <cell r="J2199" t="str">
            <v xml:space="preserve">  </v>
          </cell>
          <cell r="K2199" t="str">
            <v xml:space="preserve">  </v>
          </cell>
          <cell r="L2199" t="str">
            <v xml:space="preserve">  </v>
          </cell>
          <cell r="M2199" t="str">
            <v xml:space="preserve">  </v>
          </cell>
          <cell r="N2199" t="str">
            <v xml:space="preserve">  </v>
          </cell>
          <cell r="O2199" t="str">
            <v xml:space="preserve">  </v>
          </cell>
          <cell r="P2199" t="str">
            <v xml:space="preserve">  </v>
          </cell>
        </row>
        <row r="2200">
          <cell r="H2200" t="str">
            <v xml:space="preserve">  </v>
          </cell>
          <cell r="I2200" t="str">
            <v xml:space="preserve">  </v>
          </cell>
          <cell r="J2200" t="str">
            <v xml:space="preserve">  </v>
          </cell>
          <cell r="K2200" t="str">
            <v xml:space="preserve">  </v>
          </cell>
          <cell r="L2200" t="str">
            <v xml:space="preserve">  </v>
          </cell>
          <cell r="M2200" t="str">
            <v xml:space="preserve">  </v>
          </cell>
          <cell r="N2200" t="str">
            <v xml:space="preserve">  </v>
          </cell>
          <cell r="O2200" t="str">
            <v xml:space="preserve">  </v>
          </cell>
          <cell r="P2200" t="str">
            <v xml:space="preserve">  </v>
          </cell>
        </row>
        <row r="2201">
          <cell r="H2201" t="str">
            <v xml:space="preserve">  </v>
          </cell>
          <cell r="I2201" t="str">
            <v xml:space="preserve">  </v>
          </cell>
          <cell r="J2201" t="str">
            <v xml:space="preserve">  </v>
          </cell>
          <cell r="K2201" t="str">
            <v xml:space="preserve">  </v>
          </cell>
          <cell r="L2201" t="str">
            <v xml:space="preserve">  </v>
          </cell>
          <cell r="M2201" t="str">
            <v xml:space="preserve">  </v>
          </cell>
          <cell r="N2201" t="str">
            <v xml:space="preserve">  </v>
          </cell>
          <cell r="O2201" t="str">
            <v xml:space="preserve">  </v>
          </cell>
          <cell r="P2201" t="str">
            <v xml:space="preserve">  </v>
          </cell>
        </row>
        <row r="2202">
          <cell r="H2202" t="str">
            <v xml:space="preserve">  </v>
          </cell>
          <cell r="I2202" t="str">
            <v xml:space="preserve">  </v>
          </cell>
          <cell r="J2202" t="str">
            <v xml:space="preserve">  </v>
          </cell>
          <cell r="K2202" t="str">
            <v xml:space="preserve">  </v>
          </cell>
          <cell r="L2202" t="str">
            <v xml:space="preserve">  </v>
          </cell>
          <cell r="M2202" t="str">
            <v xml:space="preserve">  </v>
          </cell>
          <cell r="N2202" t="str">
            <v xml:space="preserve">  </v>
          </cell>
          <cell r="O2202" t="str">
            <v xml:space="preserve">  </v>
          </cell>
          <cell r="P2202" t="str">
            <v xml:space="preserve">  </v>
          </cell>
        </row>
        <row r="2203">
          <cell r="H2203" t="str">
            <v xml:space="preserve">  </v>
          </cell>
          <cell r="I2203" t="str">
            <v xml:space="preserve">  </v>
          </cell>
          <cell r="J2203" t="str">
            <v xml:space="preserve">  </v>
          </cell>
          <cell r="K2203" t="str">
            <v xml:space="preserve">  </v>
          </cell>
          <cell r="L2203" t="str">
            <v xml:space="preserve">  </v>
          </cell>
          <cell r="M2203" t="str">
            <v xml:space="preserve">  </v>
          </cell>
          <cell r="N2203" t="str">
            <v xml:space="preserve">  </v>
          </cell>
          <cell r="O2203" t="str">
            <v xml:space="preserve">  </v>
          </cell>
          <cell r="P2203" t="str">
            <v xml:space="preserve">  </v>
          </cell>
        </row>
        <row r="2204">
          <cell r="C2204">
            <v>28099000</v>
          </cell>
          <cell r="D2204" t="str">
            <v>USD</v>
          </cell>
          <cell r="E2204" t="str">
            <v>BEI</v>
          </cell>
          <cell r="F2204" t="str">
            <v>BEI USD.175.0 M.</v>
          </cell>
          <cell r="G2204" t="str">
            <v>GOBIERNO CENTRAL</v>
          </cell>
          <cell r="H2204" t="str">
            <v xml:space="preserve"> 14.11.2016 </v>
          </cell>
          <cell r="I2204">
            <v>147906250</v>
          </cell>
          <cell r="J2204" t="str">
            <v xml:space="preserve">  </v>
          </cell>
          <cell r="K2204" t="str">
            <v xml:space="preserve">  </v>
          </cell>
          <cell r="L2204">
            <v>2299000</v>
          </cell>
          <cell r="M2204" t="str">
            <v xml:space="preserve">  </v>
          </cell>
          <cell r="N2204" t="str">
            <v xml:space="preserve">  </v>
          </cell>
          <cell r="O2204" t="str">
            <v xml:space="preserve">  </v>
          </cell>
          <cell r="P2204">
            <v>147906250</v>
          </cell>
        </row>
        <row r="2205">
          <cell r="H2205" t="str">
            <v xml:space="preserve">  </v>
          </cell>
          <cell r="I2205" t="str">
            <v xml:space="preserve">  </v>
          </cell>
          <cell r="J2205" t="str">
            <v xml:space="preserve">  </v>
          </cell>
          <cell r="K2205" t="str">
            <v xml:space="preserve">  </v>
          </cell>
          <cell r="L2205" t="str">
            <v xml:space="preserve">  </v>
          </cell>
          <cell r="M2205" t="str">
            <v xml:space="preserve">  </v>
          </cell>
          <cell r="N2205" t="str">
            <v xml:space="preserve">  </v>
          </cell>
          <cell r="O2205" t="str">
            <v xml:space="preserve">  </v>
          </cell>
          <cell r="P2205" t="str">
            <v xml:space="preserve">  </v>
          </cell>
        </row>
        <row r="2206">
          <cell r="H2206" t="str">
            <v xml:space="preserve">  </v>
          </cell>
          <cell r="I2206" t="str">
            <v xml:space="preserve">  </v>
          </cell>
          <cell r="J2206" t="str">
            <v xml:space="preserve">  </v>
          </cell>
          <cell r="K2206" t="str">
            <v xml:space="preserve">  </v>
          </cell>
          <cell r="L2206" t="str">
            <v xml:space="preserve">  </v>
          </cell>
          <cell r="M2206" t="str">
            <v xml:space="preserve">  </v>
          </cell>
          <cell r="N2206" t="str">
            <v xml:space="preserve">  </v>
          </cell>
          <cell r="O2206" t="str">
            <v xml:space="preserve">  </v>
          </cell>
          <cell r="P2206" t="str">
            <v xml:space="preserve">  </v>
          </cell>
        </row>
        <row r="2207">
          <cell r="H2207" t="str">
            <v xml:space="preserve">  </v>
          </cell>
          <cell r="I2207" t="str">
            <v xml:space="preserve">  </v>
          </cell>
          <cell r="J2207" t="str">
            <v xml:space="preserve">  </v>
          </cell>
          <cell r="K2207" t="str">
            <v xml:space="preserve">  </v>
          </cell>
          <cell r="L2207" t="str">
            <v xml:space="preserve">  </v>
          </cell>
          <cell r="M2207" t="str">
            <v xml:space="preserve">  </v>
          </cell>
          <cell r="N2207" t="str">
            <v xml:space="preserve">  </v>
          </cell>
          <cell r="O2207" t="str">
            <v xml:space="preserve">  </v>
          </cell>
          <cell r="P2207" t="str">
            <v xml:space="preserve">  </v>
          </cell>
        </row>
        <row r="2208">
          <cell r="H2208" t="str">
            <v xml:space="preserve">  </v>
          </cell>
          <cell r="I2208" t="str">
            <v xml:space="preserve">  </v>
          </cell>
          <cell r="J2208" t="str">
            <v xml:space="preserve">  </v>
          </cell>
          <cell r="K2208" t="str">
            <v xml:space="preserve">  </v>
          </cell>
          <cell r="L2208" t="str">
            <v xml:space="preserve">  </v>
          </cell>
          <cell r="M2208" t="str">
            <v xml:space="preserve">  </v>
          </cell>
          <cell r="N2208" t="str">
            <v xml:space="preserve">  </v>
          </cell>
          <cell r="O2208" t="str">
            <v xml:space="preserve">  </v>
          </cell>
          <cell r="P2208" t="str">
            <v xml:space="preserve">  </v>
          </cell>
        </row>
        <row r="2209">
          <cell r="H2209" t="str">
            <v xml:space="preserve">  </v>
          </cell>
          <cell r="I2209" t="str">
            <v xml:space="preserve">  </v>
          </cell>
          <cell r="J2209" t="str">
            <v xml:space="preserve">  </v>
          </cell>
          <cell r="K2209" t="str">
            <v xml:space="preserve">  </v>
          </cell>
          <cell r="L2209" t="str">
            <v xml:space="preserve">  </v>
          </cell>
          <cell r="M2209" t="str">
            <v xml:space="preserve">  </v>
          </cell>
          <cell r="N2209" t="str">
            <v xml:space="preserve">  </v>
          </cell>
          <cell r="O2209" t="str">
            <v xml:space="preserve">  </v>
          </cell>
          <cell r="P2209" t="str">
            <v xml:space="preserve">  </v>
          </cell>
        </row>
        <row r="2210">
          <cell r="C2210">
            <v>28101000</v>
          </cell>
          <cell r="D2210" t="str">
            <v>USD</v>
          </cell>
          <cell r="E2210" t="str">
            <v>BEI</v>
          </cell>
          <cell r="F2210" t="str">
            <v>BEI USD 72.9 M</v>
          </cell>
          <cell r="G2210" t="str">
            <v>GOBIERNO CENTRAL</v>
          </cell>
          <cell r="H2210" t="str">
            <v xml:space="preserve"> 28.12.2016 </v>
          </cell>
          <cell r="I2210">
            <v>9726266.6600000001</v>
          </cell>
          <cell r="J2210" t="str">
            <v xml:space="preserve">  </v>
          </cell>
          <cell r="K2210" t="str">
            <v xml:space="preserve">  </v>
          </cell>
          <cell r="L2210" t="str">
            <v xml:space="preserve">  </v>
          </cell>
          <cell r="M2210">
            <v>43768.46</v>
          </cell>
          <cell r="N2210" t="str">
            <v xml:space="preserve">  </v>
          </cell>
          <cell r="O2210" t="str">
            <v xml:space="preserve">  </v>
          </cell>
          <cell r="P2210">
            <v>9726266.6600000001</v>
          </cell>
        </row>
        <row r="2211">
          <cell r="H2211" t="str">
            <v xml:space="preserve">  </v>
          </cell>
          <cell r="I2211" t="str">
            <v xml:space="preserve">  </v>
          </cell>
          <cell r="J2211" t="str">
            <v xml:space="preserve">  </v>
          </cell>
          <cell r="K2211" t="str">
            <v xml:space="preserve">  </v>
          </cell>
          <cell r="L2211" t="str">
            <v xml:space="preserve">  </v>
          </cell>
          <cell r="M2211" t="str">
            <v xml:space="preserve">  </v>
          </cell>
          <cell r="N2211" t="str">
            <v xml:space="preserve">  </v>
          </cell>
          <cell r="O2211" t="str">
            <v xml:space="preserve">  </v>
          </cell>
          <cell r="P2211" t="str">
            <v xml:space="preserve">  </v>
          </cell>
        </row>
        <row r="2212">
          <cell r="H2212" t="str">
            <v xml:space="preserve">  </v>
          </cell>
          <cell r="I2212" t="str">
            <v xml:space="preserve">  </v>
          </cell>
          <cell r="J2212" t="str">
            <v xml:space="preserve">  </v>
          </cell>
          <cell r="K2212" t="str">
            <v xml:space="preserve">  </v>
          </cell>
          <cell r="L2212" t="str">
            <v xml:space="preserve">  </v>
          </cell>
          <cell r="M2212" t="str">
            <v xml:space="preserve">  </v>
          </cell>
          <cell r="N2212" t="str">
            <v xml:space="preserve">  </v>
          </cell>
          <cell r="O2212" t="str">
            <v xml:space="preserve">  </v>
          </cell>
          <cell r="P2212" t="str">
            <v xml:space="preserve">  </v>
          </cell>
        </row>
        <row r="2213">
          <cell r="H2213" t="str">
            <v xml:space="preserve">  </v>
          </cell>
          <cell r="I2213" t="str">
            <v xml:space="preserve">  </v>
          </cell>
          <cell r="J2213" t="str">
            <v xml:space="preserve">  </v>
          </cell>
          <cell r="K2213" t="str">
            <v xml:space="preserve">  </v>
          </cell>
          <cell r="L2213" t="str">
            <v xml:space="preserve">  </v>
          </cell>
          <cell r="M2213" t="str">
            <v xml:space="preserve">  </v>
          </cell>
          <cell r="N2213" t="str">
            <v xml:space="preserve">  </v>
          </cell>
          <cell r="O2213" t="str">
            <v xml:space="preserve">  </v>
          </cell>
          <cell r="P2213" t="str">
            <v xml:space="preserve">  </v>
          </cell>
        </row>
        <row r="2214">
          <cell r="H2214" t="str">
            <v xml:space="preserve">  </v>
          </cell>
          <cell r="I2214" t="str">
            <v xml:space="preserve">  </v>
          </cell>
          <cell r="J2214" t="str">
            <v xml:space="preserve">  </v>
          </cell>
          <cell r="K2214" t="str">
            <v xml:space="preserve">  </v>
          </cell>
          <cell r="L2214" t="str">
            <v xml:space="preserve">  </v>
          </cell>
          <cell r="M2214" t="str">
            <v xml:space="preserve">  </v>
          </cell>
          <cell r="N2214" t="str">
            <v xml:space="preserve">  </v>
          </cell>
          <cell r="O2214" t="str">
            <v xml:space="preserve">  </v>
          </cell>
          <cell r="P2214" t="str">
            <v xml:space="preserve">  </v>
          </cell>
        </row>
        <row r="2215">
          <cell r="H2215" t="str">
            <v xml:space="preserve">  </v>
          </cell>
          <cell r="I2215" t="str">
            <v xml:space="preserve">  </v>
          </cell>
          <cell r="J2215" t="str">
            <v xml:space="preserve">  </v>
          </cell>
          <cell r="K2215" t="str">
            <v xml:space="preserve">  </v>
          </cell>
          <cell r="L2215" t="str">
            <v xml:space="preserve">  </v>
          </cell>
          <cell r="M2215" t="str">
            <v xml:space="preserve">  </v>
          </cell>
          <cell r="N2215" t="str">
            <v xml:space="preserve">  </v>
          </cell>
          <cell r="O2215" t="str">
            <v xml:space="preserve">  </v>
          </cell>
          <cell r="P2215" t="str">
            <v xml:space="preserve">  </v>
          </cell>
        </row>
        <row r="2216">
          <cell r="C2216">
            <v>28110000</v>
          </cell>
          <cell r="D2216" t="str">
            <v>USD</v>
          </cell>
          <cell r="E2216" t="str">
            <v>BEI</v>
          </cell>
          <cell r="F2216" t="str">
            <v>BEI ETAPA EP</v>
          </cell>
          <cell r="G2216" t="str">
            <v>ETAPA  EP CUENCA</v>
          </cell>
          <cell r="H2216" t="str">
            <v xml:space="preserve"> 24.01.2020 </v>
          </cell>
          <cell r="I2216">
            <v>4025488.25</v>
          </cell>
          <cell r="J2216" t="str">
            <v xml:space="preserve">  </v>
          </cell>
          <cell r="K2216" t="str">
            <v xml:space="preserve">  </v>
          </cell>
          <cell r="L2216" t="str">
            <v xml:space="preserve">  </v>
          </cell>
          <cell r="M2216" t="str">
            <v xml:space="preserve">  </v>
          </cell>
          <cell r="N2216" t="str">
            <v xml:space="preserve">  </v>
          </cell>
          <cell r="O2216" t="str">
            <v xml:space="preserve">  </v>
          </cell>
          <cell r="P2216">
            <v>4025488.25</v>
          </cell>
        </row>
        <row r="2217">
          <cell r="H2217" t="str">
            <v xml:space="preserve">  </v>
          </cell>
          <cell r="I2217" t="str">
            <v xml:space="preserve">  </v>
          </cell>
          <cell r="J2217" t="str">
            <v xml:space="preserve">  </v>
          </cell>
          <cell r="K2217" t="str">
            <v xml:space="preserve">  </v>
          </cell>
          <cell r="L2217" t="str">
            <v xml:space="preserve">  </v>
          </cell>
          <cell r="M2217" t="str">
            <v xml:space="preserve">  </v>
          </cell>
          <cell r="N2217" t="str">
            <v xml:space="preserve">  </v>
          </cell>
          <cell r="O2217" t="str">
            <v xml:space="preserve">  </v>
          </cell>
          <cell r="P2217" t="str">
            <v xml:space="preserve">  </v>
          </cell>
        </row>
        <row r="2218">
          <cell r="H2218" t="str">
            <v xml:space="preserve">  </v>
          </cell>
          <cell r="I2218" t="str">
            <v xml:space="preserve">  </v>
          </cell>
          <cell r="J2218" t="str">
            <v xml:space="preserve">  </v>
          </cell>
          <cell r="K2218" t="str">
            <v xml:space="preserve">  </v>
          </cell>
          <cell r="L2218" t="str">
            <v xml:space="preserve">  </v>
          </cell>
          <cell r="M2218" t="str">
            <v xml:space="preserve">  </v>
          </cell>
          <cell r="N2218" t="str">
            <v xml:space="preserve">  </v>
          </cell>
          <cell r="O2218" t="str">
            <v xml:space="preserve">  </v>
          </cell>
          <cell r="P2218" t="str">
            <v xml:space="preserve">  </v>
          </cell>
        </row>
        <row r="2219">
          <cell r="H2219" t="str">
            <v xml:space="preserve">  </v>
          </cell>
          <cell r="I2219" t="str">
            <v xml:space="preserve">  </v>
          </cell>
          <cell r="J2219" t="str">
            <v xml:space="preserve">  </v>
          </cell>
          <cell r="K2219" t="str">
            <v xml:space="preserve">  </v>
          </cell>
          <cell r="L2219" t="str">
            <v xml:space="preserve">  </v>
          </cell>
          <cell r="M2219" t="str">
            <v xml:space="preserve">  </v>
          </cell>
          <cell r="N2219" t="str">
            <v xml:space="preserve">  </v>
          </cell>
          <cell r="O2219" t="str">
            <v xml:space="preserve">  </v>
          </cell>
          <cell r="P2219" t="str">
            <v xml:space="preserve">  </v>
          </cell>
        </row>
        <row r="2220">
          <cell r="H2220" t="str">
            <v xml:space="preserve">  </v>
          </cell>
          <cell r="I2220" t="str">
            <v xml:space="preserve">  </v>
          </cell>
          <cell r="J2220" t="str">
            <v xml:space="preserve">  </v>
          </cell>
          <cell r="K2220" t="str">
            <v xml:space="preserve">  </v>
          </cell>
          <cell r="L2220" t="str">
            <v xml:space="preserve">  </v>
          </cell>
          <cell r="M2220" t="str">
            <v xml:space="preserve">  </v>
          </cell>
          <cell r="N2220" t="str">
            <v xml:space="preserve">  </v>
          </cell>
          <cell r="O2220" t="str">
            <v xml:space="preserve">  </v>
          </cell>
          <cell r="P2220" t="str">
            <v xml:space="preserve">  </v>
          </cell>
        </row>
        <row r="2221">
          <cell r="H2221" t="str">
            <v xml:space="preserve">  </v>
          </cell>
          <cell r="I2221" t="str">
            <v xml:space="preserve">  </v>
          </cell>
          <cell r="J2221" t="str">
            <v xml:space="preserve">  </v>
          </cell>
          <cell r="K2221" t="str">
            <v xml:space="preserve">  </v>
          </cell>
          <cell r="L2221" t="str">
            <v xml:space="preserve">  </v>
          </cell>
          <cell r="M2221" t="str">
            <v xml:space="preserve">  </v>
          </cell>
          <cell r="N2221" t="str">
            <v xml:space="preserve">  </v>
          </cell>
          <cell r="O2221" t="str">
            <v xml:space="preserve">  </v>
          </cell>
          <cell r="P2221" t="str">
            <v xml:space="preserve">  </v>
          </cell>
        </row>
        <row r="2222">
          <cell r="C2222">
            <v>28111000</v>
          </cell>
          <cell r="D2222" t="str">
            <v>USD</v>
          </cell>
          <cell r="E2222" t="str">
            <v>BEI</v>
          </cell>
          <cell r="F2222" t="str">
            <v>BEI  MUN PORTOVIEJO</v>
          </cell>
          <cell r="G2222" t="str">
            <v>MUN. PORTOVIEJO</v>
          </cell>
          <cell r="H2222" t="str">
            <v xml:space="preserve"> 30.11.2020 </v>
          </cell>
          <cell r="I2222">
            <v>36891721.710000001</v>
          </cell>
          <cell r="J2222" t="str">
            <v xml:space="preserve">  </v>
          </cell>
          <cell r="K2222" t="str">
            <v xml:space="preserve">  </v>
          </cell>
          <cell r="L2222">
            <v>163960.85</v>
          </cell>
          <cell r="M2222" t="str">
            <v xml:space="preserve">  </v>
          </cell>
          <cell r="N2222" t="str">
            <v xml:space="preserve">  </v>
          </cell>
          <cell r="O2222" t="str">
            <v xml:space="preserve">  </v>
          </cell>
          <cell r="P2222">
            <v>36891721.710000001</v>
          </cell>
        </row>
        <row r="2223">
          <cell r="H2223" t="str">
            <v xml:space="preserve">  </v>
          </cell>
          <cell r="I2223" t="str">
            <v xml:space="preserve">  </v>
          </cell>
          <cell r="J2223" t="str">
            <v xml:space="preserve">  </v>
          </cell>
          <cell r="K2223" t="str">
            <v xml:space="preserve">  </v>
          </cell>
          <cell r="L2223" t="str">
            <v xml:space="preserve">  </v>
          </cell>
          <cell r="M2223" t="str">
            <v xml:space="preserve">  </v>
          </cell>
          <cell r="N2223" t="str">
            <v xml:space="preserve">  </v>
          </cell>
          <cell r="O2223" t="str">
            <v xml:space="preserve">  </v>
          </cell>
          <cell r="P2223" t="str">
            <v xml:space="preserve">  </v>
          </cell>
        </row>
        <row r="2224">
          <cell r="H2224" t="str">
            <v xml:space="preserve">  </v>
          </cell>
          <cell r="I2224" t="str">
            <v xml:space="preserve">  </v>
          </cell>
          <cell r="J2224" t="str">
            <v xml:space="preserve">  </v>
          </cell>
          <cell r="K2224" t="str">
            <v xml:space="preserve">  </v>
          </cell>
          <cell r="L2224" t="str">
            <v xml:space="preserve">  </v>
          </cell>
          <cell r="M2224" t="str">
            <v xml:space="preserve">  </v>
          </cell>
          <cell r="N2224" t="str">
            <v xml:space="preserve">  </v>
          </cell>
          <cell r="O2224" t="str">
            <v xml:space="preserve">  </v>
          </cell>
          <cell r="P2224" t="str">
            <v xml:space="preserve">  </v>
          </cell>
        </row>
        <row r="2225">
          <cell r="H2225" t="str">
            <v xml:space="preserve">  </v>
          </cell>
          <cell r="I2225" t="str">
            <v xml:space="preserve">  </v>
          </cell>
          <cell r="J2225" t="str">
            <v xml:space="preserve">  </v>
          </cell>
          <cell r="K2225" t="str">
            <v xml:space="preserve">  </v>
          </cell>
          <cell r="L2225" t="str">
            <v xml:space="preserve">  </v>
          </cell>
          <cell r="M2225" t="str">
            <v xml:space="preserve">  </v>
          </cell>
          <cell r="N2225" t="str">
            <v xml:space="preserve">  </v>
          </cell>
          <cell r="O2225" t="str">
            <v xml:space="preserve">  </v>
          </cell>
          <cell r="P2225" t="str">
            <v xml:space="preserve">  </v>
          </cell>
        </row>
        <row r="2226">
          <cell r="H2226" t="str">
            <v xml:space="preserve">  </v>
          </cell>
          <cell r="I2226" t="str">
            <v xml:space="preserve">  </v>
          </cell>
          <cell r="J2226" t="str">
            <v xml:space="preserve">  </v>
          </cell>
          <cell r="K2226" t="str">
            <v xml:space="preserve">  </v>
          </cell>
          <cell r="L2226" t="str">
            <v xml:space="preserve">  </v>
          </cell>
          <cell r="M2226" t="str">
            <v xml:space="preserve">  </v>
          </cell>
          <cell r="N2226" t="str">
            <v xml:space="preserve">  </v>
          </cell>
          <cell r="O2226" t="str">
            <v xml:space="preserve">  </v>
          </cell>
          <cell r="P2226" t="str">
            <v xml:space="preserve">  </v>
          </cell>
        </row>
        <row r="2227">
          <cell r="H2227" t="str">
            <v xml:space="preserve">  </v>
          </cell>
          <cell r="I2227" t="str">
            <v xml:space="preserve">  </v>
          </cell>
          <cell r="J2227" t="str">
            <v xml:space="preserve">  </v>
          </cell>
          <cell r="K2227" t="str">
            <v xml:space="preserve">  </v>
          </cell>
          <cell r="L2227" t="str">
            <v xml:space="preserve">  </v>
          </cell>
          <cell r="M2227" t="str">
            <v xml:space="preserve">  </v>
          </cell>
          <cell r="N2227" t="str">
            <v xml:space="preserve">  </v>
          </cell>
          <cell r="O2227" t="str">
            <v xml:space="preserve">  </v>
          </cell>
          <cell r="P2227" t="str">
            <v xml:space="preserve">  </v>
          </cell>
        </row>
        <row r="2228">
          <cell r="C2228">
            <v>28112000</v>
          </cell>
          <cell r="D2228" t="str">
            <v>USD</v>
          </cell>
          <cell r="E2228" t="str">
            <v>BEI</v>
          </cell>
          <cell r="F2228" t="str">
            <v>BEI BDE</v>
          </cell>
          <cell r="G2228" t="str">
            <v>BANCO DEL ESTADO</v>
          </cell>
          <cell r="H2228" t="str">
            <v xml:space="preserve"> 24.12.2021 </v>
          </cell>
          <cell r="I2228">
            <v>85344091.969999999</v>
          </cell>
          <cell r="J2228" t="str">
            <v xml:space="preserve">  </v>
          </cell>
          <cell r="K2228" t="str">
            <v xml:space="preserve">  </v>
          </cell>
          <cell r="L2228" t="str">
            <v xml:space="preserve">  </v>
          </cell>
          <cell r="M2228" t="str">
            <v xml:space="preserve">  </v>
          </cell>
          <cell r="N2228" t="str">
            <v xml:space="preserve">  </v>
          </cell>
          <cell r="O2228" t="str">
            <v xml:space="preserve">  </v>
          </cell>
          <cell r="P2228">
            <v>85344091.969999999</v>
          </cell>
        </row>
        <row r="2229">
          <cell r="H2229" t="str">
            <v xml:space="preserve">  </v>
          </cell>
          <cell r="I2229" t="str">
            <v xml:space="preserve">  </v>
          </cell>
          <cell r="J2229" t="str">
            <v xml:space="preserve">  </v>
          </cell>
          <cell r="K2229" t="str">
            <v xml:space="preserve">  </v>
          </cell>
          <cell r="L2229" t="str">
            <v xml:space="preserve">  </v>
          </cell>
          <cell r="M2229" t="str">
            <v xml:space="preserve">  </v>
          </cell>
          <cell r="N2229" t="str">
            <v xml:space="preserve">  </v>
          </cell>
          <cell r="O2229" t="str">
            <v xml:space="preserve">  </v>
          </cell>
          <cell r="P2229" t="str">
            <v xml:space="preserve">  </v>
          </cell>
        </row>
        <row r="2230">
          <cell r="H2230" t="str">
            <v xml:space="preserve">  </v>
          </cell>
          <cell r="I2230" t="str">
            <v xml:space="preserve">  </v>
          </cell>
          <cell r="J2230" t="str">
            <v xml:space="preserve">  </v>
          </cell>
          <cell r="K2230" t="str">
            <v xml:space="preserve">  </v>
          </cell>
          <cell r="L2230" t="str">
            <v xml:space="preserve">  </v>
          </cell>
          <cell r="M2230" t="str">
            <v xml:space="preserve">  </v>
          </cell>
          <cell r="N2230" t="str">
            <v xml:space="preserve">  </v>
          </cell>
          <cell r="O2230" t="str">
            <v xml:space="preserve">  </v>
          </cell>
          <cell r="P2230" t="str">
            <v xml:space="preserve">  </v>
          </cell>
        </row>
        <row r="2231">
          <cell r="H2231" t="str">
            <v xml:space="preserve">  </v>
          </cell>
          <cell r="I2231" t="str">
            <v xml:space="preserve">  </v>
          </cell>
          <cell r="J2231" t="str">
            <v xml:space="preserve">  </v>
          </cell>
          <cell r="K2231" t="str">
            <v xml:space="preserve">  </v>
          </cell>
          <cell r="L2231" t="str">
            <v xml:space="preserve">  </v>
          </cell>
          <cell r="M2231" t="str">
            <v xml:space="preserve">  </v>
          </cell>
          <cell r="N2231" t="str">
            <v xml:space="preserve">  </v>
          </cell>
          <cell r="O2231" t="str">
            <v xml:space="preserve">  </v>
          </cell>
          <cell r="P2231" t="str">
            <v xml:space="preserve">  </v>
          </cell>
        </row>
        <row r="2232">
          <cell r="H2232" t="str">
            <v xml:space="preserve">  </v>
          </cell>
          <cell r="I2232" t="str">
            <v xml:space="preserve">  </v>
          </cell>
          <cell r="J2232" t="str">
            <v xml:space="preserve">  </v>
          </cell>
          <cell r="K2232" t="str">
            <v xml:space="preserve">  </v>
          </cell>
          <cell r="L2232" t="str">
            <v xml:space="preserve">  </v>
          </cell>
          <cell r="M2232" t="str">
            <v xml:space="preserve">  </v>
          </cell>
          <cell r="N2232" t="str">
            <v xml:space="preserve">  </v>
          </cell>
          <cell r="O2232" t="str">
            <v xml:space="preserve">  </v>
          </cell>
          <cell r="P2232" t="str">
            <v xml:space="preserve">  </v>
          </cell>
        </row>
        <row r="2233">
          <cell r="H2233" t="str">
            <v xml:space="preserve">  </v>
          </cell>
          <cell r="I2233" t="str">
            <v xml:space="preserve">  </v>
          </cell>
          <cell r="J2233" t="str">
            <v xml:space="preserve">  </v>
          </cell>
          <cell r="K2233" t="str">
            <v xml:space="preserve">  </v>
          </cell>
          <cell r="L2233" t="str">
            <v xml:space="preserve">  </v>
          </cell>
          <cell r="M2233" t="str">
            <v xml:space="preserve">  </v>
          </cell>
          <cell r="N2233" t="str">
            <v xml:space="preserve">  </v>
          </cell>
          <cell r="O2233" t="str">
            <v xml:space="preserve">  </v>
          </cell>
          <cell r="P2233" t="str">
            <v xml:space="preserve">  </v>
          </cell>
        </row>
        <row r="2234">
          <cell r="C2234">
            <v>28113000</v>
          </cell>
          <cell r="D2234" t="str">
            <v>USD</v>
          </cell>
          <cell r="E2234" t="str">
            <v>BEI</v>
          </cell>
          <cell r="F2234" t="str">
            <v>FI 93397</v>
          </cell>
          <cell r="G2234" t="str">
            <v>CELEC EP</v>
          </cell>
          <cell r="H2234" t="str">
            <v xml:space="preserve"> 28.12.2023 </v>
          </cell>
          <cell r="I2234" t="str">
            <v xml:space="preserve">  </v>
          </cell>
          <cell r="J2234" t="str">
            <v xml:space="preserve">  </v>
          </cell>
          <cell r="K2234" t="str">
            <v xml:space="preserve">  </v>
          </cell>
          <cell r="L2234" t="str">
            <v xml:space="preserve">  </v>
          </cell>
          <cell r="M2234">
            <v>111805.56</v>
          </cell>
          <cell r="N2234" t="str">
            <v xml:space="preserve">  </v>
          </cell>
          <cell r="O2234" t="str">
            <v xml:space="preserve">  </v>
          </cell>
          <cell r="P2234" t="str">
            <v xml:space="preserve">  </v>
          </cell>
        </row>
        <row r="2235">
          <cell r="H2235" t="str">
            <v xml:space="preserve">  </v>
          </cell>
          <cell r="I2235" t="str">
            <v xml:space="preserve">  </v>
          </cell>
          <cell r="J2235" t="str">
            <v xml:space="preserve">  </v>
          </cell>
          <cell r="K2235" t="str">
            <v xml:space="preserve">  </v>
          </cell>
          <cell r="L2235" t="str">
            <v xml:space="preserve">  </v>
          </cell>
          <cell r="M2235" t="str">
            <v xml:space="preserve">  </v>
          </cell>
          <cell r="N2235" t="str">
            <v xml:space="preserve">  </v>
          </cell>
          <cell r="O2235" t="str">
            <v xml:space="preserve">  </v>
          </cell>
          <cell r="P2235" t="str">
            <v xml:space="preserve">  </v>
          </cell>
        </row>
        <row r="2236">
          <cell r="H2236" t="str">
            <v xml:space="preserve">  </v>
          </cell>
          <cell r="I2236" t="str">
            <v xml:space="preserve">  </v>
          </cell>
          <cell r="J2236" t="str">
            <v xml:space="preserve">  </v>
          </cell>
          <cell r="K2236" t="str">
            <v xml:space="preserve">  </v>
          </cell>
          <cell r="L2236" t="str">
            <v xml:space="preserve">  </v>
          </cell>
          <cell r="M2236" t="str">
            <v xml:space="preserve">  </v>
          </cell>
          <cell r="N2236" t="str">
            <v xml:space="preserve">  </v>
          </cell>
          <cell r="O2236" t="str">
            <v xml:space="preserve">  </v>
          </cell>
          <cell r="P2236" t="str">
            <v xml:space="preserve">  </v>
          </cell>
        </row>
        <row r="2237">
          <cell r="H2237" t="str">
            <v xml:space="preserve">  </v>
          </cell>
          <cell r="I2237" t="str">
            <v xml:space="preserve">  </v>
          </cell>
          <cell r="J2237" t="str">
            <v xml:space="preserve">  </v>
          </cell>
          <cell r="K2237" t="str">
            <v xml:space="preserve">  </v>
          </cell>
          <cell r="L2237" t="str">
            <v xml:space="preserve">  </v>
          </cell>
          <cell r="M2237" t="str">
            <v xml:space="preserve">  </v>
          </cell>
          <cell r="N2237" t="str">
            <v xml:space="preserve">  </v>
          </cell>
          <cell r="O2237" t="str">
            <v xml:space="preserve">  </v>
          </cell>
          <cell r="P2237" t="str">
            <v xml:space="preserve">  </v>
          </cell>
        </row>
        <row r="2238">
          <cell r="H2238" t="str">
            <v xml:space="preserve">  </v>
          </cell>
          <cell r="I2238" t="str">
            <v xml:space="preserve">  </v>
          </cell>
          <cell r="J2238" t="str">
            <v xml:space="preserve">  </v>
          </cell>
          <cell r="K2238" t="str">
            <v xml:space="preserve">  </v>
          </cell>
          <cell r="L2238" t="str">
            <v xml:space="preserve">  </v>
          </cell>
          <cell r="M2238" t="str">
            <v xml:space="preserve">  </v>
          </cell>
          <cell r="N2238" t="str">
            <v xml:space="preserve">  </v>
          </cell>
          <cell r="O2238" t="str">
            <v xml:space="preserve">  </v>
          </cell>
          <cell r="P2238" t="str">
            <v xml:space="preserve">  </v>
          </cell>
        </row>
        <row r="2239">
          <cell r="H2239" t="str">
            <v xml:space="preserve">  </v>
          </cell>
          <cell r="I2239" t="str">
            <v xml:space="preserve">  </v>
          </cell>
          <cell r="J2239" t="str">
            <v xml:space="preserve">  </v>
          </cell>
          <cell r="K2239" t="str">
            <v xml:space="preserve">  </v>
          </cell>
          <cell r="L2239" t="str">
            <v xml:space="preserve">  </v>
          </cell>
          <cell r="M2239" t="str">
            <v xml:space="preserve">  </v>
          </cell>
          <cell r="N2239" t="str">
            <v xml:space="preserve">  </v>
          </cell>
          <cell r="O2239" t="str">
            <v xml:space="preserve">  </v>
          </cell>
          <cell r="P2239" t="str">
            <v xml:space="preserve">  </v>
          </cell>
        </row>
        <row r="2240">
          <cell r="C2240">
            <v>28114000</v>
          </cell>
          <cell r="D2240" t="str">
            <v>USD</v>
          </cell>
          <cell r="E2240" t="str">
            <v>BONYM</v>
          </cell>
          <cell r="F2240" t="str">
            <v>BNYM 500 M</v>
          </cell>
          <cell r="G2240" t="str">
            <v>GOBIERNO CENTRAL</v>
          </cell>
          <cell r="H2240" t="str">
            <v xml:space="preserve"> 26.12.2025 </v>
          </cell>
          <cell r="I2240">
            <v>250000000</v>
          </cell>
          <cell r="J2240">
            <v>250000000</v>
          </cell>
          <cell r="K2240" t="str">
            <v xml:space="preserve">  </v>
          </cell>
          <cell r="L2240" t="str">
            <v xml:space="preserve">  </v>
          </cell>
          <cell r="M2240">
            <v>219583.33</v>
          </cell>
          <cell r="N2240" t="str">
            <v xml:space="preserve">  </v>
          </cell>
          <cell r="O2240" t="str">
            <v xml:space="preserve">  </v>
          </cell>
          <cell r="P2240">
            <v>500000000</v>
          </cell>
        </row>
        <row r="2241">
          <cell r="H2241" t="str">
            <v xml:space="preserve">  </v>
          </cell>
          <cell r="I2241" t="str">
            <v xml:space="preserve">  </v>
          </cell>
          <cell r="J2241" t="str">
            <v xml:space="preserve">  </v>
          </cell>
          <cell r="K2241" t="str">
            <v xml:space="preserve">  </v>
          </cell>
          <cell r="L2241" t="str">
            <v xml:space="preserve">  </v>
          </cell>
          <cell r="M2241" t="str">
            <v xml:space="preserve">  </v>
          </cell>
          <cell r="N2241" t="str">
            <v xml:space="preserve">  </v>
          </cell>
          <cell r="O2241" t="str">
            <v xml:space="preserve">  </v>
          </cell>
          <cell r="P2241" t="str">
            <v xml:space="preserve">  </v>
          </cell>
        </row>
        <row r="2242">
          <cell r="H2242" t="str">
            <v xml:space="preserve">  </v>
          </cell>
          <cell r="I2242" t="str">
            <v xml:space="preserve">  </v>
          </cell>
          <cell r="J2242" t="str">
            <v xml:space="preserve">  </v>
          </cell>
          <cell r="K2242" t="str">
            <v xml:space="preserve">  </v>
          </cell>
          <cell r="L2242" t="str">
            <v xml:space="preserve">  </v>
          </cell>
          <cell r="M2242" t="str">
            <v xml:space="preserve">  </v>
          </cell>
          <cell r="N2242" t="str">
            <v xml:space="preserve">  </v>
          </cell>
          <cell r="O2242" t="str">
            <v xml:space="preserve">  </v>
          </cell>
          <cell r="P2242" t="str">
            <v xml:space="preserve">  </v>
          </cell>
        </row>
        <row r="2243">
          <cell r="H2243" t="str">
            <v xml:space="preserve">  </v>
          </cell>
          <cell r="I2243" t="str">
            <v xml:space="preserve">  </v>
          </cell>
          <cell r="J2243" t="str">
            <v xml:space="preserve">  </v>
          </cell>
          <cell r="K2243" t="str">
            <v xml:space="preserve">  </v>
          </cell>
          <cell r="L2243" t="str">
            <v xml:space="preserve">  </v>
          </cell>
          <cell r="M2243" t="str">
            <v xml:space="preserve">  </v>
          </cell>
          <cell r="N2243" t="str">
            <v xml:space="preserve">  </v>
          </cell>
          <cell r="O2243" t="str">
            <v xml:space="preserve">  </v>
          </cell>
          <cell r="P2243" t="str">
            <v xml:space="preserve">  </v>
          </cell>
        </row>
        <row r="2244">
          <cell r="H2244" t="str">
            <v xml:space="preserve">  </v>
          </cell>
          <cell r="I2244" t="str">
            <v xml:space="preserve">  </v>
          </cell>
          <cell r="J2244" t="str">
            <v xml:space="preserve">  </v>
          </cell>
          <cell r="K2244" t="str">
            <v xml:space="preserve">  </v>
          </cell>
          <cell r="L2244" t="str">
            <v xml:space="preserve">  </v>
          </cell>
          <cell r="M2244" t="str">
            <v xml:space="preserve">  </v>
          </cell>
          <cell r="N2244" t="str">
            <v xml:space="preserve">  </v>
          </cell>
          <cell r="O2244" t="str">
            <v xml:space="preserve">  </v>
          </cell>
          <cell r="P2244" t="str">
            <v xml:space="preserve">  </v>
          </cell>
        </row>
        <row r="2245">
          <cell r="H2245" t="str">
            <v xml:space="preserve">  </v>
          </cell>
          <cell r="I2245" t="str">
            <v xml:space="preserve">  </v>
          </cell>
          <cell r="J2245" t="str">
            <v xml:space="preserve">  </v>
          </cell>
          <cell r="K2245" t="str">
            <v xml:space="preserve">  </v>
          </cell>
          <cell r="L2245" t="str">
            <v xml:space="preserve">  </v>
          </cell>
          <cell r="M2245" t="str">
            <v xml:space="preserve">  </v>
          </cell>
          <cell r="N2245" t="str">
            <v xml:space="preserve">  </v>
          </cell>
          <cell r="O2245" t="str">
            <v xml:space="preserve">  </v>
          </cell>
          <cell r="P2245" t="str">
            <v xml:space="preserve">  </v>
          </cell>
        </row>
        <row r="2246">
          <cell r="C2246">
            <v>28115000</v>
          </cell>
          <cell r="D2246" t="str">
            <v>USD</v>
          </cell>
          <cell r="E2246" t="str">
            <v>BEI</v>
          </cell>
          <cell r="F2246" t="str">
            <v>BEI USD 100.000.000</v>
          </cell>
          <cell r="G2246" t="str">
            <v>GOBIERNO CENTRAL</v>
          </cell>
          <cell r="H2246" t="str">
            <v xml:space="preserve"> 09.11.2025 </v>
          </cell>
          <cell r="I2246" t="str">
            <v xml:space="preserve">  </v>
          </cell>
          <cell r="J2246" t="str">
            <v xml:space="preserve">  </v>
          </cell>
          <cell r="K2246" t="str">
            <v xml:space="preserve">  </v>
          </cell>
          <cell r="L2246" t="str">
            <v xml:space="preserve">  </v>
          </cell>
          <cell r="M2246">
            <v>50000</v>
          </cell>
          <cell r="N2246" t="str">
            <v xml:space="preserve">  </v>
          </cell>
          <cell r="O2246" t="str">
            <v xml:space="preserve">  </v>
          </cell>
          <cell r="P2246" t="str">
            <v xml:space="preserve">  </v>
          </cell>
        </row>
        <row r="2247">
          <cell r="H2247" t="str">
            <v xml:space="preserve">  </v>
          </cell>
          <cell r="I2247" t="str">
            <v xml:space="preserve">  </v>
          </cell>
          <cell r="J2247" t="str">
            <v xml:space="preserve">  </v>
          </cell>
          <cell r="K2247" t="str">
            <v xml:space="preserve">  </v>
          </cell>
          <cell r="L2247" t="str">
            <v xml:space="preserve">  </v>
          </cell>
          <cell r="M2247" t="str">
            <v xml:space="preserve">  </v>
          </cell>
          <cell r="N2247" t="str">
            <v xml:space="preserve">  </v>
          </cell>
          <cell r="O2247" t="str">
            <v xml:space="preserve">  </v>
          </cell>
          <cell r="P2247" t="str">
            <v xml:space="preserve">  </v>
          </cell>
        </row>
        <row r="2248">
          <cell r="H2248" t="str">
            <v xml:space="preserve">  </v>
          </cell>
          <cell r="I2248" t="str">
            <v xml:space="preserve">  </v>
          </cell>
          <cell r="J2248" t="str">
            <v xml:space="preserve">  </v>
          </cell>
          <cell r="K2248" t="str">
            <v xml:space="preserve">  </v>
          </cell>
          <cell r="L2248" t="str">
            <v xml:space="preserve">  </v>
          </cell>
          <cell r="M2248" t="str">
            <v xml:space="preserve">  </v>
          </cell>
          <cell r="N2248" t="str">
            <v xml:space="preserve">  </v>
          </cell>
          <cell r="O2248" t="str">
            <v xml:space="preserve">  </v>
          </cell>
          <cell r="P2248" t="str">
            <v xml:space="preserve">  </v>
          </cell>
        </row>
        <row r="2249">
          <cell r="H2249" t="str">
            <v xml:space="preserve">  </v>
          </cell>
          <cell r="I2249" t="str">
            <v xml:space="preserve">  </v>
          </cell>
          <cell r="J2249" t="str">
            <v xml:space="preserve">  </v>
          </cell>
          <cell r="K2249" t="str">
            <v xml:space="preserve">  </v>
          </cell>
          <cell r="L2249" t="str">
            <v xml:space="preserve">  </v>
          </cell>
          <cell r="M2249" t="str">
            <v xml:space="preserve">  </v>
          </cell>
          <cell r="N2249" t="str">
            <v xml:space="preserve">  </v>
          </cell>
          <cell r="O2249" t="str">
            <v xml:space="preserve">  </v>
          </cell>
          <cell r="P2249" t="str">
            <v xml:space="preserve">  </v>
          </cell>
        </row>
        <row r="2250">
          <cell r="H2250" t="str">
            <v xml:space="preserve">  </v>
          </cell>
          <cell r="I2250" t="str">
            <v xml:space="preserve">  </v>
          </cell>
          <cell r="J2250" t="str">
            <v xml:space="preserve">  </v>
          </cell>
          <cell r="K2250" t="str">
            <v xml:space="preserve">  </v>
          </cell>
          <cell r="L2250" t="str">
            <v xml:space="preserve">  </v>
          </cell>
          <cell r="M2250" t="str">
            <v xml:space="preserve">  </v>
          </cell>
          <cell r="N2250" t="str">
            <v xml:space="preserve">  </v>
          </cell>
          <cell r="O2250" t="str">
            <v xml:space="preserve">  </v>
          </cell>
          <cell r="P2250" t="str">
            <v xml:space="preserve">  </v>
          </cell>
        </row>
        <row r="2251">
          <cell r="H2251" t="str">
            <v xml:space="preserve">  </v>
          </cell>
          <cell r="I2251" t="str">
            <v xml:space="preserve">  </v>
          </cell>
          <cell r="J2251" t="str">
            <v xml:space="preserve">  </v>
          </cell>
          <cell r="K2251" t="str">
            <v xml:space="preserve">  </v>
          </cell>
          <cell r="L2251" t="str">
            <v xml:space="preserve">  </v>
          </cell>
          <cell r="M2251" t="str">
            <v xml:space="preserve">  </v>
          </cell>
          <cell r="N2251" t="str">
            <v xml:space="preserve">  </v>
          </cell>
          <cell r="O2251" t="str">
            <v xml:space="preserve">  </v>
          </cell>
          <cell r="P2251" t="str">
            <v xml:space="preserve">  </v>
          </cell>
        </row>
        <row r="2252">
          <cell r="C2252">
            <v>30054000</v>
          </cell>
          <cell r="D2252" t="str">
            <v>USD</v>
          </cell>
          <cell r="E2252" t="str">
            <v>BID</v>
          </cell>
          <cell r="F2252" t="str">
            <v>792-SF-EC   USD</v>
          </cell>
          <cell r="G2252" t="str">
            <v>GOBIERNO CENTRAL</v>
          </cell>
          <cell r="H2252" t="str">
            <v xml:space="preserve"> 11.12.1986 </v>
          </cell>
          <cell r="I2252">
            <v>1370404.78</v>
          </cell>
          <cell r="J2252" t="str">
            <v xml:space="preserve">  </v>
          </cell>
          <cell r="K2252" t="str">
            <v xml:space="preserve">  </v>
          </cell>
          <cell r="L2252" t="str">
            <v xml:space="preserve">  </v>
          </cell>
          <cell r="M2252" t="str">
            <v xml:space="preserve">  </v>
          </cell>
          <cell r="N2252" t="str">
            <v xml:space="preserve">  </v>
          </cell>
          <cell r="O2252" t="str">
            <v xml:space="preserve">  </v>
          </cell>
          <cell r="P2252">
            <v>1370404.78</v>
          </cell>
        </row>
        <row r="2253">
          <cell r="H2253" t="str">
            <v xml:space="preserve">  </v>
          </cell>
          <cell r="I2253" t="str">
            <v xml:space="preserve">  </v>
          </cell>
          <cell r="J2253" t="str">
            <v xml:space="preserve">  </v>
          </cell>
          <cell r="K2253" t="str">
            <v xml:space="preserve">  </v>
          </cell>
          <cell r="L2253" t="str">
            <v xml:space="preserve">  </v>
          </cell>
          <cell r="M2253" t="str">
            <v xml:space="preserve">  </v>
          </cell>
          <cell r="N2253" t="str">
            <v xml:space="preserve">  </v>
          </cell>
          <cell r="O2253" t="str">
            <v xml:space="preserve">  </v>
          </cell>
          <cell r="P2253" t="str">
            <v xml:space="preserve">  </v>
          </cell>
        </row>
        <row r="2254">
          <cell r="H2254" t="str">
            <v xml:space="preserve">  </v>
          </cell>
          <cell r="I2254" t="str">
            <v xml:space="preserve">  </v>
          </cell>
          <cell r="J2254" t="str">
            <v xml:space="preserve">  </v>
          </cell>
          <cell r="K2254" t="str">
            <v xml:space="preserve">  </v>
          </cell>
          <cell r="L2254" t="str">
            <v xml:space="preserve">  </v>
          </cell>
          <cell r="M2254" t="str">
            <v xml:space="preserve">  </v>
          </cell>
          <cell r="N2254" t="str">
            <v xml:space="preserve">  </v>
          </cell>
          <cell r="O2254" t="str">
            <v xml:space="preserve">  </v>
          </cell>
          <cell r="P2254" t="str">
            <v xml:space="preserve">  </v>
          </cell>
        </row>
        <row r="2255">
          <cell r="H2255" t="str">
            <v xml:space="preserve">  </v>
          </cell>
          <cell r="I2255" t="str">
            <v xml:space="preserve">  </v>
          </cell>
          <cell r="J2255" t="str">
            <v xml:space="preserve">  </v>
          </cell>
          <cell r="K2255" t="str">
            <v xml:space="preserve">  </v>
          </cell>
          <cell r="L2255" t="str">
            <v xml:space="preserve">  </v>
          </cell>
          <cell r="M2255" t="str">
            <v xml:space="preserve">  </v>
          </cell>
          <cell r="N2255" t="str">
            <v xml:space="preserve">  </v>
          </cell>
          <cell r="O2255" t="str">
            <v xml:space="preserve">  </v>
          </cell>
          <cell r="P2255" t="str">
            <v xml:space="preserve">  </v>
          </cell>
        </row>
        <row r="2256">
          <cell r="H2256" t="str">
            <v xml:space="preserve">  </v>
          </cell>
          <cell r="I2256" t="str">
            <v xml:space="preserve">  </v>
          </cell>
          <cell r="J2256" t="str">
            <v xml:space="preserve">  </v>
          </cell>
          <cell r="K2256" t="str">
            <v xml:space="preserve">  </v>
          </cell>
          <cell r="L2256" t="str">
            <v xml:space="preserve">  </v>
          </cell>
          <cell r="M2256" t="str">
            <v xml:space="preserve">  </v>
          </cell>
          <cell r="N2256" t="str">
            <v xml:space="preserve">  </v>
          </cell>
          <cell r="O2256" t="str">
            <v xml:space="preserve">  </v>
          </cell>
          <cell r="P2256" t="str">
            <v xml:space="preserve">  </v>
          </cell>
        </row>
        <row r="2257">
          <cell r="H2257" t="str">
            <v xml:space="preserve">  </v>
          </cell>
          <cell r="I2257" t="str">
            <v xml:space="preserve">  </v>
          </cell>
          <cell r="J2257" t="str">
            <v xml:space="preserve">  </v>
          </cell>
          <cell r="K2257" t="str">
            <v xml:space="preserve">  </v>
          </cell>
          <cell r="L2257" t="str">
            <v xml:space="preserve">  </v>
          </cell>
          <cell r="M2257" t="str">
            <v xml:space="preserve">  </v>
          </cell>
          <cell r="N2257" t="str">
            <v xml:space="preserve">  </v>
          </cell>
          <cell r="O2257" t="str">
            <v xml:space="preserve">  </v>
          </cell>
          <cell r="P2257" t="str">
            <v xml:space="preserve">  </v>
          </cell>
        </row>
        <row r="2258">
          <cell r="C2258">
            <v>30055101</v>
          </cell>
          <cell r="D2258" t="str">
            <v>SUC</v>
          </cell>
          <cell r="E2258" t="str">
            <v>BID</v>
          </cell>
          <cell r="F2258" t="str">
            <v>805-SF-EC   USD</v>
          </cell>
          <cell r="G2258" t="str">
            <v>GOBIERNO CENTRAL</v>
          </cell>
          <cell r="H2258" t="str">
            <v xml:space="preserve"> 25.03.1987 </v>
          </cell>
          <cell r="I2258">
            <v>60170.65</v>
          </cell>
          <cell r="J2258" t="str">
            <v xml:space="preserve">  </v>
          </cell>
          <cell r="K2258" t="str">
            <v xml:space="preserve">  </v>
          </cell>
          <cell r="L2258" t="str">
            <v xml:space="preserve">  </v>
          </cell>
          <cell r="M2258" t="str">
            <v xml:space="preserve">  </v>
          </cell>
          <cell r="N2258" t="str">
            <v xml:space="preserve">  </v>
          </cell>
          <cell r="O2258" t="str">
            <v xml:space="preserve">  </v>
          </cell>
          <cell r="P2258">
            <v>60170.65</v>
          </cell>
        </row>
        <row r="2259">
          <cell r="H2259" t="str">
            <v xml:space="preserve">  </v>
          </cell>
          <cell r="I2259" t="str">
            <v xml:space="preserve">  </v>
          </cell>
          <cell r="J2259" t="str">
            <v xml:space="preserve">  </v>
          </cell>
          <cell r="K2259" t="str">
            <v xml:space="preserve">  </v>
          </cell>
          <cell r="L2259" t="str">
            <v xml:space="preserve">  </v>
          </cell>
          <cell r="M2259" t="str">
            <v xml:space="preserve">  </v>
          </cell>
          <cell r="N2259" t="str">
            <v xml:space="preserve">  </v>
          </cell>
          <cell r="O2259" t="str">
            <v xml:space="preserve">  </v>
          </cell>
          <cell r="P2259" t="str">
            <v xml:space="preserve">  </v>
          </cell>
        </row>
        <row r="2260">
          <cell r="H2260" t="str">
            <v xml:space="preserve">  </v>
          </cell>
          <cell r="I2260" t="str">
            <v xml:space="preserve">  </v>
          </cell>
          <cell r="J2260" t="str">
            <v xml:space="preserve">  </v>
          </cell>
          <cell r="K2260" t="str">
            <v xml:space="preserve">  </v>
          </cell>
          <cell r="L2260" t="str">
            <v xml:space="preserve">  </v>
          </cell>
          <cell r="M2260" t="str">
            <v xml:space="preserve">  </v>
          </cell>
          <cell r="N2260" t="str">
            <v xml:space="preserve">  </v>
          </cell>
          <cell r="O2260" t="str">
            <v xml:space="preserve">  </v>
          </cell>
          <cell r="P2260" t="str">
            <v xml:space="preserve">  </v>
          </cell>
        </row>
        <row r="2261">
          <cell r="H2261" t="str">
            <v xml:space="preserve">  </v>
          </cell>
          <cell r="I2261" t="str">
            <v xml:space="preserve">  </v>
          </cell>
          <cell r="J2261" t="str">
            <v xml:space="preserve">  </v>
          </cell>
          <cell r="K2261" t="str">
            <v xml:space="preserve">  </v>
          </cell>
          <cell r="L2261" t="str">
            <v xml:space="preserve">  </v>
          </cell>
          <cell r="M2261" t="str">
            <v xml:space="preserve">  </v>
          </cell>
          <cell r="N2261" t="str">
            <v xml:space="preserve">  </v>
          </cell>
          <cell r="O2261" t="str">
            <v xml:space="preserve">  </v>
          </cell>
          <cell r="P2261" t="str">
            <v xml:space="preserve">  </v>
          </cell>
        </row>
        <row r="2262">
          <cell r="H2262" t="str">
            <v xml:space="preserve">  </v>
          </cell>
          <cell r="I2262" t="str">
            <v xml:space="preserve">  </v>
          </cell>
          <cell r="J2262" t="str">
            <v xml:space="preserve">  </v>
          </cell>
          <cell r="K2262" t="str">
            <v xml:space="preserve">  </v>
          </cell>
          <cell r="L2262" t="str">
            <v xml:space="preserve">  </v>
          </cell>
          <cell r="M2262" t="str">
            <v xml:space="preserve">  </v>
          </cell>
          <cell r="N2262" t="str">
            <v xml:space="preserve">  </v>
          </cell>
          <cell r="O2262" t="str">
            <v xml:space="preserve">  </v>
          </cell>
          <cell r="P2262" t="str">
            <v xml:space="preserve">  </v>
          </cell>
        </row>
        <row r="2263">
          <cell r="C2263">
            <v>30055101</v>
          </cell>
          <cell r="D2263" t="str">
            <v>USD</v>
          </cell>
          <cell r="E2263" t="str">
            <v>BID</v>
          </cell>
          <cell r="F2263" t="str">
            <v>805-SF-EC   USD</v>
          </cell>
          <cell r="G2263" t="str">
            <v>GOBIERNO CENTRAL</v>
          </cell>
          <cell r="H2263" t="str">
            <v xml:space="preserve"> 25.03.1987 </v>
          </cell>
          <cell r="I2263">
            <v>1378396.46</v>
          </cell>
          <cell r="J2263" t="str">
            <v xml:space="preserve">  </v>
          </cell>
          <cell r="K2263" t="str">
            <v xml:space="preserve">  </v>
          </cell>
          <cell r="L2263" t="str">
            <v xml:space="preserve">  </v>
          </cell>
          <cell r="M2263" t="str">
            <v xml:space="preserve">  </v>
          </cell>
          <cell r="N2263" t="str">
            <v xml:space="preserve">  </v>
          </cell>
          <cell r="O2263" t="str">
            <v xml:space="preserve">  </v>
          </cell>
          <cell r="P2263">
            <v>1378396.46</v>
          </cell>
        </row>
        <row r="2264">
          <cell r="H2264" t="str">
            <v xml:space="preserve">  </v>
          </cell>
          <cell r="I2264" t="str">
            <v xml:space="preserve">  </v>
          </cell>
          <cell r="J2264" t="str">
            <v xml:space="preserve">  </v>
          </cell>
          <cell r="K2264" t="str">
            <v xml:space="preserve">  </v>
          </cell>
          <cell r="L2264" t="str">
            <v xml:space="preserve">  </v>
          </cell>
          <cell r="M2264" t="str">
            <v xml:space="preserve">  </v>
          </cell>
          <cell r="N2264" t="str">
            <v xml:space="preserve">  </v>
          </cell>
          <cell r="O2264" t="str">
            <v xml:space="preserve">  </v>
          </cell>
          <cell r="P2264" t="str">
            <v xml:space="preserve">  </v>
          </cell>
        </row>
        <row r="2265">
          <cell r="H2265" t="str">
            <v xml:space="preserve">  </v>
          </cell>
          <cell r="I2265" t="str">
            <v xml:space="preserve">  </v>
          </cell>
          <cell r="J2265" t="str">
            <v xml:space="preserve">  </v>
          </cell>
          <cell r="K2265" t="str">
            <v xml:space="preserve">  </v>
          </cell>
          <cell r="L2265" t="str">
            <v xml:space="preserve">  </v>
          </cell>
          <cell r="M2265" t="str">
            <v xml:space="preserve">  </v>
          </cell>
          <cell r="N2265" t="str">
            <v xml:space="preserve">  </v>
          </cell>
          <cell r="O2265" t="str">
            <v xml:space="preserve">  </v>
          </cell>
          <cell r="P2265" t="str">
            <v xml:space="preserve">  </v>
          </cell>
        </row>
        <row r="2266">
          <cell r="H2266" t="str">
            <v xml:space="preserve">  </v>
          </cell>
          <cell r="I2266" t="str">
            <v xml:space="preserve">  </v>
          </cell>
          <cell r="J2266" t="str">
            <v xml:space="preserve">  </v>
          </cell>
          <cell r="K2266" t="str">
            <v xml:space="preserve">  </v>
          </cell>
          <cell r="L2266" t="str">
            <v xml:space="preserve">  </v>
          </cell>
          <cell r="M2266" t="str">
            <v xml:space="preserve">  </v>
          </cell>
          <cell r="N2266" t="str">
            <v xml:space="preserve">  </v>
          </cell>
          <cell r="O2266" t="str">
            <v xml:space="preserve">  </v>
          </cell>
          <cell r="P2266" t="str">
            <v xml:space="preserve">  </v>
          </cell>
        </row>
        <row r="2267">
          <cell r="H2267" t="str">
            <v xml:space="preserve">  </v>
          </cell>
          <cell r="I2267" t="str">
            <v xml:space="preserve">  </v>
          </cell>
          <cell r="J2267" t="str">
            <v xml:space="preserve">  </v>
          </cell>
          <cell r="K2267" t="str">
            <v xml:space="preserve">  </v>
          </cell>
          <cell r="L2267" t="str">
            <v xml:space="preserve">  </v>
          </cell>
          <cell r="M2267" t="str">
            <v xml:space="preserve">  </v>
          </cell>
          <cell r="N2267" t="str">
            <v xml:space="preserve">  </v>
          </cell>
          <cell r="O2267" t="str">
            <v xml:space="preserve">  </v>
          </cell>
          <cell r="P2267" t="str">
            <v xml:space="preserve">  </v>
          </cell>
        </row>
        <row r="2268">
          <cell r="H2268" t="str">
            <v xml:space="preserve">  </v>
          </cell>
          <cell r="I2268" t="str">
            <v xml:space="preserve">  </v>
          </cell>
          <cell r="J2268" t="str">
            <v xml:space="preserve">  </v>
          </cell>
          <cell r="K2268" t="str">
            <v xml:space="preserve">  </v>
          </cell>
          <cell r="L2268" t="str">
            <v xml:space="preserve">  </v>
          </cell>
          <cell r="M2268" t="str">
            <v xml:space="preserve">  </v>
          </cell>
          <cell r="N2268" t="str">
            <v xml:space="preserve">  </v>
          </cell>
          <cell r="O2268" t="str">
            <v xml:space="preserve">  </v>
          </cell>
          <cell r="P2268" t="str">
            <v xml:space="preserve">  </v>
          </cell>
        </row>
        <row r="2269">
          <cell r="C2269">
            <v>30057100</v>
          </cell>
          <cell r="D2269" t="str">
            <v>USD</v>
          </cell>
          <cell r="E2269" t="str">
            <v>BID</v>
          </cell>
          <cell r="F2269" t="str">
            <v>824-SF-EC   USD</v>
          </cell>
          <cell r="G2269" t="str">
            <v>GOBIERNO CENTRAL</v>
          </cell>
          <cell r="H2269" t="str">
            <v xml:space="preserve"> 28.09.1989 </v>
          </cell>
          <cell r="I2269">
            <v>1296575.6100000001</v>
          </cell>
          <cell r="J2269" t="str">
            <v xml:space="preserve">  </v>
          </cell>
          <cell r="K2269" t="str">
            <v xml:space="preserve">  </v>
          </cell>
          <cell r="L2269" t="str">
            <v xml:space="preserve">  </v>
          </cell>
          <cell r="M2269" t="str">
            <v xml:space="preserve">  </v>
          </cell>
          <cell r="N2269" t="str">
            <v xml:space="preserve">  </v>
          </cell>
          <cell r="O2269" t="str">
            <v xml:space="preserve">  </v>
          </cell>
          <cell r="P2269">
            <v>1296575.6100000001</v>
          </cell>
        </row>
        <row r="2270">
          <cell r="H2270" t="str">
            <v xml:space="preserve">  </v>
          </cell>
          <cell r="I2270" t="str">
            <v xml:space="preserve">  </v>
          </cell>
          <cell r="J2270" t="str">
            <v xml:space="preserve">  </v>
          </cell>
          <cell r="K2270" t="str">
            <v xml:space="preserve">  </v>
          </cell>
          <cell r="L2270" t="str">
            <v xml:space="preserve">  </v>
          </cell>
          <cell r="M2270" t="str">
            <v xml:space="preserve">  </v>
          </cell>
          <cell r="N2270" t="str">
            <v xml:space="preserve">  </v>
          </cell>
          <cell r="O2270" t="str">
            <v xml:space="preserve">  </v>
          </cell>
          <cell r="P2270" t="str">
            <v xml:space="preserve">  </v>
          </cell>
        </row>
        <row r="2271">
          <cell r="H2271" t="str">
            <v xml:space="preserve">  </v>
          </cell>
          <cell r="I2271" t="str">
            <v xml:space="preserve">  </v>
          </cell>
          <cell r="J2271" t="str">
            <v xml:space="preserve">  </v>
          </cell>
          <cell r="K2271" t="str">
            <v xml:space="preserve">  </v>
          </cell>
          <cell r="L2271" t="str">
            <v xml:space="preserve">  </v>
          </cell>
          <cell r="M2271" t="str">
            <v xml:space="preserve">  </v>
          </cell>
          <cell r="N2271" t="str">
            <v xml:space="preserve">  </v>
          </cell>
          <cell r="O2271" t="str">
            <v xml:space="preserve">  </v>
          </cell>
          <cell r="P2271" t="str">
            <v xml:space="preserve">  </v>
          </cell>
        </row>
        <row r="2272">
          <cell r="H2272" t="str">
            <v xml:space="preserve">  </v>
          </cell>
          <cell r="I2272" t="str">
            <v xml:space="preserve">  </v>
          </cell>
          <cell r="J2272" t="str">
            <v xml:space="preserve">  </v>
          </cell>
          <cell r="K2272" t="str">
            <v xml:space="preserve">  </v>
          </cell>
          <cell r="L2272" t="str">
            <v xml:space="preserve">  </v>
          </cell>
          <cell r="M2272" t="str">
            <v xml:space="preserve">  </v>
          </cell>
          <cell r="N2272" t="str">
            <v xml:space="preserve">  </v>
          </cell>
          <cell r="O2272" t="str">
            <v xml:space="preserve">  </v>
          </cell>
          <cell r="P2272" t="str">
            <v xml:space="preserve">  </v>
          </cell>
        </row>
        <row r="2273">
          <cell r="H2273" t="str">
            <v xml:space="preserve">  </v>
          </cell>
          <cell r="I2273" t="str">
            <v xml:space="preserve">  </v>
          </cell>
          <cell r="J2273" t="str">
            <v xml:space="preserve">  </v>
          </cell>
          <cell r="K2273" t="str">
            <v xml:space="preserve">  </v>
          </cell>
          <cell r="L2273" t="str">
            <v xml:space="preserve">  </v>
          </cell>
          <cell r="M2273" t="str">
            <v xml:space="preserve">  </v>
          </cell>
          <cell r="N2273" t="str">
            <v xml:space="preserve">  </v>
          </cell>
          <cell r="O2273" t="str">
            <v xml:space="preserve">  </v>
          </cell>
          <cell r="P2273" t="str">
            <v xml:space="preserve">  </v>
          </cell>
        </row>
        <row r="2274">
          <cell r="H2274" t="str">
            <v xml:space="preserve">  </v>
          </cell>
          <cell r="I2274" t="str">
            <v xml:space="preserve">  </v>
          </cell>
          <cell r="J2274" t="str">
            <v xml:space="preserve">  </v>
          </cell>
          <cell r="K2274" t="str">
            <v xml:space="preserve">  </v>
          </cell>
          <cell r="L2274" t="str">
            <v xml:space="preserve">  </v>
          </cell>
          <cell r="M2274" t="str">
            <v xml:space="preserve">  </v>
          </cell>
          <cell r="N2274" t="str">
            <v xml:space="preserve">  </v>
          </cell>
          <cell r="O2274" t="str">
            <v xml:space="preserve">  </v>
          </cell>
          <cell r="P2274" t="str">
            <v xml:space="preserve">  </v>
          </cell>
        </row>
        <row r="2275">
          <cell r="C2275">
            <v>30058100</v>
          </cell>
          <cell r="D2275" t="str">
            <v>USD</v>
          </cell>
          <cell r="E2275" t="str">
            <v>BID</v>
          </cell>
          <cell r="F2275" t="str">
            <v>834-SF-EC   USD</v>
          </cell>
          <cell r="G2275" t="str">
            <v>GOBIERNO CENTRAL</v>
          </cell>
          <cell r="H2275" t="str">
            <v xml:space="preserve"> 03.05.1990 </v>
          </cell>
          <cell r="I2275">
            <v>6431225.0800000001</v>
          </cell>
          <cell r="J2275" t="str">
            <v xml:space="preserve">  </v>
          </cell>
          <cell r="K2275" t="str">
            <v xml:space="preserve">  </v>
          </cell>
          <cell r="L2275" t="str">
            <v xml:space="preserve">  </v>
          </cell>
          <cell r="M2275" t="str">
            <v xml:space="preserve">  </v>
          </cell>
          <cell r="N2275" t="str">
            <v xml:space="preserve">  </v>
          </cell>
          <cell r="O2275" t="str">
            <v xml:space="preserve">  </v>
          </cell>
          <cell r="P2275">
            <v>6431225.0800000001</v>
          </cell>
        </row>
        <row r="2276">
          <cell r="H2276" t="str">
            <v xml:space="preserve">  </v>
          </cell>
          <cell r="I2276" t="str">
            <v xml:space="preserve">  </v>
          </cell>
          <cell r="J2276" t="str">
            <v xml:space="preserve">  </v>
          </cell>
          <cell r="K2276" t="str">
            <v xml:space="preserve">  </v>
          </cell>
          <cell r="L2276" t="str">
            <v xml:space="preserve">  </v>
          </cell>
          <cell r="M2276" t="str">
            <v xml:space="preserve">  </v>
          </cell>
          <cell r="N2276" t="str">
            <v xml:space="preserve">  </v>
          </cell>
          <cell r="O2276" t="str">
            <v xml:space="preserve">  </v>
          </cell>
          <cell r="P2276" t="str">
            <v xml:space="preserve">  </v>
          </cell>
        </row>
        <row r="2277">
          <cell r="H2277" t="str">
            <v xml:space="preserve">  </v>
          </cell>
          <cell r="I2277" t="str">
            <v xml:space="preserve">  </v>
          </cell>
          <cell r="J2277" t="str">
            <v xml:space="preserve">  </v>
          </cell>
          <cell r="K2277" t="str">
            <v xml:space="preserve">  </v>
          </cell>
          <cell r="L2277" t="str">
            <v xml:space="preserve">  </v>
          </cell>
          <cell r="M2277" t="str">
            <v xml:space="preserve">  </v>
          </cell>
          <cell r="N2277" t="str">
            <v xml:space="preserve">  </v>
          </cell>
          <cell r="O2277" t="str">
            <v xml:space="preserve">  </v>
          </cell>
          <cell r="P2277" t="str">
            <v xml:space="preserve">  </v>
          </cell>
        </row>
        <row r="2278">
          <cell r="H2278" t="str">
            <v xml:space="preserve">  </v>
          </cell>
          <cell r="I2278" t="str">
            <v xml:space="preserve">  </v>
          </cell>
          <cell r="J2278" t="str">
            <v xml:space="preserve">  </v>
          </cell>
          <cell r="K2278" t="str">
            <v xml:space="preserve">  </v>
          </cell>
          <cell r="L2278" t="str">
            <v xml:space="preserve">  </v>
          </cell>
          <cell r="M2278" t="str">
            <v xml:space="preserve">  </v>
          </cell>
          <cell r="N2278" t="str">
            <v xml:space="preserve">  </v>
          </cell>
          <cell r="O2278" t="str">
            <v xml:space="preserve">  </v>
          </cell>
          <cell r="P2278" t="str">
            <v xml:space="preserve">  </v>
          </cell>
        </row>
        <row r="2279">
          <cell r="H2279" t="str">
            <v xml:space="preserve">  </v>
          </cell>
          <cell r="I2279" t="str">
            <v xml:space="preserve">  </v>
          </cell>
          <cell r="J2279" t="str">
            <v xml:space="preserve">  </v>
          </cell>
          <cell r="K2279" t="str">
            <v xml:space="preserve">  </v>
          </cell>
          <cell r="L2279" t="str">
            <v xml:space="preserve">  </v>
          </cell>
          <cell r="M2279" t="str">
            <v xml:space="preserve">  </v>
          </cell>
          <cell r="N2279" t="str">
            <v xml:space="preserve">  </v>
          </cell>
          <cell r="O2279" t="str">
            <v xml:space="preserve">  </v>
          </cell>
          <cell r="P2279" t="str">
            <v xml:space="preserve">  </v>
          </cell>
        </row>
        <row r="2280">
          <cell r="H2280" t="str">
            <v xml:space="preserve">  </v>
          </cell>
          <cell r="I2280" t="str">
            <v xml:space="preserve">  </v>
          </cell>
          <cell r="J2280" t="str">
            <v xml:space="preserve">  </v>
          </cell>
          <cell r="K2280" t="str">
            <v xml:space="preserve">  </v>
          </cell>
          <cell r="L2280" t="str">
            <v xml:space="preserve">  </v>
          </cell>
          <cell r="M2280" t="str">
            <v xml:space="preserve">  </v>
          </cell>
          <cell r="N2280" t="str">
            <v xml:space="preserve">  </v>
          </cell>
          <cell r="O2280" t="str">
            <v xml:space="preserve">  </v>
          </cell>
          <cell r="P2280" t="str">
            <v xml:space="preserve">  </v>
          </cell>
        </row>
        <row r="2281">
          <cell r="C2281">
            <v>30059100</v>
          </cell>
          <cell r="D2281" t="str">
            <v>USD</v>
          </cell>
          <cell r="E2281" t="str">
            <v>BID</v>
          </cell>
          <cell r="F2281" t="str">
            <v>842-SF-EC ETAPA  USD</v>
          </cell>
          <cell r="G2281" t="str">
            <v>ETAPA  EP CUENCA</v>
          </cell>
          <cell r="H2281" t="str">
            <v xml:space="preserve"> 30.10.1990 </v>
          </cell>
          <cell r="I2281">
            <v>557755.68000000005</v>
          </cell>
          <cell r="J2281" t="str">
            <v xml:space="preserve">  </v>
          </cell>
          <cell r="K2281" t="str">
            <v xml:space="preserve">  </v>
          </cell>
          <cell r="L2281" t="str">
            <v xml:space="preserve">  </v>
          </cell>
          <cell r="M2281" t="str">
            <v xml:space="preserve">  </v>
          </cell>
          <cell r="N2281" t="str">
            <v xml:space="preserve">  </v>
          </cell>
          <cell r="O2281" t="str">
            <v xml:space="preserve">  </v>
          </cell>
          <cell r="P2281">
            <v>557755.68000000005</v>
          </cell>
        </row>
        <row r="2282">
          <cell r="H2282" t="str">
            <v xml:space="preserve">  </v>
          </cell>
          <cell r="I2282" t="str">
            <v xml:space="preserve">  </v>
          </cell>
          <cell r="J2282" t="str">
            <v xml:space="preserve">  </v>
          </cell>
          <cell r="K2282" t="str">
            <v xml:space="preserve">  </v>
          </cell>
          <cell r="L2282" t="str">
            <v xml:space="preserve">  </v>
          </cell>
          <cell r="M2282" t="str">
            <v xml:space="preserve">  </v>
          </cell>
          <cell r="N2282" t="str">
            <v xml:space="preserve">  </v>
          </cell>
          <cell r="O2282" t="str">
            <v xml:space="preserve">  </v>
          </cell>
          <cell r="P2282" t="str">
            <v xml:space="preserve">  </v>
          </cell>
        </row>
        <row r="2283">
          <cell r="H2283" t="str">
            <v xml:space="preserve">  </v>
          </cell>
          <cell r="I2283" t="str">
            <v xml:space="preserve">  </v>
          </cell>
          <cell r="J2283" t="str">
            <v xml:space="preserve">  </v>
          </cell>
          <cell r="K2283" t="str">
            <v xml:space="preserve">  </v>
          </cell>
          <cell r="L2283" t="str">
            <v xml:space="preserve">  </v>
          </cell>
          <cell r="M2283" t="str">
            <v xml:space="preserve">  </v>
          </cell>
          <cell r="N2283" t="str">
            <v xml:space="preserve">  </v>
          </cell>
          <cell r="O2283" t="str">
            <v xml:space="preserve">  </v>
          </cell>
          <cell r="P2283" t="str">
            <v xml:space="preserve">  </v>
          </cell>
        </row>
        <row r="2284">
          <cell r="H2284" t="str">
            <v xml:space="preserve">  </v>
          </cell>
          <cell r="I2284" t="str">
            <v xml:space="preserve">  </v>
          </cell>
          <cell r="J2284" t="str">
            <v xml:space="preserve">  </v>
          </cell>
          <cell r="K2284" t="str">
            <v xml:space="preserve">  </v>
          </cell>
          <cell r="L2284" t="str">
            <v xml:space="preserve">  </v>
          </cell>
          <cell r="M2284" t="str">
            <v xml:space="preserve">  </v>
          </cell>
          <cell r="N2284" t="str">
            <v xml:space="preserve">  </v>
          </cell>
          <cell r="O2284" t="str">
            <v xml:space="preserve">  </v>
          </cell>
          <cell r="P2284" t="str">
            <v xml:space="preserve">  </v>
          </cell>
        </row>
        <row r="2285">
          <cell r="H2285" t="str">
            <v xml:space="preserve">  </v>
          </cell>
          <cell r="I2285" t="str">
            <v xml:space="preserve">  </v>
          </cell>
          <cell r="J2285" t="str">
            <v xml:space="preserve">  </v>
          </cell>
          <cell r="K2285" t="str">
            <v xml:space="preserve">  </v>
          </cell>
          <cell r="L2285" t="str">
            <v xml:space="preserve">  </v>
          </cell>
          <cell r="M2285" t="str">
            <v xml:space="preserve">  </v>
          </cell>
          <cell r="N2285" t="str">
            <v xml:space="preserve">  </v>
          </cell>
          <cell r="O2285" t="str">
            <v xml:space="preserve">  </v>
          </cell>
          <cell r="P2285" t="str">
            <v xml:space="preserve">  </v>
          </cell>
        </row>
        <row r="2286">
          <cell r="H2286" t="str">
            <v xml:space="preserve">  </v>
          </cell>
          <cell r="I2286" t="str">
            <v xml:space="preserve">  </v>
          </cell>
          <cell r="J2286" t="str">
            <v xml:space="preserve">  </v>
          </cell>
          <cell r="K2286" t="str">
            <v xml:space="preserve">  </v>
          </cell>
          <cell r="L2286" t="str">
            <v xml:space="preserve">  </v>
          </cell>
          <cell r="M2286" t="str">
            <v xml:space="preserve">  </v>
          </cell>
          <cell r="N2286" t="str">
            <v xml:space="preserve">  </v>
          </cell>
          <cell r="O2286" t="str">
            <v xml:space="preserve">  </v>
          </cell>
          <cell r="P2286" t="str">
            <v xml:space="preserve">  </v>
          </cell>
        </row>
        <row r="2287">
          <cell r="C2287">
            <v>30059101</v>
          </cell>
          <cell r="D2287" t="str">
            <v>USD</v>
          </cell>
          <cell r="E2287" t="str">
            <v>BID</v>
          </cell>
          <cell r="F2287" t="str">
            <v>842-SF-EC D.CAM. USD</v>
          </cell>
          <cell r="G2287" t="str">
            <v>GOBIERNO CENTRAL</v>
          </cell>
          <cell r="H2287" t="str">
            <v xml:space="preserve"> 30.10.1990 </v>
          </cell>
          <cell r="I2287">
            <v>5717160.4500000002</v>
          </cell>
          <cell r="J2287" t="str">
            <v xml:space="preserve">  </v>
          </cell>
          <cell r="K2287" t="str">
            <v xml:space="preserve">  </v>
          </cell>
          <cell r="L2287" t="str">
            <v xml:space="preserve">  </v>
          </cell>
          <cell r="M2287" t="str">
            <v xml:space="preserve">  </v>
          </cell>
          <cell r="N2287" t="str">
            <v xml:space="preserve">  </v>
          </cell>
          <cell r="O2287" t="str">
            <v xml:space="preserve">  </v>
          </cell>
          <cell r="P2287">
            <v>5717160.4500000002</v>
          </cell>
        </row>
        <row r="2288">
          <cell r="H2288" t="str">
            <v xml:space="preserve">  </v>
          </cell>
          <cell r="I2288" t="str">
            <v xml:space="preserve">  </v>
          </cell>
          <cell r="J2288" t="str">
            <v xml:space="preserve">  </v>
          </cell>
          <cell r="K2288" t="str">
            <v xml:space="preserve">  </v>
          </cell>
          <cell r="L2288" t="str">
            <v xml:space="preserve">  </v>
          </cell>
          <cell r="M2288" t="str">
            <v xml:space="preserve">  </v>
          </cell>
          <cell r="N2288" t="str">
            <v xml:space="preserve">  </v>
          </cell>
          <cell r="O2288" t="str">
            <v xml:space="preserve">  </v>
          </cell>
          <cell r="P2288" t="str">
            <v xml:space="preserve">  </v>
          </cell>
        </row>
        <row r="2289">
          <cell r="H2289" t="str">
            <v xml:space="preserve">  </v>
          </cell>
          <cell r="I2289" t="str">
            <v xml:space="preserve">  </v>
          </cell>
          <cell r="J2289" t="str">
            <v xml:space="preserve">  </v>
          </cell>
          <cell r="K2289" t="str">
            <v xml:space="preserve">  </v>
          </cell>
          <cell r="L2289" t="str">
            <v xml:space="preserve">  </v>
          </cell>
          <cell r="M2289" t="str">
            <v xml:space="preserve">  </v>
          </cell>
          <cell r="N2289" t="str">
            <v xml:space="preserve">  </v>
          </cell>
          <cell r="O2289" t="str">
            <v xml:space="preserve">  </v>
          </cell>
          <cell r="P2289" t="str">
            <v xml:space="preserve">  </v>
          </cell>
        </row>
        <row r="2290">
          <cell r="H2290" t="str">
            <v xml:space="preserve">  </v>
          </cell>
          <cell r="I2290" t="str">
            <v xml:space="preserve">  </v>
          </cell>
          <cell r="J2290" t="str">
            <v xml:space="preserve">  </v>
          </cell>
          <cell r="K2290" t="str">
            <v xml:space="preserve">  </v>
          </cell>
          <cell r="L2290" t="str">
            <v xml:space="preserve">  </v>
          </cell>
          <cell r="M2290" t="str">
            <v xml:space="preserve">  </v>
          </cell>
          <cell r="N2290" t="str">
            <v xml:space="preserve">  </v>
          </cell>
          <cell r="O2290" t="str">
            <v xml:space="preserve">  </v>
          </cell>
          <cell r="P2290" t="str">
            <v xml:space="preserve">  </v>
          </cell>
        </row>
        <row r="2291">
          <cell r="H2291" t="str">
            <v xml:space="preserve">  </v>
          </cell>
          <cell r="I2291" t="str">
            <v xml:space="preserve">  </v>
          </cell>
          <cell r="J2291" t="str">
            <v xml:space="preserve">  </v>
          </cell>
          <cell r="K2291" t="str">
            <v xml:space="preserve">  </v>
          </cell>
          <cell r="L2291" t="str">
            <v xml:space="preserve">  </v>
          </cell>
          <cell r="M2291" t="str">
            <v xml:space="preserve">  </v>
          </cell>
          <cell r="N2291" t="str">
            <v xml:space="preserve">  </v>
          </cell>
          <cell r="O2291" t="str">
            <v xml:space="preserve">  </v>
          </cell>
          <cell r="P2291" t="str">
            <v xml:space="preserve">  </v>
          </cell>
        </row>
        <row r="2292">
          <cell r="H2292" t="str">
            <v xml:space="preserve">  </v>
          </cell>
          <cell r="I2292" t="str">
            <v xml:space="preserve">  </v>
          </cell>
          <cell r="J2292" t="str">
            <v xml:space="preserve">  </v>
          </cell>
          <cell r="K2292" t="str">
            <v xml:space="preserve">  </v>
          </cell>
          <cell r="L2292" t="str">
            <v xml:space="preserve">  </v>
          </cell>
          <cell r="M2292" t="str">
            <v xml:space="preserve">  </v>
          </cell>
          <cell r="N2292" t="str">
            <v xml:space="preserve">  </v>
          </cell>
          <cell r="O2292" t="str">
            <v xml:space="preserve">  </v>
          </cell>
          <cell r="P2292" t="str">
            <v xml:space="preserve">  </v>
          </cell>
        </row>
        <row r="2293">
          <cell r="C2293">
            <v>30060100</v>
          </cell>
          <cell r="D2293" t="str">
            <v>USD</v>
          </cell>
          <cell r="E2293" t="str">
            <v>BID</v>
          </cell>
          <cell r="F2293" t="str">
            <v>843-SF-EC BEDE USD</v>
          </cell>
          <cell r="G2293" t="str">
            <v>BANCO DEL ESTADO</v>
          </cell>
          <cell r="H2293" t="str">
            <v xml:space="preserve"> 15.02.1991 </v>
          </cell>
          <cell r="I2293">
            <v>645371.76</v>
          </cell>
          <cell r="J2293" t="str">
            <v xml:space="preserve">  </v>
          </cell>
          <cell r="K2293" t="str">
            <v xml:space="preserve">  </v>
          </cell>
          <cell r="L2293" t="str">
            <v xml:space="preserve">  </v>
          </cell>
          <cell r="M2293" t="str">
            <v xml:space="preserve">  </v>
          </cell>
          <cell r="N2293" t="str">
            <v xml:space="preserve">  </v>
          </cell>
          <cell r="O2293" t="str">
            <v xml:space="preserve">  </v>
          </cell>
          <cell r="P2293">
            <v>645371.76</v>
          </cell>
        </row>
        <row r="2294">
          <cell r="H2294" t="str">
            <v xml:space="preserve">  </v>
          </cell>
          <cell r="I2294" t="str">
            <v xml:space="preserve">  </v>
          </cell>
          <cell r="J2294" t="str">
            <v xml:space="preserve">  </v>
          </cell>
          <cell r="K2294" t="str">
            <v xml:space="preserve">  </v>
          </cell>
          <cell r="L2294" t="str">
            <v xml:space="preserve">  </v>
          </cell>
          <cell r="M2294" t="str">
            <v xml:space="preserve">  </v>
          </cell>
          <cell r="N2294" t="str">
            <v xml:space="preserve">  </v>
          </cell>
          <cell r="O2294" t="str">
            <v xml:space="preserve">  </v>
          </cell>
          <cell r="P2294" t="str">
            <v xml:space="preserve">  </v>
          </cell>
        </row>
        <row r="2295">
          <cell r="H2295" t="str">
            <v xml:space="preserve">  </v>
          </cell>
          <cell r="I2295" t="str">
            <v xml:space="preserve">  </v>
          </cell>
          <cell r="J2295" t="str">
            <v xml:space="preserve">  </v>
          </cell>
          <cell r="K2295" t="str">
            <v xml:space="preserve">  </v>
          </cell>
          <cell r="L2295" t="str">
            <v xml:space="preserve">  </v>
          </cell>
          <cell r="M2295" t="str">
            <v xml:space="preserve">  </v>
          </cell>
          <cell r="N2295" t="str">
            <v xml:space="preserve">  </v>
          </cell>
          <cell r="O2295" t="str">
            <v xml:space="preserve">  </v>
          </cell>
          <cell r="P2295" t="str">
            <v xml:space="preserve">  </v>
          </cell>
        </row>
        <row r="2296">
          <cell r="H2296" t="str">
            <v xml:space="preserve">  </v>
          </cell>
          <cell r="I2296" t="str">
            <v xml:space="preserve">  </v>
          </cell>
          <cell r="J2296" t="str">
            <v xml:space="preserve">  </v>
          </cell>
          <cell r="K2296" t="str">
            <v xml:space="preserve">  </v>
          </cell>
          <cell r="L2296" t="str">
            <v xml:space="preserve">  </v>
          </cell>
          <cell r="M2296" t="str">
            <v xml:space="preserve">  </v>
          </cell>
          <cell r="N2296" t="str">
            <v xml:space="preserve">  </v>
          </cell>
          <cell r="O2296" t="str">
            <v xml:space="preserve">  </v>
          </cell>
          <cell r="P2296" t="str">
            <v xml:space="preserve">  </v>
          </cell>
        </row>
        <row r="2297">
          <cell r="H2297" t="str">
            <v xml:space="preserve">  </v>
          </cell>
          <cell r="I2297" t="str">
            <v xml:space="preserve">  </v>
          </cell>
          <cell r="J2297" t="str">
            <v xml:space="preserve">  </v>
          </cell>
          <cell r="K2297" t="str">
            <v xml:space="preserve">  </v>
          </cell>
          <cell r="L2297" t="str">
            <v xml:space="preserve">  </v>
          </cell>
          <cell r="M2297" t="str">
            <v xml:space="preserve">  </v>
          </cell>
          <cell r="N2297" t="str">
            <v xml:space="preserve">  </v>
          </cell>
          <cell r="O2297" t="str">
            <v xml:space="preserve">  </v>
          </cell>
          <cell r="P2297" t="str">
            <v xml:space="preserve">  </v>
          </cell>
        </row>
        <row r="2298">
          <cell r="H2298" t="str">
            <v xml:space="preserve">  </v>
          </cell>
          <cell r="I2298" t="str">
            <v xml:space="preserve">  </v>
          </cell>
          <cell r="J2298" t="str">
            <v xml:space="preserve">  </v>
          </cell>
          <cell r="K2298" t="str">
            <v xml:space="preserve">  </v>
          </cell>
          <cell r="L2298" t="str">
            <v xml:space="preserve">  </v>
          </cell>
          <cell r="M2298" t="str">
            <v xml:space="preserve">  </v>
          </cell>
          <cell r="N2298" t="str">
            <v xml:space="preserve">  </v>
          </cell>
          <cell r="O2298" t="str">
            <v xml:space="preserve">  </v>
          </cell>
          <cell r="P2298" t="str">
            <v xml:space="preserve">  </v>
          </cell>
        </row>
        <row r="2299">
          <cell r="C2299">
            <v>30060101</v>
          </cell>
          <cell r="D2299" t="str">
            <v>USD</v>
          </cell>
          <cell r="E2299" t="str">
            <v>BID</v>
          </cell>
          <cell r="F2299" t="str">
            <v>843-SF-EC  USD GOB.</v>
          </cell>
          <cell r="G2299" t="str">
            <v>GOBIERNO CENTRAL</v>
          </cell>
          <cell r="H2299" t="str">
            <v xml:space="preserve"> 15.02.1991 </v>
          </cell>
          <cell r="I2299">
            <v>2232237.88</v>
          </cell>
          <cell r="J2299" t="str">
            <v xml:space="preserve">  </v>
          </cell>
          <cell r="K2299" t="str">
            <v xml:space="preserve">  </v>
          </cell>
          <cell r="L2299" t="str">
            <v xml:space="preserve">  </v>
          </cell>
          <cell r="M2299" t="str">
            <v xml:space="preserve">  </v>
          </cell>
          <cell r="N2299" t="str">
            <v xml:space="preserve">  </v>
          </cell>
          <cell r="O2299" t="str">
            <v xml:space="preserve">  </v>
          </cell>
          <cell r="P2299">
            <v>2232237.88</v>
          </cell>
        </row>
        <row r="2300">
          <cell r="H2300" t="str">
            <v xml:space="preserve">  </v>
          </cell>
          <cell r="I2300" t="str">
            <v xml:space="preserve">  </v>
          </cell>
          <cell r="J2300" t="str">
            <v xml:space="preserve">  </v>
          </cell>
          <cell r="K2300" t="str">
            <v xml:space="preserve">  </v>
          </cell>
          <cell r="L2300" t="str">
            <v xml:space="preserve">  </v>
          </cell>
          <cell r="M2300" t="str">
            <v xml:space="preserve">  </v>
          </cell>
          <cell r="N2300" t="str">
            <v xml:space="preserve">  </v>
          </cell>
          <cell r="O2300" t="str">
            <v xml:space="preserve">  </v>
          </cell>
          <cell r="P2300" t="str">
            <v xml:space="preserve">  </v>
          </cell>
        </row>
        <row r="2301">
          <cell r="H2301" t="str">
            <v xml:space="preserve">  </v>
          </cell>
          <cell r="I2301" t="str">
            <v xml:space="preserve">  </v>
          </cell>
          <cell r="J2301" t="str">
            <v xml:space="preserve">  </v>
          </cell>
          <cell r="K2301" t="str">
            <v xml:space="preserve">  </v>
          </cell>
          <cell r="L2301" t="str">
            <v xml:space="preserve">  </v>
          </cell>
          <cell r="M2301" t="str">
            <v xml:space="preserve">  </v>
          </cell>
          <cell r="N2301" t="str">
            <v xml:space="preserve">  </v>
          </cell>
          <cell r="O2301" t="str">
            <v xml:space="preserve">  </v>
          </cell>
          <cell r="P2301" t="str">
            <v xml:space="preserve">  </v>
          </cell>
        </row>
        <row r="2302">
          <cell r="H2302" t="str">
            <v xml:space="preserve">  </v>
          </cell>
          <cell r="I2302" t="str">
            <v xml:space="preserve">  </v>
          </cell>
          <cell r="J2302" t="str">
            <v xml:space="preserve">  </v>
          </cell>
          <cell r="K2302" t="str">
            <v xml:space="preserve">  </v>
          </cell>
          <cell r="L2302" t="str">
            <v xml:space="preserve">  </v>
          </cell>
          <cell r="M2302" t="str">
            <v xml:space="preserve">  </v>
          </cell>
          <cell r="N2302" t="str">
            <v xml:space="preserve">  </v>
          </cell>
          <cell r="O2302" t="str">
            <v xml:space="preserve">  </v>
          </cell>
          <cell r="P2302" t="str">
            <v xml:space="preserve">  </v>
          </cell>
        </row>
        <row r="2303">
          <cell r="H2303" t="str">
            <v xml:space="preserve">  </v>
          </cell>
          <cell r="I2303" t="str">
            <v xml:space="preserve">  </v>
          </cell>
          <cell r="J2303" t="str">
            <v xml:space="preserve">  </v>
          </cell>
          <cell r="K2303" t="str">
            <v xml:space="preserve">  </v>
          </cell>
          <cell r="L2303" t="str">
            <v xml:space="preserve">  </v>
          </cell>
          <cell r="M2303" t="str">
            <v xml:space="preserve">  </v>
          </cell>
          <cell r="N2303" t="str">
            <v xml:space="preserve">  </v>
          </cell>
          <cell r="O2303" t="str">
            <v xml:space="preserve">  </v>
          </cell>
          <cell r="P2303" t="str">
            <v xml:space="preserve">  </v>
          </cell>
        </row>
        <row r="2304">
          <cell r="H2304" t="str">
            <v xml:space="preserve">  </v>
          </cell>
          <cell r="I2304" t="str">
            <v xml:space="preserve">  </v>
          </cell>
          <cell r="J2304" t="str">
            <v xml:space="preserve">  </v>
          </cell>
          <cell r="K2304" t="str">
            <v xml:space="preserve">  </v>
          </cell>
          <cell r="L2304" t="str">
            <v xml:space="preserve">  </v>
          </cell>
          <cell r="M2304" t="str">
            <v xml:space="preserve">  </v>
          </cell>
          <cell r="N2304" t="str">
            <v xml:space="preserve">  </v>
          </cell>
          <cell r="O2304" t="str">
            <v xml:space="preserve">  </v>
          </cell>
          <cell r="P2304" t="str">
            <v xml:space="preserve">  </v>
          </cell>
        </row>
        <row r="2305">
          <cell r="C2305">
            <v>30060102</v>
          </cell>
          <cell r="D2305" t="str">
            <v>USD</v>
          </cell>
          <cell r="E2305" t="str">
            <v>BID</v>
          </cell>
          <cell r="F2305" t="str">
            <v>843-SF-EC D.CAMB.USD</v>
          </cell>
          <cell r="G2305" t="str">
            <v>GOBIERNO CENTRAL</v>
          </cell>
          <cell r="H2305" t="str">
            <v xml:space="preserve"> 15.02.1991 </v>
          </cell>
          <cell r="I2305">
            <v>3792003.26</v>
          </cell>
          <cell r="J2305" t="str">
            <v xml:space="preserve">  </v>
          </cell>
          <cell r="K2305" t="str">
            <v xml:space="preserve">  </v>
          </cell>
          <cell r="L2305" t="str">
            <v xml:space="preserve">  </v>
          </cell>
          <cell r="M2305" t="str">
            <v xml:space="preserve">  </v>
          </cell>
          <cell r="N2305" t="str">
            <v xml:space="preserve">  </v>
          </cell>
          <cell r="O2305" t="str">
            <v xml:space="preserve">  </v>
          </cell>
          <cell r="P2305">
            <v>3792003.26</v>
          </cell>
        </row>
        <row r="2306">
          <cell r="H2306" t="str">
            <v xml:space="preserve">  </v>
          </cell>
          <cell r="I2306" t="str">
            <v xml:space="preserve">  </v>
          </cell>
          <cell r="J2306" t="str">
            <v xml:space="preserve">  </v>
          </cell>
          <cell r="K2306" t="str">
            <v xml:space="preserve">  </v>
          </cell>
          <cell r="L2306" t="str">
            <v xml:space="preserve">  </v>
          </cell>
          <cell r="M2306" t="str">
            <v xml:space="preserve">  </v>
          </cell>
          <cell r="N2306" t="str">
            <v xml:space="preserve">  </v>
          </cell>
          <cell r="O2306" t="str">
            <v xml:space="preserve">  </v>
          </cell>
          <cell r="P2306" t="str">
            <v xml:space="preserve">  </v>
          </cell>
        </row>
        <row r="2307">
          <cell r="H2307" t="str">
            <v xml:space="preserve">  </v>
          </cell>
          <cell r="I2307" t="str">
            <v xml:space="preserve">  </v>
          </cell>
          <cell r="J2307" t="str">
            <v xml:space="preserve">  </v>
          </cell>
          <cell r="K2307" t="str">
            <v xml:space="preserve">  </v>
          </cell>
          <cell r="L2307" t="str">
            <v xml:space="preserve">  </v>
          </cell>
          <cell r="M2307" t="str">
            <v xml:space="preserve">  </v>
          </cell>
          <cell r="N2307" t="str">
            <v xml:space="preserve">  </v>
          </cell>
          <cell r="O2307" t="str">
            <v xml:space="preserve">  </v>
          </cell>
          <cell r="P2307" t="str">
            <v xml:space="preserve">  </v>
          </cell>
        </row>
        <row r="2308">
          <cell r="H2308" t="str">
            <v xml:space="preserve">  </v>
          </cell>
          <cell r="I2308" t="str">
            <v xml:space="preserve">  </v>
          </cell>
          <cell r="J2308" t="str">
            <v xml:space="preserve">  </v>
          </cell>
          <cell r="K2308" t="str">
            <v xml:space="preserve">  </v>
          </cell>
          <cell r="L2308" t="str">
            <v xml:space="preserve">  </v>
          </cell>
          <cell r="M2308" t="str">
            <v xml:space="preserve">  </v>
          </cell>
          <cell r="N2308" t="str">
            <v xml:space="preserve">  </v>
          </cell>
          <cell r="O2308" t="str">
            <v xml:space="preserve">  </v>
          </cell>
          <cell r="P2308" t="str">
            <v xml:space="preserve">  </v>
          </cell>
        </row>
        <row r="2309">
          <cell r="H2309" t="str">
            <v xml:space="preserve">  </v>
          </cell>
          <cell r="I2309" t="str">
            <v xml:space="preserve">  </v>
          </cell>
          <cell r="J2309" t="str">
            <v xml:space="preserve">  </v>
          </cell>
          <cell r="K2309" t="str">
            <v xml:space="preserve">  </v>
          </cell>
          <cell r="L2309" t="str">
            <v xml:space="preserve">  </v>
          </cell>
          <cell r="M2309" t="str">
            <v xml:space="preserve">  </v>
          </cell>
          <cell r="N2309" t="str">
            <v xml:space="preserve">  </v>
          </cell>
          <cell r="O2309" t="str">
            <v xml:space="preserve">  </v>
          </cell>
          <cell r="P2309" t="str">
            <v xml:space="preserve">  </v>
          </cell>
        </row>
        <row r="2310">
          <cell r="H2310" t="str">
            <v xml:space="preserve">  </v>
          </cell>
          <cell r="I2310" t="str">
            <v xml:space="preserve">  </v>
          </cell>
          <cell r="J2310" t="str">
            <v xml:space="preserve">  </v>
          </cell>
          <cell r="K2310" t="str">
            <v xml:space="preserve">  </v>
          </cell>
          <cell r="L2310" t="str">
            <v xml:space="preserve">  </v>
          </cell>
          <cell r="M2310" t="str">
            <v xml:space="preserve">  </v>
          </cell>
          <cell r="N2310" t="str">
            <v xml:space="preserve">  </v>
          </cell>
          <cell r="O2310" t="str">
            <v xml:space="preserve">  </v>
          </cell>
          <cell r="P2310" t="str">
            <v xml:space="preserve">  </v>
          </cell>
        </row>
        <row r="2311">
          <cell r="C2311">
            <v>30063000</v>
          </cell>
          <cell r="D2311" t="str">
            <v>USD</v>
          </cell>
          <cell r="E2311" t="str">
            <v>BID</v>
          </cell>
          <cell r="F2311" t="str">
            <v>900-SF-EC    USD</v>
          </cell>
          <cell r="G2311" t="str">
            <v>GOBIERNO CENTRAL</v>
          </cell>
          <cell r="H2311" t="str">
            <v xml:space="preserve"> 27.01.1994 </v>
          </cell>
          <cell r="I2311">
            <v>554982.1</v>
          </cell>
          <cell r="J2311" t="str">
            <v xml:space="preserve">  </v>
          </cell>
          <cell r="K2311">
            <v>32646.01</v>
          </cell>
          <cell r="L2311">
            <v>5591.87</v>
          </cell>
          <cell r="M2311" t="str">
            <v xml:space="preserve">  </v>
          </cell>
          <cell r="N2311" t="str">
            <v xml:space="preserve">  </v>
          </cell>
          <cell r="O2311" t="str">
            <v xml:space="preserve">  </v>
          </cell>
          <cell r="P2311">
            <v>522336.09</v>
          </cell>
        </row>
        <row r="2312">
          <cell r="H2312" t="str">
            <v xml:space="preserve">  </v>
          </cell>
          <cell r="I2312" t="str">
            <v xml:space="preserve">  </v>
          </cell>
          <cell r="J2312" t="str">
            <v xml:space="preserve">  </v>
          </cell>
          <cell r="K2312" t="str">
            <v xml:space="preserve">  </v>
          </cell>
          <cell r="L2312" t="str">
            <v xml:space="preserve">  </v>
          </cell>
          <cell r="M2312" t="str">
            <v xml:space="preserve">  </v>
          </cell>
          <cell r="N2312" t="str">
            <v xml:space="preserve">  </v>
          </cell>
          <cell r="O2312" t="str">
            <v xml:space="preserve">  </v>
          </cell>
          <cell r="P2312" t="str">
            <v xml:space="preserve">  </v>
          </cell>
        </row>
        <row r="2313">
          <cell r="H2313" t="str">
            <v xml:space="preserve">  </v>
          </cell>
          <cell r="I2313" t="str">
            <v xml:space="preserve">  </v>
          </cell>
          <cell r="J2313" t="str">
            <v xml:space="preserve">  </v>
          </cell>
          <cell r="K2313" t="str">
            <v xml:space="preserve">  </v>
          </cell>
          <cell r="L2313" t="str">
            <v xml:space="preserve">  </v>
          </cell>
          <cell r="M2313" t="str">
            <v xml:space="preserve">  </v>
          </cell>
          <cell r="N2313" t="str">
            <v xml:space="preserve">  </v>
          </cell>
          <cell r="O2313" t="str">
            <v xml:space="preserve">  </v>
          </cell>
          <cell r="P2313" t="str">
            <v xml:space="preserve">  </v>
          </cell>
        </row>
        <row r="2314">
          <cell r="H2314" t="str">
            <v xml:space="preserve">  </v>
          </cell>
          <cell r="I2314" t="str">
            <v xml:space="preserve">  </v>
          </cell>
          <cell r="J2314" t="str">
            <v xml:space="preserve">  </v>
          </cell>
          <cell r="K2314" t="str">
            <v xml:space="preserve">  </v>
          </cell>
          <cell r="L2314" t="str">
            <v xml:space="preserve">  </v>
          </cell>
          <cell r="M2314" t="str">
            <v xml:space="preserve">  </v>
          </cell>
          <cell r="N2314" t="str">
            <v xml:space="preserve">  </v>
          </cell>
          <cell r="O2314" t="str">
            <v xml:space="preserve">  </v>
          </cell>
          <cell r="P2314" t="str">
            <v xml:space="preserve">  </v>
          </cell>
        </row>
        <row r="2315">
          <cell r="H2315" t="str">
            <v xml:space="preserve">  </v>
          </cell>
          <cell r="I2315" t="str">
            <v xml:space="preserve">  </v>
          </cell>
          <cell r="J2315" t="str">
            <v xml:space="preserve">  </v>
          </cell>
          <cell r="K2315" t="str">
            <v xml:space="preserve">  </v>
          </cell>
          <cell r="L2315" t="str">
            <v xml:space="preserve">  </v>
          </cell>
          <cell r="M2315" t="str">
            <v xml:space="preserve">  </v>
          </cell>
          <cell r="N2315" t="str">
            <v xml:space="preserve">  </v>
          </cell>
          <cell r="O2315" t="str">
            <v xml:space="preserve">  </v>
          </cell>
          <cell r="P2315" t="str">
            <v xml:space="preserve">  </v>
          </cell>
        </row>
        <row r="2316">
          <cell r="H2316" t="str">
            <v xml:space="preserve">  </v>
          </cell>
          <cell r="I2316" t="str">
            <v xml:space="preserve">  </v>
          </cell>
          <cell r="J2316" t="str">
            <v xml:space="preserve">  </v>
          </cell>
          <cell r="K2316" t="str">
            <v xml:space="preserve">  </v>
          </cell>
          <cell r="L2316" t="str">
            <v xml:space="preserve">  </v>
          </cell>
          <cell r="M2316" t="str">
            <v xml:space="preserve">  </v>
          </cell>
          <cell r="N2316" t="str">
            <v xml:space="preserve">  </v>
          </cell>
          <cell r="O2316" t="str">
            <v xml:space="preserve">  </v>
          </cell>
          <cell r="P2316" t="str">
            <v xml:space="preserve">  </v>
          </cell>
        </row>
        <row r="2317">
          <cell r="C2317">
            <v>30064100</v>
          </cell>
          <cell r="D2317" t="str">
            <v>USD</v>
          </cell>
          <cell r="E2317" t="str">
            <v>BID</v>
          </cell>
          <cell r="F2317" t="str">
            <v>904-SF-EC   USD</v>
          </cell>
          <cell r="G2317" t="str">
            <v>GOBIERNO CENTRAL</v>
          </cell>
          <cell r="H2317" t="str">
            <v xml:space="preserve"> 27.01.1994 </v>
          </cell>
          <cell r="I2317">
            <v>969878.19</v>
          </cell>
          <cell r="J2317" t="str">
            <v xml:space="preserve">  </v>
          </cell>
          <cell r="K2317">
            <v>57051.65</v>
          </cell>
          <cell r="L2317">
            <v>9772.25</v>
          </cell>
          <cell r="M2317" t="str">
            <v xml:space="preserve">  </v>
          </cell>
          <cell r="N2317" t="str">
            <v xml:space="preserve">  </v>
          </cell>
          <cell r="O2317" t="str">
            <v xml:space="preserve">  </v>
          </cell>
          <cell r="P2317">
            <v>912826.54</v>
          </cell>
        </row>
        <row r="2318">
          <cell r="H2318" t="str">
            <v xml:space="preserve">  </v>
          </cell>
          <cell r="I2318" t="str">
            <v xml:space="preserve">  </v>
          </cell>
          <cell r="J2318" t="str">
            <v xml:space="preserve">  </v>
          </cell>
          <cell r="K2318" t="str">
            <v xml:space="preserve">  </v>
          </cell>
          <cell r="L2318" t="str">
            <v xml:space="preserve">  </v>
          </cell>
          <cell r="M2318" t="str">
            <v xml:space="preserve">  </v>
          </cell>
          <cell r="N2318" t="str">
            <v xml:space="preserve">  </v>
          </cell>
          <cell r="O2318" t="str">
            <v xml:space="preserve">  </v>
          </cell>
          <cell r="P2318" t="str">
            <v xml:space="preserve">  </v>
          </cell>
        </row>
        <row r="2319">
          <cell r="H2319" t="str">
            <v xml:space="preserve">  </v>
          </cell>
          <cell r="I2319" t="str">
            <v xml:space="preserve">  </v>
          </cell>
          <cell r="J2319" t="str">
            <v xml:space="preserve">  </v>
          </cell>
          <cell r="K2319" t="str">
            <v xml:space="preserve">  </v>
          </cell>
          <cell r="L2319" t="str">
            <v xml:space="preserve">  </v>
          </cell>
          <cell r="M2319" t="str">
            <v xml:space="preserve">  </v>
          </cell>
          <cell r="N2319" t="str">
            <v xml:space="preserve">  </v>
          </cell>
          <cell r="O2319" t="str">
            <v xml:space="preserve">  </v>
          </cell>
          <cell r="P2319" t="str">
            <v xml:space="preserve">  </v>
          </cell>
        </row>
        <row r="2320">
          <cell r="H2320" t="str">
            <v xml:space="preserve">  </v>
          </cell>
          <cell r="I2320" t="str">
            <v xml:space="preserve">  </v>
          </cell>
          <cell r="J2320" t="str">
            <v xml:space="preserve">  </v>
          </cell>
          <cell r="K2320" t="str">
            <v xml:space="preserve">  </v>
          </cell>
          <cell r="L2320" t="str">
            <v xml:space="preserve">  </v>
          </cell>
          <cell r="M2320" t="str">
            <v xml:space="preserve">  </v>
          </cell>
          <cell r="N2320" t="str">
            <v xml:space="preserve">  </v>
          </cell>
          <cell r="O2320" t="str">
            <v xml:space="preserve">  </v>
          </cell>
          <cell r="P2320" t="str">
            <v xml:space="preserve">  </v>
          </cell>
        </row>
        <row r="2321">
          <cell r="H2321" t="str">
            <v xml:space="preserve">  </v>
          </cell>
          <cell r="I2321" t="str">
            <v xml:space="preserve">  </v>
          </cell>
          <cell r="J2321" t="str">
            <v xml:space="preserve">  </v>
          </cell>
          <cell r="K2321" t="str">
            <v xml:space="preserve">  </v>
          </cell>
          <cell r="L2321" t="str">
            <v xml:space="preserve">  </v>
          </cell>
          <cell r="M2321" t="str">
            <v xml:space="preserve">  </v>
          </cell>
          <cell r="N2321" t="str">
            <v xml:space="preserve">  </v>
          </cell>
          <cell r="O2321" t="str">
            <v xml:space="preserve">  </v>
          </cell>
          <cell r="P2321" t="str">
            <v xml:space="preserve">  </v>
          </cell>
        </row>
        <row r="2322">
          <cell r="H2322" t="str">
            <v xml:space="preserve">  </v>
          </cell>
          <cell r="I2322" t="str">
            <v xml:space="preserve">  </v>
          </cell>
          <cell r="J2322" t="str">
            <v xml:space="preserve">  </v>
          </cell>
          <cell r="K2322" t="str">
            <v xml:space="preserve">  </v>
          </cell>
          <cell r="L2322" t="str">
            <v xml:space="preserve">  </v>
          </cell>
          <cell r="M2322" t="str">
            <v xml:space="preserve">  </v>
          </cell>
          <cell r="N2322" t="str">
            <v xml:space="preserve">  </v>
          </cell>
          <cell r="O2322" t="str">
            <v xml:space="preserve">  </v>
          </cell>
          <cell r="P2322" t="str">
            <v xml:space="preserve">  </v>
          </cell>
        </row>
        <row r="2323">
          <cell r="C2323">
            <v>30065100</v>
          </cell>
          <cell r="D2323" t="str">
            <v>USD</v>
          </cell>
          <cell r="E2323" t="str">
            <v>BID</v>
          </cell>
          <cell r="F2323" t="str">
            <v>913-SF-EC   USD</v>
          </cell>
          <cell r="G2323" t="str">
            <v>GOBIERNO CENTRAL</v>
          </cell>
          <cell r="H2323" t="str">
            <v xml:space="preserve"> 09.04.1994 </v>
          </cell>
          <cell r="I2323">
            <v>4039985.17</v>
          </cell>
          <cell r="J2323" t="str">
            <v xml:space="preserve">  </v>
          </cell>
          <cell r="K2323" t="str">
            <v xml:space="preserve">  </v>
          </cell>
          <cell r="L2323" t="str">
            <v xml:space="preserve">  </v>
          </cell>
          <cell r="M2323" t="str">
            <v xml:space="preserve">  </v>
          </cell>
          <cell r="N2323" t="str">
            <v xml:space="preserve">  </v>
          </cell>
          <cell r="O2323" t="str">
            <v xml:space="preserve">  </v>
          </cell>
          <cell r="P2323">
            <v>4039985.17</v>
          </cell>
        </row>
        <row r="2324">
          <cell r="H2324" t="str">
            <v xml:space="preserve">  </v>
          </cell>
          <cell r="I2324" t="str">
            <v xml:space="preserve">  </v>
          </cell>
          <cell r="J2324" t="str">
            <v xml:space="preserve">  </v>
          </cell>
          <cell r="K2324" t="str">
            <v xml:space="preserve">  </v>
          </cell>
          <cell r="L2324" t="str">
            <v xml:space="preserve">  </v>
          </cell>
          <cell r="M2324" t="str">
            <v xml:space="preserve">  </v>
          </cell>
          <cell r="N2324" t="str">
            <v xml:space="preserve">  </v>
          </cell>
          <cell r="O2324" t="str">
            <v xml:space="preserve">  </v>
          </cell>
          <cell r="P2324" t="str">
            <v xml:space="preserve">  </v>
          </cell>
        </row>
        <row r="2325">
          <cell r="H2325" t="str">
            <v xml:space="preserve">  </v>
          </cell>
          <cell r="I2325" t="str">
            <v xml:space="preserve">  </v>
          </cell>
          <cell r="J2325" t="str">
            <v xml:space="preserve">  </v>
          </cell>
          <cell r="K2325" t="str">
            <v xml:space="preserve">  </v>
          </cell>
          <cell r="L2325" t="str">
            <v xml:space="preserve">  </v>
          </cell>
          <cell r="M2325" t="str">
            <v xml:space="preserve">  </v>
          </cell>
          <cell r="N2325" t="str">
            <v xml:space="preserve">  </v>
          </cell>
          <cell r="O2325" t="str">
            <v xml:space="preserve">  </v>
          </cell>
          <cell r="P2325" t="str">
            <v xml:space="preserve">  </v>
          </cell>
        </row>
        <row r="2326">
          <cell r="H2326" t="str">
            <v xml:space="preserve">  </v>
          </cell>
          <cell r="I2326" t="str">
            <v xml:space="preserve">  </v>
          </cell>
          <cell r="J2326" t="str">
            <v xml:space="preserve">  </v>
          </cell>
          <cell r="K2326" t="str">
            <v xml:space="preserve">  </v>
          </cell>
          <cell r="L2326" t="str">
            <v xml:space="preserve">  </v>
          </cell>
          <cell r="M2326" t="str">
            <v xml:space="preserve">  </v>
          </cell>
          <cell r="N2326" t="str">
            <v xml:space="preserve">  </v>
          </cell>
          <cell r="O2326" t="str">
            <v xml:space="preserve">  </v>
          </cell>
          <cell r="P2326" t="str">
            <v xml:space="preserve">  </v>
          </cell>
        </row>
        <row r="2327">
          <cell r="H2327" t="str">
            <v xml:space="preserve">  </v>
          </cell>
          <cell r="I2327" t="str">
            <v xml:space="preserve">  </v>
          </cell>
          <cell r="J2327" t="str">
            <v xml:space="preserve">  </v>
          </cell>
          <cell r="K2327" t="str">
            <v xml:space="preserve">  </v>
          </cell>
          <cell r="L2327" t="str">
            <v xml:space="preserve">  </v>
          </cell>
          <cell r="M2327" t="str">
            <v xml:space="preserve">  </v>
          </cell>
          <cell r="N2327" t="str">
            <v xml:space="preserve">  </v>
          </cell>
          <cell r="O2327" t="str">
            <v xml:space="preserve">  </v>
          </cell>
          <cell r="P2327" t="str">
            <v xml:space="preserve">  </v>
          </cell>
        </row>
        <row r="2328">
          <cell r="H2328" t="str">
            <v xml:space="preserve">  </v>
          </cell>
          <cell r="I2328" t="str">
            <v xml:space="preserve">  </v>
          </cell>
          <cell r="J2328" t="str">
            <v xml:space="preserve">  </v>
          </cell>
          <cell r="K2328" t="str">
            <v xml:space="preserve">  </v>
          </cell>
          <cell r="L2328" t="str">
            <v xml:space="preserve">  </v>
          </cell>
          <cell r="M2328" t="str">
            <v xml:space="preserve">  </v>
          </cell>
          <cell r="N2328" t="str">
            <v xml:space="preserve">  </v>
          </cell>
          <cell r="O2328" t="str">
            <v xml:space="preserve">  </v>
          </cell>
          <cell r="P2328" t="str">
            <v xml:space="preserve">  </v>
          </cell>
        </row>
        <row r="2329">
          <cell r="C2329">
            <v>30066100</v>
          </cell>
          <cell r="D2329" t="str">
            <v>USD</v>
          </cell>
          <cell r="E2329" t="str">
            <v>BID</v>
          </cell>
          <cell r="F2329" t="str">
            <v>928-SF-EC     USD</v>
          </cell>
          <cell r="G2329" t="str">
            <v>GOBIERNO CENTRAL</v>
          </cell>
          <cell r="H2329" t="str">
            <v xml:space="preserve"> 13.10.1994 </v>
          </cell>
          <cell r="I2329">
            <v>4343697.8899999997</v>
          </cell>
          <cell r="J2329" t="str">
            <v xml:space="preserve">  </v>
          </cell>
          <cell r="K2329" t="str">
            <v xml:space="preserve">  </v>
          </cell>
          <cell r="L2329" t="str">
            <v xml:space="preserve">  </v>
          </cell>
          <cell r="M2329" t="str">
            <v xml:space="preserve">  </v>
          </cell>
          <cell r="N2329" t="str">
            <v xml:space="preserve">  </v>
          </cell>
          <cell r="O2329" t="str">
            <v xml:space="preserve">  </v>
          </cell>
          <cell r="P2329">
            <v>4343697.8899999997</v>
          </cell>
        </row>
        <row r="2330">
          <cell r="H2330" t="str">
            <v xml:space="preserve">  </v>
          </cell>
          <cell r="I2330" t="str">
            <v xml:space="preserve">  </v>
          </cell>
          <cell r="J2330" t="str">
            <v xml:space="preserve">  </v>
          </cell>
          <cell r="K2330" t="str">
            <v xml:space="preserve">  </v>
          </cell>
          <cell r="L2330" t="str">
            <v xml:space="preserve">  </v>
          </cell>
          <cell r="M2330" t="str">
            <v xml:space="preserve">  </v>
          </cell>
          <cell r="N2330" t="str">
            <v xml:space="preserve">  </v>
          </cell>
          <cell r="O2330" t="str">
            <v xml:space="preserve">  </v>
          </cell>
          <cell r="P2330" t="str">
            <v xml:space="preserve">  </v>
          </cell>
        </row>
        <row r="2331">
          <cell r="H2331" t="str">
            <v xml:space="preserve">  </v>
          </cell>
          <cell r="I2331" t="str">
            <v xml:space="preserve">  </v>
          </cell>
          <cell r="J2331" t="str">
            <v xml:space="preserve">  </v>
          </cell>
          <cell r="K2331" t="str">
            <v xml:space="preserve">  </v>
          </cell>
          <cell r="L2331" t="str">
            <v xml:space="preserve">  </v>
          </cell>
          <cell r="M2331" t="str">
            <v xml:space="preserve">  </v>
          </cell>
          <cell r="N2331" t="str">
            <v xml:space="preserve">  </v>
          </cell>
          <cell r="O2331" t="str">
            <v xml:space="preserve">  </v>
          </cell>
          <cell r="P2331" t="str">
            <v xml:space="preserve">  </v>
          </cell>
        </row>
        <row r="2332">
          <cell r="H2332" t="str">
            <v xml:space="preserve">  </v>
          </cell>
          <cell r="I2332" t="str">
            <v xml:space="preserve">  </v>
          </cell>
          <cell r="J2332" t="str">
            <v xml:space="preserve">  </v>
          </cell>
          <cell r="K2332" t="str">
            <v xml:space="preserve">  </v>
          </cell>
          <cell r="L2332" t="str">
            <v xml:space="preserve">  </v>
          </cell>
          <cell r="M2332" t="str">
            <v xml:space="preserve">  </v>
          </cell>
          <cell r="N2332" t="str">
            <v xml:space="preserve">  </v>
          </cell>
          <cell r="O2332" t="str">
            <v xml:space="preserve">  </v>
          </cell>
          <cell r="P2332" t="str">
            <v xml:space="preserve">  </v>
          </cell>
        </row>
        <row r="2333">
          <cell r="H2333" t="str">
            <v xml:space="preserve">  </v>
          </cell>
          <cell r="I2333" t="str">
            <v xml:space="preserve">  </v>
          </cell>
          <cell r="J2333" t="str">
            <v xml:space="preserve">  </v>
          </cell>
          <cell r="K2333" t="str">
            <v xml:space="preserve">  </v>
          </cell>
          <cell r="L2333" t="str">
            <v xml:space="preserve">  </v>
          </cell>
          <cell r="M2333" t="str">
            <v xml:space="preserve">  </v>
          </cell>
          <cell r="N2333" t="str">
            <v xml:space="preserve">  </v>
          </cell>
          <cell r="O2333" t="str">
            <v xml:space="preserve">  </v>
          </cell>
          <cell r="P2333" t="str">
            <v xml:space="preserve">  </v>
          </cell>
        </row>
        <row r="2334">
          <cell r="H2334" t="str">
            <v xml:space="preserve">  </v>
          </cell>
          <cell r="I2334" t="str">
            <v xml:space="preserve">  </v>
          </cell>
          <cell r="J2334" t="str">
            <v xml:space="preserve">  </v>
          </cell>
          <cell r="K2334" t="str">
            <v xml:space="preserve">  </v>
          </cell>
          <cell r="L2334" t="str">
            <v xml:space="preserve">  </v>
          </cell>
          <cell r="M2334" t="str">
            <v xml:space="preserve">  </v>
          </cell>
          <cell r="N2334" t="str">
            <v xml:space="preserve">  </v>
          </cell>
          <cell r="O2334" t="str">
            <v xml:space="preserve">  </v>
          </cell>
          <cell r="P2334" t="str">
            <v xml:space="preserve">  </v>
          </cell>
        </row>
        <row r="2335">
          <cell r="C2335">
            <v>30067000</v>
          </cell>
          <cell r="D2335" t="str">
            <v>USD</v>
          </cell>
          <cell r="E2335" t="str">
            <v>BID</v>
          </cell>
          <cell r="F2335" t="str">
            <v>919-SF-EC   USD</v>
          </cell>
          <cell r="G2335" t="str">
            <v>GOBIERNO CENTRAL</v>
          </cell>
          <cell r="H2335" t="str">
            <v xml:space="preserve"> 26.07.1994 </v>
          </cell>
          <cell r="I2335">
            <v>3665165.53</v>
          </cell>
          <cell r="J2335" t="str">
            <v xml:space="preserve">  </v>
          </cell>
          <cell r="K2335">
            <v>203620.31</v>
          </cell>
          <cell r="L2335">
            <v>36941.74</v>
          </cell>
          <cell r="M2335" t="str">
            <v xml:space="preserve">  </v>
          </cell>
          <cell r="N2335" t="str">
            <v xml:space="preserve">  </v>
          </cell>
          <cell r="O2335" t="str">
            <v xml:space="preserve">  </v>
          </cell>
          <cell r="P2335">
            <v>3461545.22</v>
          </cell>
        </row>
        <row r="2336">
          <cell r="H2336" t="str">
            <v xml:space="preserve">  </v>
          </cell>
          <cell r="I2336" t="str">
            <v xml:space="preserve">  </v>
          </cell>
          <cell r="J2336" t="str">
            <v xml:space="preserve">  </v>
          </cell>
          <cell r="K2336" t="str">
            <v xml:space="preserve">  </v>
          </cell>
          <cell r="L2336" t="str">
            <v xml:space="preserve">  </v>
          </cell>
          <cell r="M2336" t="str">
            <v xml:space="preserve">  </v>
          </cell>
          <cell r="N2336" t="str">
            <v xml:space="preserve">  </v>
          </cell>
          <cell r="O2336" t="str">
            <v xml:space="preserve">  </v>
          </cell>
          <cell r="P2336" t="str">
            <v xml:space="preserve">  </v>
          </cell>
        </row>
        <row r="2337">
          <cell r="H2337" t="str">
            <v xml:space="preserve">  </v>
          </cell>
          <cell r="I2337" t="str">
            <v xml:space="preserve">  </v>
          </cell>
          <cell r="J2337" t="str">
            <v xml:space="preserve">  </v>
          </cell>
          <cell r="K2337" t="str">
            <v xml:space="preserve">  </v>
          </cell>
          <cell r="L2337" t="str">
            <v xml:space="preserve">  </v>
          </cell>
          <cell r="M2337" t="str">
            <v xml:space="preserve">  </v>
          </cell>
          <cell r="N2337" t="str">
            <v xml:space="preserve">  </v>
          </cell>
          <cell r="O2337" t="str">
            <v xml:space="preserve">  </v>
          </cell>
          <cell r="P2337" t="str">
            <v xml:space="preserve">  </v>
          </cell>
        </row>
        <row r="2338">
          <cell r="H2338" t="str">
            <v xml:space="preserve">  </v>
          </cell>
          <cell r="I2338" t="str">
            <v xml:space="preserve">  </v>
          </cell>
          <cell r="J2338" t="str">
            <v xml:space="preserve">  </v>
          </cell>
          <cell r="K2338" t="str">
            <v xml:space="preserve">  </v>
          </cell>
          <cell r="L2338" t="str">
            <v xml:space="preserve">  </v>
          </cell>
          <cell r="M2338" t="str">
            <v xml:space="preserve">  </v>
          </cell>
          <cell r="N2338" t="str">
            <v xml:space="preserve">  </v>
          </cell>
          <cell r="O2338" t="str">
            <v xml:space="preserve">  </v>
          </cell>
          <cell r="P2338" t="str">
            <v xml:space="preserve">  </v>
          </cell>
        </row>
        <row r="2339">
          <cell r="H2339" t="str">
            <v xml:space="preserve">  </v>
          </cell>
          <cell r="I2339" t="str">
            <v xml:space="preserve">  </v>
          </cell>
          <cell r="J2339" t="str">
            <v xml:space="preserve">  </v>
          </cell>
          <cell r="K2339" t="str">
            <v xml:space="preserve">  </v>
          </cell>
          <cell r="L2339" t="str">
            <v xml:space="preserve">  </v>
          </cell>
          <cell r="M2339" t="str">
            <v xml:space="preserve">  </v>
          </cell>
          <cell r="N2339" t="str">
            <v xml:space="preserve">  </v>
          </cell>
          <cell r="O2339" t="str">
            <v xml:space="preserve">  </v>
          </cell>
          <cell r="P2339" t="str">
            <v xml:space="preserve">  </v>
          </cell>
        </row>
        <row r="2340">
          <cell r="H2340" t="str">
            <v xml:space="preserve">  </v>
          </cell>
          <cell r="I2340" t="str">
            <v xml:space="preserve">  </v>
          </cell>
          <cell r="J2340" t="str">
            <v xml:space="preserve">  </v>
          </cell>
          <cell r="K2340" t="str">
            <v xml:space="preserve">  </v>
          </cell>
          <cell r="L2340" t="str">
            <v xml:space="preserve">  </v>
          </cell>
          <cell r="M2340" t="str">
            <v xml:space="preserve">  </v>
          </cell>
          <cell r="N2340" t="str">
            <v xml:space="preserve">  </v>
          </cell>
          <cell r="O2340" t="str">
            <v xml:space="preserve">  </v>
          </cell>
          <cell r="P2340" t="str">
            <v xml:space="preserve">  </v>
          </cell>
        </row>
        <row r="2341">
          <cell r="C2341">
            <v>31000000</v>
          </cell>
          <cell r="D2341" t="str">
            <v>USD</v>
          </cell>
          <cell r="E2341" t="str">
            <v>GPS Blue</v>
          </cell>
          <cell r="F2341" t="str">
            <v>GPS BLUE</v>
          </cell>
          <cell r="G2341" t="str">
            <v>GOBIERNO CENTRAL</v>
          </cell>
          <cell r="H2341" t="str">
            <v xml:space="preserve"> 09.05.2023 </v>
          </cell>
          <cell r="I2341">
            <v>656022000</v>
          </cell>
          <cell r="J2341" t="str">
            <v xml:space="preserve">  </v>
          </cell>
          <cell r="K2341" t="str">
            <v xml:space="preserve">  </v>
          </cell>
          <cell r="L2341" t="str">
            <v xml:space="preserve">  </v>
          </cell>
          <cell r="M2341" t="str">
            <v xml:space="preserve">  </v>
          </cell>
          <cell r="N2341" t="str">
            <v xml:space="preserve">  </v>
          </cell>
          <cell r="O2341" t="str">
            <v xml:space="preserve">  </v>
          </cell>
          <cell r="P2341">
            <v>656022000</v>
          </cell>
        </row>
        <row r="2342">
          <cell r="H2342" t="str">
            <v xml:space="preserve">  </v>
          </cell>
          <cell r="I2342" t="str">
            <v xml:space="preserve">  </v>
          </cell>
          <cell r="J2342" t="str">
            <v xml:space="preserve">  </v>
          </cell>
          <cell r="K2342" t="str">
            <v xml:space="preserve">  </v>
          </cell>
          <cell r="L2342" t="str">
            <v xml:space="preserve">  </v>
          </cell>
          <cell r="M2342" t="str">
            <v xml:space="preserve">  </v>
          </cell>
          <cell r="N2342" t="str">
            <v xml:space="preserve">  </v>
          </cell>
          <cell r="O2342" t="str">
            <v xml:space="preserve">  </v>
          </cell>
          <cell r="P2342" t="str">
            <v xml:space="preserve">  </v>
          </cell>
        </row>
        <row r="2343">
          <cell r="H2343" t="str">
            <v xml:space="preserve">  </v>
          </cell>
          <cell r="I2343" t="str">
            <v xml:space="preserve">  </v>
          </cell>
          <cell r="J2343" t="str">
            <v xml:space="preserve">  </v>
          </cell>
          <cell r="K2343" t="str">
            <v xml:space="preserve">  </v>
          </cell>
          <cell r="L2343" t="str">
            <v xml:space="preserve">  </v>
          </cell>
          <cell r="M2343" t="str">
            <v xml:space="preserve">  </v>
          </cell>
          <cell r="N2343" t="str">
            <v xml:space="preserve">  </v>
          </cell>
          <cell r="O2343" t="str">
            <v xml:space="preserve">  </v>
          </cell>
          <cell r="P2343" t="str">
            <v xml:space="preserve">  </v>
          </cell>
        </row>
        <row r="2344">
          <cell r="H2344" t="str">
            <v xml:space="preserve">  </v>
          </cell>
          <cell r="I2344" t="str">
            <v xml:space="preserve">  </v>
          </cell>
          <cell r="J2344" t="str">
            <v xml:space="preserve">  </v>
          </cell>
          <cell r="K2344" t="str">
            <v xml:space="preserve">  </v>
          </cell>
          <cell r="L2344" t="str">
            <v xml:space="preserve">  </v>
          </cell>
          <cell r="M2344" t="str">
            <v xml:space="preserve">  </v>
          </cell>
          <cell r="N2344" t="str">
            <v xml:space="preserve">  </v>
          </cell>
          <cell r="O2344" t="str">
            <v xml:space="preserve">  </v>
          </cell>
          <cell r="P2344" t="str">
            <v xml:space="preserve">  </v>
          </cell>
        </row>
        <row r="2345">
          <cell r="H2345" t="str">
            <v xml:space="preserve">  </v>
          </cell>
          <cell r="I2345" t="str">
            <v xml:space="preserve">  </v>
          </cell>
          <cell r="J2345" t="str">
            <v xml:space="preserve">  </v>
          </cell>
          <cell r="K2345" t="str">
            <v xml:space="preserve">  </v>
          </cell>
          <cell r="L2345" t="str">
            <v xml:space="preserve">  </v>
          </cell>
          <cell r="M2345" t="str">
            <v xml:space="preserve">  </v>
          </cell>
          <cell r="N2345" t="str">
            <v xml:space="preserve">  </v>
          </cell>
          <cell r="O2345" t="str">
            <v xml:space="preserve">  </v>
          </cell>
          <cell r="P2345" t="str">
            <v xml:space="preserve">  </v>
          </cell>
        </row>
        <row r="2346">
          <cell r="H2346" t="str">
            <v xml:space="preserve">  </v>
          </cell>
          <cell r="I2346" t="str">
            <v xml:space="preserve">  </v>
          </cell>
          <cell r="J2346" t="str">
            <v xml:space="preserve">  </v>
          </cell>
          <cell r="K2346" t="str">
            <v xml:space="preserve">  </v>
          </cell>
          <cell r="L2346" t="str">
            <v xml:space="preserve">  </v>
          </cell>
          <cell r="M2346" t="str">
            <v xml:space="preserve">  </v>
          </cell>
          <cell r="N2346" t="str">
            <v xml:space="preserve">  </v>
          </cell>
          <cell r="O2346" t="str">
            <v xml:space="preserve">  </v>
          </cell>
          <cell r="P2346" t="str">
            <v xml:space="preserve">  </v>
          </cell>
        </row>
        <row r="2347">
          <cell r="C2347">
            <v>31000001</v>
          </cell>
          <cell r="D2347" t="str">
            <v>USD</v>
          </cell>
          <cell r="E2347" t="str">
            <v>ACDAC</v>
          </cell>
          <cell r="F2347" t="str">
            <v>AMAZON DAC MANEJO D</v>
          </cell>
          <cell r="G2347" t="str">
            <v>GOBIERNO CENTRAL</v>
          </cell>
          <cell r="H2347" t="str">
            <v xml:space="preserve"> 03.12.2024 </v>
          </cell>
          <cell r="I2347">
            <v>1000000000</v>
          </cell>
          <cell r="J2347" t="str">
            <v xml:space="preserve">  </v>
          </cell>
          <cell r="K2347" t="str">
            <v xml:space="preserve">  </v>
          </cell>
          <cell r="L2347" t="str">
            <v xml:space="preserve">  </v>
          </cell>
          <cell r="M2347" t="str">
            <v xml:space="preserve">  </v>
          </cell>
          <cell r="N2347" t="str">
            <v xml:space="preserve">  </v>
          </cell>
          <cell r="O2347" t="str">
            <v xml:space="preserve">  </v>
          </cell>
          <cell r="P2347">
            <v>1000000000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89.735612152777" createdVersion="7" refreshedVersion="7" minRefreshableVersion="3" recordCount="375" xr:uid="{DF42E4C1-125B-4105-8E41-AF81ADE10B7A}">
  <cacheSource type="worksheet">
    <worksheetSource ref="A2:AN377" sheet="8"/>
  </cacheSource>
  <cacheFields count="40">
    <cacheField name="No _x000a_Prestamo" numFmtId="0">
      <sharedItems containsSemiMixedTypes="0" containsString="0" containsNumber="1" containsInteger="1" minValue="20056000" maxValue="280270222"/>
    </cacheField>
    <cacheField name="SPT" numFmtId="0">
      <sharedItems containsSemiMixedTypes="0" containsString="0" containsNumber="1" containsInteger="1" minValue="1" maxValue="1" count="1">
        <n v="1"/>
      </sharedItems>
    </cacheField>
    <cacheField name="SPNF" numFmtId="0">
      <sharedItems containsSemiMixedTypes="0" containsString="0" containsNumber="1" containsInteger="1" minValue="0" maxValue="1" count="2">
        <n v="1"/>
        <n v="0"/>
      </sharedItems>
    </cacheField>
    <cacheField name="PGE" numFmtId="0">
      <sharedItems containsSemiMixedTypes="0" containsString="0" containsNumber="1" containsInteger="1" minValue="0" maxValue="1" count="2">
        <n v="1"/>
        <n v="0"/>
      </sharedItems>
    </cacheField>
    <cacheField name="MONEDA" numFmtId="0">
      <sharedItems/>
    </cacheField>
    <cacheField name="SPNF / SPF" numFmtId="0">
      <sharedItems/>
    </cacheField>
    <cacheField name="SECTOR GENERAL" numFmtId="0">
      <sharedItems/>
    </cacheField>
    <cacheField name="SECTOR   " numFmtId="0">
      <sharedItems/>
    </cacheField>
    <cacheField name="SUBSECTOR" numFmtId="0">
      <sharedItems/>
    </cacheField>
    <cacheField name="TIPO DE _x000a_INSTRUMENTO" numFmtId="0">
      <sharedItems/>
    </cacheField>
    <cacheField name="NOMBRE DEL_x000a_ ACREEDOR" numFmtId="0">
      <sharedItems count="31">
        <s v="BID"/>
        <s v="AIIB"/>
        <s v="BIRF"/>
        <s v="FLAR"/>
        <s v="FIDA"/>
        <s v="CAF"/>
        <s v="FMI"/>
        <s v="GOB. BELGICA"/>
        <s v="USAID"/>
        <s v="KFW"/>
        <s v="ICO - ESPAÑA"/>
        <s v="OECF"/>
        <s v="CCC"/>
        <s v="EXIMBANK CHINA"/>
        <s v="EXIMBANK KOREA"/>
        <s v="EXIMBANK DE RUSIA"/>
        <s v="NATEXIS BANQUE"/>
        <s v="JBIC"/>
        <s v="AFD"/>
        <s v="GOBIERNO DE ITALIA"/>
        <s v="BANCO DESA CHINA"/>
        <s v="JICA"/>
        <s v="GOB. CANADA"/>
        <s v="CITIBANK-USA"/>
        <s v="GOLDMAN SACHS"/>
        <s v="THE BANK OF NEW YORK"/>
        <s v="BEI"/>
        <s v="BANCO OF CHINA"/>
        <s v="UNICREDIT"/>
        <s v="GPS BLUE"/>
        <s v="AMAZON CONSERVATION DAC"/>
      </sharedItems>
    </cacheField>
    <cacheField name="DEUDOR" numFmtId="0">
      <sharedItems/>
    </cacheField>
    <cacheField name="TIPO DE ACREEDOR" numFmtId="0">
      <sharedItems count="5">
        <s v="ORGANISMOS INTERNACIONALES"/>
        <s v="CONVENIOS ORIGINALES (GOBIERNOS)"/>
        <s v="BONOS EMITIDOS EN MERCADOS INTERNACIONALES"/>
        <s v="CONVENIOS ORIGINALES (BANCOS)"/>
        <s v="INSTITUCIÓN FINANCIERA INTERNACIONAL"/>
      </sharedItems>
    </cacheField>
    <cacheField name="GRAFICA DX" numFmtId="0">
      <sharedItems/>
    </cacheField>
    <cacheField name="REFERENCIA DEL ACREEDOR" numFmtId="0">
      <sharedItems/>
    </cacheField>
    <cacheField name="REFERENCIA PARA BONOS" numFmtId="0">
      <sharedItems/>
    </cacheField>
    <cacheField name="REFERENCIA CLUB PARIS" numFmtId="0">
      <sharedItems/>
    </cacheField>
    <cacheField name="SALDO AL_x000a_ 30-06-2026" numFmtId="43">
      <sharedItems containsSemiMixedTypes="0" containsString="0" containsNumber="1" minValue="0" maxValue="5927377145"/>
    </cacheField>
    <cacheField name="Desembolsos" numFmtId="43">
      <sharedItems containsSemiMixedTypes="0" containsString="0" containsNumber="1" minValue="0" maxValue="12986303.470000001"/>
    </cacheField>
    <cacheField name="Amortizaciones" numFmtId="43">
      <sharedItems containsSemiMixedTypes="0" containsString="0" containsNumber="1" minValue="0" maxValue="100494199.2"/>
    </cacheField>
    <cacheField name="Intereses" numFmtId="43">
      <sharedItems containsSemiMixedTypes="0" containsString="0" containsNumber="1" minValue="0" maxValue="204494511.5"/>
    </cacheField>
    <cacheField name="COMISIONES" numFmtId="43">
      <sharedItems containsSemiMixedTypes="0" containsString="0" containsNumber="1" minValue="0" maxValue="930169.12"/>
    </cacheField>
    <cacheField name="OTROS FLUJOS_x000a_ ECONÓMICOS" numFmtId="43">
      <sharedItems containsSemiMixedTypes="0" containsString="0" containsNumber="1" minValue="-450258.40300000086" maxValue="29241113.332999229"/>
    </cacheField>
    <cacheField name="ATRASOS" numFmtId="2">
      <sharedItems containsSemiMixedTypes="0" containsString="0" containsNumber="1" containsInteger="1" minValue="0" maxValue="0"/>
    </cacheField>
    <cacheField name="INTERESES CONDONADOS" numFmtId="2">
      <sharedItems containsSemiMixedTypes="0" containsString="0" containsNumber="1" minValue="0" maxValue="62847.22"/>
    </cacheField>
    <cacheField name="SALDO AL_x000a_ 31-07-2026" numFmtId="43">
      <sharedItems containsSemiMixedTypes="0" containsString="0" containsNumber="1" minValue="0" maxValue="5927377145"/>
    </cacheField>
    <cacheField name="FECHA DE_x000a_ FIRMA " numFmtId="14">
      <sharedItems containsSemiMixedTypes="0" containsNonDate="0" containsDate="1" containsString="0" minDate="1986-08-31T00:00:00" maxDate="2026-06-25T00:00:00"/>
    </cacheField>
    <cacheField name="FECHA DE VENCIMIENTO DEL PRÉSTAMO" numFmtId="14">
      <sharedItems containsSemiMixedTypes="0" containsNonDate="0" containsDate="1" containsString="0" minDate="2012-11-15T00:00:00" maxDate="2065-10-16T00:00:00"/>
    </cacheField>
    <cacheField name="MONTO CONTRATADO" numFmtId="43">
      <sharedItems containsSemiMixedTypes="0" containsString="0" containsNumber="1" minValue="165593.25" maxValue="8458864776"/>
    </cacheField>
    <cacheField name="MONTO NETO" numFmtId="43">
      <sharedItems containsSemiMixedTypes="0" containsString="0" containsNumber="1" minValue="165593.25" maxValue="8458864776"/>
    </cacheField>
    <cacheField name="PLAZO POR VENCER" numFmtId="2">
      <sharedItems containsSemiMixedTypes="0" containsString="0" containsNumber="1" minValue="-13.715068493150685" maxValue="39.235616438356168"/>
    </cacheField>
    <cacheField name="PLAZO CONTRACTUAL" numFmtId="2">
      <sharedItems containsSemiMixedTypes="0" containsString="0" containsNumber="1" minValue="3.0136986301369864" maxValue="42.893150684931506"/>
    </cacheField>
    <cacheField name="TASA INTERES DICIEMBRE" numFmtId="10">
      <sharedItems containsSemiMixedTypes="0" containsString="0" containsNumber="1" minValue="0" maxValue="0.12"/>
    </cacheField>
    <cacheField name="TIPO INTERES " numFmtId="0">
      <sharedItems/>
    </cacheField>
    <cacheField name="MARGEN" numFmtId="0">
      <sharedItems containsSemiMixedTypes="0" containsString="0" containsNumber="1" minValue="0" maxValue="3.0283000000000001E-2"/>
    </cacheField>
    <cacheField name="PLAZO POR VENCER PROMEDIO PONDERADO " numFmtId="2">
      <sharedItems containsSemiMixedTypes="0" containsString="0" containsNumber="1" minValue="-13.715068493150685" maxValue="39.235616438356168"/>
    </cacheField>
    <cacheField name="PLAZO CONTRACTUAL PONDERADO " numFmtId="2">
      <sharedItems containsSemiMixedTypes="0" containsString="0" containsNumber="1" minValue="3.0136986301369864" maxValue="42.893150684931506"/>
    </cacheField>
    <cacheField name="TASA PROMEDIO PONDERADA " numFmtId="10">
      <sharedItems containsSemiMixedTypes="0" containsString="0" containsNumber="1" minValue="0" maxValue="0.12"/>
    </cacheField>
    <cacheField name="ACREEDOR" numFmtId="0">
      <sharedItems/>
    </cacheField>
    <cacheField name="P.F.  ACREEDOR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5">
  <r>
    <n v="20056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808-SF-EC"/>
    <s v="808-SF-EC"/>
    <s v="BID"/>
    <n v="340258.09"/>
    <n v="0"/>
    <n v="0"/>
    <n v="0"/>
    <n v="0"/>
    <n v="0"/>
    <n v="0"/>
    <n v="0"/>
    <n v="340258.09"/>
    <d v="1988-12-20T00:00:00"/>
    <d v="2028-12-20T00:00:00"/>
    <n v="6300000"/>
    <n v="4083098.29"/>
    <n v="2.3917808219178083"/>
    <n v="40.027397260273972"/>
    <n v="0.02"/>
    <s v="FIJA"/>
    <n v="0"/>
    <n v="2.3917808219178083"/>
    <n v="40.027397260273972"/>
    <n v="0.02"/>
    <s v="BID"/>
    <s v="BID"/>
  </r>
  <r>
    <n v="20061001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851-SF-EC DIF.CAMB"/>
    <s v="851-SF-EC DIF.CAMB"/>
    <s v="BID"/>
    <n v="2796708.24"/>
    <n v="0"/>
    <n v="254246.18"/>
    <n v="27967.08"/>
    <n v="0"/>
    <n v="0"/>
    <n v="0"/>
    <n v="0"/>
    <n v="2542462.06"/>
    <d v="1991-06-19T00:00:00"/>
    <d v="2031-07-06T00:00:00"/>
    <n v="12203816.9"/>
    <n v="12203816.9"/>
    <n v="4.934246575342466"/>
    <n v="40.073972602739723"/>
    <n v="0.02"/>
    <s v="FIJA"/>
    <n v="0"/>
    <n v="4.934246575342466"/>
    <n v="40.073972602739723"/>
    <n v="0.02"/>
    <s v="BID"/>
    <s v="BID"/>
  </r>
  <r>
    <n v="20062000"/>
    <x v="0"/>
    <x v="1"/>
    <x v="1"/>
    <s v="USD"/>
    <s v="Sector Público Financiero SPF"/>
    <s v="Sector Público Financiero SPF"/>
    <s v="Sector Público Financiero SPF"/>
    <s v="Sector Público Financiero SPF"/>
    <s v="Préstamos"/>
    <x v="0"/>
    <s v="CFN"/>
    <x v="0"/>
    <s v="INTERNATIONAL ORGANIZATIONS"/>
    <s v="873-SF-EC"/>
    <s v="873-SF-EC"/>
    <s v="BID"/>
    <n v="453745.76"/>
    <n v="0"/>
    <n v="0"/>
    <n v="0"/>
    <n v="0"/>
    <n v="0.143999999971129"/>
    <n v="0"/>
    <n v="0"/>
    <n v="453745.90399999998"/>
    <d v="1992-04-05T00:00:00"/>
    <d v="2032-04-06T00:00:00"/>
    <n v="2270200"/>
    <n v="2268767.86"/>
    <n v="5.6876712328767125"/>
    <n v="40.030136986301372"/>
    <n v="0.02"/>
    <s v="FIJA"/>
    <n v="0"/>
    <n v="5.6876712328767125"/>
    <n v="40.030136986301372"/>
    <n v="0.02"/>
    <s v="BID"/>
    <s v="BID"/>
  </r>
  <r>
    <n v="20070000"/>
    <x v="0"/>
    <x v="0"/>
    <x v="0"/>
    <s v="SUC"/>
    <s v="Sector Público No Financiero SPNF"/>
    <s v="Gobierno General"/>
    <s v="Gobierno Central"/>
    <s v="PGE"/>
    <s v="Préstamos"/>
    <x v="0"/>
    <s v="GOBIERNO CENTRAL"/>
    <x v="0"/>
    <s v="INTERNATIONAL ORGANIZATIONS"/>
    <s v="1002-SF-EC"/>
    <s v="1002-SF-EC"/>
    <s v="BID"/>
    <n v="11999594.952"/>
    <n v="0"/>
    <n v="0"/>
    <n v="0"/>
    <n v="0"/>
    <n v="0"/>
    <n v="0"/>
    <n v="0"/>
    <n v="11999594.952"/>
    <d v="1998-03-14T00:00:00"/>
    <d v="2038-03-14T00:00:00"/>
    <n v="30000000"/>
    <n v="29998987.620000001"/>
    <n v="11.627397260273973"/>
    <n v="40.027397260273972"/>
    <n v="0.02"/>
    <s v="FIJA"/>
    <n v="0"/>
    <n v="11.627397260273973"/>
    <n v="40.027397260273972"/>
    <n v="0.02"/>
    <s v="BID"/>
    <s v="BID"/>
  </r>
  <r>
    <n v="20071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998-SF-EC"/>
    <s v="998-SF-EC"/>
    <s v="BID"/>
    <n v="3250000"/>
    <n v="0"/>
    <n v="0"/>
    <n v="0"/>
    <n v="0"/>
    <n v="0"/>
    <n v="0"/>
    <n v="0"/>
    <n v="3250000"/>
    <d v="1998-10-19T00:00:00"/>
    <d v="2038-10-19T00:00:00"/>
    <n v="7800000"/>
    <n v="7800000"/>
    <n v="12.227397260273973"/>
    <n v="40.027397260273972"/>
    <n v="0.02"/>
    <s v="FIJA"/>
    <n v="0"/>
    <n v="12.227397260273973"/>
    <n v="40.027397260273972"/>
    <n v="0.02"/>
    <s v="BID"/>
    <s v="BID"/>
  </r>
  <r>
    <n v="20100000"/>
    <x v="0"/>
    <x v="1"/>
    <x v="1"/>
    <s v="USD"/>
    <s v="Sector Público Financiero SPF"/>
    <s v="Sector Público Financiero SPF"/>
    <s v="Sector Público Financiero SPF"/>
    <s v="Sector Público Financiero SPF"/>
    <s v="Préstamos"/>
    <x v="1"/>
    <s v="CONAFIPS"/>
    <x v="0"/>
    <s v="INTERNATIONAL ORGANIZATIONS"/>
    <s v="L0435A"/>
    <s v="L0435A"/>
    <s v="AIIB"/>
    <n v="42860000"/>
    <n v="0"/>
    <n v="0"/>
    <n v="0"/>
    <n v="0"/>
    <n v="0"/>
    <n v="0"/>
    <n v="0"/>
    <n v="42860000"/>
    <d v="2023-05-04T00:00:00"/>
    <d v="2032-02-15T00:00:00"/>
    <n v="50000000"/>
    <n v="50000000"/>
    <n v="5.5479452054794525"/>
    <n v="8.7917808219178077"/>
    <n v="5.3318780000000003E-2"/>
    <s v="SOFR 6 MESES"/>
    <n v="1.2282599999999999E-2"/>
    <n v="5.5479452054794525"/>
    <n v="8.7917808219178077"/>
    <n v="5.3318780000000003E-2"/>
    <s v="AIIB"/>
    <s v="AIIB"/>
  </r>
  <r>
    <n v="20255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1282-OC-EC"/>
    <s v="1282-OC-EC"/>
    <s v="BID"/>
    <n v="197114.58"/>
    <n v="0"/>
    <n v="197114.58"/>
    <n v="844.13"/>
    <n v="0"/>
    <n v="0"/>
    <n v="0"/>
    <n v="0"/>
    <n v="0"/>
    <d v="2001-07-27T00:00:00"/>
    <d v="2026-07-27T00:00:00"/>
    <n v="9000000"/>
    <n v="8859976.0999999996"/>
    <n v="-1.0958904109589041E-2"/>
    <n v="25.016438356164382"/>
    <n v="5.3900000000000003E-2"/>
    <s v="FIJA"/>
    <n v="0"/>
    <n v="-1.0958904109589041E-2"/>
    <n v="25.016438356164382"/>
    <n v="5.3900000000000003E-2"/>
    <s v="BID"/>
    <s v="BID"/>
  </r>
  <r>
    <n v="20256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1376-OC-EC"/>
    <s v="1376/OC-EC"/>
    <s v="BID"/>
    <n v="750708.23"/>
    <n v="0"/>
    <n v="0"/>
    <n v="0"/>
    <n v="0"/>
    <n v="0"/>
    <n v="0"/>
    <n v="0"/>
    <n v="750708.23"/>
    <d v="2002-05-22T00:00:00"/>
    <d v="2027-05-22T00:00:00"/>
    <n v="15200000"/>
    <n v="15080000"/>
    <n v="0.80821917808219179"/>
    <n v="25.016438356164382"/>
    <n v="5.3900000000000003E-2"/>
    <s v="FIJA"/>
    <n v="0"/>
    <n v="0.80821917808219179"/>
    <n v="25.016438356164382"/>
    <n v="5.3900000000000003E-2"/>
    <s v="BID"/>
    <s v="BID"/>
  </r>
  <r>
    <n v="20257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1373-OC-EC"/>
    <s v="1373/OC-EC"/>
    <s v="BID"/>
    <n v="1707901.58"/>
    <n v="0"/>
    <n v="0"/>
    <n v="0"/>
    <n v="0"/>
    <n v="0"/>
    <n v="0"/>
    <n v="0"/>
    <n v="1707901.58"/>
    <d v="2002-05-22T00:00:00"/>
    <d v="2027-05-22T00:00:00"/>
    <n v="40000000"/>
    <n v="35187390.920000002"/>
    <n v="0.80821917808219179"/>
    <n v="25.016438356164382"/>
    <n v="5.3900000000000003E-2"/>
    <s v="FIJA"/>
    <n v="0"/>
    <n v="0.80821917808219179"/>
    <n v="25.016438356164382"/>
    <n v="5.3900000000000003E-2"/>
    <s v="BID"/>
    <s v="BID"/>
  </r>
  <r>
    <n v="20259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1416-OC-EC"/>
    <s v="1416-OC-EC"/>
    <s v="BID"/>
    <n v="1714758.72"/>
    <n v="0"/>
    <n v="0"/>
    <n v="0"/>
    <n v="0"/>
    <n v="0"/>
    <n v="0"/>
    <n v="0"/>
    <n v="1714758.72"/>
    <d v="2002-12-16T00:00:00"/>
    <d v="2027-12-16T00:00:00"/>
    <n v="25000000"/>
    <n v="24515611.170000002"/>
    <n v="1.3780821917808219"/>
    <n v="25.016438356164382"/>
    <n v="5.4579999999999997E-2"/>
    <s v="FIJA"/>
    <n v="0"/>
    <n v="1.3780821917808219"/>
    <n v="25.016438356164382"/>
    <n v="5.4579999999999997E-2"/>
    <s v="BID"/>
    <s v="BID"/>
  </r>
  <r>
    <n v="20260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1420-OC-EC"/>
    <s v="1420-OC-EC"/>
    <s v="BID"/>
    <n v="846343.24"/>
    <n v="0"/>
    <n v="0"/>
    <n v="0"/>
    <n v="0"/>
    <n v="0"/>
    <n v="0"/>
    <n v="0"/>
    <n v="846343.24"/>
    <d v="2003-02-12T00:00:00"/>
    <d v="2028-02-12T00:00:00"/>
    <n v="10000000"/>
    <n v="8666462.0299999993"/>
    <n v="1.536986301369863"/>
    <n v="25.016438356164382"/>
    <n v="5.4609999999999999E-2"/>
    <s v="FIJA"/>
    <n v="0"/>
    <n v="1.536986301369863"/>
    <n v="25.016438356164382"/>
    <n v="5.4609999999999999E-2"/>
    <s v="BID"/>
    <s v="BID"/>
  </r>
  <r>
    <n v="20261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1358-OC-EC"/>
    <s v="1358-OC-EC"/>
    <s v="BID"/>
    <n v="411962.24800000002"/>
    <n v="0"/>
    <n v="82392.479999999996"/>
    <n v="11011.13"/>
    <n v="0"/>
    <n v="0"/>
    <n v="0"/>
    <n v="0"/>
    <n v="329569.76799999998"/>
    <d v="2003-07-30T00:00:00"/>
    <d v="2028-07-30T00:00:00"/>
    <n v="4800000"/>
    <n v="3460484"/>
    <n v="2"/>
    <n v="25.019178082191782"/>
    <n v="5.3900000000000003E-2"/>
    <s v="FIJA"/>
    <n v="0"/>
    <n v="2"/>
    <n v="25.019178082191782"/>
    <n v="5.3900000000000003E-2"/>
    <s v="BID"/>
    <s v="BID"/>
  </r>
  <r>
    <n v="20262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1466-OC-EC"/>
    <s v="1466-OC-EC"/>
    <s v="BID"/>
    <n v="24750000"/>
    <n v="0"/>
    <n v="0"/>
    <n v="0"/>
    <n v="0"/>
    <n v="0"/>
    <n v="0"/>
    <n v="0"/>
    <n v="24750000"/>
    <d v="2003-08-27T00:00:00"/>
    <d v="2028-08-27T00:00:00"/>
    <n v="200000000"/>
    <n v="198000000"/>
    <n v="2.0767123287671234"/>
    <n v="25.019178082191782"/>
    <n v="5.4719999999999998E-2"/>
    <s v="FIJA"/>
    <n v="0"/>
    <n v="2.0767123287671234"/>
    <n v="25.019178082191782"/>
    <n v="5.4719999999999998E-2"/>
    <s v="BID"/>
    <s v="BID"/>
  </r>
  <r>
    <n v="20264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1531-OC-EC"/>
    <s v="1531-OC-EC"/>
    <s v="BID"/>
    <n v="2127936.8199999998"/>
    <n v="0"/>
    <n v="0"/>
    <n v="0"/>
    <n v="0"/>
    <n v="0"/>
    <n v="0"/>
    <n v="0"/>
    <n v="2127936.8199999998"/>
    <d v="2004-10-26T00:00:00"/>
    <d v="2029-10-26T00:00:00"/>
    <n v="12400000"/>
    <n v="11944835.029999999"/>
    <n v="3.2410958904109588"/>
    <n v="25.016438356164382"/>
    <n v="5.5E-2"/>
    <s v="FIJA"/>
    <n v="0"/>
    <n v="3.2410958904109588"/>
    <n v="25.016438356164382"/>
    <n v="5.5E-2"/>
    <s v="BID"/>
    <s v="BID"/>
  </r>
  <r>
    <n v="20267000"/>
    <x v="0"/>
    <x v="0"/>
    <x v="1"/>
    <s v="USD"/>
    <s v="Sector Público No Financiero SPNF"/>
    <s v="Empresas Públicas No Financieras EPNF"/>
    <s v="Empresas Públicas No Financieras EPNF"/>
    <s v="Empresas Públicas No Financieras EPNF"/>
    <s v="Préstamos"/>
    <x v="0"/>
    <s v="ETAPA  EP CUENCA"/>
    <x v="0"/>
    <s v="INTERNATIONAL ORGANIZATIONS"/>
    <s v="1753-OC-EC"/>
    <s v="1753-OC-EC"/>
    <s v="BID"/>
    <n v="17960729.109999999"/>
    <n v="0"/>
    <n v="0"/>
    <n v="0"/>
    <n v="0"/>
    <n v="0"/>
    <n v="0"/>
    <n v="0"/>
    <n v="17960729.109999999"/>
    <d v="2006-12-07T00:00:00"/>
    <d v="2031-12-07T00:00:00"/>
    <n v="61250000"/>
    <n v="61250000"/>
    <n v="5.3561643835616435"/>
    <n v="25.016438356164382"/>
    <n v="6.4354300000000003E-2"/>
    <s v="SOFR + MARGEN"/>
    <n v="1.2E-2"/>
    <n v="5.3561643835616435"/>
    <n v="25.016438356164382"/>
    <n v="6.4354300000000003E-2"/>
    <s v="BID"/>
    <s v="BID"/>
  </r>
  <r>
    <n v="20268000"/>
    <x v="0"/>
    <x v="0"/>
    <x v="1"/>
    <s v="USD"/>
    <s v="Sector Público No Financiero SPNF"/>
    <s v="Gobierno General"/>
    <s v="Gobiernos Autonomos Descentralizados GADS"/>
    <s v="Concejo Municipal"/>
    <s v="Préstamos"/>
    <x v="0"/>
    <s v="MUN. CUENCA"/>
    <x v="0"/>
    <s v="INTERNATIONAL ORGANIZATIONS"/>
    <s v="1761-OC-EC"/>
    <s v="1761-OC-EC"/>
    <s v="BID"/>
    <n v="1523285.15"/>
    <n v="0"/>
    <n v="0"/>
    <n v="0"/>
    <n v="0"/>
    <n v="0"/>
    <n v="0"/>
    <n v="0"/>
    <n v="1523285.15"/>
    <d v="2006-12-07T00:00:00"/>
    <d v="2031-12-07T00:00:00"/>
    <n v="6588000"/>
    <n v="6063747.96"/>
    <n v="5.3561643835616435"/>
    <n v="25.016438356164382"/>
    <n v="5.5399999999999998E-2"/>
    <s v="LIBOR (3 meses) ajustada"/>
    <n v="8.0000000000000002E-3"/>
    <n v="5.3561643835616435"/>
    <n v="25.016438356164382"/>
    <n v="5.5399999999999998E-2"/>
    <s v="BID"/>
    <s v="BID"/>
  </r>
  <r>
    <n v="20269000"/>
    <x v="0"/>
    <x v="0"/>
    <x v="1"/>
    <s v="USD"/>
    <s v="Sector Público No Financiero SPNF"/>
    <s v="Gobierno General"/>
    <s v="Gobiernos Autonomos Descentralizados GADS"/>
    <s v="Concejo Municipal"/>
    <s v="Préstamos"/>
    <x v="0"/>
    <s v="DMQ"/>
    <x v="0"/>
    <s v="INTERNATIONAL ORGANIZATIONS"/>
    <s v="1740-OC-EC"/>
    <s v="1740-OC-EC"/>
    <s v="BID"/>
    <n v="2383348.2400000002"/>
    <n v="0"/>
    <n v="0"/>
    <n v="0"/>
    <n v="0"/>
    <n v="0"/>
    <n v="0"/>
    <n v="0"/>
    <n v="2383348.2400000002"/>
    <d v="2007-03-05T00:00:00"/>
    <d v="2027-03-05T00:00:00"/>
    <n v="37100000"/>
    <n v="35314037.869999997"/>
    <n v="0.59452054794520548"/>
    <n v="20.013698630136986"/>
    <n v="5.3900000000000003E-2"/>
    <s v="FIJA"/>
    <n v="0"/>
    <n v="0.59452054794520548"/>
    <n v="20.013698630136986"/>
    <n v="5.3900000000000003E-2"/>
    <s v="BID"/>
    <s v="BID"/>
  </r>
  <r>
    <n v="20270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1791-OC-EC"/>
    <s v="1791-OC-EC"/>
    <s v="BID"/>
    <n v="1724137.96"/>
    <n v="0"/>
    <n v="0"/>
    <n v="0"/>
    <n v="0"/>
    <n v="0"/>
    <n v="0"/>
    <n v="0"/>
    <n v="1724137.96"/>
    <d v="2007-06-29T00:00:00"/>
    <d v="2026-11-15T00:00:00"/>
    <n v="50000000"/>
    <n v="50000000"/>
    <n v="0.29315068493150687"/>
    <n v="19.394520547945206"/>
    <n v="5.3900000000000003E-2"/>
    <s v="FIJA"/>
    <n v="0"/>
    <n v="0.29315068493150687"/>
    <n v="19.394520547945206"/>
    <n v="5.3900000000000003E-2"/>
    <s v="BID"/>
    <s v="BID"/>
  </r>
  <r>
    <n v="20271000"/>
    <x v="0"/>
    <x v="0"/>
    <x v="0"/>
    <s v="USD"/>
    <s v="Sector Público No Financiero SPNF"/>
    <s v="Empresas Públicas No Financieras EPNF"/>
    <s v="Empresas Públicas No Financieras EPNF"/>
    <s v="Empresas Públicas No Financieras EPNF"/>
    <s v="Préstamos"/>
    <x v="0"/>
    <s v="TAME"/>
    <x v="0"/>
    <s v="INTERNATIONAL ORGANIZATIONS"/>
    <s v="1925-OC-EC"/>
    <s v="1925-OC-EC"/>
    <s v="BID"/>
    <n v="4910075.6500000004"/>
    <n v="0"/>
    <n v="0"/>
    <n v="0"/>
    <n v="0"/>
    <n v="0"/>
    <n v="0"/>
    <n v="0"/>
    <n v="4910075.6500000004"/>
    <d v="2007-12-12T00:00:00"/>
    <d v="2027-12-12T00:00:00"/>
    <n v="62250000"/>
    <n v="62188291.189999998"/>
    <n v="1.3671232876712329"/>
    <n v="20.013698630136986"/>
    <n v="5.3900000000000003E-2"/>
    <s v="FIJA"/>
    <n v="0"/>
    <n v="1.3671232876712329"/>
    <n v="20.013698630136986"/>
    <n v="5.3900000000000003E-2"/>
    <s v="BID"/>
    <s v="BID"/>
  </r>
  <r>
    <n v="20272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1754-OC-EC"/>
    <s v="1754-OC-EC"/>
    <s v="BID"/>
    <n v="27857142.827"/>
    <n v="0"/>
    <n v="0"/>
    <n v="0"/>
    <n v="0"/>
    <n v="0"/>
    <n v="0"/>
    <n v="0"/>
    <n v="27857142.827"/>
    <d v="2007-12-12T00:00:00"/>
    <d v="2032-12-12T00:00:00"/>
    <n v="90000000"/>
    <n v="90000000"/>
    <n v="6.3726027397260276"/>
    <n v="25.019178082191782"/>
    <n v="5.3900000000000003E-2"/>
    <s v="FIJA"/>
    <n v="0"/>
    <n v="6.3726027397260276"/>
    <n v="25.019178082191782"/>
    <n v="5.3900000000000003E-2"/>
    <s v="BID"/>
    <s v="BID"/>
  </r>
  <r>
    <n v="20273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1923-BL-OC/EC"/>
    <s v="1923-BL-OC/EC"/>
    <s v="BID"/>
    <n v="27383673.48"/>
    <n v="0"/>
    <n v="0"/>
    <n v="0"/>
    <n v="0"/>
    <n v="0"/>
    <n v="0"/>
    <n v="0"/>
    <n v="27383673.48"/>
    <d v="2007-12-12T00:00:00"/>
    <d v="2037-12-12T00:00:00"/>
    <n v="38100000"/>
    <n v="38100000"/>
    <n v="11.375342465753425"/>
    <n v="30.021917808219179"/>
    <n v="5.3900000000000003E-2"/>
    <s v="FIJA"/>
    <n v="0"/>
    <n v="11.375342465753425"/>
    <n v="30.021917808219179"/>
    <n v="5.3900000000000003E-2"/>
    <s v="BID"/>
    <s v="BID"/>
  </r>
  <r>
    <n v="20274000"/>
    <x v="0"/>
    <x v="0"/>
    <x v="1"/>
    <s v="USD"/>
    <s v="Sector Público No Financiero SPNF"/>
    <s v="Empresas Públicas No Financieras EPNF"/>
    <s v="Empresas Públicas No Financieras EPNF"/>
    <s v="Empresas Públicas No Financieras EPNF"/>
    <s v="Préstamos"/>
    <x v="0"/>
    <s v="EMAAP-Q"/>
    <x v="0"/>
    <s v="INTERNATIONAL ORGANIZATIONS"/>
    <s v="1802-OC-EC"/>
    <s v="1802-OC-EC"/>
    <s v="BID"/>
    <n v="22994846.289999999"/>
    <n v="0"/>
    <n v="0"/>
    <n v="0"/>
    <n v="0"/>
    <n v="0"/>
    <n v="0"/>
    <n v="0"/>
    <n v="22994846.289999999"/>
    <d v="2007-12-12T00:00:00"/>
    <d v="2032-12-12T00:00:00"/>
    <n v="67100000"/>
    <n v="67100000"/>
    <n v="6.3726027397260276"/>
    <n v="25.019178082191782"/>
    <n v="6.4493900000000007E-2"/>
    <s v="SOFR + MARGEN"/>
    <n v="1.2E-2"/>
    <n v="6.3726027397260276"/>
    <n v="25.019178082191782"/>
    <n v="6.4493900000000007E-2"/>
    <s v="BID"/>
    <s v="BID"/>
  </r>
  <r>
    <n v="20276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1924-OC-EC"/>
    <s v="1924-OC-EC"/>
    <s v="BID"/>
    <n v="74580886.820999995"/>
    <n v="0"/>
    <n v="0"/>
    <n v="0"/>
    <n v="0"/>
    <n v="0"/>
    <n v="0"/>
    <n v="0"/>
    <n v="74580886.820999995"/>
    <d v="2007-12-12T00:00:00"/>
    <d v="2032-12-12T00:00:00"/>
    <n v="246400000"/>
    <n v="246400000"/>
    <n v="6.3726027397260276"/>
    <n v="25.019178082191782"/>
    <n v="5.3900000000000003E-2"/>
    <s v="FIJA"/>
    <n v="0"/>
    <n v="6.3726027397260276"/>
    <n v="25.019178082191782"/>
    <n v="5.3900000000000003E-2"/>
    <s v="BID"/>
    <s v="BID"/>
  </r>
  <r>
    <n v="20277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2114/BL-EC-OC"/>
    <s v="2114/BL-EC-OC"/>
    <s v="BID"/>
    <n v="4297050.09"/>
    <n v="0"/>
    <n v="0"/>
    <n v="0"/>
    <n v="0"/>
    <n v="0"/>
    <n v="0"/>
    <n v="0"/>
    <n v="4297050.09"/>
    <d v="2009-03-31T00:00:00"/>
    <d v="2039-03-31T00:00:00"/>
    <n v="38080000"/>
    <n v="8098286.7699999996"/>
    <n v="12.673972602739726"/>
    <n v="30.019178082191782"/>
    <n v="3.6799999999999999E-2"/>
    <s v="FIJA"/>
    <n v="0"/>
    <n v="12.673972602739726"/>
    <n v="30.019178082191782"/>
    <n v="3.6799999999999999E-2"/>
    <s v="BID"/>
    <s v="BID"/>
  </r>
  <r>
    <n v="20278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2113/OC-EC"/>
    <s v="2113/OC-EC"/>
    <s v="BID"/>
    <n v="450000"/>
    <n v="0"/>
    <n v="0"/>
    <n v="0"/>
    <n v="0"/>
    <n v="0"/>
    <n v="0"/>
    <n v="0"/>
    <n v="450000"/>
    <d v="2009-03-31T00:00:00"/>
    <d v="2029-03-31T00:00:00"/>
    <n v="2400000"/>
    <n v="2400000"/>
    <n v="2.6684931506849314"/>
    <n v="20.013698630136986"/>
    <n v="1.6079E-2"/>
    <s v="FIJA"/>
    <n v="0"/>
    <n v="2.6684931506849314"/>
    <n v="20.013698630136986"/>
    <n v="1.6079E-2"/>
    <s v="BID"/>
    <s v="BID"/>
  </r>
  <r>
    <n v="20279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2114/BL-EC-SF"/>
    <s v="2114/BL-EC-SF"/>
    <s v="BID"/>
    <n v="2024571.69"/>
    <n v="0"/>
    <n v="0"/>
    <n v="0"/>
    <n v="0"/>
    <n v="0"/>
    <n v="0"/>
    <n v="0"/>
    <n v="2024571.69"/>
    <d v="2009-03-31T00:00:00"/>
    <d v="2049-03-31T00:00:00"/>
    <n v="9520000"/>
    <n v="2024571.69"/>
    <n v="22.682191780821917"/>
    <n v="40.027397260273972"/>
    <n v="2.5000000000000001E-3"/>
    <s v="FIJA"/>
    <n v="0"/>
    <n v="22.682191780821917"/>
    <n v="40.027397260273972"/>
    <n v="2.5000000000000001E-3"/>
    <s v="BID"/>
    <s v="BID"/>
  </r>
  <r>
    <n v="20280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2201/OC-EC"/>
    <s v="2201/OC-EC"/>
    <s v="BID"/>
    <n v="159815465.736"/>
    <n v="0"/>
    <n v="0"/>
    <n v="0"/>
    <n v="0"/>
    <n v="0"/>
    <n v="0"/>
    <n v="0"/>
    <n v="159815465.736"/>
    <d v="2010-02-19T00:00:00"/>
    <d v="2035-02-19T00:00:00"/>
    <n v="350000000"/>
    <n v="336662873.99000001"/>
    <n v="8.5616438356164384"/>
    <n v="25.016438356164382"/>
    <n v="1.8360000000000001E-2"/>
    <s v="FIJA"/>
    <n v="0"/>
    <n v="8.5616438356164384"/>
    <n v="25.016438356164382"/>
    <n v="1.8360000000000001E-2"/>
    <s v="BID"/>
    <s v="BID"/>
  </r>
  <r>
    <n v="20281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2279-OC-EC"/>
    <s v="2279-OC-EC"/>
    <s v="BID"/>
    <n v="42805765.726000004"/>
    <n v="0"/>
    <n v="0"/>
    <n v="0"/>
    <n v="0"/>
    <n v="0"/>
    <n v="0"/>
    <n v="0"/>
    <n v="42805765.726000004"/>
    <d v="2010-03-22T00:00:00"/>
    <d v="2035-03-22T00:00:00"/>
    <n v="100000000"/>
    <n v="99880120"/>
    <n v="8.6465753424657539"/>
    <n v="25.016438356164382"/>
    <n v="1.8329999999999999E-2"/>
    <s v="FIJA"/>
    <n v="0"/>
    <n v="8.6465753424657539"/>
    <n v="25.016438356164382"/>
    <n v="1.8329999999999999E-2"/>
    <s v="BID"/>
    <s v="BID"/>
  </r>
  <r>
    <n v="20282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2340-OC-EC"/>
    <s v="2340-OC-EC"/>
    <s v="BID"/>
    <n v="34306277.030000001"/>
    <n v="0"/>
    <n v="0"/>
    <n v="0"/>
    <n v="0"/>
    <n v="0"/>
    <n v="0"/>
    <n v="0"/>
    <n v="34306277.030000001"/>
    <d v="2010-12-13T00:00:00"/>
    <d v="2035-12-13T00:00:00"/>
    <n v="75000000"/>
    <n v="75000000"/>
    <n v="9.375342465753425"/>
    <n v="25.016438356164382"/>
    <n v="1.7909999999999999E-2"/>
    <s v="FIJA"/>
    <n v="0"/>
    <n v="9.375342465753425"/>
    <n v="25.016438356164382"/>
    <n v="1.7909999999999999E-2"/>
    <s v="BID"/>
    <s v="BID"/>
  </r>
  <r>
    <n v="20283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2377-OC-EC"/>
    <s v="2377-OC-EC"/>
    <s v="BID"/>
    <n v="13567244.050000001"/>
    <n v="0"/>
    <n v="678362.2"/>
    <n v="119595.15"/>
    <n v="0"/>
    <n v="-1.1641532182693481E-9"/>
    <n v="0"/>
    <n v="0"/>
    <n v="12888881.85"/>
    <d v="2011-01-10T00:00:00"/>
    <d v="2036-01-10T00:00:00"/>
    <n v="30000000"/>
    <n v="27053570.93"/>
    <n v="9.4520547945205475"/>
    <n v="25.016438356164382"/>
    <n v="1.7781000000000002E-2"/>
    <s v="FIJA"/>
    <n v="0"/>
    <n v="9.4520547945205475"/>
    <n v="25.016438356164382"/>
    <n v="1.7781000000000002E-2"/>
    <s v="BID"/>
    <s v="BID"/>
  </r>
  <r>
    <n v="20284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2457/OC-EC"/>
    <s v="2457/OC-EC"/>
    <s v="BID"/>
    <n v="30809523.82"/>
    <n v="0"/>
    <n v="1540476.19"/>
    <n v="274778.36"/>
    <n v="0"/>
    <n v="0"/>
    <n v="0"/>
    <n v="0"/>
    <n v="29269047.629999999"/>
    <d v="2011-02-01T00:00:00"/>
    <d v="2036-02-01T00:00:00"/>
    <n v="64700000"/>
    <n v="64700000"/>
    <n v="9.5123287671232877"/>
    <n v="25.016438356164382"/>
    <n v="1.7995000000000001E-2"/>
    <s v="FIJA"/>
    <n v="0"/>
    <n v="9.5123287671232877"/>
    <n v="25.016438356164382"/>
    <n v="1.7995000000000001E-2"/>
    <s v="BID"/>
    <s v="BID"/>
  </r>
  <r>
    <n v="20285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2461/OC-EC"/>
    <s v="2461/OC-EC"/>
    <s v="BID"/>
    <n v="42817149.640000001"/>
    <n v="0"/>
    <n v="2140857.4900000002"/>
    <n v="381869.8"/>
    <n v="0"/>
    <n v="0"/>
    <n v="0"/>
    <n v="0"/>
    <n v="40676292.149999999"/>
    <d v="2011-02-01T00:00:00"/>
    <d v="2036-02-01T00:00:00"/>
    <n v="90000000"/>
    <n v="89391856.319999993"/>
    <n v="9.5123287671232877"/>
    <n v="25.016438356164382"/>
    <n v="1.7995000000000001E-2"/>
    <s v="FIJA"/>
    <n v="0"/>
    <n v="9.5123287671232877"/>
    <n v="25.016438356164382"/>
    <n v="1.7995000000000001E-2"/>
    <s v="BID"/>
    <s v="BID"/>
  </r>
  <r>
    <n v="20286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2472/OC-EC"/>
    <s v="2472/OC-EC"/>
    <s v="BID"/>
    <n v="24297230.399999999"/>
    <n v="0"/>
    <n v="1214861.52"/>
    <n v="216697.71"/>
    <n v="0"/>
    <n v="0"/>
    <n v="0"/>
    <n v="0"/>
    <n v="23082368.879999999"/>
    <d v="2011-02-01T00:00:00"/>
    <d v="2036-08-01T00:00:00"/>
    <n v="58000000"/>
    <n v="53844460.799999997"/>
    <n v="10.010958904109589"/>
    <n v="25.515068493150686"/>
    <n v="1.7995000000000001E-2"/>
    <s v="FIJA"/>
    <n v="0"/>
    <n v="10.010958904109589"/>
    <n v="25.515068493150686"/>
    <n v="1.7995000000000001E-2"/>
    <s v="BID"/>
    <s v="BID"/>
  </r>
  <r>
    <n v="20287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2487/OC-EC"/>
    <s v="2487/OC-EC"/>
    <s v="BID"/>
    <n v="33673025.560000002"/>
    <n v="0"/>
    <n v="0"/>
    <n v="0"/>
    <n v="0"/>
    <n v="0"/>
    <n v="0"/>
    <n v="0"/>
    <n v="33673025.560000002"/>
    <d v="2011-03-03T00:00:00"/>
    <d v="2036-03-03T00:00:00"/>
    <n v="78000000"/>
    <n v="73816306.129999995"/>
    <n v="9.5972602739726032"/>
    <n v="25.019178082191782"/>
    <n v="1.805E-2"/>
    <s v="FIJA"/>
    <n v="0"/>
    <n v="9.5972602739726032"/>
    <n v="25.019178082191782"/>
    <n v="1.805E-2"/>
    <s v="BID"/>
    <s v="BID"/>
  </r>
  <r>
    <n v="20288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2431/OC-EC"/>
    <s v="2431/OC-EC"/>
    <s v="BID"/>
    <n v="36669430.149999999"/>
    <n v="0"/>
    <n v="0"/>
    <n v="0"/>
    <n v="0"/>
    <n v="0"/>
    <n v="0"/>
    <n v="0"/>
    <n v="36669430.149999999"/>
    <d v="2011-03-27T00:00:00"/>
    <d v="2036-03-27T00:00:00"/>
    <n v="100000000"/>
    <n v="75711466.640000001"/>
    <n v="9.6630136986301363"/>
    <n v="25.019178082191782"/>
    <n v="1.8020000000000001E-2"/>
    <s v="FIJA"/>
    <n v="0"/>
    <n v="9.6630136986301363"/>
    <n v="25.019178082191782"/>
    <n v="1.8020000000000001E-2"/>
    <s v="BID"/>
    <s v="BID"/>
  </r>
  <r>
    <n v="20289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2585/OC-EC"/>
    <s v="2585/OC-EC"/>
    <s v="BID"/>
    <n v="17924442.280000001"/>
    <n v="0"/>
    <n v="0"/>
    <n v="0"/>
    <n v="0"/>
    <n v="0"/>
    <n v="0"/>
    <n v="0"/>
    <n v="17924442.280000001"/>
    <d v="2011-12-02T00:00:00"/>
    <d v="2036-12-02T00:00:00"/>
    <n v="40000000"/>
    <n v="34159388.969999999"/>
    <n v="10.347945205479451"/>
    <n v="25.019178082191782"/>
    <n v="1.8185E-2"/>
    <s v="FIJA"/>
    <n v="0"/>
    <n v="10.347945205479451"/>
    <n v="25.019178082191782"/>
    <n v="1.8185E-2"/>
    <s v="BID"/>
    <s v="BID"/>
  </r>
  <r>
    <n v="20290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2653/OC-EC"/>
    <s v="2653/OC-EC"/>
    <s v="BID"/>
    <n v="130686548.642"/>
    <n v="0"/>
    <n v="0"/>
    <n v="0"/>
    <n v="0"/>
    <n v="0"/>
    <n v="0"/>
    <n v="0"/>
    <n v="130686548.642"/>
    <d v="2011-12-15T00:00:00"/>
    <d v="2036-12-15T00:00:00"/>
    <n v="250000000"/>
    <n v="248933378.06999999"/>
    <n v="10.383561643835616"/>
    <n v="25.019178082191782"/>
    <n v="1.8185E-2"/>
    <s v="FIJA"/>
    <n v="0"/>
    <n v="10.383561643835616"/>
    <n v="25.019178082191782"/>
    <n v="1.8185E-2"/>
    <s v="BID"/>
    <s v="BID"/>
  </r>
  <r>
    <n v="20291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2608/OC-EC"/>
    <s v="2608/OC-EC"/>
    <s v="BID"/>
    <n v="19130434.719000001"/>
    <n v="0"/>
    <n v="0"/>
    <n v="0"/>
    <n v="0"/>
    <n v="0"/>
    <n v="0"/>
    <n v="0"/>
    <n v="19130434.719000001"/>
    <d v="2012-05-02T00:00:00"/>
    <d v="2037-05-02T00:00:00"/>
    <n v="40000000"/>
    <n v="40000000"/>
    <n v="10.761643835616438"/>
    <n v="25.016438356164382"/>
    <n v="1.8159999999999999E-2"/>
    <s v="FIJA"/>
    <n v="0"/>
    <n v="10.761643835616438"/>
    <n v="25.016438356164382"/>
    <n v="1.8159999999999999E-2"/>
    <s v="BID"/>
    <s v="BID"/>
  </r>
  <r>
    <n v="20292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2584/OC-EC"/>
    <s v="2584/OC-EC"/>
    <s v="BID"/>
    <n v="1110936"/>
    <n v="0"/>
    <n v="0"/>
    <n v="0"/>
    <n v="0"/>
    <n v="0"/>
    <n v="0"/>
    <n v="0"/>
    <n v="1110936"/>
    <d v="2012-05-02T00:00:00"/>
    <d v="2037-05-02T00:00:00"/>
    <n v="2270161.4900000002"/>
    <n v="2270161.79"/>
    <n v="10.761643835616438"/>
    <n v="25.016438356164382"/>
    <n v="1.8159999999999999E-2"/>
    <s v="FIJA"/>
    <n v="0"/>
    <n v="10.761643835616438"/>
    <n v="25.016438356164382"/>
    <n v="1.8159999999999999E-2"/>
    <s v="BID"/>
    <s v="BID"/>
  </r>
  <r>
    <n v="20293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2678/OC-EC"/>
    <s v="2678/OC-EC"/>
    <s v="BID"/>
    <n v="7779158.2599999998"/>
    <n v="0"/>
    <n v="0"/>
    <n v="0"/>
    <n v="0"/>
    <n v="0"/>
    <n v="0"/>
    <n v="0"/>
    <n v="7779158.2599999998"/>
    <d v="2012-03-16T00:00:00"/>
    <d v="2037-03-16T00:00:00"/>
    <n v="14559417.130000001"/>
    <n v="14334092.779999999"/>
    <n v="10.632876712328768"/>
    <n v="25.016438356164382"/>
    <n v="1.8134000000000001E-2"/>
    <s v="FIJA"/>
    <n v="0"/>
    <n v="10.632876712328768"/>
    <n v="25.016438356164382"/>
    <n v="1.8134000000000001E-2"/>
    <s v="BID"/>
    <s v="BID"/>
  </r>
  <r>
    <n v="20295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2761/OC-EC"/>
    <s v="2761/OC-EC"/>
    <s v="BID"/>
    <n v="1518294.14"/>
    <n v="0"/>
    <n v="0"/>
    <n v="0"/>
    <n v="0"/>
    <n v="0"/>
    <n v="0"/>
    <n v="0"/>
    <n v="1518294.14"/>
    <d v="2012-08-15T00:00:00"/>
    <d v="2037-08-15T00:00:00"/>
    <n v="10000000"/>
    <n v="2447205.3199999998"/>
    <n v="11.049315068493151"/>
    <n v="25.016438356164382"/>
    <n v="1.8214999999999999E-2"/>
    <s v="FIJA"/>
    <n v="0"/>
    <n v="11.049315068493151"/>
    <n v="25.016438356164382"/>
    <n v="1.8214999999999999E-2"/>
    <s v="BID"/>
    <s v="BID"/>
  </r>
  <r>
    <n v="20297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2651/OC-EC"/>
    <s v="2651/OC-EC"/>
    <s v="BID"/>
    <n v="27380952.390000001"/>
    <n v="0"/>
    <n v="0"/>
    <n v="0"/>
    <n v="0"/>
    <n v="0"/>
    <n v="0"/>
    <n v="0"/>
    <n v="27380952.390000001"/>
    <d v="2012-11-30T00:00:00"/>
    <d v="2037-11-30T00:00:00"/>
    <n v="50000000"/>
    <n v="50000000"/>
    <n v="11.342465753424657"/>
    <n v="25.016438356164382"/>
    <n v="1.8373E-2"/>
    <s v="FIJA"/>
    <n v="0"/>
    <n v="11.342465753424657"/>
    <n v="25.016438356164382"/>
    <n v="1.8373E-2"/>
    <s v="BID"/>
    <s v="BID"/>
  </r>
  <r>
    <n v="20298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2797/OC-EC"/>
    <s v="2797/OC-EC"/>
    <s v="BID"/>
    <n v="94990000"/>
    <n v="0"/>
    <n v="0"/>
    <n v="0"/>
    <n v="0"/>
    <n v="0"/>
    <n v="0"/>
    <n v="0"/>
    <n v="94990000"/>
    <d v="2013-03-15T00:00:00"/>
    <d v="2037-11-15T00:00:00"/>
    <n v="100000000"/>
    <n v="94990000"/>
    <n v="11.301369863013699"/>
    <n v="24.687671232876713"/>
    <n v="1.7084999999999999E-2"/>
    <s v="FIJA"/>
    <n v="0"/>
    <n v="11.301369863013699"/>
    <n v="24.687671232876713"/>
    <n v="1.7084999999999999E-2"/>
    <s v="BID"/>
    <s v="BID"/>
  </r>
  <r>
    <n v="20299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2787/OC-EC"/>
    <s v="2787/OC-EC"/>
    <s v="BID"/>
    <n v="1348069.26"/>
    <n v="0"/>
    <n v="0"/>
    <n v="0"/>
    <n v="0"/>
    <n v="0"/>
    <n v="0"/>
    <n v="0"/>
    <n v="1348069.26"/>
    <d v="2013-03-15T00:00:00"/>
    <d v="2037-11-15T00:00:00"/>
    <n v="2168540.1800000002"/>
    <n v="2139185.0099999998"/>
    <n v="11.301369863013699"/>
    <n v="24.687671232876713"/>
    <n v="1.7864999999999999E-2"/>
    <s v="FIJA"/>
    <n v="0"/>
    <n v="11.301369863013699"/>
    <n v="24.687671232876713"/>
    <n v="1.7864999999999999E-2"/>
    <s v="BID"/>
    <s v="BID"/>
  </r>
  <r>
    <n v="20300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2839/OC-EC"/>
    <s v="2839/OC-EC"/>
    <s v="BID"/>
    <n v="73352227"/>
    <n v="0"/>
    <n v="0"/>
    <n v="0"/>
    <n v="0"/>
    <n v="0"/>
    <n v="0"/>
    <n v="0"/>
    <n v="73352227"/>
    <d v="2013-08-01T00:00:00"/>
    <d v="2037-12-15T00:00:00"/>
    <n v="100000000"/>
    <n v="94118010.799999997"/>
    <n v="11.383561643835616"/>
    <n v="24.389041095890413"/>
    <n v="1.7084999999999999E-2"/>
    <s v="FIJA"/>
    <n v="0"/>
    <n v="11.383561643835616"/>
    <n v="24.389041095890413"/>
    <n v="1.7084999999999999E-2"/>
    <s v="BID"/>
    <s v="BID"/>
  </r>
  <r>
    <n v="20301000"/>
    <x v="0"/>
    <x v="0"/>
    <x v="1"/>
    <s v="USD"/>
    <s v="Sector Público No Financiero SPNF"/>
    <s v="Gobierno General"/>
    <s v="Gobiernos Autonomos Descentralizados GADS"/>
    <s v="Concejo Provincial"/>
    <s v="Préstamos"/>
    <x v="0"/>
    <s v="CON. PROV. CHIMBORAZ"/>
    <x v="0"/>
    <s v="INTERNATIONAL ORGANIZATIONS"/>
    <s v="2950/OC-EC"/>
    <s v="2950/OC-EC"/>
    <s v="BID"/>
    <n v="7500000"/>
    <n v="0"/>
    <n v="0"/>
    <n v="0"/>
    <n v="0"/>
    <n v="0"/>
    <n v="0"/>
    <n v="0"/>
    <n v="7500000"/>
    <d v="2013-09-23T00:00:00"/>
    <d v="2033-09-15T00:00:00"/>
    <n v="15000000"/>
    <n v="15000000"/>
    <n v="7.1315068493150688"/>
    <n v="19.991780821917807"/>
    <n v="5.1224499999999999E-2"/>
    <s v="SOFR + MARGEN"/>
    <n v="1.2E-2"/>
    <n v="7.1315068493150688"/>
    <n v="19.991780821917807"/>
    <n v="5.1224499999999999E-2"/>
    <s v="BID"/>
    <s v="BID"/>
  </r>
  <r>
    <n v="20302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3073/OC-EC"/>
    <s v="3073/OC-EC"/>
    <s v="BID"/>
    <n v="267002186.13"/>
    <n v="0"/>
    <n v="0"/>
    <n v="0"/>
    <n v="0"/>
    <n v="0"/>
    <n v="0"/>
    <n v="0"/>
    <n v="267002186.13"/>
    <d v="2013-12-03T00:00:00"/>
    <d v="2038-11-15T00:00:00"/>
    <n v="270000000"/>
    <n v="267002186.13"/>
    <n v="12.301369863013699"/>
    <n v="24.967123287671232"/>
    <n v="2.9499999999999998E-2"/>
    <s v="FIJA"/>
    <n v="0"/>
    <n v="12.301369863013699"/>
    <n v="24.967123287671232"/>
    <n v="2.9499999999999998E-2"/>
    <s v="BID"/>
    <s v="BID"/>
  </r>
  <r>
    <n v="20303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3087/OC-EC"/>
    <s v="3087/OC-EC"/>
    <s v="BID"/>
    <n v="11526347.335000001"/>
    <n v="0"/>
    <n v="0"/>
    <n v="0"/>
    <n v="0"/>
    <n v="0"/>
    <n v="0"/>
    <n v="0"/>
    <n v="11526347.335000001"/>
    <d v="2014-03-28T00:00:00"/>
    <d v="2033-11-15T00:00:00"/>
    <n v="30000000"/>
    <n v="29950000"/>
    <n v="7.2986301369863016"/>
    <n v="19.649315068493152"/>
    <n v="1.7437000000000001E-2"/>
    <s v="FIJA"/>
    <n v="0"/>
    <n v="7.2986301369863016"/>
    <n v="19.649315068493152"/>
    <n v="1.7437000000000001E-2"/>
    <s v="BID"/>
    <s v="BID"/>
  </r>
  <r>
    <n v="20304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3135/OC-EC"/>
    <s v="3135/OC-EC"/>
    <s v="BID"/>
    <n v="59363606.200000003"/>
    <n v="0"/>
    <n v="0"/>
    <n v="593393.81000000006"/>
    <n v="0"/>
    <n v="0"/>
    <n v="0"/>
    <n v="0"/>
    <n v="59363606.200000003"/>
    <d v="2014-03-28T00:00:00"/>
    <d v="2039-01-15T00:00:00"/>
    <n v="60000000"/>
    <n v="59363606.200000003"/>
    <n v="12.468493150684932"/>
    <n v="24.81917808219178"/>
    <n v="4.3853000000000003E-2"/>
    <s v="FIJA"/>
    <n v="0"/>
    <n v="12.468493150684932"/>
    <n v="24.81917808219178"/>
    <n v="4.3853000000000003E-2"/>
    <s v="BID"/>
    <s v="BID"/>
  </r>
  <r>
    <n v="20305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3120/OC-EC"/>
    <s v="3120/OC-EC"/>
    <s v="BID"/>
    <n v="10329042.83"/>
    <n v="0"/>
    <n v="1513039.51"/>
    <n v="91889.99"/>
    <n v="0"/>
    <n v="0"/>
    <n v="0"/>
    <n v="0"/>
    <n v="8816003.3200000003"/>
    <d v="2014-04-24T00:00:00"/>
    <d v="2039-01-15T00:00:00"/>
    <n v="20000000"/>
    <n v="10329042.83"/>
    <n v="12.468493150684932"/>
    <n v="24.745205479452054"/>
    <n v="1.7940000000000001E-2"/>
    <s v="FIJA"/>
    <n v="0"/>
    <n v="12.468493150684932"/>
    <n v="24.745205479452054"/>
    <n v="1.7940000000000001E-2"/>
    <s v="BID"/>
    <s v="BID"/>
  </r>
  <r>
    <n v="20306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3187/OC-EC"/>
    <s v="3187/OC-EC"/>
    <s v="BID"/>
    <n v="170000000"/>
    <n v="0"/>
    <n v="0"/>
    <n v="0"/>
    <n v="0"/>
    <n v="0"/>
    <n v="0"/>
    <n v="0"/>
    <n v="170000000"/>
    <d v="2014-07-31T00:00:00"/>
    <d v="2039-06-15T00:00:00"/>
    <n v="170000000"/>
    <n v="170000000"/>
    <n v="12.882191780821918"/>
    <n v="24.890410958904109"/>
    <n v="2.9919999999999999E-2"/>
    <s v="FIJA"/>
    <n v="0"/>
    <n v="12.882191780821918"/>
    <n v="24.890410958904109"/>
    <n v="2.9919999999999999E-2"/>
    <s v="BID"/>
    <s v="BID"/>
  </r>
  <r>
    <n v="20307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3188/CH-EC"/>
    <s v="3188/CH-EC"/>
    <s v="BID"/>
    <n v="50000000"/>
    <n v="0"/>
    <n v="0"/>
    <n v="0"/>
    <n v="0"/>
    <n v="0"/>
    <n v="0"/>
    <n v="0"/>
    <n v="50000000"/>
    <d v="2014-07-31T00:00:00"/>
    <d v="2039-06-15T00:00:00"/>
    <n v="50000000"/>
    <n v="50000000"/>
    <n v="12.882191780821918"/>
    <n v="24.890410958904109"/>
    <n v="5.4853499999999999E-2"/>
    <s v="SOFR + MARGEN"/>
    <n v="1.2E-2"/>
    <n v="12.882191780821918"/>
    <n v="24.890410958904109"/>
    <n v="5.4853499999999999E-2"/>
    <s v="BID"/>
    <s v="BID"/>
  </r>
  <r>
    <n v="20308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3167/OC-EC"/>
    <s v="3167/OC-EC"/>
    <s v="BID"/>
    <n v="150000000"/>
    <n v="0"/>
    <n v="0"/>
    <n v="0"/>
    <n v="0"/>
    <n v="0"/>
    <n v="0"/>
    <n v="0"/>
    <n v="150000000"/>
    <d v="2014-06-23T00:00:00"/>
    <d v="2039-05-15T00:00:00"/>
    <n v="150000000"/>
    <n v="150000000"/>
    <n v="12.797260273972602"/>
    <n v="24.909589041095892"/>
    <n v="4.3860000000000003E-2"/>
    <s v="FIJA"/>
    <n v="0"/>
    <n v="12.797260273972602"/>
    <n v="24.909589041095892"/>
    <n v="4.3860000000000003E-2"/>
    <s v="BID"/>
    <s v="BID"/>
  </r>
  <r>
    <n v="20309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3232/OC-EC"/>
    <s v="3232/OC-EC"/>
    <s v="BID"/>
    <n v="116669044.58"/>
    <n v="0"/>
    <n v="0"/>
    <n v="0"/>
    <n v="0"/>
    <n v="0"/>
    <n v="0"/>
    <n v="0"/>
    <n v="116669044.58"/>
    <d v="2014-11-14T00:00:00"/>
    <d v="2039-08-15T00:00:00"/>
    <n v="120000000"/>
    <n v="118012000"/>
    <n v="13.049315068493151"/>
    <n v="24.767123287671232"/>
    <n v="2.9960000000000001E-2"/>
    <s v="FIJA"/>
    <n v="0"/>
    <n v="13.049315068493151"/>
    <n v="24.767123287671232"/>
    <n v="2.9960000000000001E-2"/>
    <s v="BID"/>
    <s v="BID"/>
  </r>
  <r>
    <n v="20310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3233/CH-EC"/>
    <s v="3233/CH-EC"/>
    <s v="BID"/>
    <n v="28257846.84"/>
    <n v="0"/>
    <n v="0"/>
    <n v="0"/>
    <n v="0"/>
    <n v="0"/>
    <n v="0"/>
    <n v="0"/>
    <n v="28257846.84"/>
    <d v="2014-11-14T00:00:00"/>
    <d v="2039-08-15T00:00:00"/>
    <n v="30000000"/>
    <n v="30000000"/>
    <n v="13.049315068493151"/>
    <n v="24.767123287671232"/>
    <n v="5.2531500000000002E-2"/>
    <s v="SOFR + MARGEN"/>
    <n v="1.2E-2"/>
    <n v="13.049315068493151"/>
    <n v="24.767123287671232"/>
    <n v="5.2531500000000002E-2"/>
    <s v="BID"/>
    <s v="BID"/>
  </r>
  <r>
    <n v="20311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3420/OC-EC"/>
    <s v="3420/OC-EC"/>
    <s v="BID"/>
    <n v="500000000"/>
    <n v="0"/>
    <n v="0"/>
    <n v="7135863.0199999996"/>
    <n v="0"/>
    <n v="0"/>
    <n v="0"/>
    <n v="0"/>
    <n v="500000000"/>
    <d v="2015-02-05T00:00:00"/>
    <d v="2035-01-15T00:00:00"/>
    <n v="500000000"/>
    <n v="500000000"/>
    <n v="8.4657534246575334"/>
    <n v="19.956164383561642"/>
    <n v="2.878E-2"/>
    <s v="FIJA"/>
    <n v="0"/>
    <n v="8.4657534246575334"/>
    <n v="19.956164383561642"/>
    <n v="2.878E-2"/>
    <s v="BID"/>
    <s v="BID"/>
  </r>
  <r>
    <n v="20313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3341/OC-EC"/>
    <s v="3341/OC-EC"/>
    <s v="BID"/>
    <n v="68695814.290000007"/>
    <n v="0"/>
    <n v="0"/>
    <n v="0"/>
    <n v="0"/>
    <n v="0"/>
    <n v="0"/>
    <n v="0"/>
    <n v="68695814.290000007"/>
    <d v="2015-02-05T00:00:00"/>
    <d v="2039-12-15T00:00:00"/>
    <n v="80000000"/>
    <n v="73162121.799999997"/>
    <n v="13.383561643835616"/>
    <n v="24.873972602739727"/>
    <n v="1.831E-2"/>
    <s v="FIJA"/>
    <n v="0"/>
    <n v="13.383561643835616"/>
    <n v="24.873972602739727"/>
    <n v="1.831E-2"/>
    <s v="BID"/>
    <s v="BID"/>
  </r>
  <r>
    <n v="20314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3325/OC-EC"/>
    <s v="3325/OC-EC"/>
    <s v="BID"/>
    <n v="14004240.310000001"/>
    <n v="0"/>
    <n v="0"/>
    <n v="0"/>
    <n v="0"/>
    <n v="0"/>
    <n v="0"/>
    <n v="0"/>
    <n v="14004240.310000001"/>
    <d v="2015-02-05T00:00:00"/>
    <d v="2039-12-15T00:00:00"/>
    <n v="30000000"/>
    <n v="14400000"/>
    <n v="13.383561643835616"/>
    <n v="24.873972602739727"/>
    <n v="1.8204999999999999E-2"/>
    <s v="FIJA"/>
    <n v="0"/>
    <n v="13.383561643835616"/>
    <n v="24.873972602739727"/>
    <n v="1.8204999999999999E-2"/>
    <s v="BID"/>
    <s v="BID"/>
  </r>
  <r>
    <n v="20315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2882-2882.1/OC-EC"/>
    <s v="2882-2882.1/OC-EC"/>
    <s v="BID"/>
    <n v="123200000"/>
    <n v="0"/>
    <n v="0"/>
    <n v="0"/>
    <n v="0"/>
    <n v="0"/>
    <n v="0"/>
    <n v="0"/>
    <n v="123200000"/>
    <d v="2015-06-16T00:00:00"/>
    <d v="2040-05-15T00:00:00"/>
    <n v="200000000"/>
    <n v="200000000"/>
    <n v="13.8"/>
    <n v="24.931506849315067"/>
    <n v="3.109E-2"/>
    <s v="FIJA"/>
    <n v="0"/>
    <n v="13.8"/>
    <n v="24.931506849315067"/>
    <n v="3.109E-2"/>
    <s v="BID"/>
    <s v="BID"/>
  </r>
  <r>
    <n v="20316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3670-OC-EC/X1014"/>
    <s v="3670-OC-EC/X1014"/>
    <s v="BID"/>
    <n v="120000000"/>
    <n v="0"/>
    <n v="0"/>
    <n v="0"/>
    <n v="0"/>
    <n v="0"/>
    <n v="0"/>
    <n v="0"/>
    <n v="120000000"/>
    <d v="2015-06-16T00:00:00"/>
    <d v="2041-04-15T00:00:00"/>
    <n v="300000000"/>
    <n v="160000000"/>
    <n v="14.717808219178082"/>
    <n v="25.849315068493151"/>
    <n v="3.1460000000000002E-2"/>
    <s v="FIJA"/>
    <n v="0"/>
    <n v="14.717808219178082"/>
    <n v="25.849315068493151"/>
    <n v="3.1460000000000002E-2"/>
    <s v="BID"/>
    <s v="BID"/>
  </r>
  <r>
    <n v="20317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3494/OC-EC"/>
    <s v="3494/OC-EC"/>
    <s v="BID"/>
    <n v="29579414.25"/>
    <n v="0"/>
    <n v="0"/>
    <n v="0"/>
    <n v="0"/>
    <n v="0"/>
    <n v="0"/>
    <n v="0"/>
    <n v="29579414.25"/>
    <d v="2015-09-30T00:00:00"/>
    <d v="2040-05-15T00:00:00"/>
    <n v="50000000"/>
    <n v="50000000"/>
    <n v="13.8"/>
    <n v="24.641095890410959"/>
    <n v="1.831E-2"/>
    <s v="FIJA"/>
    <n v="0"/>
    <n v="13.8"/>
    <n v="24.641095890410959"/>
    <n v="1.831E-2"/>
    <s v="BID"/>
    <s v="BID"/>
  </r>
  <r>
    <n v="20318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3494/CH-EC"/>
    <s v="3494/CH-EC"/>
    <s v="BID"/>
    <n v="18480000"/>
    <n v="0"/>
    <n v="0"/>
    <n v="0"/>
    <n v="0"/>
    <n v="0"/>
    <n v="0"/>
    <n v="0"/>
    <n v="18480000"/>
    <d v="2015-09-30T00:00:00"/>
    <d v="2040-05-15T00:00:00"/>
    <n v="30000000"/>
    <n v="30000000"/>
    <n v="13.8"/>
    <n v="24.641095890410959"/>
    <n v="4.9474499999999998E-2"/>
    <s v="SOFR + MARGEN"/>
    <n v="1.2E-2"/>
    <n v="13.8"/>
    <n v="24.641095890410959"/>
    <n v="4.9474499999999998E-2"/>
    <s v="BID"/>
    <s v="BID"/>
  </r>
  <r>
    <n v="20320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3710/OC-EC"/>
    <s v="3710/OC-EC"/>
    <s v="BID"/>
    <n v="82524751.319999993"/>
    <n v="0"/>
    <n v="0"/>
    <n v="0"/>
    <n v="0"/>
    <n v="0"/>
    <n v="0"/>
    <n v="0"/>
    <n v="82524751.319999993"/>
    <d v="2016-10-31T00:00:00"/>
    <d v="2041-08-15T00:00:00"/>
    <n v="118000000"/>
    <n v="118000000"/>
    <n v="15.052054794520547"/>
    <n v="24.805479452054794"/>
    <n v="4.514E-2"/>
    <s v="FIJA"/>
    <n v="0"/>
    <n v="15.052054794520547"/>
    <n v="24.805479452054794"/>
    <n v="4.514E-2"/>
    <s v="BID"/>
    <s v="BID"/>
  </r>
  <r>
    <n v="20321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3711/KI-EC"/>
    <s v="3711/KI-EC"/>
    <s v="BID"/>
    <n v="17467600"/>
    <n v="0"/>
    <n v="0"/>
    <n v="0"/>
    <n v="0"/>
    <n v="0"/>
    <n v="0"/>
    <n v="0"/>
    <n v="17467600"/>
    <d v="2016-10-31T00:00:00"/>
    <d v="2041-08-15T00:00:00"/>
    <n v="25000000"/>
    <n v="25000000"/>
    <n v="15.052054794520547"/>
    <n v="24.805479452054794"/>
    <n v="2.5000000000000001E-2"/>
    <s v="FIJA"/>
    <n v="0"/>
    <n v="15.052054794520547"/>
    <n v="24.805479452054794"/>
    <n v="2.5000000000000001E-2"/>
    <s v="BID"/>
    <s v="BID"/>
  </r>
  <r>
    <n v="20322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3726/OC-EC"/>
    <s v="3726/OC-EC"/>
    <s v="BID"/>
    <n v="111568673.38"/>
    <n v="0"/>
    <n v="0"/>
    <n v="0"/>
    <n v="0"/>
    <n v="0"/>
    <n v="0"/>
    <n v="0"/>
    <n v="111568673.38"/>
    <d v="2016-10-31T00:00:00"/>
    <d v="2041-08-15T00:00:00"/>
    <n v="160000000"/>
    <n v="159513936.72"/>
    <n v="15.052054794520547"/>
    <n v="24.805479452054794"/>
    <n v="4.514E-2"/>
    <s v="FIJA"/>
    <n v="0"/>
    <n v="15.052054794520547"/>
    <n v="24.805479452054794"/>
    <n v="4.514E-2"/>
    <s v="BID"/>
    <s v="BID"/>
  </r>
  <r>
    <n v="20323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3751/OC-EC"/>
    <s v="3751/OC-EC"/>
    <s v="BID"/>
    <n v="13224594.59"/>
    <n v="0"/>
    <n v="0"/>
    <n v="0"/>
    <n v="0"/>
    <n v="0"/>
    <n v="0"/>
    <n v="0"/>
    <n v="13224594.59"/>
    <d v="2016-11-29T00:00:00"/>
    <d v="2041-10-15T00:00:00"/>
    <n v="19720000"/>
    <n v="19019299.73"/>
    <n v="15.219178082191782"/>
    <n v="24.893150684931506"/>
    <n v="1.8394000000000001E-2"/>
    <s v="FIJA"/>
    <n v="0"/>
    <n v="15.219178082191782"/>
    <n v="24.893150684931506"/>
    <n v="1.8394000000000001E-2"/>
    <s v="BID"/>
    <s v="BID"/>
  </r>
  <r>
    <n v="20324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3906/OC-EC"/>
    <s v="3906/OC-EC"/>
    <s v="BID"/>
    <n v="42972585.780000001"/>
    <n v="0"/>
    <n v="3334276.85"/>
    <n v="980841.17"/>
    <n v="0"/>
    <n v="0"/>
    <n v="0"/>
    <n v="0"/>
    <n v="39638308.93"/>
    <d v="2017-04-18T00:00:00"/>
    <d v="2042-01-15T00:00:00"/>
    <n v="60000000"/>
    <n v="60000000"/>
    <n v="15.471232876712328"/>
    <n v="24.761643835616439"/>
    <n v="4.5104999999999999E-2"/>
    <s v="FIJA"/>
    <n v="0"/>
    <n v="15.471232876712328"/>
    <n v="24.761643835616439"/>
    <n v="4.5104999999999999E-2"/>
    <s v="BID"/>
    <s v="BID"/>
  </r>
  <r>
    <n v="20325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3913/OC-EC"/>
    <s v="3913/OC-EC"/>
    <s v="BID"/>
    <n v="7249384.5"/>
    <n v="0"/>
    <n v="0"/>
    <n v="0"/>
    <n v="0"/>
    <n v="0"/>
    <n v="0"/>
    <n v="0"/>
    <n v="7249384.5"/>
    <d v="2017-05-26T00:00:00"/>
    <d v="2042-02-15T00:00:00"/>
    <n v="12447779"/>
    <n v="12447779"/>
    <n v="15.556164383561644"/>
    <n v="24.742465753424657"/>
    <n v="4.5103999999999998E-2"/>
    <s v="FIJA"/>
    <n v="0"/>
    <n v="15.556164383561644"/>
    <n v="24.742465753424657"/>
    <n v="4.5103999999999998E-2"/>
    <s v="BID"/>
    <s v="BID"/>
  </r>
  <r>
    <n v="20326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4364/OC-EC"/>
    <s v="4364/OC-EC"/>
    <s v="BID"/>
    <n v="172746927.16999999"/>
    <n v="0"/>
    <n v="0"/>
    <n v="0"/>
    <n v="0"/>
    <n v="0"/>
    <n v="0"/>
    <n v="0"/>
    <n v="172746927.16999999"/>
    <d v="2018-09-07T00:00:00"/>
    <d v="2042-12-15T00:00:00"/>
    <n v="237600000"/>
    <n v="237600000"/>
    <n v="16.386301369863013"/>
    <n v="24.287671232876711"/>
    <n v="4.5242999999999998E-2"/>
    <s v="FIJA"/>
    <n v="0"/>
    <n v="16.386301369863013"/>
    <n v="24.287671232876711"/>
    <n v="4.5242999999999998E-2"/>
    <s v="BID"/>
    <s v="BID"/>
  </r>
  <r>
    <n v="20327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2882/OC-EC-2"/>
    <s v="2882/OC-EC-2"/>
    <s v="BID"/>
    <n v="193595000"/>
    <n v="0"/>
    <n v="0"/>
    <n v="0"/>
    <n v="0"/>
    <n v="0"/>
    <n v="0"/>
    <n v="0"/>
    <n v="193595000"/>
    <d v="2018-09-07T00:00:00"/>
    <d v="2043-11-15T00:00:00"/>
    <n v="250000000"/>
    <n v="249800000"/>
    <n v="17.304109589041097"/>
    <n v="25.205479452054796"/>
    <n v="4.5449999999999997E-2"/>
    <s v="FIJA"/>
    <n v="0"/>
    <n v="17.304109589041097"/>
    <n v="25.205479452054796"/>
    <n v="4.5449999999999997E-2"/>
    <s v="BID"/>
    <s v="BID"/>
  </r>
  <r>
    <n v="20328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4614/OC-EC"/>
    <s v="4614/OC-EC"/>
    <s v="BID"/>
    <n v="77500000"/>
    <n v="0"/>
    <n v="0"/>
    <n v="0"/>
    <n v="0"/>
    <n v="0"/>
    <n v="0"/>
    <n v="0"/>
    <n v="77500000"/>
    <d v="2018-12-11T00:00:00"/>
    <d v="2038-10-15T00:00:00"/>
    <n v="100000000"/>
    <n v="100000000"/>
    <n v="12.216438356164383"/>
    <n v="19.857534246575341"/>
    <n v="1.84E-2"/>
    <s v="FIJA"/>
    <n v="0"/>
    <n v="12.216438356164383"/>
    <n v="19.857534246575341"/>
    <n v="1.84E-2"/>
    <s v="BID"/>
    <s v="BID"/>
  </r>
  <r>
    <n v="20329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4607/OC-EC"/>
    <s v="4607/OC-EC"/>
    <s v="BID"/>
    <n v="9660706.6999999993"/>
    <n v="0"/>
    <n v="0"/>
    <n v="0"/>
    <n v="0"/>
    <n v="0"/>
    <n v="0"/>
    <n v="0"/>
    <n v="9660706.6999999993"/>
    <d v="2019-03-12T00:00:00"/>
    <d v="2043-11-15T00:00:00"/>
    <n v="50000000"/>
    <n v="41841940"/>
    <n v="17.304109589041097"/>
    <n v="24.695890410958903"/>
    <n v="4.5429999999999998E-2"/>
    <s v="FIJA"/>
    <n v="0"/>
    <n v="17.304109589041097"/>
    <n v="24.695890410958903"/>
    <n v="4.5429999999999998E-2"/>
    <s v="BID"/>
    <s v="BID"/>
  </r>
  <r>
    <n v="20330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4670/OC-EC"/>
    <s v="4670/OC-EC"/>
    <s v="BID"/>
    <n v="20191309.710000001"/>
    <n v="0"/>
    <n v="0"/>
    <n v="0"/>
    <n v="0"/>
    <n v="0"/>
    <n v="0"/>
    <n v="0"/>
    <n v="20191309.710000001"/>
    <d v="2019-04-10T00:00:00"/>
    <d v="2043-11-15T00:00:00"/>
    <n v="50000000"/>
    <n v="50000000"/>
    <n v="17.304109589041097"/>
    <n v="24.616438356164384"/>
    <n v="4.9292599999999999E-2"/>
    <s v="SOFR + MARGEN"/>
    <n v="1.2E-2"/>
    <n v="17.304109589041097"/>
    <n v="24.616438356164384"/>
    <n v="4.9292599999999999E-2"/>
    <s v="BID"/>
    <s v="BID"/>
  </r>
  <r>
    <n v="20332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4788/OC-EC"/>
    <s v="4788/OC-EC"/>
    <s v="BID"/>
    <n v="63603323.780000001"/>
    <n v="0"/>
    <n v="0"/>
    <n v="0"/>
    <n v="0"/>
    <n v="0"/>
    <n v="0"/>
    <n v="0"/>
    <n v="63603323.780000001"/>
    <d v="2019-07-12T00:00:00"/>
    <d v="2044-06-15T00:00:00"/>
    <n v="93900000"/>
    <n v="93900000"/>
    <n v="17.887671232876713"/>
    <n v="24.945205479452056"/>
    <n v="4.5447000000000001E-2"/>
    <s v="FIJA"/>
    <n v="0"/>
    <n v="17.887671232876713"/>
    <n v="24.945205479452056"/>
    <n v="4.5447000000000001E-2"/>
    <s v="BID"/>
    <s v="BID"/>
  </r>
  <r>
    <n v="20333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4343/OC-EC"/>
    <s v="4343/OC-EC"/>
    <s v="BID"/>
    <n v="110205590.5"/>
    <n v="0"/>
    <n v="0"/>
    <n v="0"/>
    <n v="0"/>
    <n v="0"/>
    <n v="0"/>
    <n v="0"/>
    <n v="110205590.5"/>
    <d v="2019-07-03T00:00:00"/>
    <d v="2042-11-15T00:00:00"/>
    <n v="150000000"/>
    <n v="150000000"/>
    <n v="16.304109589041097"/>
    <n v="23.386301369863013"/>
    <n v="4.5249999999999999E-2"/>
    <s v="FIJA"/>
    <n v="0"/>
    <n v="16.304109589041097"/>
    <n v="23.386301369863013"/>
    <n v="4.5249999999999999E-2"/>
    <s v="BID"/>
    <s v="BID"/>
  </r>
  <r>
    <n v="20334000"/>
    <x v="0"/>
    <x v="0"/>
    <x v="1"/>
    <s v="USD"/>
    <s v="Sector Público No Financiero SPNF"/>
    <s v="Empresas Públicas No Financieras EPNF"/>
    <s v="Empresas Públicas No Financieras EPNF"/>
    <s v="Empresas Públicas No Financieras EPNF"/>
    <s v="Préstamos"/>
    <x v="0"/>
    <s v="EMAAP-Q"/>
    <x v="0"/>
    <s v="INTERNATIONAL ORGANIZATIONS"/>
    <s v="4759/OC-EC"/>
    <s v="4759/OC-EC"/>
    <s v="BID"/>
    <n v="76325372.709999993"/>
    <n v="0"/>
    <n v="2180724.9300000002"/>
    <n v="1733883.34"/>
    <n v="33013.410000000003"/>
    <n v="7.9162418842315674E-9"/>
    <n v="0"/>
    <n v="0"/>
    <n v="74144647.780000001"/>
    <d v="2019-07-23T00:00:00"/>
    <d v="2043-07-15T00:00:00"/>
    <n v="87100000"/>
    <n v="87100000"/>
    <n v="16.967123287671232"/>
    <n v="23.994520547945207"/>
    <n v="5.3405899999999999E-2"/>
    <s v="SOFR + MARGEN"/>
    <n v="1.2E-2"/>
    <n v="16.967123287671232"/>
    <n v="23.994520547945207"/>
    <n v="5.3405899999999999E-2"/>
    <s v="BID"/>
    <s v="BID"/>
  </r>
  <r>
    <n v="20335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4825/OC-EC"/>
    <s v="4825/OC-EC"/>
    <s v="BID"/>
    <n v="232500000"/>
    <n v="0"/>
    <n v="0"/>
    <n v="0"/>
    <n v="0"/>
    <n v="0"/>
    <n v="0"/>
    <n v="0"/>
    <n v="232500000"/>
    <d v="2019-07-23T00:00:00"/>
    <d v="2039-04-15T00:00:00"/>
    <n v="300000000"/>
    <n v="300000000"/>
    <n v="12.715068493150685"/>
    <n v="19.742465753424657"/>
    <n v="4.4872000000000002E-2"/>
    <s v="FIJA"/>
    <n v="0"/>
    <n v="12.715068493150685"/>
    <n v="19.742465753424657"/>
    <n v="4.4872000000000002E-2"/>
    <s v="BID"/>
    <s v="BID"/>
  </r>
  <r>
    <n v="20336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4754/OC-EC"/>
    <s v="4754/OC-EC"/>
    <s v="BID"/>
    <n v="2353283.9"/>
    <n v="0"/>
    <n v="0"/>
    <n v="0"/>
    <n v="0"/>
    <n v="0"/>
    <n v="0"/>
    <n v="0"/>
    <n v="2353283.9"/>
    <d v="2019-08-28T00:00:00"/>
    <d v="2044-05-15T00:00:00"/>
    <n v="12000000"/>
    <n v="12000000"/>
    <n v="17.802739726027397"/>
    <n v="24.731506849315068"/>
    <n v="4.9474499999999998E-2"/>
    <s v="SOFR + MARGEN"/>
    <n v="1.2E-2"/>
    <n v="17.802739726027397"/>
    <n v="24.731506849315068"/>
    <n v="4.9474499999999998E-2"/>
    <s v="BID"/>
    <s v="BID"/>
  </r>
  <r>
    <n v="20337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4600/OC-EC"/>
    <s v="4600/OC-EC"/>
    <s v="BID"/>
    <n v="72765515.420000002"/>
    <n v="0"/>
    <n v="0"/>
    <n v="0"/>
    <n v="0"/>
    <n v="0"/>
    <n v="0"/>
    <n v="0"/>
    <n v="72765515.420000002"/>
    <d v="2019-09-04T00:00:00"/>
    <d v="2043-10-15T00:00:00"/>
    <n v="100000000"/>
    <n v="100000000"/>
    <n v="17.219178082191782"/>
    <n v="24.12876712328767"/>
    <n v="5.03995E-2"/>
    <s v="FIJA"/>
    <n v="0"/>
    <n v="17.219178082191782"/>
    <n v="24.12876712328767"/>
    <n v="5.03995E-2"/>
    <s v="BID"/>
    <s v="BID"/>
  </r>
  <r>
    <n v="20338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4634/OC-EC"/>
    <s v="4634/OC-EC"/>
    <s v="BID"/>
    <n v="9177662.3800000008"/>
    <n v="0"/>
    <n v="0"/>
    <n v="0"/>
    <n v="0"/>
    <n v="0"/>
    <n v="0"/>
    <n v="0"/>
    <n v="9177662.3800000008"/>
    <d v="2019-09-09T00:00:00"/>
    <d v="2043-12-15T00:00:00"/>
    <n v="40081242"/>
    <n v="40081242"/>
    <n v="17.386301369863013"/>
    <n v="24.282191780821918"/>
    <n v="5.4853499999999999E-2"/>
    <s v="SOFR + MARGEN"/>
    <n v="1.2E-2"/>
    <n v="17.386301369863013"/>
    <n v="24.282191780821918"/>
    <n v="5.4853499999999999E-2"/>
    <s v="BID"/>
    <s v="BID"/>
  </r>
  <r>
    <n v="20339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4812/OC-EC"/>
    <s v="4812/OC-EC"/>
    <s v="BID"/>
    <n v="15186795.91"/>
    <n v="0"/>
    <n v="1111228.97"/>
    <n v="356175.24"/>
    <n v="1074.8499999999999"/>
    <n v="0"/>
    <n v="0"/>
    <n v="0"/>
    <n v="14075566.939999999"/>
    <d v="2019-10-04T00:00:00"/>
    <d v="2044-07-15T00:00:00"/>
    <n v="43000000"/>
    <n v="43000000"/>
    <n v="17.969863013698632"/>
    <n v="24.797260273972604"/>
    <n v="4.5444999999999999E-2"/>
    <s v="FIJA"/>
    <n v="0"/>
    <n v="17.969863013698632"/>
    <n v="24.797260273972604"/>
    <n v="4.5444999999999999E-2"/>
    <s v="BID"/>
    <s v="BID"/>
  </r>
  <r>
    <n v="20340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4845/OC-EC"/>
    <s v="4845/OC-EC"/>
    <s v="BID"/>
    <n v="5612744.7699999996"/>
    <n v="0"/>
    <n v="0"/>
    <n v="0"/>
    <n v="0"/>
    <n v="0"/>
    <n v="0"/>
    <n v="0"/>
    <n v="5612744.7699999996"/>
    <d v="2019-11-18T00:00:00"/>
    <d v="2044-09-15T00:00:00"/>
    <n v="75000000"/>
    <n v="75000000"/>
    <n v="18.139726027397259"/>
    <n v="24.843835616438355"/>
    <n v="5.11975E-2"/>
    <s v="SOFR + MARGEN"/>
    <n v="1.2E-2"/>
    <n v="18.139726027397259"/>
    <n v="24.843835616438355"/>
    <n v="5.11975E-2"/>
    <s v="BID"/>
    <s v="BID"/>
  </r>
  <r>
    <n v="20341000"/>
    <x v="0"/>
    <x v="0"/>
    <x v="1"/>
    <s v="USD"/>
    <s v="Sector Público No Financiero SPNF"/>
    <s v="Gobierno General"/>
    <s v="Gobiernos Autonomos Descentralizados GADS"/>
    <s v="Concejo Municipal"/>
    <s v="Préstamos"/>
    <x v="0"/>
    <s v="MUN. PORTOVIEJO"/>
    <x v="0"/>
    <s v="INTERNATIONAL ORGANIZATIONS"/>
    <s v="4921/OC-EC"/>
    <s v="4921/OC-EC"/>
    <s v="BID"/>
    <n v="24284100.629999999"/>
    <n v="0"/>
    <n v="0"/>
    <n v="0"/>
    <n v="0"/>
    <n v="0"/>
    <n v="0"/>
    <n v="0"/>
    <n v="24284100.629999999"/>
    <d v="2020-02-24T00:00:00"/>
    <d v="2045-02-15T00:00:00"/>
    <n v="27500000"/>
    <n v="27500000"/>
    <n v="18.55890410958904"/>
    <n v="24.994520547945207"/>
    <n v="5.2531500000000002E-2"/>
    <s v="SOFR + MARGEN"/>
    <n v="1.2E-2"/>
    <n v="18.55890410958904"/>
    <n v="24.994520547945207"/>
    <n v="5.2531500000000002E-2"/>
    <s v="BID"/>
    <s v="BID"/>
  </r>
  <r>
    <n v="20342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5136/OC-EC"/>
    <s v="5136/OC-EC"/>
    <s v="BID"/>
    <n v="87750000"/>
    <n v="0"/>
    <n v="0"/>
    <n v="0"/>
    <n v="0"/>
    <n v="0"/>
    <n v="0"/>
    <n v="0"/>
    <n v="87750000"/>
    <d v="2020-04-03T00:00:00"/>
    <d v="2045-10-15T00:00:00"/>
    <n v="90000000"/>
    <n v="90000000"/>
    <n v="19.221917808219178"/>
    <n v="25.550684931506851"/>
    <n v="4.5516000000000001E-2"/>
    <s v="FIJA"/>
    <n v="0"/>
    <n v="19.221917808219178"/>
    <n v="25.550684931506851"/>
    <n v="4.5516000000000001E-2"/>
    <s v="BID"/>
    <s v="BID"/>
  </r>
  <r>
    <n v="20343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5031/OC-EC"/>
    <s v="5031/OC-EC"/>
    <s v="BID"/>
    <n v="210692417.47"/>
    <n v="0"/>
    <n v="0"/>
    <n v="0"/>
    <n v="0"/>
    <n v="0"/>
    <n v="0"/>
    <n v="0"/>
    <n v="210692417.47"/>
    <d v="2020-06-05T00:00:00"/>
    <d v="2045-05-15T00:00:00"/>
    <n v="250000000"/>
    <n v="250000000"/>
    <n v="18.802739726027397"/>
    <n v="24.958904109589042"/>
    <n v="4.5516000000000001E-2"/>
    <s v="FIJA"/>
    <n v="0"/>
    <n v="18.802739726027397"/>
    <n v="24.958904109589042"/>
    <n v="4.5516000000000001E-2"/>
    <s v="BID"/>
    <s v="BID"/>
  </r>
  <r>
    <n v="20344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5044/OC-EC"/>
    <s v="5044/OC-EC"/>
    <s v="BID"/>
    <n v="257600000"/>
    <n v="0"/>
    <n v="0"/>
    <n v="0"/>
    <n v="0"/>
    <n v="0"/>
    <n v="0"/>
    <n v="0"/>
    <n v="257600000"/>
    <d v="2020-06-17T00:00:00"/>
    <d v="2040-05-15T00:00:00"/>
    <n v="280000000"/>
    <n v="280000000"/>
    <n v="13.8"/>
    <n v="19.923287671232877"/>
    <n v="4.4935999999999997E-2"/>
    <s v="FIJA"/>
    <n v="0"/>
    <n v="13.8"/>
    <n v="19.923287671232877"/>
    <n v="4.4935999999999997E-2"/>
    <s v="BID"/>
    <s v="BID"/>
  </r>
  <r>
    <n v="20345000"/>
    <x v="0"/>
    <x v="1"/>
    <x v="1"/>
    <s v="USD"/>
    <s v="Sector Público Financiero SPF"/>
    <s v="Sector Público Financiero SPF"/>
    <s v="Sector Público Financiero SPF"/>
    <s v="Sector Público Financiero SPF"/>
    <s v="Préstamos"/>
    <x v="0"/>
    <s v="CONAFIPS"/>
    <x v="0"/>
    <s v="INTERNATIONAL ORGANIZATIONS"/>
    <s v="5024/OC-EC"/>
    <s v="5024/OC-EC"/>
    <s v="BID"/>
    <n v="91455000"/>
    <n v="0"/>
    <n v="2345000"/>
    <n v="2200183.9500000002"/>
    <n v="0"/>
    <n v="0"/>
    <n v="0"/>
    <n v="0"/>
    <n v="89110000"/>
    <d v="2020-07-16T00:00:00"/>
    <d v="2045-07-15T00:00:00"/>
    <n v="93800000"/>
    <n v="93800000"/>
    <n v="18.969863013698632"/>
    <n v="25.013698630136986"/>
    <n v="5.4496200000000002E-2"/>
    <s v="SOFR + MARGEN"/>
    <n v="1.2E-2"/>
    <n v="18.969863013698632"/>
    <n v="25.013698630136986"/>
    <n v="5.4496200000000002E-2"/>
    <s v="BID"/>
    <s v="BID"/>
  </r>
  <r>
    <n v="20346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4923/OC-EC"/>
    <s v="4923/OC-EC"/>
    <s v="BID"/>
    <n v="30909066.579999998"/>
    <n v="0"/>
    <n v="0"/>
    <n v="0"/>
    <n v="0"/>
    <n v="0"/>
    <n v="0"/>
    <n v="0"/>
    <n v="30909066.579999998"/>
    <d v="2020-09-16T00:00:00"/>
    <d v="2044-11-15T00:00:00"/>
    <n v="50000000"/>
    <n v="50000000"/>
    <n v="18.306849315068494"/>
    <n v="24.18082191780822"/>
    <n v="4.9474499999999998E-2"/>
    <s v="SOFR + MARGEN"/>
    <n v="1.2E-2"/>
    <n v="18.306849315068494"/>
    <n v="24.18082191780822"/>
    <n v="4.9474499999999998E-2"/>
    <s v="BID"/>
    <s v="BID"/>
  </r>
  <r>
    <n v="20347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4989/OC-EC"/>
    <s v="4989/OC-EC"/>
    <s v="BID"/>
    <n v="37060177.560000002"/>
    <n v="0"/>
    <n v="0"/>
    <n v="0"/>
    <n v="0"/>
    <n v="0"/>
    <n v="0"/>
    <n v="0"/>
    <n v="37060177.560000002"/>
    <d v="2020-12-22T00:00:00"/>
    <d v="2045-05-15T00:00:00"/>
    <n v="78400000"/>
    <n v="78400000"/>
    <n v="18.802739726027397"/>
    <n v="24.410958904109588"/>
    <n v="4.9474499999999998E-2"/>
    <s v="SOFR + MARGEN"/>
    <n v="1.2E-2"/>
    <n v="18.802739726027397"/>
    <n v="24.410958904109588"/>
    <n v="4.9474499999999998E-2"/>
    <s v="BID"/>
    <s v="BID"/>
  </r>
  <r>
    <n v="20348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5230/OC-EC"/>
    <s v="5230/OC-EC"/>
    <s v="BID"/>
    <n v="200000000"/>
    <n v="0"/>
    <n v="0"/>
    <n v="0"/>
    <n v="0"/>
    <n v="0"/>
    <n v="0"/>
    <n v="0"/>
    <n v="200000000"/>
    <d v="2021-03-22T00:00:00"/>
    <d v="2039-03-15T00:00:00"/>
    <n v="200000000"/>
    <n v="200000000"/>
    <n v="12.63013698630137"/>
    <n v="17.991780821917807"/>
    <n v="4.4896999999999999E-2"/>
    <s v="FIJA"/>
    <n v="0"/>
    <n v="12.63013698630137"/>
    <n v="17.991780821917807"/>
    <n v="4.4896999999999999E-2"/>
    <s v="BID"/>
    <s v="BID"/>
  </r>
  <r>
    <n v="20349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5312/0C-EC"/>
    <s v="5312/0C-EC"/>
    <s v="BID"/>
    <n v="291721110.60000002"/>
    <n v="0"/>
    <n v="0"/>
    <n v="0"/>
    <n v="0"/>
    <n v="0"/>
    <n v="0"/>
    <n v="0"/>
    <n v="291721110.60000002"/>
    <d v="2021-10-28T00:00:00"/>
    <d v="2044-10-15T00:00:00"/>
    <n v="300000000"/>
    <n v="300000000"/>
    <n v="18.221917808219178"/>
    <n v="22.980821917808218"/>
    <n v="5.03995E-2"/>
    <s v="SOFR + MARGEN"/>
    <n v="1.2E-2"/>
    <n v="18.221917808219178"/>
    <n v="22.980821917808218"/>
    <n v="5.03995E-2"/>
    <s v="BID"/>
    <s v="BID"/>
  </r>
  <r>
    <n v="20350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5403/OC-EC"/>
    <s v="5403/OC-EC"/>
    <s v="BID"/>
    <n v="277777777.75999999"/>
    <n v="0"/>
    <n v="0"/>
    <n v="0"/>
    <n v="0"/>
    <n v="0"/>
    <n v="0"/>
    <n v="0"/>
    <n v="277777777.75999999"/>
    <d v="2021-12-06T00:00:00"/>
    <d v="2028-11-15T00:00:00"/>
    <n v="500000000"/>
    <n v="500000000"/>
    <n v="2.2958904109589042"/>
    <n v="6.9479452054794519"/>
    <n v="5.4958E-2"/>
    <s v="FIJA"/>
    <n v="0"/>
    <n v="2.2958904109589042"/>
    <n v="6.9479452054794519"/>
    <n v="5.4958E-2"/>
    <s v="BID"/>
    <s v="BID"/>
  </r>
  <r>
    <n v="20351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BID 5520/OC-EC"/>
    <s v="5520/OC-EC"/>
    <s v="BID"/>
    <n v="250000000"/>
    <n v="0"/>
    <n v="0"/>
    <n v="0"/>
    <n v="0"/>
    <n v="0"/>
    <n v="0"/>
    <n v="0"/>
    <n v="250000000"/>
    <d v="2022-06-21T00:00:00"/>
    <d v="2040-05-15T00:00:00"/>
    <n v="250000000"/>
    <n v="250000000"/>
    <n v="13.8"/>
    <n v="17.912328767123288"/>
    <n v="4.9474499999999998E-2"/>
    <s v="SOFR + MARGEN"/>
    <n v="1.2E-2"/>
    <n v="13.8"/>
    <n v="17.912328767123288"/>
    <n v="4.9474499999999998E-2"/>
    <s v="BID"/>
    <s v="BID"/>
  </r>
  <r>
    <n v="20352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5687/OC-EC"/>
    <s v="5687/OC-EC"/>
    <s v="BID"/>
    <n v="400000000"/>
    <n v="0"/>
    <n v="0"/>
    <n v="9630584.4199999999"/>
    <n v="0"/>
    <n v="0"/>
    <n v="0"/>
    <n v="0"/>
    <n v="400000000"/>
    <d v="2022-12-13T00:00:00"/>
    <d v="2042-07-15T00:00:00"/>
    <n v="400000000"/>
    <n v="400000000"/>
    <n v="15.967123287671233"/>
    <n v="19.600000000000001"/>
    <n v="5.4496200000000002E-2"/>
    <s v="SOFR + MARGEN"/>
    <n v="1.2E-2"/>
    <n v="15.967123287671233"/>
    <n v="19.600000000000001"/>
    <n v="5.4496200000000002E-2"/>
    <s v="BID"/>
    <s v="BID"/>
  </r>
  <r>
    <n v="20353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5598/OC-EC"/>
    <s v="5598/OC-EC"/>
    <s v="BID"/>
    <n v="9279169.3399999999"/>
    <n v="0"/>
    <n v="0"/>
    <n v="222599.37"/>
    <n v="99941.55"/>
    <n v="0"/>
    <n v="0"/>
    <n v="0"/>
    <n v="9279169.3399999999"/>
    <d v="2023-01-23T00:00:00"/>
    <d v="2046-01-15T00:00:00"/>
    <n v="49000000"/>
    <n v="49000000"/>
    <n v="19.473972602739725"/>
    <n v="22.994520547945207"/>
    <n v="5.3536E-2"/>
    <s v="SOFR + MARGEN VARIABLE"/>
    <n v="1.2E-2"/>
    <n v="19.473972602739725"/>
    <n v="22.994520547945207"/>
    <n v="5.3536E-2"/>
    <s v="BID"/>
    <s v="BID"/>
  </r>
  <r>
    <n v="20354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5599/KI-EC"/>
    <s v="5599/KI-EC"/>
    <s v="BID"/>
    <n v="3661682.67"/>
    <n v="0"/>
    <n v="0"/>
    <n v="23605.31"/>
    <n v="0"/>
    <n v="0"/>
    <n v="0"/>
    <n v="0"/>
    <n v="3661682.67"/>
    <d v="2023-01-23T00:00:00"/>
    <d v="2048-01-15T00:00:00"/>
    <n v="35000000"/>
    <n v="35000000"/>
    <n v="21.473972602739725"/>
    <n v="24.994520547945207"/>
    <n v="1.2999999999999999E-2"/>
    <s v="FIJA"/>
    <n v="0"/>
    <n v="21.473972602739725"/>
    <n v="24.994520547945207"/>
    <n v="1.2999999999999999E-2"/>
    <s v="BID"/>
    <s v="BID"/>
  </r>
  <r>
    <n v="20355000"/>
    <x v="0"/>
    <x v="1"/>
    <x v="1"/>
    <s v="USD"/>
    <s v="Sector Público Financiero SPF"/>
    <s v="Sector Público Financiero SPF"/>
    <s v="Sector Público Financiero SPF"/>
    <s v="Sector Público Financiero SPF"/>
    <s v="Préstamos"/>
    <x v="0"/>
    <s v="CFN"/>
    <x v="0"/>
    <s v="INTERNATIONAL ORGANIZATIONS"/>
    <s v="5676/OC-EC"/>
    <s v="5676/OC-EC"/>
    <s v="BID"/>
    <n v="229380000"/>
    <n v="0"/>
    <n v="0"/>
    <n v="0"/>
    <n v="0"/>
    <n v="0"/>
    <n v="0"/>
    <n v="0"/>
    <n v="229380000"/>
    <d v="2023-04-14T00:00:00"/>
    <d v="2047-04-15T00:00:00"/>
    <n v="300000000"/>
    <n v="300000000"/>
    <n v="20.720547945205478"/>
    <n v="24.019178082191782"/>
    <n v="5.11975E-2"/>
    <s v="SOFR + MARGEN VARIABLE"/>
    <n v="1.2E-2"/>
    <n v="20.720547945205478"/>
    <n v="24.019178082191782"/>
    <n v="5.11975E-2"/>
    <s v="BID"/>
    <s v="BID"/>
  </r>
  <r>
    <n v="20356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5214/OC-EC"/>
    <s v="5214/OC-EC"/>
    <s v="BID"/>
    <n v="7047595.0999999996"/>
    <n v="0"/>
    <n v="0"/>
    <n v="153858.99"/>
    <n v="7942.47"/>
    <n v="0"/>
    <n v="0"/>
    <n v="0"/>
    <n v="7047595.0999999996"/>
    <d v="2023-05-15T00:00:00"/>
    <d v="2047-07-15T00:00:00"/>
    <n v="9539946.7300000004"/>
    <n v="9539946.7300000004"/>
    <n v="20.969863013698632"/>
    <n v="24.183561643835617"/>
    <n v="5.4496200000000002E-2"/>
    <s v="SOFR + MARGEN VARIABLE"/>
    <n v="1.2E-2"/>
    <n v="20.969863013698632"/>
    <n v="24.183561643835617"/>
    <n v="5.4496200000000002E-2"/>
    <s v="BID"/>
    <s v="BID"/>
  </r>
  <r>
    <n v="20357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4928/OC-EC"/>
    <s v="4928/OC-EC"/>
    <s v="BID"/>
    <n v="4339704.75"/>
    <n v="0"/>
    <n v="0"/>
    <n v="79307.320000000007"/>
    <n v="97325.25"/>
    <n v="0"/>
    <n v="0"/>
    <n v="0"/>
    <n v="4339704.75"/>
    <d v="2023-07-03T00:00:00"/>
    <d v="2047-07-15T00:00:00"/>
    <n v="42000000"/>
    <n v="42000000"/>
    <n v="20.969863013698632"/>
    <n v="24.049315068493151"/>
    <n v="5.4496200000000002E-2"/>
    <s v="SOFR + MARGEN"/>
    <n v="1.2E-2"/>
    <n v="20.969863013698632"/>
    <n v="24.049315068493151"/>
    <n v="5.4496200000000002E-2"/>
    <s v="BID"/>
    <s v="BID"/>
  </r>
  <r>
    <n v="20358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5770/OC-EC"/>
    <s v="5770/OC-EC"/>
    <s v="BID"/>
    <n v="450000000"/>
    <n v="0"/>
    <n v="0"/>
    <n v="10834407.470000001"/>
    <n v="0"/>
    <n v="0"/>
    <n v="0"/>
    <n v="0"/>
    <n v="450000000"/>
    <d v="2023-08-18T00:00:00"/>
    <d v="2042-07-15T00:00:00"/>
    <n v="450000000"/>
    <n v="450000000"/>
    <n v="15.967123287671233"/>
    <n v="18.920547945205481"/>
    <n v="5.4496200000000002E-2"/>
    <s v="SOFR + MARGEN VARIABLE"/>
    <n v="1.2E-2"/>
    <n v="15.967123287671233"/>
    <n v="18.920547945205481"/>
    <n v="5.4496200000000002E-2"/>
    <s v="BID"/>
    <s v="BID"/>
  </r>
  <r>
    <n v="20359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5771/KI-EC"/>
    <s v="5771/KI-EC"/>
    <s v="BID"/>
    <n v="50000000"/>
    <n v="0"/>
    <n v="0"/>
    <n v="0"/>
    <n v="0"/>
    <n v="0"/>
    <n v="0"/>
    <n v="0"/>
    <n v="50000000"/>
    <d v="2023-08-18T00:00:00"/>
    <d v="2038-08-15T00:00:00"/>
    <n v="50000000"/>
    <n v="50000000"/>
    <n v="12.049315068493151"/>
    <n v="15.002739726027396"/>
    <n v="2.5000000000000001E-2"/>
    <s v="FIJA"/>
    <n v="0"/>
    <n v="12.049315068493151"/>
    <n v="15.002739726027396"/>
    <n v="2.5000000000000001E-2"/>
    <s v="BID"/>
    <s v="BID"/>
  </r>
  <r>
    <n v="20360000"/>
    <x v="0"/>
    <x v="0"/>
    <x v="0"/>
    <s v="USD"/>
    <s v="Sector Público No Financiero SPNF"/>
    <s v="Gobierno General"/>
    <s v="Gobierno Central"/>
    <s v="PGE"/>
    <s v="Préstamos"/>
    <x v="0"/>
    <s v="ESPOL"/>
    <x v="0"/>
    <s v="INTERNATIONAL ORGANIZATIONS"/>
    <s v="5748/OC-EC"/>
    <s v="5748/OC-EC"/>
    <s v="BID"/>
    <n v="6405693.8600000003"/>
    <n v="0"/>
    <n v="0"/>
    <n v="184275.12"/>
    <n v="81619.86"/>
    <n v="0"/>
    <n v="0"/>
    <n v="0"/>
    <n v="6405693.8600000003"/>
    <d v="2023-07-21T00:00:00"/>
    <d v="2048-07-15T00:00:00"/>
    <n v="40000000"/>
    <n v="40000000"/>
    <n v="21.972602739726028"/>
    <n v="25.002739726027396"/>
    <n v="5.4205900000000001E-2"/>
    <s v="SOFR + MARGEN"/>
    <n v="1.2E-2"/>
    <n v="21.972602739726028"/>
    <n v="25.002739726027396"/>
    <n v="5.4205900000000001E-2"/>
    <s v="BID"/>
    <s v="BID"/>
  </r>
  <r>
    <n v="20361000"/>
    <x v="0"/>
    <x v="1"/>
    <x v="1"/>
    <s v="USD"/>
    <s v="Sector Público Financiero SPF"/>
    <s v="Sector Público Financiero SPF"/>
    <s v="Sector Público Financiero SPF"/>
    <s v="Sector Público Financiero SPF"/>
    <s v="Préstamos"/>
    <x v="0"/>
    <s v="CONAFIPS"/>
    <x v="0"/>
    <s v="INTERNATIONAL ORGANIZATIONS"/>
    <s v="5910/OC-EC"/>
    <s v="5910/OC-EC"/>
    <s v="BID"/>
    <n v="25803747.710000001"/>
    <n v="0"/>
    <n v="0"/>
    <n v="0"/>
    <n v="0"/>
    <n v="0"/>
    <n v="0"/>
    <n v="0"/>
    <n v="25803747.710000001"/>
    <d v="2025-05-21T00:00:00"/>
    <d v="2050-05-15T00:00:00"/>
    <n v="70000000"/>
    <n v="70000000"/>
    <n v="23.805479452054794"/>
    <n v="25"/>
    <n v="4.9313700000000002E-2"/>
    <s v="SOFR + MARGEN VARIABLE"/>
    <n v="1.2E-2"/>
    <n v="23.805479452054794"/>
    <n v="25"/>
    <n v="4.9313700000000002E-2"/>
    <s v="BID"/>
    <s v="BID"/>
  </r>
  <r>
    <n v="20362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5932/OC-EC"/>
    <s v="5932 OC-EC"/>
    <s v="BID"/>
    <n v="1070000"/>
    <n v="0"/>
    <n v="0"/>
    <n v="0"/>
    <n v="0"/>
    <n v="0"/>
    <n v="0"/>
    <n v="0"/>
    <n v="1070000"/>
    <d v="2025-06-16T00:00:00"/>
    <d v="2050-06-15T00:00:00"/>
    <n v="73200767"/>
    <n v="73200767"/>
    <n v="23.890410958904109"/>
    <n v="25.013698630136986"/>
    <n v="0"/>
    <s v="SOFR + MARGEN VARIABLE"/>
    <n v="1.2E-2"/>
    <n v="23.890410958904109"/>
    <n v="25.013698630136986"/>
    <n v="0"/>
    <s v="BID"/>
    <s v="BID"/>
  </r>
  <r>
    <n v="20370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5774/OC-EC"/>
    <s v="5774/OC-EC"/>
    <s v="BID"/>
    <n v="279773.7"/>
    <n v="0"/>
    <n v="0"/>
    <n v="0"/>
    <n v="0"/>
    <n v="0"/>
    <n v="0"/>
    <n v="0"/>
    <n v="279773.7"/>
    <d v="2023-10-06T00:00:00"/>
    <d v="2046-09-15T00:00:00"/>
    <n v="25000000"/>
    <n v="25000000"/>
    <n v="20.139726027397259"/>
    <n v="22.958904109589042"/>
    <n v="5.11975E-2"/>
    <s v="SOFR + MARGEN VARIABLE"/>
    <n v="1.2E-2"/>
    <n v="20.139726027397259"/>
    <n v="22.958904109589042"/>
    <n v="5.11975E-2"/>
    <s v="BID"/>
    <s v="BID"/>
  </r>
  <r>
    <n v="20380000"/>
    <x v="0"/>
    <x v="0"/>
    <x v="1"/>
    <s v="USD"/>
    <s v="Sector Público No Financiero SPNF"/>
    <s v="Empresas Públicas No Financieras EPNF"/>
    <s v="Empresas Públicas No Financieras EPNF"/>
    <s v="Empresas Públicas No Financieras EPNF"/>
    <s v="Préstamos"/>
    <x v="0"/>
    <s v="CELEC EP"/>
    <x v="0"/>
    <s v="INTERNATIONAL ORGANIZATIONS"/>
    <s v="5653/OC-GR"/>
    <s v="5653/OC-GR"/>
    <s v="BID"/>
    <n v="2000000"/>
    <n v="0"/>
    <n v="0"/>
    <n v="0"/>
    <n v="0"/>
    <n v="0"/>
    <n v="0"/>
    <n v="0"/>
    <n v="2000000"/>
    <d v="2023-11-16T00:00:00"/>
    <d v="2046-11-15T00:00:00"/>
    <n v="125000000"/>
    <n v="125000000"/>
    <n v="20.306849315068494"/>
    <n v="23.013698630136986"/>
    <n v="4.9474499999999998E-2"/>
    <s v="SOFR + MARGEN VARIABLE"/>
    <n v="1.2E-2"/>
    <n v="20.306849315068494"/>
    <n v="23.013698630136986"/>
    <n v="4.9474499999999998E-2"/>
    <s v="BID"/>
    <s v="BID"/>
  </r>
  <r>
    <n v="20400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5787/OC-EC"/>
    <s v="5787/OC-EC"/>
    <s v="BID"/>
    <n v="1780000"/>
    <n v="0"/>
    <n v="0"/>
    <n v="0"/>
    <n v="0"/>
    <n v="0"/>
    <n v="0"/>
    <n v="0"/>
    <n v="1780000"/>
    <d v="2024-06-17T00:00:00"/>
    <d v="2049-04-15T00:00:00"/>
    <n v="10000000"/>
    <n v="10000000"/>
    <n v="22.723287671232878"/>
    <n v="24.843835616438355"/>
    <n v="5.4853499999999999E-2"/>
    <s v="SOFR + MARGEN VARIABLE"/>
    <n v="1.2E-2"/>
    <n v="22.723287671232878"/>
    <n v="24.843835616438355"/>
    <n v="5.4853499999999999E-2"/>
    <s v="BID"/>
    <s v="BID"/>
  </r>
  <r>
    <n v="20410000"/>
    <x v="0"/>
    <x v="1"/>
    <x v="1"/>
    <s v="USD"/>
    <s v="Sector Público Financiero SPF"/>
    <s v="Sector Público Financiero SPF"/>
    <s v="Sector Público Financiero SPF"/>
    <s v="Banco de Desarrollo del Ecuador"/>
    <s v="Préstamos"/>
    <x v="0"/>
    <s v="BANCO DEL ESTADO"/>
    <x v="0"/>
    <s v="INTERNATIONAL ORGANIZATIONS"/>
    <s v="5800/OC-EC"/>
    <s v="5800/OC-EC"/>
    <s v="BID"/>
    <n v="7689931.2300000004"/>
    <n v="1178132.3"/>
    <n v="0"/>
    <n v="0"/>
    <n v="0"/>
    <n v="-1.1641532182693481E-9"/>
    <n v="0"/>
    <n v="0"/>
    <n v="8868063.5299999993"/>
    <d v="2024-07-01T00:00:00"/>
    <d v="2047-12-31T00:00:00"/>
    <n v="120000000"/>
    <n v="120000000"/>
    <n v="21.432876712328767"/>
    <n v="23.515068493150686"/>
    <n v="5.3903E-2"/>
    <s v="SOFR + MARGEN VARIABLE"/>
    <n v="1.2E-2"/>
    <n v="21.432876712328767"/>
    <n v="23.515068493150686"/>
    <n v="5.3903E-2"/>
    <s v="BID"/>
    <s v="BID"/>
  </r>
  <r>
    <n v="20420000"/>
    <x v="0"/>
    <x v="1"/>
    <x v="1"/>
    <s v="USD"/>
    <s v="Sector Público Financiero SPF"/>
    <s v="Sector Público Financiero SPF"/>
    <s v="Sector Público Financiero SPF"/>
    <s v="Banco de Desarrollo del Ecuador"/>
    <s v="Préstamos"/>
    <x v="0"/>
    <s v="BANCO DEL ESTADO"/>
    <x v="0"/>
    <s v="INTERNATIONAL ORGANIZATIONS"/>
    <s v="5811/OC-EC"/>
    <s v="5811/OC-EC"/>
    <s v="BID"/>
    <n v="10175000"/>
    <n v="0"/>
    <n v="0"/>
    <n v="0"/>
    <n v="0"/>
    <n v="0"/>
    <n v="0"/>
    <n v="0"/>
    <n v="10175000"/>
    <d v="2024-07-01T00:00:00"/>
    <d v="2050-05-15T00:00:00"/>
    <n v="80000000"/>
    <n v="80000000"/>
    <n v="23.805479452054794"/>
    <n v="25.887671232876713"/>
    <n v="5.4853499999999999E-2"/>
    <s v="SOFR + MARGEN VARIABLE"/>
    <n v="1.2E-2"/>
    <n v="23.805479452054794"/>
    <n v="25.887671232876713"/>
    <n v="5.4853499999999999E-2"/>
    <s v="BID"/>
    <s v="BID"/>
  </r>
  <r>
    <n v="20430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5903/OC-EC"/>
    <s v="5903/OC-EC"/>
    <s v="BID"/>
    <n v="500000000"/>
    <n v="0"/>
    <n v="0"/>
    <n v="0"/>
    <n v="0"/>
    <n v="0"/>
    <n v="0"/>
    <n v="0"/>
    <n v="500000000"/>
    <d v="2024-08-15T00:00:00"/>
    <d v="2044-02-15T00:00:00"/>
    <n v="500000000"/>
    <n v="500000000"/>
    <n v="17.556164383561644"/>
    <n v="19.515068493150686"/>
    <n v="5.03995E-2"/>
    <s v="SOFR + MARGEN VARIABLE"/>
    <n v="1.2E-2"/>
    <n v="17.556164383561644"/>
    <n v="19.515068493150686"/>
    <n v="5.03995E-2"/>
    <s v="BID"/>
    <s v="BID"/>
  </r>
  <r>
    <n v="20440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5904/KI-EC"/>
    <s v="5904/KI-EC"/>
    <s v="BID"/>
    <n v="100000000"/>
    <n v="0"/>
    <n v="0"/>
    <n v="0"/>
    <n v="0"/>
    <n v="0"/>
    <n v="0"/>
    <n v="0"/>
    <n v="100000000"/>
    <d v="2024-08-15T00:00:00"/>
    <d v="2039-08-15T00:00:00"/>
    <n v="100000000"/>
    <n v="100000000"/>
    <n v="13.049315068493151"/>
    <n v="15.008219178082191"/>
    <n v="2.5000000000000001E-2"/>
    <s v="FIJA"/>
    <n v="0"/>
    <n v="13.049315068493151"/>
    <n v="15.008219178082191"/>
    <n v="2.5000000000000001E-2"/>
    <s v="BID"/>
    <s v="BID"/>
  </r>
  <r>
    <n v="20450000"/>
    <x v="0"/>
    <x v="1"/>
    <x v="1"/>
    <s v="USD"/>
    <s v="Sector Público Financiero SPF"/>
    <s v="Sector Público Financiero SPF"/>
    <s v="Sector Público Financiero SPF"/>
    <s v="Sector Público Financiero SPF"/>
    <s v="Préstamos"/>
    <x v="0"/>
    <s v="CONAFIPS"/>
    <x v="0"/>
    <s v="INTERNATIONAL ORGANIZATIONS"/>
    <s v="5857/OC-EC"/>
    <s v="5857/OC-EC"/>
    <s v="BID"/>
    <n v="706650"/>
    <n v="0"/>
    <n v="0"/>
    <n v="0"/>
    <n v="0"/>
    <n v="0"/>
    <n v="0"/>
    <n v="0"/>
    <n v="706650"/>
    <d v="2024-08-19T00:00:00"/>
    <d v="2055-02-19T00:00:00"/>
    <n v="8000000"/>
    <n v="8000000"/>
    <n v="28.575342465753426"/>
    <n v="30.523287671232875"/>
    <n v="5.1413500000000001E-2"/>
    <s v="SOFR + MARGEN VARIABLE"/>
    <n v="1.2E-2"/>
    <n v="28.575342465753426"/>
    <n v="30.523287671232875"/>
    <n v="5.1413500000000001E-2"/>
    <s v="BID"/>
    <s v="BID"/>
  </r>
  <r>
    <n v="20460000"/>
    <x v="0"/>
    <x v="1"/>
    <x v="1"/>
    <s v="USD"/>
    <s v="Sector Público Financiero SPF"/>
    <s v="Sector Público Financiero SPF"/>
    <s v="Sector Público Financiero SPF"/>
    <s v="Sector Público Financiero SPF"/>
    <s v="Préstamos"/>
    <x v="0"/>
    <s v="CONAFIPS"/>
    <x v="0"/>
    <s v="INTERNATIONAL ORGANIZATIONS"/>
    <s v="5858/OC-EC"/>
    <s v="5858/OC-EC"/>
    <s v="BID"/>
    <n v="500000"/>
    <n v="1000000"/>
    <n v="0"/>
    <n v="0"/>
    <n v="0"/>
    <n v="0"/>
    <n v="0"/>
    <n v="0"/>
    <n v="1500000"/>
    <d v="2024-08-19T00:00:00"/>
    <d v="2044-12-15T00:00:00"/>
    <n v="8000000"/>
    <n v="8000000"/>
    <n v="18.389041095890413"/>
    <n v="20.336986301369862"/>
    <n v="7.4999999999999997E-3"/>
    <s v="FIJA"/>
    <n v="0"/>
    <n v="18.389041095890413"/>
    <n v="20.336986301369862"/>
    <n v="7.4999999999999997E-3"/>
    <s v="BID"/>
    <s v="BID"/>
  </r>
  <r>
    <n v="20470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5909/OC-EC"/>
    <s v="5909/OC-EC"/>
    <s v="BID"/>
    <n v="500000000"/>
    <n v="0"/>
    <n v="0"/>
    <n v="0"/>
    <n v="0"/>
    <n v="0"/>
    <n v="0"/>
    <n v="0"/>
    <n v="500000000"/>
    <d v="2024-10-07T00:00:00"/>
    <d v="2031-03-15T00:00:00"/>
    <n v="500000000"/>
    <n v="500000000"/>
    <n v="4.624657534246575"/>
    <n v="6.4383561643835616"/>
    <n v="6.2697500000000003E-2"/>
    <s v="SOFR + MARGEN VARIABLE"/>
    <n v="1.2E-2"/>
    <n v="4.624657534246575"/>
    <n v="6.4383561643835616"/>
    <n v="6.2697500000000003E-2"/>
    <s v="BID"/>
    <s v="BID"/>
  </r>
  <r>
    <n v="20480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5987/OC-EC"/>
    <s v="5987/OC-EC"/>
    <s v="BID"/>
    <n v="11900000"/>
    <n v="0"/>
    <n v="0"/>
    <n v="0"/>
    <n v="0"/>
    <n v="0"/>
    <n v="0"/>
    <n v="0"/>
    <n v="11900000"/>
    <d v="2025-03-18T00:00:00"/>
    <d v="2050-03-15T00:00:00"/>
    <n v="11900000"/>
    <n v="11900000"/>
    <n v="23.638356164383563"/>
    <n v="25.008219178082193"/>
    <n v="5.11975E-2"/>
    <s v="SOFR + MARGEN VARIABLE"/>
    <n v="1.2E-2"/>
    <n v="23.638356164383563"/>
    <n v="25.008219178082193"/>
    <n v="5.11975E-2"/>
    <s v="BID"/>
    <s v="BID"/>
  </r>
  <r>
    <n v="20490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5927/OC-EC"/>
    <s v="5927/OC-EC"/>
    <s v="BID"/>
    <n v="0"/>
    <n v="22200"/>
    <n v="0"/>
    <n v="0"/>
    <n v="0"/>
    <n v="0"/>
    <n v="0"/>
    <n v="0"/>
    <n v="22200"/>
    <d v="2025-03-29T00:00:00"/>
    <d v="2049-09-15T00:00:00"/>
    <n v="150000000"/>
    <n v="150000000"/>
    <n v="23.142465753424659"/>
    <n v="24.482191780821918"/>
    <n v="0"/>
    <s v="SOFR + MARGEN VARIABLE"/>
    <n v="1.2E-4"/>
    <n v="23.142465753424659"/>
    <n v="24.482191780821918"/>
    <n v="0"/>
    <s v="BID"/>
    <s v="BID"/>
  </r>
  <r>
    <n v="20530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6014/OC-EC"/>
    <s v="6014/OC-EC"/>
    <s v="BID"/>
    <n v="400000000"/>
    <n v="0"/>
    <n v="0"/>
    <n v="0"/>
    <n v="0"/>
    <n v="0"/>
    <n v="0"/>
    <n v="0"/>
    <n v="400000000"/>
    <d v="2025-06-26T00:00:00"/>
    <d v="2045-06-15T00:00:00"/>
    <n v="400000000"/>
    <n v="400000000"/>
    <n v="18.887671232876713"/>
    <n v="19.983561643835618"/>
    <n v="5.4730099999999997E-2"/>
    <s v="SOFR + MARGEN VARIABLE"/>
    <n v="1.2E-2"/>
    <n v="18.887671232876713"/>
    <n v="19.983561643835618"/>
    <n v="5.4730099999999997E-2"/>
    <s v="BID"/>
    <s v="BID"/>
  </r>
  <r>
    <n v="20530001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6096/OC-EC"/>
    <s v="6096/OC-EC"/>
    <s v="BID"/>
    <n v="200000000"/>
    <n v="0"/>
    <n v="0"/>
    <n v="0"/>
    <n v="0"/>
    <n v="0"/>
    <n v="0"/>
    <n v="0"/>
    <n v="200000000"/>
    <d v="2025-12-12T00:00:00"/>
    <d v="2045-11-15T00:00:00"/>
    <n v="200000000"/>
    <n v="200000000"/>
    <n v="19.306849315068494"/>
    <n v="19.93972602739726"/>
    <n v="4.8936100000000003E-2"/>
    <s v="SOFR 6 MESES"/>
    <n v="1.2E-2"/>
    <n v="19.306849315068494"/>
    <n v="19.93972602739726"/>
    <n v="4.8936100000000003E-2"/>
    <s v="BID"/>
    <s v="BID"/>
  </r>
  <r>
    <n v="20530002"/>
    <x v="0"/>
    <x v="1"/>
    <x v="1"/>
    <s v="USD"/>
    <s v="Sector Público Financiero SPF"/>
    <s v="Sector Público Financiero SPF"/>
    <s v="Sector Público Financiero SPF"/>
    <s v="Sector Público Financiero SPF"/>
    <s v="Préstamos"/>
    <x v="0"/>
    <s v="CFN"/>
    <x v="0"/>
    <s v="INTERNATIONAL ORGANIZATIONS"/>
    <s v="5183/OC-EC"/>
    <s v="5183/OC-EC"/>
    <s v="BID"/>
    <n v="4000000"/>
    <n v="0"/>
    <n v="0"/>
    <n v="0"/>
    <n v="0"/>
    <n v="0"/>
    <n v="0"/>
    <n v="0"/>
    <n v="4000000"/>
    <d v="2025-10-31T00:00:00"/>
    <d v="2047-10-15T00:00:00"/>
    <n v="7600000"/>
    <n v="7600000"/>
    <n v="21.221917808219178"/>
    <n v="21.969863013698632"/>
    <n v="0"/>
    <s v="SOFR + MARGEN"/>
    <n v="0"/>
    <n v="21.221917808219178"/>
    <n v="21.969863013698632"/>
    <n v="0"/>
    <s v="BID"/>
    <s v="BID"/>
  </r>
  <r>
    <n v="20530003"/>
    <x v="0"/>
    <x v="1"/>
    <x v="1"/>
    <s v="USD"/>
    <s v="Sector Público Financiero SPF"/>
    <s v="Sector Público Financiero SPF"/>
    <s v="Sector Público Financiero SPF"/>
    <s v="Sector Público Financiero SPF"/>
    <s v="Préstamos"/>
    <x v="0"/>
    <s v="CFN"/>
    <x v="0"/>
    <s v="INTERNATIONAL ORGANIZATIONS"/>
    <s v="5184/TC-EC"/>
    <s v="5184/TC-EC"/>
    <s v="BID"/>
    <n v="11000000"/>
    <n v="0"/>
    <n v="0"/>
    <n v="0"/>
    <n v="0"/>
    <n v="0"/>
    <n v="0"/>
    <n v="0"/>
    <n v="11000000"/>
    <d v="2025-10-31T00:00:00"/>
    <d v="2065-10-15T00:00:00"/>
    <n v="17400000"/>
    <n v="17400000"/>
    <n v="39.235616438356168"/>
    <n v="39.983561643835614"/>
    <n v="2.5000000000000001E-3"/>
    <s v="FIJA"/>
    <n v="0"/>
    <n v="39.235616438356168"/>
    <n v="39.983561643835614"/>
    <n v="2.5000000000000001E-3"/>
    <s v="BID"/>
    <s v="BID"/>
  </r>
  <r>
    <n v="20530004"/>
    <x v="0"/>
    <x v="1"/>
    <x v="1"/>
    <s v="USD"/>
    <s v="Sector Público Financiero SPF"/>
    <s v="Sector Público Financiero SPF"/>
    <s v="Sector Público Financiero SPF"/>
    <s v="Sector Público Financiero SPF"/>
    <s v="Préstamos"/>
    <x v="0"/>
    <s v="CONAFIPS"/>
    <x v="0"/>
    <s v="INTERNATIONAL ORGANIZATIONS"/>
    <s v="5920/OC-EC"/>
    <s v="5920/OC-EC"/>
    <s v="BID"/>
    <n v="500000"/>
    <n v="0"/>
    <n v="0"/>
    <n v="0"/>
    <n v="0"/>
    <n v="0"/>
    <n v="0"/>
    <n v="0"/>
    <n v="500000"/>
    <d v="2025-10-31T00:00:00"/>
    <d v="2047-10-15T00:00:00"/>
    <n v="2400000"/>
    <n v="2400000"/>
    <n v="21.221917808219178"/>
    <n v="21.969863013698632"/>
    <n v="0"/>
    <s v="SOFR + MARGEN"/>
    <n v="0"/>
    <n v="21.221917808219178"/>
    <n v="21.969863013698632"/>
    <n v="0"/>
    <s v="BID"/>
    <s v="BID"/>
  </r>
  <r>
    <n v="20530005"/>
    <x v="0"/>
    <x v="1"/>
    <x v="1"/>
    <s v="USD"/>
    <s v="Sector Público Financiero SPF"/>
    <s v="Sector Público Financiero SPF"/>
    <s v="Sector Público Financiero SPF"/>
    <s v="Sector Público Financiero SPF"/>
    <s v="Préstamos"/>
    <x v="0"/>
    <s v="CONAFIPS"/>
    <x v="0"/>
    <s v="INTERNATIONAL ORGANIZATIONS"/>
    <s v="5921/TC-EC"/>
    <s v="5921/TC-EC"/>
    <s v="BID"/>
    <n v="1500000"/>
    <n v="0"/>
    <n v="0"/>
    <n v="0"/>
    <n v="0"/>
    <n v="0"/>
    <n v="0"/>
    <n v="0"/>
    <n v="1500000"/>
    <d v="2025-10-31T00:00:00"/>
    <d v="2065-10-15T00:00:00"/>
    <n v="5600000"/>
    <n v="5600000"/>
    <n v="39.235616438356168"/>
    <n v="39.983561643835614"/>
    <n v="2.5000000000000001E-3"/>
    <s v="FIJA"/>
    <n v="0"/>
    <n v="39.235616438356168"/>
    <n v="39.983561643835614"/>
    <n v="2.5000000000000001E-3"/>
    <s v="BID"/>
    <s v="BID"/>
  </r>
  <r>
    <n v="20574000"/>
    <x v="0"/>
    <x v="0"/>
    <x v="1"/>
    <s v="USD"/>
    <s v="Sector Público No Financiero SPNF"/>
    <s v="Gobierno General"/>
    <s v="Gobiernos Autonomos Descentralizados GADS"/>
    <s v="Concejo Provincial"/>
    <s v="Préstamos"/>
    <x v="2"/>
    <s v="CON. PROV. CHIMBORAZ"/>
    <x v="0"/>
    <s v="INTERNATIONAL ORGANIZATIONS"/>
    <s v="7496-0 EC"/>
    <s v="7496-0 EC"/>
    <s v="BIRF"/>
    <n v="525617.93999999994"/>
    <n v="0"/>
    <n v="0"/>
    <n v="0"/>
    <n v="0"/>
    <n v="0"/>
    <n v="0"/>
    <n v="0"/>
    <n v="525617.93999999994"/>
    <d v="2008-04-18T00:00:00"/>
    <d v="2026-12-15T00:00:00"/>
    <n v="15300000"/>
    <n v="15037954.869999999"/>
    <n v="0.37534246575342467"/>
    <n v="18.671232876712327"/>
    <n v="4.3999999999999997E-2"/>
    <s v="FIJA"/>
    <n v="0"/>
    <n v="0.37534246575342467"/>
    <n v="18.671232876712327"/>
    <n v="4.3999999999999997E-2"/>
    <s v="BIRF"/>
    <s v="BIRF"/>
  </r>
  <r>
    <n v="20575000"/>
    <x v="0"/>
    <x v="0"/>
    <x v="1"/>
    <s v="USD"/>
    <s v="Sector Público No Financiero SPNF"/>
    <s v="Gobierno General"/>
    <s v="Gobiernos Autonomos Descentralizados GADS"/>
    <s v="Concejo Municipal"/>
    <s v="Préstamos"/>
    <x v="2"/>
    <s v="DMQ"/>
    <x v="0"/>
    <s v="INTERNATIONAL ORGANIZATIONS"/>
    <s v="8285-0 EC"/>
    <s v="8285-0 EC"/>
    <s v="BIRF"/>
    <n v="204507656.09999999"/>
    <n v="0"/>
    <n v="0"/>
    <n v="0"/>
    <n v="0"/>
    <n v="0"/>
    <n v="0"/>
    <n v="0"/>
    <n v="204507656.09999999"/>
    <d v="2013-11-11T00:00:00"/>
    <d v="2043-02-15T00:00:00"/>
    <n v="205000000"/>
    <n v="205000000"/>
    <n v="16.556164383561644"/>
    <n v="29.282191780821918"/>
    <n v="4.7100000000000003E-2"/>
    <s v="SOFR 6 MESES"/>
    <n v="1.12E-2"/>
    <n v="16.556164383561644"/>
    <n v="29.282191780821918"/>
    <n v="4.7100000000000003E-2"/>
    <s v="BIRF"/>
    <s v="BIRF"/>
  </r>
  <r>
    <n v="20576000"/>
    <x v="0"/>
    <x v="0"/>
    <x v="1"/>
    <s v="USD"/>
    <s v="Sector Público No Financiero SPNF"/>
    <s v="Gobierno General"/>
    <s v="Gobiernos Autonomos Descentralizados GADS"/>
    <s v="Concejo Municipal"/>
    <s v="Préstamos"/>
    <x v="2"/>
    <s v="MUN. MANTA"/>
    <x v="0"/>
    <s v="INTERNATIONAL ORGANIZATIONS"/>
    <s v="8289-0 EC"/>
    <s v="8289-0 EC"/>
    <s v="BIRF"/>
    <n v="73184111.12000002"/>
    <n v="0"/>
    <n v="0"/>
    <n v="0"/>
    <n v="0"/>
    <n v="94.309999987483025"/>
    <n v="0"/>
    <n v="0"/>
    <n v="73184205.430000007"/>
    <d v="2013-11-20T00:00:00"/>
    <d v="2043-02-15T00:00:00"/>
    <n v="100000000"/>
    <n v="100000000"/>
    <n v="16.556164383561644"/>
    <n v="29.257534246575343"/>
    <n v="4.19E-2"/>
    <s v="FIJA"/>
    <n v="0"/>
    <n v="16.556164383561644"/>
    <n v="29.257534246575343"/>
    <n v="4.19E-2"/>
    <s v="BIRF"/>
    <s v="BIRF"/>
  </r>
  <r>
    <n v="20577000"/>
    <x v="0"/>
    <x v="0"/>
    <x v="1"/>
    <s v="USD"/>
    <s v="Sector Público No Financiero SPNF"/>
    <s v="Empresas Públicas No Financieras EPNF"/>
    <s v="Empresas Públicas No Financieras EPNF"/>
    <s v="Empresas Públicas No Financieras EPNF"/>
    <s v="Préstamos"/>
    <x v="2"/>
    <s v="EMAPA-G"/>
    <x v="0"/>
    <s v="INTERNATIONAL ORGANIZATIONS"/>
    <s v="8505-0 EC"/>
    <s v="8505-0 EC"/>
    <s v="BIRF"/>
    <n v="102500000"/>
    <n v="0"/>
    <n v="0"/>
    <n v="0"/>
    <n v="0"/>
    <n v="0"/>
    <n v="0"/>
    <n v="0"/>
    <n v="102500000"/>
    <d v="2015-06-29T00:00:00"/>
    <d v="2050-03-01T00:00:00"/>
    <n v="102500000"/>
    <n v="102500000"/>
    <n v="23.6"/>
    <n v="34.695890410958903"/>
    <n v="5.0099999999999999E-2"/>
    <s v="SOFR 6 MESES"/>
    <n v="1.4200000000000001E-2"/>
    <n v="23.6"/>
    <n v="34.695890410958903"/>
    <n v="5.0099999999999999E-2"/>
    <s v="BIRF"/>
    <s v="BIRF"/>
  </r>
  <r>
    <n v="20578000"/>
    <x v="0"/>
    <x v="0"/>
    <x v="0"/>
    <s v="USD"/>
    <s v="Sector Público No Financiero SPNF"/>
    <s v="Gobierno General"/>
    <s v="Gobierno Central"/>
    <s v="PGE"/>
    <s v="Préstamos"/>
    <x v="2"/>
    <s v="GOBIERNO CENTRAL"/>
    <x v="0"/>
    <s v="INTERNATIONAL ORGANIZATIONS"/>
    <s v="8515-0 EC"/>
    <s v="8515-0 EC"/>
    <s v="BIRF"/>
    <n v="34906196.18"/>
    <n v="0"/>
    <n v="0"/>
    <n v="0"/>
    <n v="0"/>
    <n v="0"/>
    <n v="0"/>
    <n v="0"/>
    <n v="34906196.18"/>
    <d v="2015-10-09T00:00:00"/>
    <d v="2050-06-15T00:00:00"/>
    <n v="80000000"/>
    <n v="37854311.770000003"/>
    <n v="23.890410958904109"/>
    <n v="34.706849315068496"/>
    <n v="5.4199999999999998E-2"/>
    <s v="SOFR 6 MESES"/>
    <n v="1.83E-2"/>
    <n v="23.890410958904109"/>
    <n v="34.706849315068496"/>
    <n v="5.4199999999999998E-2"/>
    <s v="BIRF"/>
    <s v="BIRF"/>
  </r>
  <r>
    <n v="20579000"/>
    <x v="0"/>
    <x v="0"/>
    <x v="0"/>
    <s v="USD"/>
    <s v="Sector Público No Financiero SPNF"/>
    <s v="Gobierno General"/>
    <s v="Gobierno Central"/>
    <s v="PGE"/>
    <s v="Préstamos"/>
    <x v="2"/>
    <s v="GOBIERNO CENTRAL"/>
    <x v="0"/>
    <s v="INTERNATIONAL ORGANIZATIONS"/>
    <s v="8542-0 EC"/>
    <s v="8542-0 EC"/>
    <s v="BIRF"/>
    <n v="116014616.15000001"/>
    <n v="0"/>
    <n v="0"/>
    <n v="0"/>
    <n v="0"/>
    <n v="0"/>
    <n v="0"/>
    <n v="0"/>
    <n v="116014616.15000001"/>
    <d v="2016-01-28T00:00:00"/>
    <d v="2045-10-15T00:00:00"/>
    <n v="178000000"/>
    <n v="125300000"/>
    <n v="19.221917808219178"/>
    <n v="29.734246575342464"/>
    <n v="5.57E-2"/>
    <s v="SOFR 6 MESES"/>
    <n v="1.9800000000000002E-2"/>
    <n v="19.221917808219178"/>
    <n v="29.734246575342464"/>
    <n v="5.57E-2"/>
    <s v="BIRF"/>
    <s v="BIRF"/>
  </r>
  <r>
    <n v="20580000"/>
    <x v="0"/>
    <x v="0"/>
    <x v="0"/>
    <s v="USD"/>
    <s v="Sector Público No Financiero SPNF"/>
    <s v="Gobierno General"/>
    <s v="Gobierno Central"/>
    <s v="PGE"/>
    <s v="Préstamos"/>
    <x v="2"/>
    <s v="GOBIERNO CENTRAL"/>
    <x v="0"/>
    <s v="INTERNATIONAL ORGANIZATIONS"/>
    <s v="8591-0 EC"/>
    <s v="8591-0 EC"/>
    <s v="BIRF"/>
    <n v="52831235.759999998"/>
    <n v="0"/>
    <n v="0"/>
    <n v="0"/>
    <n v="0"/>
    <n v="0"/>
    <n v="0"/>
    <n v="0"/>
    <n v="52831235.759999998"/>
    <d v="2016-04-22T00:00:00"/>
    <d v="2051-02-15T00:00:00"/>
    <n v="150000000"/>
    <n v="59585551.590000004"/>
    <n v="24.561643835616437"/>
    <n v="34.841095890410962"/>
    <n v="5.67E-2"/>
    <s v="SOFR 6 MESES"/>
    <n v="2.0799999999999999E-2"/>
    <n v="24.561643835616437"/>
    <n v="34.841095890410962"/>
    <n v="5.67E-2"/>
    <s v="BIRF"/>
    <s v="BIRF"/>
  </r>
  <r>
    <n v="20581000"/>
    <x v="0"/>
    <x v="0"/>
    <x v="1"/>
    <s v="USD"/>
    <s v="Sector Público No Financiero SPNF"/>
    <s v="Gobierno General"/>
    <s v="Gobiernos Autonomos Descentralizados GADS"/>
    <s v="Concejo Municipal"/>
    <s v="Préstamos"/>
    <x v="2"/>
    <s v="MUN. IBARRA"/>
    <x v="0"/>
    <s v="INTERNATIONAL ORGANIZATIONS"/>
    <s v="8579-0 EC"/>
    <s v="8579-0 EC"/>
    <s v="BIRF"/>
    <n v="23564773.670000002"/>
    <n v="0"/>
    <n v="0"/>
    <n v="0"/>
    <n v="0"/>
    <n v="0"/>
    <n v="0"/>
    <n v="0"/>
    <n v="23564773.670000002"/>
    <d v="2016-12-22T00:00:00"/>
    <d v="2040-08-15T00:00:00"/>
    <n v="52500000"/>
    <n v="52500000"/>
    <n v="14.052054794520547"/>
    <n v="23.663013698630138"/>
    <n v="5.3199999999999997E-2"/>
    <s v="SOFR 6 MESES"/>
    <n v="1.7299999999999999E-2"/>
    <n v="14.052054794520547"/>
    <n v="23.663013698630138"/>
    <n v="5.3199999999999997E-2"/>
    <s v="BIRF"/>
    <s v="BIRF"/>
  </r>
  <r>
    <n v="20582000"/>
    <x v="0"/>
    <x v="0"/>
    <x v="0"/>
    <s v="USD"/>
    <s v="Sector Público No Financiero SPNF"/>
    <s v="Gobierno General"/>
    <s v="Gobierno Central"/>
    <s v="PGE"/>
    <s v="Préstamos"/>
    <x v="2"/>
    <s v="GOBIERNO CENTRAL"/>
    <x v="0"/>
    <s v="INTERNATIONAL ORGANIZATIONS"/>
    <s v="8667-0 EC"/>
    <s v="8667-0 EC"/>
    <s v="BIRF"/>
    <n v="47537996.189999998"/>
    <n v="0"/>
    <n v="0"/>
    <n v="0"/>
    <n v="0"/>
    <n v="0"/>
    <n v="0"/>
    <n v="0"/>
    <n v="47537996.189999998"/>
    <d v="2016-12-22T00:00:00"/>
    <d v="2051-11-15T00:00:00"/>
    <n v="90500000"/>
    <n v="52100000"/>
    <n v="25.30958904109589"/>
    <n v="34.920547945205477"/>
    <n v="5.67E-2"/>
    <s v="SOFR 6 MESES"/>
    <n v="2.0799999999999999E-2"/>
    <n v="25.30958904109589"/>
    <n v="34.920547945205477"/>
    <n v="5.67E-2"/>
    <s v="BIRF"/>
    <s v="BIRF"/>
  </r>
  <r>
    <n v="20583000"/>
    <x v="0"/>
    <x v="0"/>
    <x v="1"/>
    <s v="USD"/>
    <s v="Sector Público No Financiero SPNF"/>
    <s v="Gobierno General"/>
    <s v="Gobiernos Autonomos Descentralizados GADS"/>
    <s v="Concejo Municipal"/>
    <s v="Préstamos"/>
    <x v="2"/>
    <s v="DMQ"/>
    <x v="0"/>
    <s v="INTERNATIONAL ORGANIZATIONS"/>
    <s v="8889-0 EC"/>
    <s v="8889-0 EC"/>
    <s v="BIRF"/>
    <n v="227458405.81999999"/>
    <n v="0"/>
    <n v="0"/>
    <n v="0"/>
    <n v="0"/>
    <n v="0"/>
    <n v="0"/>
    <n v="0"/>
    <n v="227458405.81999999"/>
    <d v="2018-11-29T00:00:00"/>
    <d v="2038-09-15T00:00:00"/>
    <n v="230000000"/>
    <n v="230000000"/>
    <n v="12.134246575342466"/>
    <n v="19.80821917808219"/>
    <n v="5.2200000000000003E-2"/>
    <s v="SOFR 6 MESES"/>
    <n v="1.6299999999999999E-2"/>
    <n v="12.134246575342466"/>
    <n v="19.80821917808219"/>
    <n v="5.2200000000000003E-2"/>
    <s v="BIRF"/>
    <s v="BIRF"/>
  </r>
  <r>
    <n v="20584000"/>
    <x v="0"/>
    <x v="0"/>
    <x v="1"/>
    <s v="USD"/>
    <s v="Sector Público No Financiero SPNF"/>
    <s v="Empresas Públicas No Financieras EPNF"/>
    <s v="Empresas Públicas No Financieras EPNF"/>
    <s v="Empresas Públicas No Financieras EPNF"/>
    <s v="Préstamos"/>
    <x v="2"/>
    <s v="EMAPA-G"/>
    <x v="0"/>
    <s v="INTERNATIONAL ORGANIZATIONS"/>
    <s v="8888-0 EC"/>
    <s v="8888-0 EC"/>
    <s v="BIRF"/>
    <n v="194608062.5"/>
    <n v="12986303.470000001"/>
    <n v="0"/>
    <n v="0"/>
    <n v="0"/>
    <n v="-1.862645149230957E-9"/>
    <n v="0"/>
    <n v="0"/>
    <n v="207594365.97"/>
    <d v="2018-11-29T00:00:00"/>
    <d v="2053-03-01T00:00:00"/>
    <n v="233600000"/>
    <n v="233600000"/>
    <n v="26.602739726027398"/>
    <n v="34.276712328767125"/>
    <n v="5.0099999999999999E-2"/>
    <s v="SOFR 6 MESES"/>
    <n v="1.4200000000000001E-2"/>
    <n v="26.602739726027398"/>
    <n v="34.276712328767125"/>
    <n v="5.0099999999999999E-2"/>
    <s v="BIRF"/>
    <s v="BIRF"/>
  </r>
  <r>
    <n v="20585000"/>
    <x v="0"/>
    <x v="0"/>
    <x v="0"/>
    <s v="USD"/>
    <s v="Sector Público No Financiero SPNF"/>
    <s v="Gobierno General"/>
    <s v="Gobierno Central"/>
    <s v="PGE"/>
    <s v="Préstamos"/>
    <x v="2"/>
    <s v="GOBIERNO CENTRAL"/>
    <x v="0"/>
    <s v="INTERNATIONAL ORGANIZATIONS"/>
    <s v="8946-0 EC"/>
    <s v="8946-0 EC"/>
    <s v="BIRF"/>
    <n v="350000000"/>
    <n v="0"/>
    <n v="0"/>
    <n v="0"/>
    <n v="0"/>
    <n v="0"/>
    <n v="0"/>
    <n v="0"/>
    <n v="350000000"/>
    <d v="2019-07-22T00:00:00"/>
    <d v="2049-03-15T00:00:00"/>
    <n v="350000000"/>
    <n v="350000000"/>
    <n v="22.638356164383563"/>
    <n v="29.668493150684931"/>
    <n v="5.62E-2"/>
    <s v="SOFR 6 MESES"/>
    <n v="2.0299999999999999E-2"/>
    <n v="22.638356164383563"/>
    <n v="29.668493150684931"/>
    <n v="5.62E-2"/>
    <s v="BIRF"/>
    <s v="BIRF"/>
  </r>
  <r>
    <n v="20586000"/>
    <x v="0"/>
    <x v="0"/>
    <x v="0"/>
    <s v="USD"/>
    <s v="Sector Público No Financiero SPNF"/>
    <s v="Gobierno General"/>
    <s v="Gobierno Central"/>
    <s v="PGE"/>
    <s v="Préstamos"/>
    <x v="2"/>
    <s v="GOBIERNO CENTRAL"/>
    <x v="0"/>
    <s v="INTERNATIONAL ORGANIZATIONS"/>
    <s v="8978-0 EC"/>
    <s v="8978-0 EC"/>
    <s v="BIRF"/>
    <n v="500000000"/>
    <n v="0"/>
    <n v="0"/>
    <n v="0"/>
    <n v="0"/>
    <n v="0"/>
    <n v="0"/>
    <n v="0"/>
    <n v="500000000"/>
    <d v="2019-06-17T00:00:00"/>
    <d v="2049-06-01T00:00:00"/>
    <n v="500000000"/>
    <n v="500000000"/>
    <n v="22.852054794520548"/>
    <n v="29.978082191780821"/>
    <n v="5.62E-2"/>
    <s v="SOFR 6 MESES"/>
    <n v="2.0299999999999999E-2"/>
    <n v="22.852054794520548"/>
    <n v="29.978082191780821"/>
    <n v="5.62E-2"/>
    <s v="BIRF"/>
    <s v="BIRF"/>
  </r>
  <r>
    <n v="20587000"/>
    <x v="0"/>
    <x v="0"/>
    <x v="0"/>
    <s v="USD"/>
    <s v="Sector Público No Financiero SPNF"/>
    <s v="Gobierno General"/>
    <s v="Gobierno Central"/>
    <s v="PGE"/>
    <s v="Préstamos"/>
    <x v="2"/>
    <s v="GOBIERNO CENTRAL"/>
    <x v="0"/>
    <s v="INTERNATIONAL ORGANIZATIONS"/>
    <s v="9087-0 EC"/>
    <s v="9087-0 EC"/>
    <s v="BIRF"/>
    <n v="11219738"/>
    <n v="0"/>
    <n v="0"/>
    <n v="0"/>
    <n v="0"/>
    <n v="0"/>
    <n v="0"/>
    <n v="0"/>
    <n v="11219738"/>
    <d v="2020-04-05T00:00:00"/>
    <d v="2048-03-15T00:00:00"/>
    <n v="20000000"/>
    <n v="20000000"/>
    <n v="21.638356164383563"/>
    <n v="27.961643835616439"/>
    <n v="3.7199999999999997E-2"/>
    <s v="FIJA"/>
    <n v="0"/>
    <n v="21.638356164383563"/>
    <n v="27.961643835616439"/>
    <n v="3.7199999999999997E-2"/>
    <s v="BIRF"/>
    <s v="BIRF"/>
  </r>
  <r>
    <n v="20588000"/>
    <x v="0"/>
    <x v="0"/>
    <x v="0"/>
    <s v="USD"/>
    <s v="Sector Público No Financiero SPNF"/>
    <s v="Gobierno General"/>
    <s v="Gobierno Central"/>
    <s v="PGE"/>
    <s v="Préstamos"/>
    <x v="2"/>
    <s v="GOBIERNO CENTRAL"/>
    <x v="0"/>
    <s v="INTERNATIONAL ORGANIZATIONS"/>
    <s v="9114-0 EC"/>
    <s v="9114-0 EC"/>
    <s v="BIRF"/>
    <n v="500000000"/>
    <n v="0"/>
    <n v="0"/>
    <n v="0"/>
    <n v="0"/>
    <n v="0"/>
    <n v="0"/>
    <n v="0"/>
    <n v="500000000"/>
    <d v="2020-05-09T00:00:00"/>
    <d v="2048-05-01T00:00:00"/>
    <n v="500000000"/>
    <n v="500000000"/>
    <n v="21.767123287671232"/>
    <n v="27.997260273972604"/>
    <n v="2.7E-2"/>
    <s v="FIJA"/>
    <n v="0"/>
    <n v="21.767123287671232"/>
    <n v="27.997260273972604"/>
    <n v="2.7E-2"/>
    <s v="BIRF"/>
    <s v="BIRF"/>
  </r>
  <r>
    <n v="20589000"/>
    <x v="0"/>
    <x v="1"/>
    <x v="1"/>
    <s v="USD"/>
    <s v="Sector Público Financiero SPF"/>
    <s v="Sector Público Financiero SPF"/>
    <s v="Sector Público Financiero SPF"/>
    <s v="Sector Público Financiero SPF"/>
    <s v="Préstamos"/>
    <x v="2"/>
    <s v="CFN"/>
    <x v="0"/>
    <s v="INTERNATIONAL ORGANIZATIONS"/>
    <s v="9131-0 EC"/>
    <s v="9131-0 EC"/>
    <s v="BIRF"/>
    <n v="241587000"/>
    <n v="0"/>
    <n v="0"/>
    <n v="0"/>
    <n v="0"/>
    <n v="0"/>
    <n v="0"/>
    <n v="0"/>
    <n v="241587000"/>
    <d v="2020-07-28T00:00:00"/>
    <d v="2044-02-15T00:00:00"/>
    <n v="260000000"/>
    <n v="260000000"/>
    <n v="17.556164383561644"/>
    <n v="23.567123287671233"/>
    <n v="5.3199999999999997E-2"/>
    <s v="SOFR 6 MESES"/>
    <n v="1.7299999999999999E-2"/>
    <n v="17.556164383561644"/>
    <n v="23.567123287671233"/>
    <n v="5.3199999999999997E-2"/>
    <s v="BIRF"/>
    <s v="BIRF"/>
  </r>
  <r>
    <n v="20590000"/>
    <x v="0"/>
    <x v="0"/>
    <x v="0"/>
    <s v="USD"/>
    <s v="Sector Público No Financiero SPNF"/>
    <s v="Gobierno General"/>
    <s v="Gobierno Central"/>
    <s v="PGE"/>
    <s v="Préstamos"/>
    <x v="2"/>
    <s v="GOBIERNO CENTRAL"/>
    <x v="0"/>
    <s v="INTERNATIONAL ORGANIZATIONS"/>
    <s v="9180-EC"/>
    <s v="9180-EC"/>
    <s v="BIRF"/>
    <n v="392900000"/>
    <n v="0"/>
    <n v="0"/>
    <n v="0"/>
    <n v="0"/>
    <n v="0"/>
    <n v="0"/>
    <n v="0"/>
    <n v="392900000"/>
    <d v="2020-11-26T00:00:00"/>
    <d v="2031-11-15T00:00:00"/>
    <n v="500000000"/>
    <n v="500000000"/>
    <n v="5.2958904109589042"/>
    <n v="10.975342465753425"/>
    <n v="1.7600000000000001E-2"/>
    <s v="FIJA"/>
    <n v="0"/>
    <n v="5.2958904109589042"/>
    <n v="10.975342465753425"/>
    <n v="1.7600000000000001E-2"/>
    <s v="BIRF"/>
    <s v="BIRF"/>
  </r>
  <r>
    <n v="20591000"/>
    <x v="0"/>
    <x v="0"/>
    <x v="0"/>
    <s v="USD"/>
    <s v="Sector Público No Financiero SPNF"/>
    <s v="Gobierno General"/>
    <s v="Gobierno Central"/>
    <s v="PGE"/>
    <s v="Préstamos"/>
    <x v="2"/>
    <s v="GOBIERNO CENTRAL"/>
    <x v="0"/>
    <s v="INTERNATIONAL ORGANIZATIONS"/>
    <s v="BIRF 9163"/>
    <s v="BIRF 9163"/>
    <s v="BIRF"/>
    <n v="10807632.27"/>
    <n v="0"/>
    <n v="0"/>
    <n v="0"/>
    <n v="0"/>
    <n v="0"/>
    <n v="0"/>
    <n v="0"/>
    <n v="10807632.27"/>
    <d v="2021-04-22T00:00:00"/>
    <d v="2048-09-15T00:00:00"/>
    <n v="40000000"/>
    <n v="40000000"/>
    <n v="22.142465753424659"/>
    <n v="27.419178082191781"/>
    <n v="5.7200000000000001E-2"/>
    <s v="SOFR 6 MESES"/>
    <n v="2.1299999999999999E-2"/>
    <n v="22.142465753424659"/>
    <n v="27.419178082191781"/>
    <n v="5.7200000000000001E-2"/>
    <s v="BIRF"/>
    <s v="BIRF"/>
  </r>
  <r>
    <n v="20592000"/>
    <x v="0"/>
    <x v="0"/>
    <x v="0"/>
    <s v="USD"/>
    <s v="Sector Público No Financiero SPNF"/>
    <s v="Gobierno General"/>
    <s v="Gobierno Central"/>
    <s v="PGE"/>
    <s v="Préstamos"/>
    <x v="2"/>
    <s v="GOBIERNO CENTRAL"/>
    <x v="0"/>
    <s v="INTERNATIONAL ORGANIZATIONS"/>
    <s v="9228-0 EC"/>
    <s v="9228-0 EC"/>
    <s v="BIRF"/>
    <n v="146932523.11000001"/>
    <n v="0"/>
    <n v="0"/>
    <n v="0"/>
    <n v="0"/>
    <n v="0"/>
    <n v="0"/>
    <n v="0"/>
    <n v="146932523.11000001"/>
    <d v="2021-04-26T00:00:00"/>
    <d v="2039-03-15T00:00:00"/>
    <n v="150000000"/>
    <n v="150000000"/>
    <n v="12.63013698630137"/>
    <n v="17.895890410958906"/>
    <n v="4.7600000000000003E-2"/>
    <s v="SOFR 6 MESES"/>
    <n v="1.17E-2"/>
    <n v="12.63013698630137"/>
    <n v="17.895890410958906"/>
    <n v="4.7600000000000003E-2"/>
    <s v="BIRF"/>
    <s v="BIRF"/>
  </r>
  <r>
    <n v="20593000"/>
    <x v="0"/>
    <x v="0"/>
    <x v="0"/>
    <s v="USD"/>
    <s v="Sector Público No Financiero SPNF"/>
    <s v="Gobierno General"/>
    <s v="Gobierno Central"/>
    <s v="PGE"/>
    <s v="Préstamos"/>
    <x v="2"/>
    <s v="GOBIERNO CENTRAL"/>
    <x v="0"/>
    <s v="INTERNATIONAL ORGANIZATIONS"/>
    <s v="BIRF 9333"/>
    <s v="BIRF 9333"/>
    <s v="BIRF"/>
    <n v="700000000"/>
    <n v="0"/>
    <n v="0"/>
    <n v="0"/>
    <n v="0"/>
    <n v="0"/>
    <n v="0"/>
    <n v="0"/>
    <n v="700000000"/>
    <d v="2022-02-24T00:00:00"/>
    <d v="2038-05-15T00:00:00"/>
    <n v="700000000"/>
    <n v="700000000"/>
    <n v="11.797260273972602"/>
    <n v="16.230136986301371"/>
    <n v="2.92E-2"/>
    <s v="FIJA"/>
    <n v="0"/>
    <n v="11.797260273972602"/>
    <n v="16.230136986301371"/>
    <n v="2.92E-2"/>
    <s v="BIRF"/>
    <s v="BIRF"/>
  </r>
  <r>
    <n v="20594000"/>
    <x v="0"/>
    <x v="0"/>
    <x v="0"/>
    <s v="USD"/>
    <s v="Sector Público No Financiero SPNF"/>
    <s v="Gobierno General"/>
    <s v="Gobierno Central"/>
    <s v="PGE"/>
    <s v="Préstamos"/>
    <x v="2"/>
    <s v="GOBIERNO CENTRAL"/>
    <x v="0"/>
    <s v="INTERNATIONAL ORGANIZATIONS"/>
    <s v="9421-0 EC"/>
    <s v="9421-0 EC"/>
    <s v="BIRF"/>
    <n v="69516492.109999999"/>
    <n v="0"/>
    <n v="0"/>
    <n v="1662961.97"/>
    <n v="16130.05"/>
    <n v="0"/>
    <n v="0"/>
    <n v="0"/>
    <n v="69516492.109999999"/>
    <d v="2022-10-26T00:00:00"/>
    <d v="2039-07-01T00:00:00"/>
    <n v="80000000"/>
    <n v="80000000"/>
    <n v="12.926027397260274"/>
    <n v="16.69041095890411"/>
    <n v="4.7600000000000003E-2"/>
    <s v="SOFR 6 MESES"/>
    <n v="1.17E-2"/>
    <n v="12.926027397260274"/>
    <n v="16.69041095890411"/>
    <n v="4.7600000000000003E-2"/>
    <s v="BIRF"/>
    <s v="BIRF"/>
  </r>
  <r>
    <n v="20595000"/>
    <x v="0"/>
    <x v="0"/>
    <x v="0"/>
    <s v="USD"/>
    <s v="Sector Público No Financiero SPNF"/>
    <s v="Gobierno General"/>
    <s v="Gobierno Central"/>
    <s v="PGE"/>
    <s v="Préstamos"/>
    <x v="2"/>
    <s v="GOBIERNO CENTRAL"/>
    <x v="0"/>
    <s v="INTERNATIONAL ORGANIZATIONS"/>
    <s v="9453-0 EC"/>
    <s v="9453-0 EC"/>
    <s v="BIRF"/>
    <n v="500000000"/>
    <n v="0"/>
    <n v="0"/>
    <n v="0"/>
    <n v="0"/>
    <n v="0"/>
    <n v="0"/>
    <n v="0"/>
    <n v="500000000"/>
    <d v="2022-12-16T00:00:00"/>
    <d v="2041-06-01T00:00:00"/>
    <n v="500000000"/>
    <n v="500000000"/>
    <n v="14.846575342465753"/>
    <n v="18.471232876712328"/>
    <n v="4.5900000000000003E-2"/>
    <s v="FIJA"/>
    <n v="0"/>
    <n v="14.846575342465753"/>
    <n v="18.471232876712328"/>
    <n v="4.5900000000000003E-2"/>
    <s v="BIRF"/>
    <s v="BIRF"/>
  </r>
  <r>
    <n v="20596000"/>
    <x v="0"/>
    <x v="0"/>
    <x v="0"/>
    <s v="USD"/>
    <s v="Sector Público No Financiero SPNF"/>
    <s v="Gobierno General"/>
    <s v="Gobierno Central"/>
    <s v="PGE"/>
    <s v="Préstamos"/>
    <x v="2"/>
    <s v="GOBIERNO CENTRAL"/>
    <x v="0"/>
    <s v="INTERNATIONAL ORGANIZATIONS"/>
    <s v="9433-0 EC"/>
    <s v="9433-0 EC"/>
    <s v="BIRF"/>
    <n v="80000000"/>
    <n v="0"/>
    <n v="0"/>
    <n v="1868639.6"/>
    <n v="0"/>
    <n v="0"/>
    <n v="0"/>
    <n v="0"/>
    <n v="80000000"/>
    <d v="2022-12-16T00:00:00"/>
    <d v="2034-01-01T00:00:00"/>
    <n v="100000000"/>
    <n v="100000000"/>
    <n v="7.4273972602739722"/>
    <n v="11.052054794520547"/>
    <n v="4.9599999999999998E-2"/>
    <s v="FIJA"/>
    <n v="0"/>
    <n v="7.4273972602739722"/>
    <n v="11.052054794520547"/>
    <n v="4.9599999999999998E-2"/>
    <s v="BIRF"/>
    <s v="BIRF"/>
  </r>
  <r>
    <n v="20597000"/>
    <x v="0"/>
    <x v="0"/>
    <x v="0"/>
    <s v="USD"/>
    <s v="Sector Público No Financiero SPNF"/>
    <s v="Gobierno General"/>
    <s v="Gobierno Central"/>
    <s v="PGE"/>
    <s v="Préstamos"/>
    <x v="2"/>
    <s v="GOBIERNO CENTRAL"/>
    <x v="0"/>
    <s v="INTERNATIONAL ORGANIZATIONS"/>
    <s v="BIRF 9388-EC"/>
    <s v="BIRF 9388-EC"/>
    <s v="BIRF"/>
    <n v="198477333.52000001"/>
    <n v="0"/>
    <n v="0"/>
    <n v="0"/>
    <n v="0"/>
    <n v="0"/>
    <n v="0"/>
    <n v="0"/>
    <n v="198477333.52000001"/>
    <d v="2023-04-13T00:00:00"/>
    <d v="2040-05-01T00:00:00"/>
    <n v="200000000"/>
    <n v="200000000"/>
    <n v="13.761643835616438"/>
    <n v="17.063013698630137"/>
    <n v="4.7899999999999998E-2"/>
    <s v="SOFR 6 MESES"/>
    <n v="1.2E-2"/>
    <n v="13.761643835616438"/>
    <n v="17.063013698630137"/>
    <n v="4.7899999999999998E-2"/>
    <s v="BIRF"/>
    <s v="BIRF"/>
  </r>
  <r>
    <n v="20598000"/>
    <x v="0"/>
    <x v="0"/>
    <x v="0"/>
    <s v="USD"/>
    <s v="Sector Público No Financiero SPNF"/>
    <s v="Gobierno General"/>
    <s v="Gobierno Central"/>
    <s v="PGE"/>
    <s v="Préstamos"/>
    <x v="2"/>
    <s v="GOBIERNO CENTRAL"/>
    <x v="0"/>
    <s v="INTERNATIONAL ORGANIZATIONS"/>
    <s v="9585-0 EC"/>
    <s v="9585-0 EC"/>
    <s v="BIRF"/>
    <n v="500000000"/>
    <n v="0"/>
    <n v="0"/>
    <n v="0"/>
    <n v="0"/>
    <n v="0"/>
    <n v="0"/>
    <n v="0"/>
    <n v="500000000"/>
    <d v="2023-08-22T00:00:00"/>
    <d v="2040-12-15T00:00:00"/>
    <n v="500000000"/>
    <n v="500000000"/>
    <n v="14.386301369863014"/>
    <n v="17.328767123287673"/>
    <n v="5.1999999999999998E-2"/>
    <s v="FIJA"/>
    <n v="0"/>
    <n v="14.386301369863014"/>
    <n v="17.328767123287673"/>
    <n v="5.1999999999999998E-2"/>
    <s v="BIRF"/>
    <s v="BIRF"/>
  </r>
  <r>
    <n v="20599000"/>
    <x v="0"/>
    <x v="1"/>
    <x v="1"/>
    <s v="USD"/>
    <s v="Sector Público Financiero SPF"/>
    <s v="Sector Público Financiero SPF"/>
    <s v="Sector Público Financiero SPF"/>
    <s v="Sector Público Financiero SPF"/>
    <s v="Préstamos"/>
    <x v="2"/>
    <s v="CFN"/>
    <x v="0"/>
    <s v="INTERNATIONAL ORGANIZATIONS"/>
    <s v="9526-0 EC"/>
    <s v="9526-0 EC"/>
    <s v="BIRF"/>
    <n v="300000000"/>
    <n v="0"/>
    <n v="0"/>
    <n v="0"/>
    <n v="0"/>
    <n v="0"/>
    <n v="0"/>
    <n v="0"/>
    <n v="300000000"/>
    <d v="2023-10-11T00:00:00"/>
    <d v="2043-03-15T00:00:00"/>
    <n v="300000000"/>
    <n v="300000000"/>
    <n v="16.632876712328766"/>
    <n v="19.438356164383563"/>
    <n v="4.7600000000000003E-2"/>
    <s v="SOFR 6 MESES"/>
    <n v="1.17E-2"/>
    <n v="16.632876712328766"/>
    <n v="19.438356164383563"/>
    <n v="4.7600000000000003E-2"/>
    <s v="BIRF"/>
    <s v="BIRF"/>
  </r>
  <r>
    <n v="20599900"/>
    <x v="0"/>
    <x v="0"/>
    <x v="0"/>
    <s v="USD"/>
    <s v="Sector Público No Financiero SPNF"/>
    <s v="Gobierno General"/>
    <s v="Gobierno Central"/>
    <s v="PGE"/>
    <s v="Préstamos"/>
    <x v="2"/>
    <s v="GOBIERNO CENTRAL"/>
    <x v="0"/>
    <s v="INTERNATIONAL ORGANIZATIONS"/>
    <s v="9555-0 EC"/>
    <s v="9555-0 EC"/>
    <s v="BIRF"/>
    <n v="25000000"/>
    <n v="0"/>
    <n v="0"/>
    <n v="0"/>
    <n v="0"/>
    <n v="0"/>
    <n v="0"/>
    <n v="0"/>
    <n v="25000000"/>
    <d v="2023-09-12T00:00:00"/>
    <d v="2043-03-01T00:00:00"/>
    <n v="150000000"/>
    <n v="150000000"/>
    <n v="16.594520547945205"/>
    <n v="19.479452054794521"/>
    <n v="4.9099999999999998E-2"/>
    <s v="SOFR 6 MESES"/>
    <n v="1.32E-2"/>
    <n v="16.594520547945205"/>
    <n v="19.479452054794521"/>
    <n v="4.9099999999999998E-2"/>
    <s v="BIRF"/>
    <s v="BIRF"/>
  </r>
  <r>
    <n v="20599910"/>
    <x v="0"/>
    <x v="0"/>
    <x v="0"/>
    <s v="USD"/>
    <s v="Sector Público No Financiero SPNF"/>
    <s v="Gobierno General"/>
    <s v="Gobierno Central"/>
    <s v="PGE"/>
    <s v="Préstamos"/>
    <x v="2"/>
    <s v="GOBIERNO CENTRAL"/>
    <x v="0"/>
    <s v="INTERNATIONAL ORGANIZATIONS"/>
    <s v="9598-0"/>
    <s v="9598-0"/>
    <s v="BIRF"/>
    <n v="46262638.659999996"/>
    <n v="0"/>
    <n v="0"/>
    <n v="0"/>
    <n v="0"/>
    <n v="0"/>
    <n v="0"/>
    <n v="0"/>
    <n v="46262638.659999996"/>
    <d v="2024-02-27T00:00:00"/>
    <d v="2040-03-15T00:00:00"/>
    <n v="100000000"/>
    <n v="100000000"/>
    <n v="13.632876712328768"/>
    <n v="16.057534246575344"/>
    <n v="4.7600000000000003E-2"/>
    <s v="SOFR 6 MESES"/>
    <n v="1.17E-2"/>
    <n v="13.632876712328768"/>
    <n v="16.057534246575344"/>
    <n v="4.7600000000000003E-2"/>
    <s v="BIRF"/>
    <s v="BIRF"/>
  </r>
  <r>
    <n v="206092000"/>
    <x v="0"/>
    <x v="0"/>
    <x v="0"/>
    <s v="USD"/>
    <s v="Sector Público No Financiero SPNF"/>
    <s v="Gobierno General"/>
    <s v="Gobierno Central"/>
    <s v="PGE"/>
    <s v="Préstamos"/>
    <x v="3"/>
    <s v="GOBIERNO CENTRAL"/>
    <x v="0"/>
    <s v="INTERNATIONAL ORGANIZATIONS"/>
    <s v="FLAR USD 500 M"/>
    <s v="FLAR"/>
    <s v="FLAR"/>
    <n v="500000000"/>
    <n v="0"/>
    <n v="0"/>
    <n v="0"/>
    <n v="0"/>
    <n v="0"/>
    <n v="0"/>
    <n v="0"/>
    <n v="500000000"/>
    <d v="2025-12-18T00:00:00"/>
    <d v="2028-12-22T00:00:00"/>
    <n v="500000000"/>
    <n v="500000000"/>
    <n v="2.3972602739726026"/>
    <n v="3.0136986301369864"/>
    <n v="5.68969E-2"/>
    <s v="SOFR 3 MESES"/>
    <n v="0.02"/>
    <n v="2.3972602739726026"/>
    <n v="3.0136986301369864"/>
    <n v="5.68969E-2"/>
    <s v="FLAR"/>
    <s v="FLAR"/>
  </r>
  <r>
    <n v="20614000"/>
    <x v="0"/>
    <x v="0"/>
    <x v="0"/>
    <s v="SDR"/>
    <s v="Sector Público No Financiero SPNF"/>
    <s v="Gobierno General"/>
    <s v="Gobierno Central"/>
    <s v="PGE"/>
    <s v="Préstamos"/>
    <x v="4"/>
    <s v="GOBIERNO CENTRAL"/>
    <x v="0"/>
    <s v="INTERNATIONAL ORGANIZATIONS"/>
    <s v="650-EC"/>
    <s v="650-EC"/>
    <s v="FIDA"/>
    <n v="7562385.7230000002"/>
    <n v="0"/>
    <n v="0"/>
    <n v="0"/>
    <n v="0"/>
    <n v="42270.394999999553"/>
    <n v="0"/>
    <n v="0"/>
    <n v="7604656.1179999998"/>
    <d v="2007-03-16T00:00:00"/>
    <d v="2044-11-15T00:00:00"/>
    <n v="14144823"/>
    <n v="12962161.161"/>
    <n v="18.306849315068494"/>
    <n v="37.695890410958903"/>
    <n v="7.4999999999999997E-3"/>
    <s v="T. FIDA"/>
    <n v="0"/>
    <n v="18.306849315068494"/>
    <n v="37.695890410958903"/>
    <n v="7.4999999999999997E-3"/>
    <s v="FIDA"/>
    <s v="FIDA"/>
  </r>
  <r>
    <n v="20615000"/>
    <x v="0"/>
    <x v="0"/>
    <x v="0"/>
    <s v="SDR"/>
    <s v="Sector Público No Financiero SPNF"/>
    <s v="Gobierno General"/>
    <s v="Gobierno Central"/>
    <s v="PGE"/>
    <s v="Préstamos"/>
    <x v="4"/>
    <s v="GOBIERNO CENTRAL"/>
    <x v="0"/>
    <s v="INTERNATIONAL ORGANIZATIONS"/>
    <s v="789-EC"/>
    <s v="789-EC"/>
    <s v="FIDA"/>
    <n v="935639.73"/>
    <n v="0"/>
    <n v="0"/>
    <n v="0"/>
    <n v="0"/>
    <n v="5229.8129999999655"/>
    <n v="0"/>
    <n v="0"/>
    <n v="940869.54299999995"/>
    <d v="2011-04-04T00:00:00"/>
    <d v="2029-11-15T00:00:00"/>
    <n v="7929673.5"/>
    <n v="6383973.6626738999"/>
    <n v="3.2958904109589042"/>
    <n v="18.63013698630137"/>
    <n v="4.4699999999999997E-2"/>
    <s v="T.FIDA"/>
    <n v="0"/>
    <n v="3.2958904109589042"/>
    <n v="18.63013698630137"/>
    <n v="4.4699999999999997E-2"/>
    <s v="FIDA"/>
    <s v="FIDA"/>
  </r>
  <r>
    <n v="20615001"/>
    <x v="0"/>
    <x v="0"/>
    <x v="0"/>
    <s v="SDR"/>
    <s v="Sector Público No Financiero SPNF"/>
    <s v="Gobierno General"/>
    <s v="Gobierno Central"/>
    <s v="PGE"/>
    <s v="Préstamos"/>
    <x v="4"/>
    <s v="GOBIERNO CENTRAL"/>
    <x v="0"/>
    <s v="INTERNATIONAL ORGANIZATIONS"/>
    <s v="804-EC"/>
    <s v="804-EC"/>
    <s v="FIDA"/>
    <n v="243900.253"/>
    <n v="0"/>
    <n v="0"/>
    <n v="0"/>
    <n v="0"/>
    <n v="1363.2950000000128"/>
    <n v="0"/>
    <n v="0"/>
    <n v="245263.54800000001"/>
    <d v="2011-04-04T00:00:00"/>
    <d v="2029-11-15T00:00:00"/>
    <n v="3786240.5"/>
    <n v="2236633.0808243998"/>
    <n v="3.2958904109589042"/>
    <n v="18.63013698630137"/>
    <n v="4.4699999999999997E-2"/>
    <s v="T.FIDA"/>
    <n v="0"/>
    <n v="3.2958904109589042"/>
    <n v="18.63013698630137"/>
    <n v="4.4699999999999997E-2"/>
    <s v="FIDA"/>
    <s v="FIDA"/>
  </r>
  <r>
    <n v="20616000"/>
    <x v="0"/>
    <x v="0"/>
    <x v="0"/>
    <s v="SDR"/>
    <s v="Sector Público No Financiero SPNF"/>
    <s v="Gobierno General"/>
    <s v="Gobierno Central"/>
    <s v="PGE"/>
    <s v="Préstamos"/>
    <x v="4"/>
    <s v="GOBIERNO CENTRAL"/>
    <x v="0"/>
    <s v="INTERNATIONAL ORGANIZATIONS"/>
    <s v="849-EC"/>
    <s v="849-EC"/>
    <s v="FIDA"/>
    <n v="4169726.2450000001"/>
    <n v="0"/>
    <n v="0"/>
    <n v="0"/>
    <n v="0"/>
    <n v="23306.92799999984"/>
    <n v="0"/>
    <n v="0"/>
    <n v="4193033.173"/>
    <d v="2012-05-30T00:00:00"/>
    <d v="2030-11-15T00:00:00"/>
    <n v="15359277.5"/>
    <n v="14100159.532821"/>
    <n v="4.2958904109589042"/>
    <n v="18.473972602739725"/>
    <n v="4.4699999999999997E-2"/>
    <s v="T.FIDA"/>
    <n v="0"/>
    <n v="4.2958904109589042"/>
    <n v="18.473972602739725"/>
    <n v="4.4699999999999997E-2"/>
    <s v="FIDA"/>
    <s v="FIDA"/>
  </r>
  <r>
    <n v="20616001"/>
    <x v="0"/>
    <x v="0"/>
    <x v="0"/>
    <s v="EUR"/>
    <s v="Sector Público No Financiero SPNF"/>
    <s v="Gobierno General"/>
    <s v="Gobierno Central"/>
    <s v="PGE"/>
    <s v="Préstamos"/>
    <x v="4"/>
    <s v="GOBIERNO CENTRAL"/>
    <x v="0"/>
    <s v="INTERNATIONAL ORGANIZATIONS"/>
    <s v="F.FIDUCIARIO E-5-EC"/>
    <s v="F.FIDUCIARIO E-5-EC"/>
    <s v="FIDA"/>
    <n v="3584287.5060000001"/>
    <n v="0"/>
    <n v="0"/>
    <n v="0"/>
    <n v="0"/>
    <n v="33420.296000000089"/>
    <n v="0"/>
    <n v="0"/>
    <n v="3617707.8020000001"/>
    <d v="2012-05-30T00:00:00"/>
    <d v="2030-11-15T00:00:00"/>
    <n v="12699382.5"/>
    <n v="11628528.205839001"/>
    <n v="4.2958904109589042"/>
    <n v="18.473972602739725"/>
    <n v="3.9E-2"/>
    <s v="T.FIDA"/>
    <n v="0"/>
    <n v="4.2958904109589042"/>
    <n v="18.473972602739725"/>
    <n v="3.9E-2"/>
    <s v="FIDA"/>
    <s v="FIDA"/>
  </r>
  <r>
    <n v="20617000"/>
    <x v="0"/>
    <x v="0"/>
    <x v="0"/>
    <s v="EUR"/>
    <s v="Sector Público No Financiero SPNF"/>
    <s v="Gobierno General"/>
    <s v="Gobierno Central"/>
    <s v="PGE"/>
    <s v="Préstamos"/>
    <x v="4"/>
    <s v="GOBIERNO CENTRAL"/>
    <x v="0"/>
    <s v="INTERNATIONAL ORGANIZATIONS"/>
    <s v="785-EC"/>
    <s v="785-EC"/>
    <s v="FIDA"/>
    <n v="1568554.2290000001"/>
    <n v="0"/>
    <n v="0"/>
    <n v="0"/>
    <n v="0"/>
    <n v="14625.373999999836"/>
    <n v="0"/>
    <n v="0"/>
    <n v="1583179.6029999999"/>
    <d v="2017-09-05T00:00:00"/>
    <d v="2036-11-15T00:00:00"/>
    <n v="16896937.5"/>
    <n v="1942635.13"/>
    <n v="10.301369863013699"/>
    <n v="19.208219178082192"/>
    <n v="3.9E-2"/>
    <s v="T.FIDA"/>
    <n v="0"/>
    <n v="10.301369863013699"/>
    <n v="19.208219178082192"/>
    <n v="3.9E-2"/>
    <s v="FIDA"/>
    <s v="FIDA"/>
  </r>
  <r>
    <n v="20619000"/>
    <x v="0"/>
    <x v="0"/>
    <x v="0"/>
    <s v="USD"/>
    <s v="Sector Público No Financiero SPNF"/>
    <s v="Gobierno General"/>
    <s v="Gobierno Central"/>
    <s v="PGE"/>
    <s v="Préstamos"/>
    <x v="4"/>
    <s v="GOBIERNO CENTRAL"/>
    <x v="0"/>
    <s v="INTERNATIONAL ORGANIZATIONS"/>
    <s v="2000002638"/>
    <s v="2000002638"/>
    <s v="FIDA"/>
    <n v="1794976.19"/>
    <n v="0"/>
    <n v="0"/>
    <n v="0"/>
    <n v="0"/>
    <n v="0"/>
    <n v="0"/>
    <n v="0"/>
    <n v="1794976.19"/>
    <d v="2019-07-08T00:00:00"/>
    <d v="2037-05-15T00:00:00"/>
    <n v="10000000"/>
    <n v="1958156.19"/>
    <n v="10.797260273972602"/>
    <n v="17.865753424657534"/>
    <n v="1.7100000000000001E-2"/>
    <s v="T.FIDA"/>
    <n v="0"/>
    <n v="10.797260273972602"/>
    <n v="17.865753424657534"/>
    <n v="1.7100000000000001E-2"/>
    <s v="FIDA"/>
    <s v="FIDA"/>
  </r>
  <r>
    <n v="20620000"/>
    <x v="0"/>
    <x v="0"/>
    <x v="0"/>
    <s v="USD"/>
    <s v="Sector Público No Financiero SPNF"/>
    <s v="Gobierno General"/>
    <s v="Gobierno Central"/>
    <s v="PGE"/>
    <s v="Préstamos"/>
    <x v="4"/>
    <s v="GOBIERNO CENTRAL"/>
    <x v="0"/>
    <s v="INTERNATIONAL ORGANIZATIONS"/>
    <s v="2000003658"/>
    <s v="2000003658"/>
    <s v="FIDA"/>
    <n v="8400092.5099999998"/>
    <n v="523909.41"/>
    <n v="0"/>
    <n v="0"/>
    <n v="0"/>
    <n v="1.7462298274040222E-10"/>
    <n v="0"/>
    <n v="0"/>
    <n v="8924001.9199999999"/>
    <d v="2022-09-15T00:00:00"/>
    <d v="2053-11-15T00:00:00"/>
    <n v="22873341.920000002"/>
    <n v="22873341.920000002"/>
    <n v="27.312328767123287"/>
    <n v="31.18904109589041"/>
    <n v="2.63E-2"/>
    <s v="T.FIDA"/>
    <n v="0"/>
    <n v="27.312328767123287"/>
    <n v="31.18904109589041"/>
    <n v="2.63E-2"/>
    <s v="FIDA"/>
    <s v="FIDA"/>
  </r>
  <r>
    <n v="20621000"/>
    <x v="0"/>
    <x v="0"/>
    <x v="0"/>
    <s v="USD"/>
    <s v="Sector Público No Financiero SPNF"/>
    <s v="Gobierno General"/>
    <s v="Gobierno Central"/>
    <s v="PGE"/>
    <s v="Préstamos"/>
    <x v="4"/>
    <s v="GOBIERNO CENTRAL"/>
    <x v="0"/>
    <s v="INTERNATIONAL ORGANIZATIONS"/>
    <s v="2000004486"/>
    <s v="2000004486"/>
    <s v="FIDA"/>
    <n v="2435000.02"/>
    <n v="0"/>
    <n v="0"/>
    <n v="0"/>
    <n v="0"/>
    <n v="0"/>
    <n v="0"/>
    <n v="0"/>
    <n v="2435000.02"/>
    <d v="2024-02-09T00:00:00"/>
    <d v="2044-04-15T00:00:00"/>
    <n v="20000000"/>
    <n v="20000000"/>
    <n v="17.720547945205478"/>
    <n v="20.194520547945206"/>
    <n v="5.5424000000000001E-2"/>
    <s v="T.FIDA"/>
    <n v="1.7100000000000001E-2"/>
    <n v="17.720547945205478"/>
    <n v="20.194520547945206"/>
    <n v="5.5424000000000001E-2"/>
    <s v="FIDA"/>
    <s v="FIDA"/>
  </r>
  <r>
    <n v="20700000"/>
    <x v="0"/>
    <x v="0"/>
    <x v="0"/>
    <s v="USD"/>
    <s v="Sector Público No Financiero SPNF"/>
    <s v="Gobierno General"/>
    <s v="Gobierno Central"/>
    <s v="PGE"/>
    <s v="Préstamos"/>
    <x v="2"/>
    <s v="GOBIERNO CENTRAL"/>
    <x v="0"/>
    <s v="INTERNATIONAL ORGANIZATIONS"/>
    <s v="9715-0"/>
    <s v="9715-0"/>
    <s v="BIRF"/>
    <n v="700000000"/>
    <n v="0"/>
    <n v="0"/>
    <n v="0"/>
    <n v="0"/>
    <n v="0"/>
    <n v="0"/>
    <n v="0"/>
    <n v="700000000"/>
    <d v="2024-08-15T00:00:00"/>
    <d v="2038-10-15T00:00:00"/>
    <n v="700000000"/>
    <n v="700000000"/>
    <n v="12.216438356164383"/>
    <n v="14.175342465753424"/>
    <n v="4.7899999999999998E-2"/>
    <s v="SOFR 6 MESES"/>
    <n v="1.2E-2"/>
    <n v="12.216438356164383"/>
    <n v="14.175342465753424"/>
    <n v="4.7899999999999998E-2"/>
    <s v="BIRF"/>
    <s v="BIRF"/>
  </r>
  <r>
    <n v="20701100"/>
    <x v="0"/>
    <x v="0"/>
    <x v="1"/>
    <s v="USD"/>
    <s v="Sector Público No Financiero SPNF"/>
    <s v="Gobierno General"/>
    <s v="Gobiernos Autonomos Descentralizados GADS"/>
    <s v="Concejo Provincial"/>
    <s v="Préstamos"/>
    <x v="2"/>
    <s v="GAD PROVINCIAL DE GUAYAS"/>
    <x v="0"/>
    <s v="INTERNATIONAL ORGANIZATIONS"/>
    <s v="BIRF 9722-0"/>
    <s v="BIRF 9722-0"/>
    <s v="BIRF"/>
    <n v="8000865.5800000001"/>
    <n v="0"/>
    <n v="0"/>
    <n v="0"/>
    <n v="0"/>
    <n v="0"/>
    <n v="0"/>
    <n v="0"/>
    <n v="8000865.5800000001"/>
    <d v="2024-12-03T00:00:00"/>
    <d v="2044-08-15T00:00:00"/>
    <n v="100000000"/>
    <n v="100000000"/>
    <n v="18.054794520547944"/>
    <n v="19.712328767123289"/>
    <n v="4.9099999999999998E-2"/>
    <s v="SOFR 6 MESES"/>
    <n v="1.32E-2"/>
    <n v="18.054794520547944"/>
    <n v="19.712328767123289"/>
    <n v="4.9099999999999998E-2"/>
    <s v="BIRF"/>
    <s v="BIRF"/>
  </r>
  <r>
    <n v="20702100"/>
    <x v="0"/>
    <x v="0"/>
    <x v="0"/>
    <s v="USD"/>
    <s v="Sector Público No Financiero SPNF"/>
    <s v="Gobierno General"/>
    <s v="Gobierno Central"/>
    <s v="PGE"/>
    <s v="Préstamos"/>
    <x v="2"/>
    <s v="GOBIERNO CENTRAL"/>
    <x v="0"/>
    <s v="INTERNATIONAL ORGANIZATIONS"/>
    <s v="9595-0 EC"/>
    <s v="9595-0 EC"/>
    <s v="BIRF"/>
    <n v="2187393.36"/>
    <n v="0"/>
    <n v="0"/>
    <n v="0"/>
    <n v="0"/>
    <n v="0"/>
    <n v="0"/>
    <n v="0"/>
    <n v="2187393.36"/>
    <d v="2025-04-03T00:00:00"/>
    <d v="2040-09-01T00:00:00"/>
    <n v="100000000"/>
    <n v="100000000"/>
    <n v="14.098630136986301"/>
    <n v="15.424657534246576"/>
    <n v="4.9099999999999998E-2"/>
    <s v="SOFR 6 MESES"/>
    <n v="1.32E-2"/>
    <n v="14.098630136986301"/>
    <n v="15.424657534246576"/>
    <n v="4.9099999999999998E-2"/>
    <s v="BIRF"/>
    <s v="BIRF"/>
  </r>
  <r>
    <n v="20703100"/>
    <x v="0"/>
    <x v="0"/>
    <x v="0"/>
    <s v="USD"/>
    <s v="Sector Público No Financiero SPNF"/>
    <s v="Gobierno General"/>
    <s v="Gobierno Central"/>
    <s v="PGE"/>
    <s v="Préstamos"/>
    <x v="2"/>
    <s v="GOBIERNO CENTRAL"/>
    <x v="0"/>
    <s v="INTERNATIONAL ORGANIZATIONS"/>
    <s v="9776-EC"/>
    <s v="9776-EC"/>
    <s v="BIRF"/>
    <n v="26902541.82"/>
    <n v="0"/>
    <n v="0"/>
    <n v="0"/>
    <n v="0"/>
    <n v="0"/>
    <n v="0"/>
    <n v="0"/>
    <n v="26902541.82"/>
    <d v="2025-06-30T00:00:00"/>
    <d v="2041-08-15T00:00:00"/>
    <n v="100000000"/>
    <n v="100000000"/>
    <n v="15.052054794520547"/>
    <n v="16.136986301369863"/>
    <n v="4.7600000000000003E-2"/>
    <s v="VARIABLE"/>
    <n v="1.17E-2"/>
    <n v="15.052054794520547"/>
    <n v="16.136986301369863"/>
    <n v="4.7600000000000003E-2"/>
    <s v="BIRF"/>
    <s v="BIRF"/>
  </r>
  <r>
    <n v="20704100"/>
    <x v="0"/>
    <x v="0"/>
    <x v="0"/>
    <s v="USD"/>
    <s v="Sector Público No Financiero SPNF"/>
    <s v="Gobierno General"/>
    <s v="Gobierno Central"/>
    <s v="PGE"/>
    <s v="Préstamos"/>
    <x v="2"/>
    <s v="GOBIERNO CENTRAL"/>
    <x v="0"/>
    <s v="INTERNATIONAL ORGANIZATIONS"/>
    <s v="9890-0"/>
    <s v="9890-0"/>
    <s v="BIRF"/>
    <n v="900000000"/>
    <n v="0"/>
    <n v="0"/>
    <n v="0"/>
    <n v="0"/>
    <n v="0"/>
    <n v="0"/>
    <n v="0"/>
    <n v="900000000"/>
    <d v="2025-11-26T00:00:00"/>
    <d v="2054-10-01T00:00:00"/>
    <n v="900000000"/>
    <n v="900000000"/>
    <n v="28.18904109589041"/>
    <n v="28.865753424657534"/>
    <n v="5.2400000000000002E-2"/>
    <s v="SOFR 6 MESES"/>
    <n v="1.6500000000000001E-2"/>
    <n v="28.18904109589041"/>
    <n v="28.865753424657534"/>
    <n v="5.2400000000000002E-2"/>
    <s v="BIRF"/>
    <s v="BIRF"/>
  </r>
  <r>
    <n v="20805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6182"/>
    <s v="CAF 6182"/>
    <s v="CAF"/>
    <n v="21060777.280000001"/>
    <n v="0"/>
    <n v="0"/>
    <n v="0"/>
    <n v="0"/>
    <n v="0"/>
    <n v="0"/>
    <n v="0"/>
    <n v="21060777.280000001"/>
    <d v="2010-03-23T00:00:00"/>
    <d v="2028-03-23T00:00:00"/>
    <n v="255303921.38"/>
    <n v="146467528.34999999"/>
    <n v="1.6465753424657534"/>
    <n v="18.013698630136986"/>
    <n v="6.6774E-2"/>
    <s v="SOFR 6 MESES"/>
    <n v="2.8282999999999999E-2"/>
    <n v="1.6465753424657534"/>
    <n v="18.013698630136986"/>
    <n v="6.6774E-2"/>
    <s v="CAF"/>
    <s v="CAF"/>
  </r>
  <r>
    <n v="20808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6903"/>
    <s v="CAF 6903"/>
    <s v="CAF"/>
    <n v="54976483.119999997"/>
    <n v="0"/>
    <n v="0"/>
    <n v="0"/>
    <n v="0"/>
    <n v="0"/>
    <n v="0"/>
    <n v="0"/>
    <n v="54976483.119999997"/>
    <d v="2010-11-30T00:00:00"/>
    <d v="2028-11-30T00:00:00"/>
    <n v="300000000"/>
    <n v="300000000"/>
    <n v="2.3369863013698629"/>
    <n v="18.013698630136986"/>
    <n v="6.5579999999999999E-2"/>
    <s v="SOFR 6 MESES"/>
    <n v="2.8282999999999999E-2"/>
    <n v="2.3369863013698629"/>
    <n v="18.013698630136986"/>
    <n v="6.5579999999999999E-2"/>
    <s v="CAF"/>
    <s v="CAF"/>
  </r>
  <r>
    <n v="20809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7413"/>
    <s v="CAF 7413"/>
    <s v="CAF"/>
    <n v="4081341.81"/>
    <n v="0"/>
    <n v="0"/>
    <n v="0"/>
    <n v="0"/>
    <n v="0"/>
    <n v="0"/>
    <n v="0"/>
    <n v="4081341.81"/>
    <d v="2011-06-26T00:00:00"/>
    <d v="2029-06-28T00:00:00"/>
    <n v="66726740.520000003"/>
    <n v="18557373"/>
    <n v="2.9123287671232876"/>
    <n v="18.019178082191782"/>
    <n v="6.9943000000000005E-2"/>
    <s v="SOFR 6 MESES"/>
    <n v="2.8282999999999999E-2"/>
    <n v="2.9123287671232876"/>
    <n v="18.019178082191782"/>
    <n v="6.9943000000000005E-2"/>
    <s v="CAF"/>
    <s v="CAF"/>
  </r>
  <r>
    <n v="20811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7809"/>
    <s v="CAF 7809"/>
    <s v="CAF"/>
    <n v="6964768.0700000003"/>
    <n v="0"/>
    <n v="0"/>
    <n v="0"/>
    <n v="0"/>
    <n v="0"/>
    <n v="0"/>
    <n v="0"/>
    <n v="6964768.0700000003"/>
    <d v="2012-06-25T00:00:00"/>
    <d v="2027-06-25T00:00:00"/>
    <n v="84000000"/>
    <n v="83263495.359999999"/>
    <n v="0.90136986301369859"/>
    <n v="15.008219178082191"/>
    <n v="7.0054000000000005E-2"/>
    <s v="SOFR 6 MESES"/>
    <n v="2.7782999999999999E-2"/>
    <n v="0.90136986301369859"/>
    <n v="15.008219178082191"/>
    <n v="7.0054000000000005E-2"/>
    <s v="CAF"/>
    <s v="CAF"/>
  </r>
  <r>
    <n v="20813000"/>
    <x v="0"/>
    <x v="0"/>
    <x v="1"/>
    <s v="USD"/>
    <s v="Sector Público No Financiero SPNF"/>
    <s v="Gobierno General"/>
    <s v="Gobiernos Autonomos Descentralizados GADS"/>
    <s v="Concejo Municipal"/>
    <s v="Préstamos"/>
    <x v="5"/>
    <s v="DMQ"/>
    <x v="0"/>
    <s v="INTERNATIONAL ORGANIZATIONS"/>
    <s v="CAF 7836"/>
    <s v="CAF 7836"/>
    <s v="CAF"/>
    <n v="12499653.75"/>
    <n v="0"/>
    <n v="4166551.25"/>
    <n v="410352.35"/>
    <n v="0"/>
    <n v="0"/>
    <n v="0"/>
    <n v="0"/>
    <n v="8333102.5"/>
    <d v="2012-07-03T00:00:00"/>
    <d v="2027-07-03T00:00:00"/>
    <n v="99997230"/>
    <n v="99997230"/>
    <n v="0.92328767123287669"/>
    <n v="15.008219178082191"/>
    <n v="7.1708999999999995E-2"/>
    <s v="SOFR 6 MESES"/>
    <n v="3.0283000000000001E-2"/>
    <n v="0.92328767123287669"/>
    <n v="15.008219178082191"/>
    <n v="7.1708999999999995E-2"/>
    <s v="CAF"/>
    <s v="CAF"/>
  </r>
  <r>
    <n v="20817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8396 BEDE"/>
    <s v="CAF 8396 BEDE"/>
    <s v="CAF"/>
    <n v="42301154.43"/>
    <n v="0"/>
    <n v="0"/>
    <n v="0"/>
    <n v="0"/>
    <n v="0"/>
    <n v="0"/>
    <n v="0"/>
    <n v="42301154.43"/>
    <d v="2013-12-03T00:00:00"/>
    <d v="2028-12-03T00:00:00"/>
    <n v="184093889.5"/>
    <n v="181750869.44"/>
    <n v="2.3452054794520549"/>
    <n v="15.010958904109589"/>
    <n v="7.2940900000000003E-2"/>
    <s v="SOFR 6 MESES"/>
    <n v="3.0283000000000001E-2"/>
    <n v="2.3452054794520549"/>
    <n v="15.010958904109589"/>
    <n v="7.2940900000000003E-2"/>
    <s v="CAF"/>
    <s v="CAF"/>
  </r>
  <r>
    <n v="20817001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8396 MINFIN"/>
    <s v="CAF 8396 MINFIN"/>
    <s v="CAF"/>
    <n v="20888438.32"/>
    <n v="0"/>
    <n v="0"/>
    <n v="0"/>
    <n v="0"/>
    <n v="0"/>
    <n v="0"/>
    <n v="0"/>
    <n v="20888438.32"/>
    <d v="2013-12-03T00:00:00"/>
    <d v="2028-12-03T00:00:00"/>
    <n v="90906110.5"/>
    <n v="89749130.560000002"/>
    <n v="2.3452054794520549"/>
    <n v="15.010958904109589"/>
    <n v="7.2940900000000003E-2"/>
    <s v="SOFR 6 MESES"/>
    <n v="3.0283000000000001E-2"/>
    <n v="2.3452054794520549"/>
    <n v="15.010958904109589"/>
    <n v="7.2940900000000003E-2"/>
    <s v="CAF"/>
    <s v="CAF"/>
  </r>
  <r>
    <n v="20818000"/>
    <x v="0"/>
    <x v="0"/>
    <x v="1"/>
    <s v="USD"/>
    <s v="Sector Público No Financiero SPNF"/>
    <s v="Gobierno General"/>
    <s v="Gobiernos Autonomos Descentralizados GADS"/>
    <s v="Concejo Provincial"/>
    <s v="Préstamos"/>
    <x v="5"/>
    <s v="CON. PROV. PICHINCHA"/>
    <x v="0"/>
    <s v="INTERNATIONAL ORGANIZATIONS"/>
    <s v="CAF 8491"/>
    <s v="CAF 8491"/>
    <s v="CAF"/>
    <n v="7818992.2000000002"/>
    <n v="0"/>
    <n v="0"/>
    <n v="0"/>
    <n v="0"/>
    <n v="0"/>
    <n v="0"/>
    <n v="0"/>
    <n v="7818992.2000000002"/>
    <d v="2014-03-18T00:00:00"/>
    <d v="2029-03-18T00:00:00"/>
    <n v="26000000"/>
    <n v="26000000"/>
    <n v="2.6328767123287671"/>
    <n v="15.010958904109589"/>
    <n v="6.8828E-2"/>
    <s v="SOFR 6 MESES"/>
    <n v="3.0283000000000001E-2"/>
    <n v="2.6328767123287671"/>
    <n v="15.010958904109589"/>
    <n v="6.8828E-2"/>
    <s v="CAF"/>
    <s v="CAF"/>
  </r>
  <r>
    <n v="20819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8734/CFN"/>
    <s v="CAF 8734/CFN"/>
    <s v="CAF"/>
    <n v="34951189.285999998"/>
    <n v="0"/>
    <n v="0"/>
    <n v="0"/>
    <n v="0"/>
    <n v="0"/>
    <n v="0"/>
    <n v="0"/>
    <n v="34951189.285999998"/>
    <d v="2014-11-18T00:00:00"/>
    <d v="2029-11-18T00:00:00"/>
    <n v="120000000"/>
    <n v="119832649.09999999"/>
    <n v="3.3041095890410959"/>
    <n v="15.010958904109589"/>
    <n v="6.3087000000000004E-2"/>
    <s v="SOFR 6 MESES"/>
    <n v="2.5283E-2"/>
    <n v="3.3041095890410959"/>
    <n v="15.010958904109589"/>
    <n v="6.3087000000000004E-2"/>
    <s v="CAF"/>
    <s v="CAF"/>
  </r>
  <r>
    <n v="20822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8741"/>
    <s v="CAF 8741"/>
    <s v="CAF"/>
    <n v="7753333.3899999997"/>
    <n v="0"/>
    <n v="0"/>
    <n v="0"/>
    <n v="0"/>
    <n v="0"/>
    <n v="0"/>
    <n v="0"/>
    <n v="7753333.3899999997"/>
    <d v="2014-11-25T00:00:00"/>
    <d v="2026-11-25T00:00:00"/>
    <n v="176000000"/>
    <n v="139560000"/>
    <n v="0.32054794520547947"/>
    <n v="12.008219178082191"/>
    <n v="6.2534999999999993E-2"/>
    <s v="SOFR 6 MESES"/>
    <n v="2.4782999999999999E-2"/>
    <n v="0.32054794520547947"/>
    <n v="12.008219178082191"/>
    <n v="6.2534999999999993E-2"/>
    <s v="CAF"/>
    <s v="CAF"/>
  </r>
  <r>
    <n v="20823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8759"/>
    <s v="CAF 8759"/>
    <s v="CAF"/>
    <n v="58647232.744999997"/>
    <n v="0"/>
    <n v="0"/>
    <n v="0"/>
    <n v="0"/>
    <n v="0"/>
    <n v="0"/>
    <n v="0"/>
    <n v="58647232.744999997"/>
    <d v="2014-12-05T00:00:00"/>
    <d v="2029-12-05T00:00:00"/>
    <n v="200725000.00099999"/>
    <n v="200725000.00099999"/>
    <n v="3.3506849315068492"/>
    <n v="15.010958904109589"/>
    <n v="6.7762000000000003E-2"/>
    <s v="SOFR 6 MESES"/>
    <n v="2.5283E-2"/>
    <n v="3.3506849315068492"/>
    <n v="15.010958904109589"/>
    <n v="6.7762000000000003E-2"/>
    <s v="CAF"/>
    <s v="CAF"/>
  </r>
  <r>
    <n v="20824000"/>
    <x v="0"/>
    <x v="0"/>
    <x v="1"/>
    <s v="USD"/>
    <s v="Sector Público No Financiero SPNF"/>
    <s v="Gobierno General"/>
    <s v="Gobiernos Autonomos Descentralizados GADS"/>
    <s v="Concejo Municipal"/>
    <s v="Préstamos"/>
    <x v="5"/>
    <s v="MUN. LOJA"/>
    <x v="0"/>
    <s v="INTERNATIONAL ORGANIZATIONS"/>
    <s v="CAF 8702 - 8703"/>
    <s v="CAF 8702 - 8703"/>
    <s v="CAF"/>
    <n v="3669532.17"/>
    <n v="0"/>
    <n v="0"/>
    <n v="0"/>
    <n v="0"/>
    <n v="0"/>
    <n v="0"/>
    <n v="0"/>
    <n v="3669532.17"/>
    <d v="2014-10-21T00:00:00"/>
    <d v="2026-10-21T00:00:00"/>
    <n v="56500000"/>
    <n v="56500000"/>
    <n v="0.22465753424657534"/>
    <n v="12.008219178082191"/>
    <n v="6.4307000000000003E-2"/>
    <s v="SOFR 6 MESES"/>
    <n v="2.7283000000000002E-2"/>
    <n v="0.22465753424657534"/>
    <n v="12.008219178082191"/>
    <n v="6.4307000000000003E-2"/>
    <s v="CAF"/>
    <s v="CAF"/>
  </r>
  <r>
    <n v="20825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8949"/>
    <s v="CAF 8949"/>
    <s v="CAF"/>
    <n v="68133333.319999993"/>
    <n v="0"/>
    <n v="0"/>
    <n v="0"/>
    <n v="0"/>
    <n v="0"/>
    <n v="0"/>
    <n v="0"/>
    <n v="68133333.319999993"/>
    <d v="2015-06-26T00:00:00"/>
    <d v="2030-06-26T00:00:00"/>
    <n v="210000000"/>
    <n v="210000000"/>
    <n v="3.9068493150684933"/>
    <n v="15.010958904109589"/>
    <n v="6.615E-2"/>
    <s v="SOFR 6 MESES"/>
    <n v="2.4282999999999999E-2"/>
    <n v="3.9068493150684933"/>
    <n v="15.010958904109589"/>
    <n v="6.615E-2"/>
    <s v="CAF"/>
    <s v="CAF"/>
  </r>
  <r>
    <n v="20825001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9229"/>
    <s v="CAF 9229"/>
    <s v="CAF"/>
    <n v="13333333.279999999"/>
    <n v="0"/>
    <n v="0"/>
    <n v="0"/>
    <n v="0"/>
    <n v="0"/>
    <n v="0"/>
    <n v="0"/>
    <n v="13333333.279999999"/>
    <d v="2015-06-26T00:00:00"/>
    <d v="2030-06-26T00:00:00"/>
    <n v="40000000"/>
    <n v="40000000"/>
    <n v="3.9068493150684933"/>
    <n v="15.010958904109589"/>
    <n v="6.615E-2"/>
    <s v="SOFR 6 MESES"/>
    <n v="1.3283E-2"/>
    <n v="3.9068493150684933"/>
    <n v="15.010958904109589"/>
    <n v="6.615E-2"/>
    <s v="CAF"/>
    <s v="CAF"/>
  </r>
  <r>
    <n v="20825002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FA 12456"/>
    <s v="CFA 12456"/>
    <s v="CAF"/>
    <n v="1866666.68"/>
    <n v="0"/>
    <n v="0"/>
    <n v="0"/>
    <n v="0"/>
    <n v="0"/>
    <n v="0"/>
    <n v="0"/>
    <n v="1866666.68"/>
    <d v="2015-06-26T00:00:00"/>
    <d v="2030-06-26T00:00:00"/>
    <n v="210000000"/>
    <n v="210000000"/>
    <n v="3.9068493150684933"/>
    <n v="15.010958904109589"/>
    <n v="6.615E-2"/>
    <s v="SOFR 6 MESES"/>
    <n v="1.9283000000000002E-2"/>
    <n v="3.9068493150684933"/>
    <n v="15.010958904109589"/>
    <n v="6.615E-2"/>
    <s v="CAF"/>
    <s v="CAF"/>
  </r>
  <r>
    <n v="20826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8959"/>
    <s v="CAF 8959"/>
    <s v="CAF"/>
    <n v="133333333.40000001"/>
    <n v="0"/>
    <n v="14814814.810000001"/>
    <n v="4051383.34"/>
    <n v="0"/>
    <n v="0"/>
    <n v="0"/>
    <n v="0"/>
    <n v="118518518.59"/>
    <d v="2015-07-14T00:00:00"/>
    <d v="2030-07-14T00:00:00"/>
    <n v="400000000"/>
    <n v="400000000"/>
    <n v="3.956164383561644"/>
    <n v="15.010958904109589"/>
    <n v="6.6241999999999995E-2"/>
    <s v="SOFR 6 MESES"/>
    <n v="2.4282999999999999E-2"/>
    <n v="3.956164383561644"/>
    <n v="15.010958904109589"/>
    <n v="6.6241999999999995E-2"/>
    <s v="CAF"/>
    <s v="CAF"/>
  </r>
  <r>
    <n v="20827000"/>
    <x v="0"/>
    <x v="0"/>
    <x v="1"/>
    <s v="USD"/>
    <s v="Sector Público No Financiero SPNF"/>
    <s v="Gobierno General"/>
    <s v="Gobiernos Autonomos Descentralizados GADS"/>
    <s v="Concejo Municipal"/>
    <s v="Préstamos"/>
    <x v="5"/>
    <s v="MUN. CUENCA"/>
    <x v="0"/>
    <s v="INTERNATIONAL ORGANIZATIONS"/>
    <s v="CAF 9117"/>
    <s v="CAF 9117"/>
    <s v="CAF"/>
    <n v="24545454.510000002"/>
    <n v="0"/>
    <n v="0"/>
    <n v="0"/>
    <n v="0"/>
    <n v="0"/>
    <n v="0"/>
    <n v="0"/>
    <n v="24545454.510000002"/>
    <d v="2015-10-26T00:00:00"/>
    <d v="2030-10-26T00:00:00"/>
    <n v="60000000"/>
    <n v="60000000"/>
    <n v="4.2410958904109588"/>
    <n v="15.010958904109589"/>
    <n v="6.1205000000000002E-2"/>
    <s v="SOFR 6 MESES"/>
    <n v="2.4282999999999999E-2"/>
    <n v="4.2410958904109588"/>
    <n v="15.010958904109589"/>
    <n v="6.1205000000000002E-2"/>
    <s v="CAF"/>
    <s v="CAF"/>
  </r>
  <r>
    <n v="20831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9543"/>
    <s v="CAF 9543"/>
    <s v="CAF"/>
    <n v="42321409.340000004"/>
    <n v="0"/>
    <n v="0"/>
    <n v="0"/>
    <n v="0"/>
    <n v="0"/>
    <n v="0"/>
    <n v="0"/>
    <n v="42321409.340000004"/>
    <d v="2016-09-23T00:00:00"/>
    <d v="2031-09-23T00:00:00"/>
    <n v="100000000"/>
    <n v="100000000"/>
    <n v="5.1506849315068495"/>
    <n v="15.008219178082191"/>
    <n v="6.2773999999999996E-2"/>
    <s v="SOFR 6 MESES"/>
    <n v="2.4282999999999999E-2"/>
    <n v="5.1506849315068495"/>
    <n v="15.008219178082191"/>
    <n v="6.2773999999999996E-2"/>
    <s v="CAF"/>
    <s v="CAF"/>
  </r>
  <r>
    <n v="20833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10451"/>
    <s v="CAF 10451"/>
    <s v="CAF"/>
    <n v="67500000"/>
    <n v="0"/>
    <n v="0"/>
    <n v="0"/>
    <n v="0"/>
    <n v="0"/>
    <n v="0"/>
    <n v="0"/>
    <n v="67500000"/>
    <d v="2018-09-14T00:00:00"/>
    <d v="2030-09-14T00:00:00"/>
    <n v="150000000"/>
    <n v="150000000"/>
    <n v="4.1260273972602741"/>
    <n v="12.008219178082191"/>
    <n v="6.0426000000000001E-2"/>
    <s v="SOFR 6 MESES"/>
    <n v="2.1783E-2"/>
    <n v="4.1260273972602741"/>
    <n v="12.008219178082191"/>
    <n v="6.0426000000000001E-2"/>
    <s v="CAF"/>
    <s v="CAF"/>
  </r>
  <r>
    <n v="20834000"/>
    <x v="0"/>
    <x v="0"/>
    <x v="1"/>
    <s v="USD"/>
    <s v="Sector Público No Financiero SPNF"/>
    <s v="Gobierno General"/>
    <s v="Gobiernos Autonomos Descentralizados GADS"/>
    <s v="Concejo Municipal"/>
    <s v="Préstamos"/>
    <x v="5"/>
    <s v="MUN. GUAYAQUIL"/>
    <x v="0"/>
    <s v="INTERNATIONAL ORGANIZATIONS"/>
    <s v="CAF 10482"/>
    <s v="CAF 10482"/>
    <s v="CAF"/>
    <n v="15312500"/>
    <n v="0"/>
    <n v="0"/>
    <n v="0"/>
    <n v="0"/>
    <n v="0"/>
    <n v="0"/>
    <n v="0"/>
    <n v="15312500"/>
    <d v="2018-09-14T00:00:00"/>
    <d v="2028-09-14T00:00:00"/>
    <n v="49000000"/>
    <n v="49000000"/>
    <n v="2.1260273972602741"/>
    <n v="10.008219178082191"/>
    <n v="6.0426000000000001E-2"/>
    <s v="SOFR 6 MESES"/>
    <n v="2.1783E-2"/>
    <n v="2.1260273972602741"/>
    <n v="10.008219178082191"/>
    <n v="6.0426000000000001E-2"/>
    <s v="CAF"/>
    <s v="CAF"/>
  </r>
  <r>
    <n v="20835000"/>
    <x v="0"/>
    <x v="0"/>
    <x v="1"/>
    <s v="USD"/>
    <s v="Sector Público No Financiero SPNF"/>
    <s v="Gobierno General"/>
    <s v="Gobiernos Autonomos Descentralizados GADS"/>
    <s v="Concejo Municipal"/>
    <s v="Préstamos"/>
    <x v="5"/>
    <s v="DMQ"/>
    <x v="0"/>
    <s v="INTERNATIONAL ORGANIZATIONS"/>
    <s v="CAF 10579"/>
    <s v="CAF 10579"/>
    <s v="CAF"/>
    <n v="64301055.789999999"/>
    <n v="0"/>
    <n v="0"/>
    <n v="0"/>
    <n v="0"/>
    <n v="0"/>
    <n v="0"/>
    <n v="0"/>
    <n v="64301055.789999999"/>
    <d v="2018-11-28T00:00:00"/>
    <d v="2036-11-28T00:00:00"/>
    <n v="122200000"/>
    <n v="102200000"/>
    <n v="10.336986301369864"/>
    <n v="18.013698630136986"/>
    <n v="6.5497E-2"/>
    <s v="SOFR 6 MESES"/>
    <n v="2.2783000000000001E-2"/>
    <n v="10.336986301369864"/>
    <n v="18.013698630136986"/>
    <n v="6.5497E-2"/>
    <s v="CAF"/>
    <s v="CAF"/>
  </r>
  <r>
    <n v="20836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010602"/>
    <s v="CAF 010602"/>
    <s v="CAF"/>
    <n v="131250000"/>
    <n v="0"/>
    <n v="0"/>
    <n v="0"/>
    <n v="0"/>
    <n v="0"/>
    <n v="0"/>
    <n v="0"/>
    <n v="131250000"/>
    <d v="2018-12-12T00:00:00"/>
    <d v="2033-12-12T00:00:00"/>
    <n v="210000000"/>
    <n v="210000000"/>
    <n v="7.3726027397260276"/>
    <n v="15.010958904109589"/>
    <n v="6.4929299999999995E-2"/>
    <s v="SOFR 6 MESES"/>
    <n v="2.2283000000000001E-2"/>
    <n v="7.3726027397260276"/>
    <n v="15.010958904109589"/>
    <n v="6.4929299999999995E-2"/>
    <s v="CAF"/>
    <s v="CAF"/>
  </r>
  <r>
    <n v="20837000"/>
    <x v="0"/>
    <x v="0"/>
    <x v="1"/>
    <s v="USD"/>
    <s v="Sector Público No Financiero SPNF"/>
    <s v="Gobierno General"/>
    <s v="Gobiernos Autonomos Descentralizados GADS"/>
    <s v="Concejo Municipal"/>
    <s v="Préstamos"/>
    <x v="5"/>
    <s v="DMQ"/>
    <x v="0"/>
    <s v="INTERNATIONAL ORGANIZATIONS"/>
    <s v="CAF 10588"/>
    <s v="CAF 10588"/>
    <s v="CAF"/>
    <n v="34153739.030000001"/>
    <n v="0"/>
    <n v="0"/>
    <n v="0"/>
    <n v="0"/>
    <n v="0"/>
    <n v="0"/>
    <n v="0"/>
    <n v="34153739.030000001"/>
    <d v="2018-11-28T00:00:00"/>
    <d v="2036-11-28T00:00:00"/>
    <n v="50000000"/>
    <n v="50000000"/>
    <n v="10.336986301369864"/>
    <n v="18.013698630136986"/>
    <n v="6.5497E-2"/>
    <s v="SOFR 6 MESES"/>
    <n v="1.7783E-2"/>
    <n v="10.336986301369864"/>
    <n v="18.013698630136986"/>
    <n v="6.5497E-2"/>
    <s v="CAF"/>
    <s v="CAF"/>
  </r>
  <r>
    <n v="20838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10730"/>
    <s v="CAF 10730"/>
    <s v="CAF"/>
    <n v="133992500.47"/>
    <n v="0"/>
    <n v="0"/>
    <n v="0"/>
    <n v="0"/>
    <n v="0"/>
    <n v="0"/>
    <n v="0"/>
    <n v="133992500.47"/>
    <d v="2019-04-01T00:00:00"/>
    <d v="2037-04-01T00:00:00"/>
    <n v="192000000"/>
    <n v="192000000"/>
    <n v="10.676712328767124"/>
    <n v="18.013698630136986"/>
    <n v="6.1397E-2"/>
    <s v="SOFR 6 MESES"/>
    <n v="2.2783000000000001E-2"/>
    <n v="10.676712328767124"/>
    <n v="18.013698630136986"/>
    <n v="6.1397E-2"/>
    <s v="CAF"/>
    <s v="CAF"/>
  </r>
  <r>
    <n v="20839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10787"/>
    <s v="CAF 10787"/>
    <s v="CAF"/>
    <n v="200000000"/>
    <n v="0"/>
    <n v="0"/>
    <n v="0"/>
    <n v="0"/>
    <n v="0"/>
    <n v="0"/>
    <n v="0"/>
    <n v="200000000"/>
    <d v="2019-05-24T00:00:00"/>
    <d v="2034-05-24T00:00:00"/>
    <n v="300000000"/>
    <n v="300000000"/>
    <n v="7.8191780821917805"/>
    <n v="15.010958904109589"/>
    <n v="6.0067000000000002E-2"/>
    <s v="SOFR 6 MESES"/>
    <n v="2.2283000000000001E-2"/>
    <n v="7.8191780821917805"/>
    <n v="15.010958904109589"/>
    <n v="6.0067000000000002E-2"/>
    <s v="CAF"/>
    <s v="CAF"/>
  </r>
  <r>
    <n v="20841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10801"/>
    <s v="CAF 10801"/>
    <s v="CAF"/>
    <n v="55368774.439999998"/>
    <n v="0"/>
    <n v="0"/>
    <n v="0"/>
    <n v="0"/>
    <n v="0"/>
    <n v="0"/>
    <n v="0"/>
    <n v="55368774.439999998"/>
    <d v="2019-05-28T00:00:00"/>
    <d v="2035-05-28T00:00:00"/>
    <n v="100000000"/>
    <n v="88134032.579999998"/>
    <n v="8.830136986301369"/>
    <n v="16.010958904109589"/>
    <n v="5.9580000000000001E-2"/>
    <s v="SOFR 6 MESES"/>
    <n v="2.2283000000000001E-2"/>
    <n v="8.830136986301369"/>
    <n v="16.010958904109589"/>
    <n v="5.9580000000000001E-2"/>
    <s v="CAF"/>
    <s v="CAF"/>
  </r>
  <r>
    <n v="20841001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11048"/>
    <s v="CAF 11048"/>
    <s v="CAF"/>
    <n v="9708518.8200000003"/>
    <n v="0"/>
    <n v="0"/>
    <n v="0"/>
    <n v="0"/>
    <n v="0"/>
    <n v="0"/>
    <n v="0"/>
    <n v="9708518.8200000003"/>
    <d v="2019-05-28T00:00:00"/>
    <d v="2035-05-28T00:00:00"/>
    <n v="100000000"/>
    <n v="11865967.42"/>
    <n v="8.830136986301369"/>
    <n v="16.010958904109589"/>
    <n v="5.9580000000000001E-2"/>
    <s v="SOFR 6 MESES"/>
    <n v="1.3283E-2"/>
    <n v="8.830136986301369"/>
    <n v="16.010958904109589"/>
    <n v="5.9580000000000001E-2"/>
    <s v="CAF"/>
    <s v="CAF"/>
  </r>
  <r>
    <n v="20842000"/>
    <x v="0"/>
    <x v="1"/>
    <x v="1"/>
    <s v="USD"/>
    <s v="Sector Público Financiero SPF"/>
    <s v="Sector Público Financiero SPF"/>
    <s v="Sector Público Financiero SPF"/>
    <s v="Sector Público Financiero SPF"/>
    <s v="Préstamos"/>
    <x v="5"/>
    <s v="CFN"/>
    <x v="0"/>
    <s v="INTERNATIONAL ORGANIZATIONS"/>
    <s v="CAF 10873"/>
    <s v="CAF 10873"/>
    <s v="CAF"/>
    <n v="34000000"/>
    <n v="0"/>
    <n v="0"/>
    <n v="0"/>
    <n v="0"/>
    <n v="0"/>
    <n v="0"/>
    <n v="0"/>
    <n v="34000000"/>
    <d v="2019-08-13T00:00:00"/>
    <d v="2034-08-13T00:00:00"/>
    <n v="50000000"/>
    <n v="50000000"/>
    <n v="8.0410958904109595"/>
    <n v="15.010958904109589"/>
    <n v="6.2932000000000002E-2"/>
    <s v="SOFR 6 MESES"/>
    <n v="2.2283000000000001E-2"/>
    <n v="8.0410958904109595"/>
    <n v="15.010958904109589"/>
    <n v="6.2932000000000002E-2"/>
    <s v="CAF"/>
    <s v="CAF"/>
  </r>
  <r>
    <n v="20843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10989"/>
    <s v="CAF 10989"/>
    <s v="CAF"/>
    <n v="107975751.15000001"/>
    <n v="0"/>
    <n v="0"/>
    <n v="0"/>
    <n v="0"/>
    <n v="0"/>
    <n v="0"/>
    <n v="0"/>
    <n v="107975751.15000001"/>
    <d v="2019-11-18T00:00:00"/>
    <d v="2034-11-18T00:00:00"/>
    <n v="203000000"/>
    <n v="203000000"/>
    <n v="8.3068493150684937"/>
    <n v="15.010958904109589"/>
    <n v="6.0087000000000002E-2"/>
    <s v="SOFR 6 MESES"/>
    <n v="2.2283000000000001E-2"/>
    <n v="8.3068493150684937"/>
    <n v="15.010958904109589"/>
    <n v="6.0087000000000002E-2"/>
    <s v="CAF"/>
    <s v="CAF"/>
  </r>
  <r>
    <n v="20844000"/>
    <x v="0"/>
    <x v="1"/>
    <x v="1"/>
    <s v="USD"/>
    <s v="Sector Público Financiero SPF"/>
    <s v="Sector Público Financiero SPF"/>
    <s v="Sector Público Financiero SPF"/>
    <s v="Sector Público Financiero SPF"/>
    <s v="Préstamos"/>
    <x v="5"/>
    <s v="BANECUADOR B.P."/>
    <x v="0"/>
    <s v="INTERNATIONAL ORGANIZATIONS"/>
    <s v="CAF 11027"/>
    <s v="CAF 11027"/>
    <s v="CAF"/>
    <n v="24285714.32"/>
    <n v="0"/>
    <n v="0"/>
    <n v="0"/>
    <n v="0"/>
    <n v="0"/>
    <n v="0"/>
    <n v="0"/>
    <n v="24285714.32"/>
    <d v="2019-11-29T00:00:00"/>
    <d v="2034-11-29T00:00:00"/>
    <n v="40000000"/>
    <n v="30000000"/>
    <n v="8.3369863013698637"/>
    <n v="15.010958904109589"/>
    <n v="7.5445999999999999E-2"/>
    <s v="SOFR 6 MESES"/>
    <n v="2.2283000000000001E-2"/>
    <n v="8.3369863013698637"/>
    <n v="15.010958904109589"/>
    <n v="7.5445999999999999E-2"/>
    <s v="CAF"/>
    <s v="CAF"/>
  </r>
  <r>
    <n v="20845000"/>
    <x v="0"/>
    <x v="0"/>
    <x v="1"/>
    <s v="USD"/>
    <s v="Sector Público No Financiero SPNF"/>
    <s v="Empresas Públicas No Financieras EPNF"/>
    <s v="Empresas Públicas No Financieras EPNF"/>
    <s v="Empresas Públicas No Financieras EPNF"/>
    <s v="Préstamos"/>
    <x v="5"/>
    <s v="ETAPA  EP CUENCA"/>
    <x v="0"/>
    <s v="INTERNATIONAL ORGANIZATIONS"/>
    <s v="CAF 11057"/>
    <s v="CAF 11057"/>
    <s v="CAF"/>
    <n v="6546152.4699999997"/>
    <n v="0"/>
    <n v="0"/>
    <n v="0"/>
    <n v="0"/>
    <n v="0"/>
    <n v="0"/>
    <n v="0"/>
    <n v="6546152.4699999997"/>
    <d v="2019-12-20T00:00:00"/>
    <d v="2041-06-18T00:00:00"/>
    <n v="34122000"/>
    <n v="34122000"/>
    <n v="14.893150684931507"/>
    <n v="21.509589041095889"/>
    <n v="6.4669000000000004E-2"/>
    <s v="SOFR 6 MESES"/>
    <n v="2.2283000000000001E-2"/>
    <n v="14.893150684931507"/>
    <n v="21.509589041095889"/>
    <n v="6.4669000000000004E-2"/>
    <s v="CAF"/>
    <s v="CAF"/>
  </r>
  <r>
    <n v="20846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11196"/>
    <s v="CAF 11196"/>
    <s v="CAF"/>
    <n v="27613526.390000001"/>
    <n v="0"/>
    <n v="0"/>
    <n v="0"/>
    <n v="0"/>
    <n v="0"/>
    <n v="0"/>
    <n v="0"/>
    <n v="27613526.390000001"/>
    <d v="2020-04-17T00:00:00"/>
    <d v="2032-04-19T00:00:00"/>
    <n v="50000000"/>
    <n v="8323671.1900000004"/>
    <n v="5.7232876712328764"/>
    <n v="12.013698630136986"/>
    <n v="5.9093E-2"/>
    <s v="SOFR 6 MESES"/>
    <n v="2.1783E-2"/>
    <n v="5.7232876712328764"/>
    <n v="12.013698630136986"/>
    <n v="5.9093E-2"/>
    <s v="CAF"/>
    <s v="CAF"/>
  </r>
  <r>
    <n v="20847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11208"/>
    <s v="CAF 11208"/>
    <s v="CAF"/>
    <n v="337931034.48000002"/>
    <n v="0"/>
    <n v="0"/>
    <n v="0"/>
    <n v="0"/>
    <n v="0"/>
    <n v="0"/>
    <n v="0"/>
    <n v="337931034.48000002"/>
    <d v="2020-05-05T00:00:00"/>
    <d v="2040-05-05T00:00:00"/>
    <n v="350000000"/>
    <n v="350000000"/>
    <n v="13.772602739726027"/>
    <n v="20.013698630136986"/>
    <n v="6.0321E-2"/>
    <s v="SOFR 6 MESES"/>
    <n v="2.2283000000000001E-2"/>
    <n v="13.772602739726027"/>
    <n v="20.013698630136986"/>
    <n v="6.0321E-2"/>
    <s v="CAF"/>
    <s v="CAF"/>
  </r>
  <r>
    <n v="20848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11260"/>
    <s v="CAF 11260"/>
    <s v="CAF"/>
    <n v="105555555.59999999"/>
    <n v="0"/>
    <n v="5555555.5499999998"/>
    <n v="3055986.68"/>
    <n v="0"/>
    <n v="0"/>
    <n v="0"/>
    <n v="53070.99"/>
    <n v="100000000.05"/>
    <d v="2020-07-23T00:00:00"/>
    <d v="2035-07-23T00:00:00"/>
    <n v="150000000"/>
    <n v="150000000"/>
    <n v="8.9835616438356158"/>
    <n v="15.008219178082191"/>
    <n v="6.4338999999999993E-2"/>
    <s v="SOFR 6 MESES"/>
    <n v="2.2283000000000001E-2"/>
    <n v="8.9835616438356158"/>
    <n v="15.008219178082191"/>
    <n v="6.4338999999999993E-2"/>
    <s v="CAF"/>
    <s v="CAF"/>
  </r>
  <r>
    <n v="20849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11375"/>
    <s v="CAF 11375"/>
    <s v="CAF"/>
    <n v="97287881.519999996"/>
    <n v="0"/>
    <n v="0"/>
    <n v="0"/>
    <n v="0"/>
    <n v="0"/>
    <n v="0"/>
    <n v="0"/>
    <n v="97287881.519999996"/>
    <d v="2020-12-04T00:00:00"/>
    <d v="2035-12-04T00:00:00"/>
    <n v="138251200"/>
    <n v="138251200"/>
    <n v="9.3506849315068497"/>
    <n v="15.008219178082191"/>
    <n v="6.4799999999999996E-2"/>
    <s v="SOFR 6 MESES"/>
    <n v="2.2283000000000001E-2"/>
    <n v="9.3506849315068497"/>
    <n v="15.008219178082191"/>
    <n v="6.4799999999999996E-2"/>
    <s v="CAF"/>
    <s v="CAF"/>
  </r>
  <r>
    <n v="20851000"/>
    <x v="0"/>
    <x v="0"/>
    <x v="1"/>
    <s v="USD"/>
    <s v="Sector Público No Financiero SPNF"/>
    <s v="Gobierno General"/>
    <s v="Gobiernos Autonomos Descentralizados GADS"/>
    <s v="Concejo Municipal"/>
    <s v="Préstamos"/>
    <x v="5"/>
    <s v="MUN. GUAYAQUIL"/>
    <x v="0"/>
    <s v="INTERNATIONAL ORGANIZATIONS"/>
    <s v="CAF 11371/CAF 11373"/>
    <s v="CAF 11371/CAF 11373"/>
    <s v="CAF"/>
    <n v="26137347.969999999"/>
    <n v="0"/>
    <n v="0"/>
    <n v="0"/>
    <n v="0"/>
    <n v="0"/>
    <n v="0"/>
    <n v="0"/>
    <n v="26137347.969999999"/>
    <d v="2020-12-04T00:00:00"/>
    <d v="2030-12-04T00:00:00"/>
    <n v="49000000"/>
    <n v="49000000"/>
    <n v="4.3479452054794523"/>
    <n v="10.005479452054795"/>
    <n v="6.4299999999999996E-2"/>
    <s v="SOFR 6 MESES"/>
    <n v="2.1783E-2"/>
    <n v="4.3479452054794523"/>
    <n v="10.005479452054795"/>
    <n v="6.4299999999999996E-2"/>
    <s v="CAF"/>
    <s v="CAF"/>
  </r>
  <r>
    <n v="20852000"/>
    <x v="0"/>
    <x v="0"/>
    <x v="1"/>
    <s v="USD"/>
    <s v="Sector Público No Financiero SPNF"/>
    <s v="Gobierno General"/>
    <s v="Gobiernos Autonomos Descentralizados GADS"/>
    <s v="Concejo Municipal"/>
    <s v="Préstamos"/>
    <x v="5"/>
    <s v="MUN. CUENCA"/>
    <x v="0"/>
    <s v="INTERNATIONAL ORGANIZATIONS"/>
    <s v="CAF 11497"/>
    <s v="CAF 11497"/>
    <s v="CAF"/>
    <n v="27635771.109999999"/>
    <n v="1768041.11"/>
    <n v="0"/>
    <n v="0"/>
    <n v="0"/>
    <n v="-6.9849193096160889E-10"/>
    <n v="0"/>
    <n v="0"/>
    <n v="29403812.219999999"/>
    <d v="2021-06-02T00:00:00"/>
    <d v="2036-06-02T00:00:00"/>
    <n v="48000000"/>
    <n v="48000000"/>
    <n v="9.8465753424657532"/>
    <n v="15.010958904109589"/>
    <n v="6.6550999999999999E-2"/>
    <s v="SOFR 6 MESES"/>
    <n v="2.2283000000000001E-2"/>
    <n v="9.8465753424657532"/>
    <n v="15.010958904109589"/>
    <n v="6.6550999999999999E-2"/>
    <s v="CAF"/>
    <s v="CAF"/>
  </r>
  <r>
    <n v="20853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11549"/>
    <s v="CAF 11549"/>
    <s v="CAF"/>
    <n v="161538461.5"/>
    <n v="0"/>
    <n v="0"/>
    <n v="0"/>
    <n v="0"/>
    <n v="0"/>
    <n v="0"/>
    <n v="0"/>
    <n v="161538461.5"/>
    <d v="2021-08-31T00:00:00"/>
    <d v="2036-09-01T00:00:00"/>
    <n v="200000000"/>
    <n v="200000000"/>
    <n v="10.095890410958905"/>
    <n v="15.013698630136986"/>
    <n v="6.2448999999999998E-2"/>
    <s v="SOFR 6 MESES"/>
    <n v="2.2283000000000001E-2"/>
    <n v="10.095890410958905"/>
    <n v="15.013698630136986"/>
    <n v="6.2448999999999998E-2"/>
    <s v="CAF"/>
    <s v="CAF"/>
  </r>
  <r>
    <n v="20854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11634"/>
    <s v="CAF 11634"/>
    <s v="CAF"/>
    <n v="250000000"/>
    <n v="0"/>
    <n v="0"/>
    <n v="0"/>
    <n v="0"/>
    <n v="0"/>
    <n v="0"/>
    <n v="0"/>
    <n v="250000000"/>
    <d v="2021-12-07T00:00:00"/>
    <d v="2041-12-03T00:00:00"/>
    <n v="250000000"/>
    <n v="250000000"/>
    <n v="15.353424657534246"/>
    <n v="20.002739726027396"/>
    <n v="6.4555000000000001E-2"/>
    <s v="SOFR 6 MESES"/>
    <n v="2.2283000000000001E-2"/>
    <n v="15.353424657534246"/>
    <n v="20.002739726027396"/>
    <n v="6.4555000000000001E-2"/>
    <s v="CAF"/>
    <s v="CAF"/>
  </r>
  <r>
    <n v="20855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11636"/>
    <s v="CAF 11636"/>
    <s v="CAF"/>
    <n v="33214285.719999999"/>
    <n v="0"/>
    <n v="0"/>
    <n v="0"/>
    <n v="0"/>
    <n v="0"/>
    <n v="0"/>
    <n v="0"/>
    <n v="33214285.719999999"/>
    <d v="2021-12-07T00:00:00"/>
    <d v="2041-12-07T00:00:00"/>
    <n v="75000000"/>
    <n v="37500000"/>
    <n v="15.364383561643836"/>
    <n v="20.013698630136986"/>
    <n v="6.4555000000000001E-2"/>
    <s v="SOFR 6 MESES"/>
    <n v="2.2283000000000001E-2"/>
    <n v="15.364383561643836"/>
    <n v="20.013698630136986"/>
    <n v="6.4555000000000001E-2"/>
    <s v="CAF"/>
    <s v="CAF"/>
  </r>
  <r>
    <n v="20855001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FA 11968"/>
    <s v="CFA 11968"/>
    <s v="CAF"/>
    <n v="33214285.719999999"/>
    <n v="0"/>
    <n v="0"/>
    <n v="0"/>
    <n v="0"/>
    <n v="0"/>
    <n v="0"/>
    <n v="0"/>
    <n v="33214285.719999999"/>
    <d v="2021-12-07T00:00:00"/>
    <d v="2041-12-07T00:00:00"/>
    <n v="75000000"/>
    <n v="37500000"/>
    <n v="15.364383561643836"/>
    <n v="20.013698630136986"/>
    <n v="6.4555000000000001E-2"/>
    <s v="SOFR 6 MESES"/>
    <n v="1.5283E-2"/>
    <n v="15.364383561643836"/>
    <n v="20.013698630136986"/>
    <n v="6.4555000000000001E-2"/>
    <s v="CAF"/>
    <s v="CAF"/>
  </r>
  <r>
    <n v="20856000"/>
    <x v="0"/>
    <x v="1"/>
    <x v="1"/>
    <s v="USD"/>
    <s v="Sector Público Financiero SPF"/>
    <s v="Sector Público Financiero SPF"/>
    <s v="Sector Público Financiero SPF"/>
    <s v="Sector Público Financiero SPF"/>
    <s v="Préstamos"/>
    <x v="5"/>
    <s v="CONAFIPS"/>
    <x v="0"/>
    <s v="INTERNATIONAL ORGANIZATIONS"/>
    <s v="CAF11632"/>
    <s v="CAF11632"/>
    <s v="CAF"/>
    <n v="68750000"/>
    <n v="0"/>
    <n v="0"/>
    <n v="0"/>
    <n v="0"/>
    <n v="0"/>
    <n v="0"/>
    <n v="0"/>
    <n v="68750000"/>
    <d v="2021-12-09T00:00:00"/>
    <d v="2031-12-07T00:00:00"/>
    <n v="100000000"/>
    <n v="100000000"/>
    <n v="5.3561643835616435"/>
    <n v="10"/>
    <n v="7.4534000000000003E-2"/>
    <s v="SOFR 6 MESES"/>
    <n v="2.1783E-2"/>
    <n v="5.3561643835616435"/>
    <n v="10"/>
    <n v="7.4534000000000003E-2"/>
    <s v="CAF"/>
    <s v="CAF"/>
  </r>
  <r>
    <n v="20857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011688"/>
    <s v="CAF011688"/>
    <s v="CAF"/>
    <n v="63461538.479999997"/>
    <n v="0"/>
    <n v="0"/>
    <n v="0"/>
    <n v="0"/>
    <n v="0"/>
    <n v="0"/>
    <n v="0"/>
    <n v="63461538.479999997"/>
    <d v="2022-03-08T00:00:00"/>
    <d v="2037-03-08T00:00:00"/>
    <n v="75000000"/>
    <n v="75000000"/>
    <n v="10.610958904109589"/>
    <n v="15.010958904109589"/>
    <n v="5.9773E-2"/>
    <s v="SOFR 6 MESES"/>
    <n v="0.02"/>
    <n v="10.610958904109589"/>
    <n v="15.010958904109589"/>
    <n v="5.9773E-2"/>
    <s v="CAF"/>
    <s v="CAF"/>
  </r>
  <r>
    <n v="20858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FA011682"/>
    <s v="CFA011682"/>
    <s v="CAF"/>
    <n v="42307692.32"/>
    <n v="0"/>
    <n v="0"/>
    <n v="0"/>
    <n v="0"/>
    <n v="0"/>
    <n v="0"/>
    <n v="0"/>
    <n v="42307692.32"/>
    <d v="2022-03-08T00:00:00"/>
    <d v="2037-03-08T00:00:00"/>
    <n v="50000000"/>
    <n v="50000000"/>
    <n v="10.610958904109589"/>
    <n v="15.010958904109589"/>
    <n v="5.9773E-2"/>
    <s v="SOFR 6 MESES"/>
    <n v="0.02"/>
    <n v="10.610958904109589"/>
    <n v="15.010958904109589"/>
    <n v="5.9773E-2"/>
    <s v="CAF"/>
    <s v="CAF"/>
  </r>
  <r>
    <n v="20859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FA011684"/>
    <s v="CFA011684"/>
    <s v="CAF"/>
    <n v="42307692.32"/>
    <n v="0"/>
    <n v="0"/>
    <n v="0"/>
    <n v="0"/>
    <n v="0"/>
    <n v="0"/>
    <n v="0"/>
    <n v="42307692.32"/>
    <d v="2022-03-08T00:00:00"/>
    <d v="2037-03-08T00:00:00"/>
    <n v="50000000"/>
    <n v="50000000"/>
    <n v="10.610958904109589"/>
    <n v="15.010958904109589"/>
    <n v="5.9773E-2"/>
    <s v="SOFR 6 MESES"/>
    <n v="0.02"/>
    <n v="10.610958904109589"/>
    <n v="15.010958904109589"/>
    <n v="5.9773E-2"/>
    <s v="CAF"/>
    <s v="CAF"/>
  </r>
  <r>
    <n v="20860000"/>
    <x v="0"/>
    <x v="0"/>
    <x v="1"/>
    <s v="USD"/>
    <s v="Sector Público No Financiero SPNF"/>
    <s v="Gobierno General"/>
    <s v="Gobiernos Autonomos Descentralizados GADS"/>
    <s v="Concejo Municipal"/>
    <s v="Préstamos"/>
    <x v="5"/>
    <s v="MUN. GUAYAQUIL"/>
    <x v="0"/>
    <s v="INTERNATIONAL ORGANIZATIONS"/>
    <s v="CAF 11740"/>
    <s v="CAF 11740"/>
    <s v="CAF"/>
    <n v="23193291.469999999"/>
    <n v="0"/>
    <n v="0"/>
    <n v="0"/>
    <n v="0"/>
    <n v="0"/>
    <n v="0"/>
    <n v="0"/>
    <n v="23193291.469999999"/>
    <d v="2022-05-25T00:00:00"/>
    <d v="2032-05-25T00:00:00"/>
    <n v="49000000"/>
    <n v="40966350.619999997"/>
    <n v="5.8219178082191778"/>
    <n v="10.008219178082191"/>
    <n v="6.2232000000000003E-2"/>
    <s v="SOFR 6 MESES"/>
    <n v="1.95E-2"/>
    <n v="5.8219178082191778"/>
    <n v="10.008219178082191"/>
    <n v="6.2232000000000003E-2"/>
    <s v="CAF"/>
    <s v="CAF"/>
  </r>
  <r>
    <n v="20860001"/>
    <x v="0"/>
    <x v="0"/>
    <x v="1"/>
    <s v="USD"/>
    <s v="Sector Público No Financiero SPNF"/>
    <s v="Gobierno General"/>
    <s v="Gobiernos Autonomos Descentralizados GADS"/>
    <s v="Concejo Municipal"/>
    <s v="Préstamos"/>
    <x v="5"/>
    <s v="MUN. GUAYAQUIL"/>
    <x v="0"/>
    <s v="INTERNATIONAL ORGANIZATIONS"/>
    <s v="CAF 11832"/>
    <s v="CAF 11832"/>
    <s v="CAF"/>
    <n v="13141627.1"/>
    <n v="0"/>
    <n v="0"/>
    <n v="0"/>
    <n v="0"/>
    <n v="0"/>
    <n v="0"/>
    <n v="0"/>
    <n v="13141627.1"/>
    <d v="2022-05-25T00:00:00"/>
    <d v="2032-05-25T00:00:00"/>
    <n v="16227000"/>
    <n v="16227000"/>
    <n v="5.8219178082191778"/>
    <n v="10.008219178082191"/>
    <n v="6.6231999999999999E-2"/>
    <s v="SOFR 6 MESES"/>
    <n v="9.7000000000000003E-3"/>
    <n v="5.8219178082191778"/>
    <n v="10.008219178082191"/>
    <n v="6.6231999999999999E-2"/>
    <s v="CAF"/>
    <s v="CAF"/>
  </r>
  <r>
    <n v="20861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11899"/>
    <s v="CAF 11899"/>
    <s v="CAF"/>
    <n v="221153846.13999999"/>
    <n v="0"/>
    <n v="0"/>
    <n v="0"/>
    <n v="0"/>
    <n v="0"/>
    <n v="0"/>
    <n v="0"/>
    <n v="221153846.13999999"/>
    <d v="2022-12-21T00:00:00"/>
    <d v="2037-12-21T00:00:00"/>
    <n v="250000000"/>
    <n v="250000000"/>
    <n v="11.4"/>
    <n v="15.010958904109589"/>
    <n v="6.2452000000000001E-2"/>
    <s v="SOFR 6 MESES"/>
    <n v="0.02"/>
    <n v="11.4"/>
    <n v="15.010958904109589"/>
    <n v="6.2452000000000001E-2"/>
    <s v="CAF"/>
    <s v="CAF"/>
  </r>
  <r>
    <n v="20862000"/>
    <x v="0"/>
    <x v="0"/>
    <x v="1"/>
    <s v="USD"/>
    <s v="Sector Público No Financiero SPNF"/>
    <s v="Gobierno General"/>
    <s v="Gobiernos Autonomos Descentralizados GADS"/>
    <s v="Concejo Municipal"/>
    <s v="Préstamos"/>
    <x v="5"/>
    <s v="MUN. LA LIBERTAD"/>
    <x v="0"/>
    <s v="INTERNATIONAL ORGANIZATIONS"/>
    <s v="CAF 11904"/>
    <s v="CAF 11904"/>
    <s v="CAF"/>
    <n v="11375573.41"/>
    <n v="1088829.1100000001"/>
    <n v="0"/>
    <n v="0"/>
    <n v="0"/>
    <n v="-6.9849193096160889E-10"/>
    <n v="0"/>
    <n v="0"/>
    <n v="12464402.52"/>
    <d v="2022-12-23T00:00:00"/>
    <d v="2040-12-23T00:00:00"/>
    <n v="26891460"/>
    <n v="26891460"/>
    <n v="14.408219178082192"/>
    <n v="18.013698630136986"/>
    <n v="6.2695000000000001E-2"/>
    <s v="SOFR 6 MESES"/>
    <n v="0.02"/>
    <n v="14.408219178082192"/>
    <n v="18.013698630136986"/>
    <n v="6.2695000000000001E-2"/>
    <s v="CAF"/>
    <s v="CAF"/>
  </r>
  <r>
    <n v="20863000"/>
    <x v="0"/>
    <x v="1"/>
    <x v="1"/>
    <s v="USD"/>
    <s v="Sector Público Financiero SPF"/>
    <s v="Sector Público Financiero SPF"/>
    <s v="Sector Público Financiero SPF"/>
    <s v="Sector Público Financiero SPF"/>
    <s v="Préstamos"/>
    <x v="5"/>
    <s v="CONAFIPS"/>
    <x v="0"/>
    <s v="INTERNATIONAL ORGANIZATIONS"/>
    <s v="CAF 12016"/>
    <s v="CAF 12016"/>
    <s v="CAF"/>
    <n v="65625000"/>
    <n v="0"/>
    <n v="0"/>
    <n v="0"/>
    <n v="0"/>
    <n v="0"/>
    <n v="0"/>
    <n v="0"/>
    <n v="65625000"/>
    <d v="2023-05-24T00:00:00"/>
    <d v="2033-05-24T00:00:00"/>
    <n v="75000000"/>
    <n v="75000000"/>
    <n v="6.8191780821917805"/>
    <n v="10.008219178082191"/>
    <n v="7.2439000000000003E-2"/>
    <s v="SOFR 6 MESES"/>
    <n v="1.95E-2"/>
    <n v="6.8191780821917805"/>
    <n v="10.008219178082191"/>
    <n v="7.2439000000000003E-2"/>
    <s v="CAF"/>
    <s v="CAF"/>
  </r>
  <r>
    <n v="20864000"/>
    <x v="0"/>
    <x v="0"/>
    <x v="1"/>
    <s v="USD"/>
    <s v="Sector Público No Financiero SPNF"/>
    <s v="Gobierno General"/>
    <s v="Gobiernos Autonomos Descentralizados GADS"/>
    <s v="Concejo Municipal"/>
    <s v="Préstamos"/>
    <x v="5"/>
    <s v="GAD DE SAMBORONDON"/>
    <x v="0"/>
    <s v="INTERNATIONAL ORGANIZATIONS"/>
    <s v="CAF 012048"/>
    <s v="CAF 012048"/>
    <s v="CAF"/>
    <n v="18379594.620000001"/>
    <n v="0"/>
    <n v="0"/>
    <n v="0"/>
    <n v="0"/>
    <n v="0"/>
    <n v="0"/>
    <n v="0"/>
    <n v="18379594.620000001"/>
    <d v="2023-07-06T00:00:00"/>
    <d v="2033-07-06T00:00:00"/>
    <n v="26467000"/>
    <n v="26467000"/>
    <n v="6.9369863013698634"/>
    <n v="10.008219178082191"/>
    <n v="6.0789000000000003E-2"/>
    <s v="SOFR 6 MESES"/>
    <n v="1.95E-2"/>
    <n v="6.9369863013698634"/>
    <n v="10.008219178082191"/>
    <n v="6.0789000000000003E-2"/>
    <s v="CAF"/>
    <s v="CAF"/>
  </r>
  <r>
    <n v="20865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012064"/>
    <s v="CAF 012064"/>
    <s v="CAF"/>
    <n v="40293782.810000002"/>
    <n v="0"/>
    <n v="0"/>
    <n v="1080767.45"/>
    <n v="193052.46799999999"/>
    <n v="0"/>
    <n v="0"/>
    <n v="60776.46"/>
    <n v="40293782.810000002"/>
    <d v="2023-07-28T00:00:00"/>
    <d v="2043-07-28T00:00:00"/>
    <n v="150000000"/>
    <n v="150000000"/>
    <n v="17.002739726027396"/>
    <n v="20.013698630136986"/>
    <n v="6.1969999999999997E-2"/>
    <s v="SOFR 6 MESES"/>
    <n v="0.02"/>
    <n v="17.002739726027396"/>
    <n v="20.013698630136986"/>
    <n v="6.1969999999999997E-2"/>
    <s v="CAF"/>
    <s v="CAF"/>
  </r>
  <r>
    <n v="20866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AF 012067"/>
    <s v="CAF 012067"/>
    <s v="CAF"/>
    <n v="15519529.869999999"/>
    <n v="1381960.97"/>
    <n v="0"/>
    <n v="416267.77"/>
    <n v="8244.7999999999993"/>
    <n v="6.9849193096160889E-10"/>
    <n v="0"/>
    <n v="23408.62"/>
    <n v="16901490.84"/>
    <d v="2023-07-28T00:00:00"/>
    <d v="2038-07-28T00:00:00"/>
    <n v="20204813.629999999"/>
    <n v="20204813.629999999"/>
    <n v="12"/>
    <n v="15.010958904109589"/>
    <n v="6.1969999999999997E-2"/>
    <s v="SOFR 6 MESES"/>
    <n v="0.02"/>
    <n v="12"/>
    <n v="15.010958904109589"/>
    <n v="6.1969999999999997E-2"/>
    <s v="CAF"/>
    <s v="CAF"/>
  </r>
  <r>
    <n v="20867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FA 12076"/>
    <s v="CFA 12076"/>
    <s v="CAF"/>
    <n v="46423918.789999999"/>
    <n v="0"/>
    <n v="0"/>
    <n v="0"/>
    <n v="0"/>
    <n v="0"/>
    <n v="0"/>
    <n v="0"/>
    <n v="46423918.789999999"/>
    <d v="2023-08-08T00:00:00"/>
    <d v="2043-08-08T00:00:00"/>
    <n v="117515240"/>
    <n v="117515240"/>
    <n v="17.032876712328768"/>
    <n v="20.013698630136986"/>
    <n v="6.0749999999999998E-2"/>
    <s v="SOFR 6 MESES"/>
    <n v="0.02"/>
    <n v="17.032876712328768"/>
    <n v="20.013698630136986"/>
    <n v="6.0749999999999998E-2"/>
    <s v="CAF"/>
    <s v="CAF"/>
  </r>
  <r>
    <n v="20868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FA 12119"/>
    <s v="CFA 12119"/>
    <s v="CAF"/>
    <n v="17147680"/>
    <n v="0"/>
    <n v="0"/>
    <n v="0"/>
    <n v="0"/>
    <n v="0"/>
    <n v="0"/>
    <n v="0"/>
    <n v="17147680"/>
    <d v="2023-09-15T00:00:00"/>
    <d v="2038-09-15T00:00:00"/>
    <n v="200000000"/>
    <n v="200000000"/>
    <n v="12.134246575342466"/>
    <n v="15.010958904109589"/>
    <n v="5.8643000000000001E-2"/>
    <s v="SOFR 6 MESES"/>
    <n v="0.02"/>
    <n v="12.134246575342466"/>
    <n v="15.010958904109589"/>
    <n v="5.8643000000000001E-2"/>
    <s v="CAF"/>
    <s v="CAF"/>
  </r>
  <r>
    <n v="20869000"/>
    <x v="0"/>
    <x v="0"/>
    <x v="1"/>
    <s v="USD"/>
    <s v="Sector Público No Financiero SPNF"/>
    <s v="Gobierno General"/>
    <s v="Gobiernos Autonomos Descentralizados GADS"/>
    <s v="Concejo Municipal"/>
    <s v="Préstamos"/>
    <x v="5"/>
    <s v="GAD DE CHONE"/>
    <x v="0"/>
    <s v="INTERNATIONAL ORGANIZATIONS"/>
    <s v="CFA 12135"/>
    <s v="CFA 12135"/>
    <s v="CAF"/>
    <n v="25981203.84"/>
    <n v="3000000"/>
    <n v="0"/>
    <n v="0"/>
    <n v="0"/>
    <n v="0"/>
    <n v="0"/>
    <n v="0"/>
    <n v="28981203.84"/>
    <d v="2023-09-29T00:00:00"/>
    <d v="2038-09-29T00:00:00"/>
    <n v="30000000"/>
    <n v="30000000"/>
    <n v="12.172602739726027"/>
    <n v="15.010958904109589"/>
    <n v="5.8390999999999998E-2"/>
    <s v="SOFR 6 MESES"/>
    <n v="0.02"/>
    <n v="12.172602739726027"/>
    <n v="15.010958904109589"/>
    <n v="5.8390999999999998E-2"/>
    <s v="CAF"/>
    <s v="CAF"/>
  </r>
  <r>
    <n v="20870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FA 12184"/>
    <s v="CFA 12184"/>
    <s v="CAF"/>
    <n v="56250000"/>
    <n v="0"/>
    <n v="0"/>
    <n v="0"/>
    <n v="0"/>
    <n v="0"/>
    <n v="0"/>
    <n v="0"/>
    <n v="56250000"/>
    <d v="2023-12-13T00:00:00"/>
    <d v="2030-12-13T00:00:00"/>
    <n v="75000000"/>
    <n v="75000000"/>
    <n v="4.3726027397260276"/>
    <n v="7.0054794520547947"/>
    <n v="6.0113E-2"/>
    <s v="SOFR 6 MESES"/>
    <n v="1.7500000000000002E-2"/>
    <n v="4.3726027397260276"/>
    <n v="7.0054794520547947"/>
    <n v="6.0113E-2"/>
    <s v="CAF"/>
    <s v="CAF"/>
  </r>
  <r>
    <n v="20871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FA 012226"/>
    <s v="CFA 012226"/>
    <s v="CAF"/>
    <n v="50000000"/>
    <n v="0"/>
    <n v="0"/>
    <n v="0"/>
    <n v="0"/>
    <n v="0"/>
    <n v="0"/>
    <n v="0"/>
    <n v="50000000"/>
    <d v="2024-03-01T00:00:00"/>
    <d v="2044-03-01T00:00:00"/>
    <n v="50000000"/>
    <n v="50000000"/>
    <n v="17.597260273972601"/>
    <n v="20.013698630136986"/>
    <n v="6.0165999999999997E-2"/>
    <s v="SOFR 6 MESES"/>
    <n v="0.02"/>
    <n v="17.597260273972601"/>
    <n v="20.013698630136986"/>
    <n v="6.0165999999999997E-2"/>
    <s v="CAF"/>
    <s v="CAF"/>
  </r>
  <r>
    <n v="20873000"/>
    <x v="0"/>
    <x v="0"/>
    <x v="1"/>
    <s v="USD"/>
    <s v="Sector Público No Financiero SPNF"/>
    <s v="Gobierno General"/>
    <s v="Gobiernos Autonomos Descentralizados GADS"/>
    <s v="Concejo Municipal"/>
    <s v="Préstamos"/>
    <x v="5"/>
    <s v="MUN. CUENCA"/>
    <x v="0"/>
    <s v="INTERNATIONAL ORGANIZATIONS"/>
    <s v="CFA 12265"/>
    <s v="CFA 12265"/>
    <s v="CAF"/>
    <n v="24501315.170000002"/>
    <n v="4184489.04"/>
    <n v="0"/>
    <n v="0"/>
    <n v="0"/>
    <n v="-9.3132257461547852E-10"/>
    <n v="0"/>
    <n v="0"/>
    <n v="28685804.210000001"/>
    <d v="2024-04-23T00:00:00"/>
    <d v="2039-04-23T00:00:00"/>
    <n v="50000000"/>
    <n v="50000000"/>
    <n v="12.736986301369862"/>
    <n v="15.008219178082191"/>
    <n v="5.7784000000000002E-2"/>
    <s v="SOFR 6 MESES"/>
    <n v="0.02"/>
    <n v="12.736986301369862"/>
    <n v="15.008219178082191"/>
    <n v="5.7784000000000002E-2"/>
    <s v="CAF"/>
    <s v="CAF"/>
  </r>
  <r>
    <n v="20874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FA 12323"/>
    <s v="CFA 12323"/>
    <s v="CAF"/>
    <n v="250000000"/>
    <n v="0"/>
    <n v="0"/>
    <n v="7019909.0300000003"/>
    <n v="0"/>
    <n v="0"/>
    <n v="0"/>
    <n v="62847.22"/>
    <n v="250000000"/>
    <d v="2024-07-29T00:00:00"/>
    <d v="2044-07-29T00:00:00"/>
    <n v="250000000"/>
    <n v="250000000"/>
    <n v="18.008219178082193"/>
    <n v="20.013698630136986"/>
    <n v="6.2049E-2"/>
    <s v="SOFR 6 MESES"/>
    <n v="0.02"/>
    <n v="18.008219178082193"/>
    <n v="20.013698630136986"/>
    <n v="6.2049E-2"/>
    <s v="CAF"/>
    <s v="CAF"/>
  </r>
  <r>
    <n v="20875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FA 12325"/>
    <s v="CFA 12325"/>
    <s v="CAF"/>
    <n v="21000000"/>
    <n v="5000000"/>
    <n v="0"/>
    <n v="538976.21"/>
    <n v="351403.79100000003"/>
    <n v="0"/>
    <n v="0"/>
    <n v="0"/>
    <n v="26000000"/>
    <d v="2024-07-30T00:00:00"/>
    <d v="2039-07-30T00:00:00"/>
    <n v="218670660"/>
    <n v="218670660"/>
    <n v="13.005479452054795"/>
    <n v="15.008219178082191"/>
    <n v="6.0350000000000001E-2"/>
    <s v="SOFR 6 MESES"/>
    <n v="0.02"/>
    <n v="13.005479452054795"/>
    <n v="15.008219178082191"/>
    <n v="6.0350000000000001E-2"/>
    <s v="CAF"/>
    <s v="CAF"/>
  </r>
  <r>
    <n v="20876000"/>
    <x v="0"/>
    <x v="0"/>
    <x v="1"/>
    <s v="USD"/>
    <s v="Sector Público No Financiero SPNF"/>
    <s v="Gobierno General"/>
    <s v="Gobiernos Autonomos Descentralizados GADS"/>
    <s v="Concejo Municipal"/>
    <s v="Préstamos"/>
    <x v="5"/>
    <s v="MUN. PORTOVIEJO"/>
    <x v="0"/>
    <s v="INTERNATIONAL ORGANIZATIONS"/>
    <s v="CFA 12327"/>
    <s v="CFA 12327"/>
    <s v="CAF"/>
    <n v="31363017"/>
    <n v="0"/>
    <n v="0"/>
    <n v="754240.04"/>
    <n v="38880.61"/>
    <n v="0"/>
    <n v="0"/>
    <n v="13752.36"/>
    <n v="31363017"/>
    <d v="2024-07-31T00:00:00"/>
    <d v="2039-07-31T00:00:00"/>
    <n v="50000000"/>
    <n v="50000000"/>
    <n v="13.008219178082191"/>
    <n v="15.008219178082191"/>
    <n v="6.1970999999999998E-2"/>
    <s v="SOFR 6 MESES"/>
    <n v="0.02"/>
    <n v="13.008219178082191"/>
    <n v="15.008219178082191"/>
    <n v="6.1970999999999998E-2"/>
    <s v="CAF"/>
    <s v="CAF"/>
  </r>
  <r>
    <n v="20877000"/>
    <x v="0"/>
    <x v="0"/>
    <x v="1"/>
    <s v="USD"/>
    <s v="Sector Público No Financiero SPNF"/>
    <s v="Gobierno General"/>
    <s v="Gobiernos Autonomos Descentralizados GADS"/>
    <s v="Concejo Municipal"/>
    <s v="Préstamos"/>
    <x v="5"/>
    <s v="MUN. GUAYAQUIL"/>
    <x v="0"/>
    <s v="INTERNATIONAL ORGANIZATIONS"/>
    <s v="CFA 12330"/>
    <s v="CFA 12330"/>
    <s v="CAF"/>
    <n v="43800000"/>
    <n v="0"/>
    <n v="0"/>
    <n v="0"/>
    <n v="0"/>
    <n v="0"/>
    <n v="0"/>
    <n v="0"/>
    <n v="43800000"/>
    <d v="2024-08-08T00:00:00"/>
    <d v="2034-08-08T00:00:00"/>
    <n v="49000000"/>
    <n v="49000000"/>
    <n v="8.0273972602739718"/>
    <n v="10.005479452054795"/>
    <n v="6.0249999999999998E-2"/>
    <s v="SOFR 6 MESES"/>
    <n v="1.95E-2"/>
    <n v="8.0273972602739718"/>
    <n v="10.005479452054795"/>
    <n v="6.0249999999999998E-2"/>
    <s v="CAF"/>
    <s v="CAF"/>
  </r>
  <r>
    <n v="20878000"/>
    <x v="0"/>
    <x v="0"/>
    <x v="1"/>
    <s v="USD"/>
    <s v="Sector Público No Financiero SPNF"/>
    <s v="Gobierno General"/>
    <s v="Gobiernos Autonomos Descentralizados GADS"/>
    <s v="Concejo Provincial"/>
    <s v="Préstamos"/>
    <x v="5"/>
    <s v="GAD PROVINCIAL DE PICHINCHA"/>
    <x v="0"/>
    <s v="INTERNATIONAL ORGANIZATIONS"/>
    <s v="CFA 12332"/>
    <s v="CFA 12332"/>
    <s v="CAF"/>
    <n v="7877582.9699999997"/>
    <n v="0"/>
    <n v="0"/>
    <n v="133979.89000000001"/>
    <n v="64101.33"/>
    <n v="0"/>
    <n v="0"/>
    <n v="2413.11"/>
    <n v="7877582.9699999997"/>
    <d v="2024-08-01T00:00:00"/>
    <d v="2039-08-01T00:00:00"/>
    <n v="41000000"/>
    <n v="41000000"/>
    <n v="13.010958904109589"/>
    <n v="15.008219178082191"/>
    <n v="6.182E-2"/>
    <s v="SOFR 6 MESES"/>
    <n v="0.02"/>
    <n v="13.010958904109589"/>
    <n v="15.008219178082191"/>
    <n v="6.182E-2"/>
    <s v="CAF"/>
    <s v="CAF"/>
  </r>
  <r>
    <n v="20879000"/>
    <x v="0"/>
    <x v="0"/>
    <x v="1"/>
    <s v="USD"/>
    <s v="Sector Público No Financiero SPNF"/>
    <s v="Gobierno General"/>
    <s v="Gobiernos Autonomos Descentralizados GADS"/>
    <s v="Concejo Provincial"/>
    <s v="Préstamos"/>
    <x v="5"/>
    <s v="GAD PROVINCIAL DE GUAYAS"/>
    <x v="0"/>
    <s v="INTERNATIONAL ORGANIZATIONS"/>
    <s v="CFA 12334"/>
    <s v="CFA 12334"/>
    <s v="CAF"/>
    <n v="13276910.75"/>
    <n v="0"/>
    <n v="0"/>
    <n v="0"/>
    <n v="0"/>
    <n v="0"/>
    <n v="0"/>
    <n v="0"/>
    <n v="13276910.75"/>
    <d v="2024-08-05T00:00:00"/>
    <d v="2039-08-05T00:00:00"/>
    <n v="50000000"/>
    <n v="50000000"/>
    <n v="13.021917808219179"/>
    <n v="15.008219178082191"/>
    <n v="6.2394999999999999E-2"/>
    <s v="SOFR 6 MESES"/>
    <n v="0.02"/>
    <n v="13.021917808219179"/>
    <n v="15.008219178082191"/>
    <n v="6.2394999999999999E-2"/>
    <s v="CAF"/>
    <s v="CAF"/>
  </r>
  <r>
    <n v="20880000"/>
    <x v="0"/>
    <x v="0"/>
    <x v="1"/>
    <s v="USD"/>
    <s v="Sector Público No Financiero SPNF"/>
    <s v="Gobierno General"/>
    <s v="Gobiernos Autonomos Descentralizados GADS"/>
    <s v="Concejo Municipal"/>
    <s v="Préstamos"/>
    <x v="5"/>
    <s v="MUN. MANABÍ"/>
    <x v="0"/>
    <s v="INTERNATIONAL ORGANIZATIONS"/>
    <s v="CFA 12339"/>
    <s v="CFA 12339"/>
    <s v="CAF"/>
    <n v="16606562.93"/>
    <n v="0"/>
    <n v="0"/>
    <n v="356024.57"/>
    <n v="53946.92"/>
    <n v="0"/>
    <n v="0"/>
    <n v="6416.14"/>
    <n v="16606562.93"/>
    <d v="2024-07-29T00:00:00"/>
    <d v="2039-07-29T00:00:00"/>
    <n v="43417880"/>
    <n v="43417880"/>
    <n v="13.002739726027396"/>
    <n v="15.008219178082191"/>
    <n v="0"/>
    <s v="SOFR 6 MESES"/>
    <n v="0.02"/>
    <n v="13.002739726027396"/>
    <n v="15.008219178082191"/>
    <n v="0"/>
    <s v="CAF"/>
    <s v="CAF"/>
  </r>
  <r>
    <n v="20881000"/>
    <x v="0"/>
    <x v="0"/>
    <x v="1"/>
    <s v="USD"/>
    <s v="Sector Público No Financiero SPNF"/>
    <s v="Gobierno General"/>
    <s v="Gobiernos Autonomos Descentralizados GADS"/>
    <s v="Concejo Municipal"/>
    <s v="Préstamos"/>
    <x v="5"/>
    <s v="GAD MUN. DAULE"/>
    <x v="0"/>
    <s v="INTERNATIONAL ORGANIZATIONS"/>
    <s v="CFA 12375"/>
    <s v="CFA 12375"/>
    <s v="CAF"/>
    <n v="16000000"/>
    <n v="0"/>
    <n v="0"/>
    <n v="0"/>
    <n v="0"/>
    <n v="0"/>
    <n v="0"/>
    <n v="0"/>
    <n v="16000000"/>
    <d v="2024-09-23T00:00:00"/>
    <d v="2039-09-23T00:00:00"/>
    <n v="35000000"/>
    <n v="35000000"/>
    <n v="13.156164383561643"/>
    <n v="15.008219178082191"/>
    <n v="5.8545E-2"/>
    <s v="SOFR 6 MESES"/>
    <n v="0.02"/>
    <n v="13.156164383561643"/>
    <n v="15.008219178082191"/>
    <n v="5.8545E-2"/>
    <s v="CAF"/>
    <s v="CAF"/>
  </r>
  <r>
    <n v="20883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FA 12677"/>
    <s v="CFA 12677"/>
    <s v="CAF"/>
    <n v="250000000"/>
    <n v="0"/>
    <n v="0"/>
    <n v="0"/>
    <n v="0"/>
    <n v="0"/>
    <n v="0"/>
    <n v="0"/>
    <n v="250000000"/>
    <d v="2025-08-07T00:00:00"/>
    <d v="2045-08-07T00:00:00"/>
    <n v="250000000"/>
    <n v="250000000"/>
    <n v="19.032876712328768"/>
    <n v="20.013698630136986"/>
    <n v="5.9906000000000001E-2"/>
    <s v="SOFR 6 MESES"/>
    <n v="1.95E-2"/>
    <n v="19.032876712328768"/>
    <n v="20.013698630136986"/>
    <n v="5.9906000000000001E-2"/>
    <s v="CAF"/>
    <s v="CAF"/>
  </r>
  <r>
    <n v="20884000"/>
    <x v="0"/>
    <x v="0"/>
    <x v="1"/>
    <s v="USD"/>
    <s v="Sector Público No Financiero SPNF"/>
    <s v="Gobierno General"/>
    <s v="Gobiernos Autonomos Descentralizados GADS"/>
    <s v="Concejo Provincial"/>
    <s v="Préstamos"/>
    <x v="5"/>
    <s v="GAD PROVINCIAL DE LOS RIOS"/>
    <x v="0"/>
    <s v="INTERNATIONAL ORGANIZATIONS"/>
    <s v="CFA 12796"/>
    <s v="CFA 12796"/>
    <s v="CAF"/>
    <n v="724224.71"/>
    <n v="0"/>
    <n v="0"/>
    <n v="0"/>
    <n v="0"/>
    <n v="0"/>
    <n v="0"/>
    <n v="0"/>
    <n v="724224.71"/>
    <d v="2025-11-10T00:00:00"/>
    <d v="2040-11-10T00:00:00"/>
    <n v="32800000"/>
    <n v="32800000"/>
    <n v="14.29041095890411"/>
    <n v="15.010958904109589"/>
    <n v="5.5678999999999999E-2"/>
    <s v="SOFR 6 MESES"/>
    <n v="1.9E-2"/>
    <n v="14.29041095890411"/>
    <n v="15.010958904109589"/>
    <n v="5.5678999999999999E-2"/>
    <s v="CAF"/>
    <s v="CAF"/>
  </r>
  <r>
    <n v="20885000"/>
    <x v="0"/>
    <x v="0"/>
    <x v="1"/>
    <s v="USD"/>
    <s v="Sector Público No Financiero SPNF"/>
    <s v="Gobierno General"/>
    <s v="Gobiernos Autonomos Descentralizados GADS"/>
    <s v="Concejo Provincial"/>
    <s v="Préstamos"/>
    <x v="5"/>
    <s v="GAD MONTECRISTI"/>
    <x v="0"/>
    <s v="INTERNATIONAL ORGANIZATIONS"/>
    <s v="CFA 12794"/>
    <s v="CFA 12794"/>
    <s v="CAF"/>
    <n v="0"/>
    <n v="273043.78999999998"/>
    <n v="0"/>
    <n v="0"/>
    <n v="0"/>
    <n v="0"/>
    <n v="0"/>
    <n v="0"/>
    <n v="273043.78999999998"/>
    <d v="2025-11-25T00:00:00"/>
    <d v="2040-11-25T00:00:00"/>
    <n v="28000000"/>
    <n v="28000000"/>
    <n v="14.331506849315069"/>
    <n v="15.010958904109589"/>
    <n v="0"/>
    <s v="SOFR 6 MESES"/>
    <n v="1.9000000000000001E-4"/>
    <n v="14.331506849315069"/>
    <n v="15.010958904109589"/>
    <n v="0"/>
    <s v="CAF"/>
    <s v="CAF"/>
  </r>
  <r>
    <n v="20886000"/>
    <x v="0"/>
    <x v="0"/>
    <x v="1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FA 12943"/>
    <s v="CFA 12943"/>
    <s v="CAF"/>
    <n v="125000000"/>
    <n v="0"/>
    <n v="0"/>
    <n v="0"/>
    <n v="0"/>
    <n v="0"/>
    <n v="0"/>
    <n v="0"/>
    <n v="125000000"/>
    <d v="2026-06-24T00:00:00"/>
    <d v="2041-06-30T00:00:00"/>
    <n v="250000000"/>
    <n v="250000000"/>
    <n v="14.926027397260274"/>
    <n v="15.027397260273972"/>
    <n v="0"/>
    <s v="SOFR 6 MESES"/>
    <n v="1.7500000000000002E-2"/>
    <n v="14.926027397260274"/>
    <n v="15.027397260273972"/>
    <n v="0"/>
    <s v="CAF"/>
    <s v="CAF"/>
  </r>
  <r>
    <n v="20960000"/>
    <x v="0"/>
    <x v="0"/>
    <x v="0"/>
    <s v="SDR"/>
    <s v="Sector Público No Financiero SPNF"/>
    <s v="Gobierno General"/>
    <s v="Gobierno Central"/>
    <s v="PGE"/>
    <s v="Préstamos"/>
    <x v="6"/>
    <s v="GOBIERNO CENTRAL"/>
    <x v="0"/>
    <s v="IMF"/>
    <s v="FMI 3.035.000.000"/>
    <s v="FMI 3.035.000.000"/>
    <s v="FMI"/>
    <n v="726779200.08299994"/>
    <n v="0"/>
    <n v="0"/>
    <n v="0"/>
    <n v="0"/>
    <n v="4062374.7039999962"/>
    <n v="0"/>
    <n v="0"/>
    <n v="730841574.78699994"/>
    <d v="2019-03-11T00:00:00"/>
    <d v="2029-03-31T00:00:00"/>
    <n v="4336316950"/>
    <n v="1445415170.5"/>
    <n v="2.6684931506849314"/>
    <n v="10.063013698630137"/>
    <n v="3.3371999999999999E-2"/>
    <s v="T.VAR.FMI"/>
    <n v="0"/>
    <n v="2.6684931506849314"/>
    <n v="10.063013698630137"/>
    <n v="3.3371999999999999E-2"/>
    <s v="FMI"/>
    <s v="FMI"/>
  </r>
  <r>
    <n v="20980000"/>
    <x v="0"/>
    <x v="0"/>
    <x v="0"/>
    <s v="SDR"/>
    <s v="Sector Público No Financiero SPNF"/>
    <s v="Gobierno General"/>
    <s v="Gobierno Central"/>
    <s v="PGE"/>
    <s v="Préstamos"/>
    <x v="6"/>
    <s v="GOBIERNO CENTRAL"/>
    <x v="0"/>
    <s v="IMF"/>
    <s v="DEG 4.615 MILLONES"/>
    <s v="DEG 4.615 MILLONES"/>
    <s v="FMI"/>
    <n v="5231381766.6450005"/>
    <n v="0"/>
    <n v="0"/>
    <n v="0"/>
    <n v="0"/>
    <n v="29241113.332999229"/>
    <n v="0"/>
    <n v="0"/>
    <n v="5260622879.9779997"/>
    <d v="2020-09-30T00:00:00"/>
    <d v="2030-10-02T00:00:00"/>
    <n v="6593773550"/>
    <n v="6593773550"/>
    <n v="4.1753424657534248"/>
    <n v="10.010958904109589"/>
    <n v="3.3371999999999999E-2"/>
    <s v="T.VAR.FMI"/>
    <n v="0"/>
    <n v="4.1753424657534248"/>
    <n v="10.010958904109589"/>
    <n v="3.3371999999999999E-2"/>
    <s v="FMI"/>
    <s v="FMI"/>
  </r>
  <r>
    <n v="20990000"/>
    <x v="0"/>
    <x v="0"/>
    <x v="0"/>
    <s v="SDR"/>
    <s v="Sector Público No Financiero SPNF"/>
    <s v="Gobierno General"/>
    <s v="Gobierno Central"/>
    <s v="PGE"/>
    <s v="Préstamos"/>
    <x v="6"/>
    <s v="GOBIERNO CENTRAL"/>
    <x v="0"/>
    <s v="IMF"/>
    <s v="FMI 3.000 MILLONES"/>
    <s v="FMI 3.000 MILLONES"/>
    <s v="FMI"/>
    <n v="3694694450"/>
    <n v="0"/>
    <n v="0"/>
    <n v="0"/>
    <n v="0"/>
    <n v="20651710"/>
    <n v="0"/>
    <n v="0"/>
    <n v="3715346160"/>
    <d v="2024-06-04T00:00:00"/>
    <d v="2034-07-31T00:00:00"/>
    <n v="4000000000"/>
    <n v="4000000000"/>
    <n v="8.0054794520547947"/>
    <n v="10.161643835616438"/>
    <n v="3.3371999999999999E-2"/>
    <s v="T.VAR.FMI"/>
    <n v="0"/>
    <n v="8.0054794520547947"/>
    <n v="10.161643835616438"/>
    <n v="3.3371999999999999E-2"/>
    <s v="FMI"/>
    <s v="FMI"/>
  </r>
  <r>
    <n v="21018100"/>
    <x v="0"/>
    <x v="0"/>
    <x v="0"/>
    <s v="EUR"/>
    <s v="Sector Público No Financiero SPNF"/>
    <s v="Gobierno General"/>
    <s v="Gobierno Central"/>
    <s v="PGE"/>
    <s v="Préstamos"/>
    <x v="7"/>
    <s v="GOBIERNO CENTRAL"/>
    <x v="1"/>
    <s v="BILATERALS"/>
    <s v="G.BELGICA V"/>
    <s v="G.BELGICA V"/>
    <s v="GOB. BELGICA"/>
    <n v="58766.851999999999"/>
    <n v="0"/>
    <n v="0"/>
    <n v="0"/>
    <n v="0"/>
    <n v="547.94900000000052"/>
    <n v="0"/>
    <n v="0"/>
    <n v="59314.800999999999"/>
    <d v="1997-01-27T00:00:00"/>
    <d v="2026-12-31T00:00:00"/>
    <n v="1219849.953"/>
    <n v="1219849.953"/>
    <n v="0.41917808219178082"/>
    <n v="29.945205479452056"/>
    <n v="0"/>
    <s v="SIN TASA"/>
    <n v="0"/>
    <n v="0.41917808219178082"/>
    <n v="29.945205479452056"/>
    <n v="0"/>
    <s v="Convenios Originales (Gobiernos)"/>
    <s v="GOB. BELGICA"/>
  </r>
  <r>
    <n v="21019100"/>
    <x v="0"/>
    <x v="0"/>
    <x v="0"/>
    <s v="EUR"/>
    <s v="Sector Público No Financiero SPNF"/>
    <s v="Gobierno General"/>
    <s v="Gobierno Central"/>
    <s v="PGE"/>
    <s v="Préstamos"/>
    <x v="7"/>
    <s v="GOBIERNO CENTRAL"/>
    <x v="1"/>
    <s v="BILATERALS"/>
    <s v="G. BELGICA VI APLICA"/>
    <s v="G. BELGICA VI APLICA"/>
    <s v="GOB. BELGICA"/>
    <n v="138332.87"/>
    <n v="0"/>
    <n v="0"/>
    <n v="0"/>
    <n v="0"/>
    <n v="1289.8310000000056"/>
    <n v="0"/>
    <n v="0"/>
    <n v="139622.701"/>
    <d v="1998-09-30T00:00:00"/>
    <d v="2027-12-31T00:00:00"/>
    <n v="1435895.666"/>
    <n v="1435895.666"/>
    <n v="1.4191780821917808"/>
    <n v="29.271232876712329"/>
    <n v="0"/>
    <s v="SIN TASA"/>
    <n v="0"/>
    <n v="1.4191780821917808"/>
    <n v="29.271232876712329"/>
    <n v="0"/>
    <s v="Convenios Originales (Gobiernos)"/>
    <s v="GOB. BELGICA"/>
  </r>
  <r>
    <n v="23005100"/>
    <x v="0"/>
    <x v="0"/>
    <x v="0"/>
    <s v="USD"/>
    <s v="Sector Público No Financiero SPNF"/>
    <s v="Gobierno General"/>
    <s v="Gobierno Central"/>
    <s v="PGE"/>
    <s v="Préstamos"/>
    <x v="8"/>
    <s v="GOBIERNO CENTRAL"/>
    <x v="1"/>
    <s v="BILATERALS"/>
    <s v="518-T-058-A"/>
    <s v="518-T-058-A"/>
    <s v="USAID"/>
    <n v="173839.44"/>
    <n v="0"/>
    <n v="57085.95"/>
    <n v="2607.59"/>
    <n v="0"/>
    <n v="0"/>
    <n v="0"/>
    <n v="0"/>
    <n v="116753.49"/>
    <d v="1986-08-31T00:00:00"/>
    <d v="2027-07-21T00:00:00"/>
    <n v="1850144.51"/>
    <n v="1850144.51"/>
    <n v="0.9726027397260274"/>
    <n v="40.915068493150685"/>
    <n v="0.03"/>
    <s v="FIJA"/>
    <n v="0"/>
    <n v="0.9726027397260274"/>
    <n v="40.915068493150685"/>
    <n v="0.03"/>
    <s v="Convenios Originales (Gobiernos)"/>
    <s v="USAID"/>
  </r>
  <r>
    <n v="23010100"/>
    <x v="0"/>
    <x v="0"/>
    <x v="0"/>
    <s v="USD"/>
    <s v="Sector Público No Financiero SPNF"/>
    <s v="Gobierno General"/>
    <s v="Gobierno Central"/>
    <s v="PGE"/>
    <s v="Préstamos"/>
    <x v="8"/>
    <s v="GOBIERNO CENTRAL"/>
    <x v="1"/>
    <s v="BILATERALS"/>
    <s v="AID 518-T-058-B"/>
    <s v="AID 518-T-058-B"/>
    <s v="USAID"/>
    <n v="36413.919999999998"/>
    <n v="0"/>
    <n v="0"/>
    <n v="0"/>
    <n v="0"/>
    <n v="0"/>
    <n v="0"/>
    <n v="0"/>
    <n v="36413.919999999998"/>
    <d v="1987-07-23T00:00:00"/>
    <d v="2030-06-01T00:00:00"/>
    <n v="165593.25"/>
    <n v="165593.25"/>
    <n v="3.8383561643835615"/>
    <n v="42.887671232876713"/>
    <n v="0.03"/>
    <s v="FIJA"/>
    <n v="0"/>
    <n v="3.8383561643835615"/>
    <n v="42.887671232876713"/>
    <n v="0.03"/>
    <s v="Convenios Originales (Gobiernos)"/>
    <s v="USAID"/>
  </r>
  <r>
    <n v="23014100"/>
    <x v="0"/>
    <x v="0"/>
    <x v="0"/>
    <s v="USD"/>
    <s v="Sector Público No Financiero SPNF"/>
    <s v="Gobierno General"/>
    <s v="Gobierno Central"/>
    <s v="PGE"/>
    <s v="Préstamos"/>
    <x v="8"/>
    <s v="GOBIERNO CENTRAL"/>
    <x v="1"/>
    <s v="BILATERALS"/>
    <s v="AID 518-T-058-C"/>
    <s v="AID 518-T-058-C"/>
    <s v="USAID"/>
    <n v="170569.49"/>
    <n v="0"/>
    <n v="0"/>
    <n v="0"/>
    <n v="0"/>
    <n v="0"/>
    <n v="0"/>
    <n v="0"/>
    <n v="170569.49"/>
    <d v="1987-07-21T00:00:00"/>
    <d v="2030-06-01T00:00:00"/>
    <n v="775671.25"/>
    <n v="775671.25"/>
    <n v="3.8383561643835615"/>
    <n v="42.893150684931506"/>
    <n v="0.03"/>
    <s v="FIJA"/>
    <n v="0"/>
    <n v="3.8383561643835615"/>
    <n v="42.893150684931506"/>
    <n v="0.03"/>
    <s v="Convenios Originales (Gobiernos)"/>
    <s v="USAID"/>
  </r>
  <r>
    <n v="23076100"/>
    <x v="0"/>
    <x v="0"/>
    <x v="0"/>
    <s v="EUR"/>
    <s v="Sector Público No Financiero SPNF"/>
    <s v="Gobierno General"/>
    <s v="Gobierno Central"/>
    <s v="PGE"/>
    <s v="Préstamos"/>
    <x v="9"/>
    <s v="GOBIERNO CENTRAL"/>
    <x v="1"/>
    <s v="BILATERALS"/>
    <s v="8766461"/>
    <s v="8766461"/>
    <s v="KFW"/>
    <n v="175199.465"/>
    <n v="0"/>
    <n v="0"/>
    <n v="0"/>
    <n v="0"/>
    <n v="1633.5800000000163"/>
    <n v="0"/>
    <n v="0"/>
    <n v="176833.04500000001"/>
    <d v="1989-11-14T00:00:00"/>
    <d v="2027-12-31T00:00:00"/>
    <n v="16735927.33"/>
    <n v="16735927.33"/>
    <n v="1.4191780821917808"/>
    <n v="38.153424657534245"/>
    <n v="0.02"/>
    <s v="FIJA"/>
    <n v="0"/>
    <n v="1.4191780821917808"/>
    <n v="38.153424657534245"/>
    <n v="0.02"/>
    <s v="Convenios Originales (Gobiernos)"/>
    <s v="KFW"/>
  </r>
  <r>
    <n v="23096000"/>
    <x v="0"/>
    <x v="0"/>
    <x v="0"/>
    <s v="USD"/>
    <s v="Sector Público No Financiero SPNF"/>
    <s v="Gobierno General"/>
    <s v="Gobierno Central"/>
    <s v="PGE"/>
    <s v="Préstamos"/>
    <x v="10"/>
    <s v="GOBIERNO CENTRAL"/>
    <x v="1"/>
    <s v="BILATERALS"/>
    <s v="ICO 013026.0"/>
    <s v="ICO 013026.0"/>
    <s v="ICO - ESPAÑA"/>
    <n v="33377.78"/>
    <n v="0"/>
    <n v="33377.78"/>
    <n v="251.72"/>
    <n v="0"/>
    <n v="0"/>
    <n v="0"/>
    <n v="0"/>
    <n v="0"/>
    <d v="1996-05-14T00:00:00"/>
    <d v="2026-07-08T00:00:00"/>
    <n v="1368475.38"/>
    <n v="1368475.38"/>
    <n v="-6.3013698630136991E-2"/>
    <n v="30.169863013698631"/>
    <n v="1.4999999999999999E-2"/>
    <s v="FIJA"/>
    <n v="0"/>
    <n v="-6.3013698630136991E-2"/>
    <n v="30.169863013698631"/>
    <n v="1.4999999999999999E-2"/>
    <s v="Convenios Originales (Gobiernos)"/>
    <s v="ICO - ESPAÑA"/>
  </r>
  <r>
    <n v="23099100"/>
    <x v="0"/>
    <x v="0"/>
    <x v="0"/>
    <s v="JPY"/>
    <s v="Sector Público No Financiero SPNF"/>
    <s v="Gobierno General"/>
    <s v="Gobierno Central"/>
    <s v="PGE"/>
    <s v="Préstamos"/>
    <x v="11"/>
    <s v="GOBIERNO CENTRAL"/>
    <x v="1"/>
    <s v="BILATERALS"/>
    <s v="OECF EC- P6"/>
    <s v="OECF EC- P6"/>
    <s v="OECF"/>
    <n v="1248244.5919999999"/>
    <n v="0"/>
    <n v="1254292.8"/>
    <n v="18659.75"/>
    <n v="0"/>
    <n v="6048.2080000001006"/>
    <n v="0"/>
    <n v="0"/>
    <n v="0"/>
    <d v="1996-07-18T00:00:00"/>
    <d v="2026-07-20T00:00:00"/>
    <n v="75807864.275999993"/>
    <n v="75807864.275999993"/>
    <n v="-3.0136986301369864E-2"/>
    <n v="30.024657534246575"/>
    <n v="0.03"/>
    <s v="FIJA"/>
    <n v="0"/>
    <n v="-3.0136986301369864E-2"/>
    <n v="30.024657534246575"/>
    <n v="0.03"/>
    <s v="Convenios Originales (Gobiernos)"/>
    <s v="OECF"/>
  </r>
  <r>
    <n v="23104100"/>
    <x v="0"/>
    <x v="0"/>
    <x v="0"/>
    <s v="EUR"/>
    <s v="Sector Público No Financiero SPNF"/>
    <s v="Gobierno General"/>
    <s v="Gobierno Central"/>
    <s v="PGE"/>
    <s v="Préstamos"/>
    <x v="9"/>
    <s v="GOBIERNO CENTRAL"/>
    <x v="1"/>
    <s v="BILATERALS"/>
    <s v="KFW No. 9466657"/>
    <s v="KFW No. 9466657"/>
    <s v="KFW"/>
    <n v="87599.737999999998"/>
    <n v="0"/>
    <n v="0"/>
    <n v="0"/>
    <n v="0"/>
    <n v="816.79000000000815"/>
    <n v="0"/>
    <n v="0"/>
    <n v="88416.528000000006"/>
    <d v="1996-11-12T00:00:00"/>
    <d v="2026-12-30T00:00:00"/>
    <n v="3637586.0920000002"/>
    <n v="3637586.0920000002"/>
    <n v="0.41643835616438357"/>
    <n v="30.150684931506849"/>
    <n v="0.02"/>
    <s v="FIJA"/>
    <n v="0"/>
    <n v="0.41643835616438357"/>
    <n v="30.150684931506849"/>
    <n v="0.02"/>
    <s v="Convenios Originales (Gobiernos)"/>
    <s v="KFW"/>
  </r>
  <r>
    <n v="23118000"/>
    <x v="0"/>
    <x v="0"/>
    <x v="0"/>
    <s v="USD"/>
    <s v="Sector Público No Financiero SPNF"/>
    <s v="Gobierno General"/>
    <s v="Gobierno Central"/>
    <s v="PGE"/>
    <s v="Préstamos"/>
    <x v="10"/>
    <s v="GOBIERNO CENTRAL"/>
    <x v="1"/>
    <s v="BILATERALS"/>
    <s v="1030027"/>
    <s v="1030027"/>
    <s v="ICO - ESPAÑA"/>
    <n v="2808360.79"/>
    <n v="0"/>
    <n v="0"/>
    <n v="0"/>
    <n v="0"/>
    <n v="0"/>
    <n v="0"/>
    <n v="0"/>
    <n v="2808360.79"/>
    <d v="1998-03-25T00:00:00"/>
    <d v="2028-06-10T00:00:00"/>
    <n v="28785695.23"/>
    <n v="28785695.23"/>
    <n v="1.8630136986301369"/>
    <n v="30.232876712328768"/>
    <n v="0.01"/>
    <s v="FIJA"/>
    <n v="0"/>
    <n v="1.8630136986301369"/>
    <n v="30.232876712328768"/>
    <n v="0.01"/>
    <s v="Convenios Originales (Gobiernos)"/>
    <s v="ICO - ESPAÑA"/>
  </r>
  <r>
    <n v="23124000"/>
    <x v="0"/>
    <x v="0"/>
    <x v="0"/>
    <s v="USD"/>
    <s v="Sector Público No Financiero SPNF"/>
    <s v="Gobierno General"/>
    <s v="Gobierno Central"/>
    <s v="PGE"/>
    <s v="Préstamos"/>
    <x v="12"/>
    <s v="GOBIERNO CENTRAL"/>
    <x v="1"/>
    <s v="BILATERALS"/>
    <s v="PL-480 TITULO I"/>
    <s v="PL-480 TITULO I"/>
    <s v="CCC"/>
    <n v="769226.05"/>
    <n v="0"/>
    <n v="0"/>
    <n v="0"/>
    <n v="0"/>
    <n v="0"/>
    <n v="0"/>
    <n v="0"/>
    <n v="769226.05"/>
    <d v="1999-08-02T00:00:00"/>
    <d v="2030-01-13T00:00:00"/>
    <n v="5000000"/>
    <n v="4999970.1500000004"/>
    <n v="3.4575342465753423"/>
    <n v="30.471232876712328"/>
    <n v="2.5000000000000001E-2"/>
    <s v="FIJA"/>
    <n v="0"/>
    <n v="3.4575342465753423"/>
    <n v="30.471232876712328"/>
    <n v="2.5000000000000001E-2"/>
    <s v="Convenios Originales (Gobiernos)"/>
    <s v="CCC"/>
  </r>
  <r>
    <n v="23147000"/>
    <x v="0"/>
    <x v="0"/>
    <x v="0"/>
    <s v="USD"/>
    <s v="Sector Público No Financiero SPNF"/>
    <s v="Gobierno General"/>
    <s v="Gobierno Central"/>
    <s v="PGE"/>
    <s v="Préstamos"/>
    <x v="10"/>
    <s v="GOBIERNO CENTRAL"/>
    <x v="1"/>
    <s v="BILATERALS"/>
    <s v="1030029"/>
    <s v="1030029"/>
    <s v="ICO - ESPAÑA"/>
    <n v="4560567.6399999997"/>
    <n v="0"/>
    <n v="0"/>
    <n v="0"/>
    <n v="0"/>
    <n v="0"/>
    <n v="0"/>
    <n v="0"/>
    <n v="4560567.6399999997"/>
    <d v="2002-06-11T00:00:00"/>
    <d v="2032-09-20T00:00:00"/>
    <n v="14383328"/>
    <n v="14383328"/>
    <n v="6.1452054794520548"/>
    <n v="30.298630136986301"/>
    <n v="0.01"/>
    <s v="FIJA"/>
    <n v="0"/>
    <n v="6.1452054794520548"/>
    <n v="30.298630136986301"/>
    <n v="0.01"/>
    <s v="Convenios Originales (Gobiernos)"/>
    <s v="ICO - ESPAÑA"/>
  </r>
  <r>
    <n v="23148000"/>
    <x v="0"/>
    <x v="0"/>
    <x v="0"/>
    <s v="USD"/>
    <s v="Sector Público No Financiero SPNF"/>
    <s v="Gobierno General"/>
    <s v="Gobierno Central"/>
    <s v="PGE"/>
    <s v="Préstamos"/>
    <x v="12"/>
    <s v="GOBIERNO CENTRAL"/>
    <x v="1"/>
    <s v="BILATERALS"/>
    <s v="PL-480 TITULO 1"/>
    <s v="PL-480 TITULO 1"/>
    <s v="CCC"/>
    <n v="1338071.08"/>
    <n v="0"/>
    <n v="0"/>
    <n v="0"/>
    <n v="0"/>
    <n v="0"/>
    <n v="0"/>
    <n v="0"/>
    <n v="1338071.08"/>
    <d v="2002-06-18T00:00:00"/>
    <d v="2032-10-29T00:00:00"/>
    <n v="4969978.46"/>
    <n v="4969978.46"/>
    <n v="6.2520547945205482"/>
    <n v="30.386301369863013"/>
    <n v="0.01"/>
    <s v="FIJA"/>
    <n v="0"/>
    <n v="6.2520547945205482"/>
    <n v="30.386301369863013"/>
    <n v="0.01"/>
    <s v="Convenios Originales (Gobiernos)"/>
    <s v="CCC"/>
  </r>
  <r>
    <n v="23151000"/>
    <x v="0"/>
    <x v="0"/>
    <x v="0"/>
    <s v="EUR"/>
    <s v="Sector Público No Financiero SPNF"/>
    <s v="Gobierno General"/>
    <s v="Gobierno Central"/>
    <s v="PGE"/>
    <s v="Préstamos"/>
    <x v="7"/>
    <s v="ARMADA NAC."/>
    <x v="1"/>
    <s v="BILATERALS"/>
    <s v="GOB BELGICA EURO 942"/>
    <s v="GOB BELGICA EURO 942"/>
    <s v="GOB. BELGICA"/>
    <n v="419206.57799999998"/>
    <n v="0"/>
    <n v="0"/>
    <n v="0"/>
    <n v="0"/>
    <n v="3908.7280000000028"/>
    <n v="0"/>
    <n v="0"/>
    <n v="423115.30599999998"/>
    <d v="2003-01-09T00:00:00"/>
    <d v="2034-12-31T00:00:00"/>
    <n v="1115872.567"/>
    <n v="1115872.567"/>
    <n v="8.4246575342465757"/>
    <n v="31.997260273972604"/>
    <n v="0"/>
    <s v="SIN TASA"/>
    <n v="0"/>
    <n v="8.4246575342465757"/>
    <n v="31.997260273972604"/>
    <n v="0"/>
    <s v="Convenios Originales (Gobiernos)"/>
    <s v="GOB. BELGICA"/>
  </r>
  <r>
    <n v="23154000"/>
    <x v="0"/>
    <x v="0"/>
    <x v="0"/>
    <s v="USD"/>
    <s v="Sector Público No Financiero SPNF"/>
    <s v="Gobierno General"/>
    <s v="Gobierno Central"/>
    <s v="PGE"/>
    <s v="Préstamos"/>
    <x v="10"/>
    <s v="GOBIERNO CENTRAL"/>
    <x v="1"/>
    <s v="BILATERALS"/>
    <s v="1030030"/>
    <s v="1030030"/>
    <s v="ICO - ESPAÑA"/>
    <n v="6627297.1600000001"/>
    <n v="0"/>
    <n v="0"/>
    <n v="0"/>
    <n v="0"/>
    <n v="0"/>
    <n v="0"/>
    <n v="0"/>
    <n v="6627297.1600000001"/>
    <d v="2006-01-18T00:00:00"/>
    <d v="2036-08-10T00:00:00"/>
    <n v="12623423"/>
    <n v="12623422.99"/>
    <n v="10.035616438356165"/>
    <n v="30.580821917808219"/>
    <n v="7.0000000000000001E-3"/>
    <s v="FIJA"/>
    <n v="0"/>
    <n v="10.035616438356165"/>
    <n v="30.580821917808219"/>
    <n v="7.0000000000000001E-3"/>
    <s v="Convenios Originales (Gobiernos)"/>
    <s v="ICO - ESPAÑA"/>
  </r>
  <r>
    <n v="23155000"/>
    <x v="0"/>
    <x v="0"/>
    <x v="0"/>
    <s v="USD"/>
    <s v="Sector Público No Financiero SPNF"/>
    <s v="Gobierno General"/>
    <s v="Gobierno Central"/>
    <s v="PGE"/>
    <s v="Préstamos"/>
    <x v="10"/>
    <s v="GOBIERNO CENTRAL"/>
    <x v="1"/>
    <s v="BILATERALS"/>
    <s v="1030031"/>
    <s v="1030031"/>
    <s v="ICO - ESPAÑA"/>
    <n v="1247703.02"/>
    <n v="0"/>
    <n v="0"/>
    <n v="0"/>
    <n v="0"/>
    <n v="0"/>
    <n v="0"/>
    <n v="0"/>
    <n v="1247703.02"/>
    <d v="2006-01-18T00:00:00"/>
    <d v="2036-08-10T00:00:00"/>
    <n v="2376577"/>
    <n v="2376577"/>
    <n v="10.035616438356165"/>
    <n v="30.580821917808219"/>
    <n v="7.0000000000000001E-3"/>
    <s v="FIJA"/>
    <n v="0"/>
    <n v="10.035616438356165"/>
    <n v="30.580821917808219"/>
    <n v="7.0000000000000001E-3"/>
    <s v="Convenios Originales (Gobiernos)"/>
    <s v="ICO - ESPAÑA"/>
  </r>
  <r>
    <n v="23156000"/>
    <x v="0"/>
    <x v="0"/>
    <x v="0"/>
    <s v="EUR"/>
    <s v="Sector Público No Financiero SPNF"/>
    <s v="Gobierno General"/>
    <s v="Gobierno Central"/>
    <s v="PGE"/>
    <s v="Préstamos"/>
    <x v="7"/>
    <s v="ARMADA NAC."/>
    <x v="1"/>
    <s v="BILATERALS"/>
    <s v="BELG EUROS 982."/>
    <s v="BELG EUROS 982."/>
    <s v="GOB. BELGICA"/>
    <n v="841110.88300000003"/>
    <n v="0"/>
    <n v="0"/>
    <n v="0"/>
    <n v="0"/>
    <n v="7842.6119999999646"/>
    <n v="0"/>
    <n v="0"/>
    <n v="848953.495"/>
    <d v="2009-12-18T00:00:00"/>
    <d v="2040-12-31T00:00:00"/>
    <n v="1164287.925"/>
    <n v="1164287.925"/>
    <n v="14.43013698630137"/>
    <n v="31.057534246575344"/>
    <n v="0"/>
    <s v="SIN TASA"/>
    <n v="0"/>
    <n v="14.43013698630137"/>
    <n v="31.057534246575344"/>
    <n v="0"/>
    <s v="Convenios Originales (Gobiernos)"/>
    <s v="GOB. BELGICA"/>
  </r>
  <r>
    <n v="23157001"/>
    <x v="0"/>
    <x v="0"/>
    <x v="1"/>
    <s v="EUR"/>
    <s v="Sector Público No Financiero SPNF"/>
    <s v="Gobierno General"/>
    <s v="Gobiernos Autonomos Descentralizados GADS"/>
    <s v="Concejo Provincial"/>
    <s v="Préstamos"/>
    <x v="9"/>
    <s v="CON. PROV. TUNGURAHU"/>
    <x v="1"/>
    <s v="BILATERALS"/>
    <s v="KFW. 200266015"/>
    <s v="KFW. 200266015"/>
    <s v="KFW"/>
    <n v="1878919"/>
    <n v="0"/>
    <n v="0"/>
    <n v="0"/>
    <n v="0"/>
    <n v="17519.25"/>
    <n v="0"/>
    <n v="0"/>
    <n v="1896438.25"/>
    <d v="2009-10-06T00:00:00"/>
    <d v="2049-12-30T00:00:00"/>
    <n v="2490075"/>
    <n v="2490075"/>
    <n v="23.432876712328767"/>
    <n v="40.260273972602739"/>
    <n v="7.4999999999999997E-3"/>
    <s v="FIJA"/>
    <n v="0"/>
    <n v="23.432876712328767"/>
    <n v="40.260273972602739"/>
    <n v="7.4999999999999997E-3"/>
    <s v="Convenios Originales (Gobiernos)"/>
    <s v="KFW"/>
  </r>
  <r>
    <n v="23158000"/>
    <x v="0"/>
    <x v="0"/>
    <x v="0"/>
    <s v="USD"/>
    <s v="Sector Público No Financiero SPNF"/>
    <s v="Gobierno General"/>
    <s v="Gobierno Central"/>
    <s v="PGE"/>
    <s v="Préstamos"/>
    <x v="13"/>
    <s v="GOBIERNO CENTRAL"/>
    <x v="1"/>
    <s v="CHINA"/>
    <s v="EXPORT IMPORT CHINA"/>
    <s v="EXPORT IMPORT CHINA"/>
    <s v="EXIMBANK CHINA"/>
    <n v="374917144.11699998"/>
    <n v="0"/>
    <n v="0"/>
    <n v="0"/>
    <n v="0"/>
    <n v="0"/>
    <n v="0"/>
    <n v="0"/>
    <n v="374917144.11699998"/>
    <d v="2010-06-03T00:00:00"/>
    <d v="2028-09-21T00:00:00"/>
    <n v="1682745000"/>
    <n v="1682745000"/>
    <n v="2.1452054794520548"/>
    <n v="18.315068493150687"/>
    <n v="6.3500000000000001E-2"/>
    <s v="FIJA"/>
    <n v="0"/>
    <n v="2.1452054794520548"/>
    <n v="18.315068493150687"/>
    <n v="6.3500000000000001E-2"/>
    <s v="Convenios Originales (Gobiernos)"/>
    <s v="EXIMBANK CHINA"/>
  </r>
  <r>
    <n v="23161000"/>
    <x v="0"/>
    <x v="0"/>
    <x v="1"/>
    <s v="KRW"/>
    <s v="Sector Público No Financiero SPNF"/>
    <s v="Gobierno General"/>
    <s v="Gobiernos Autonomos Descentralizados GADS"/>
    <s v="Concejo Municipal"/>
    <s v="Préstamos"/>
    <x v="14"/>
    <s v="MUN. SANTO DOMINGO"/>
    <x v="1"/>
    <s v="BILATERALS"/>
    <s v="EXIMBANK KOREA"/>
    <s v="EXIMBANK KOREA"/>
    <s v="EXIMBANK KOREA"/>
    <n v="17547428.659000002"/>
    <n v="0"/>
    <n v="0"/>
    <n v="0"/>
    <n v="0"/>
    <n v="1285615.5139999986"/>
    <n v="0"/>
    <n v="0"/>
    <n v="18833044.173"/>
    <d v="2010-12-22T00:00:00"/>
    <d v="2035-12-20T00:00:00"/>
    <n v="44804146.468999997"/>
    <n v="44804146.468999997"/>
    <n v="9.3945205479452056"/>
    <n v="25.010958904109589"/>
    <n v="0.02"/>
    <s v="FIJA"/>
    <n v="0"/>
    <n v="9.3945205479452056"/>
    <n v="25.010958904109589"/>
    <n v="0.02"/>
    <s v="Convenios Originales (Gobiernos)"/>
    <s v="EXIMBANK KOREA"/>
  </r>
  <r>
    <n v="23162000"/>
    <x v="0"/>
    <x v="0"/>
    <x v="1"/>
    <s v="USD"/>
    <s v="Sector Público No Financiero SPNF"/>
    <s v="Empresas Públicas No Financieras EPNF"/>
    <s v="Empresas Públicas No Financieras EPNF"/>
    <s v="Empresas Públicas No Financieras EPNF"/>
    <s v="Préstamos"/>
    <x v="15"/>
    <s v="HIDROTOAPI E.P."/>
    <x v="1"/>
    <s v="BILATERALS"/>
    <s v="G.RUSIA USD 123.2"/>
    <s v="G.RUSIA USD 123.2"/>
    <s v="EXIMBANK DE RUSIA"/>
    <n v="7006343.5"/>
    <n v="0"/>
    <n v="0"/>
    <n v="0"/>
    <n v="0"/>
    <n v="0"/>
    <n v="0"/>
    <n v="0"/>
    <n v="7006343.5"/>
    <d v="2011-04-12T00:00:00"/>
    <d v="2022-09-20T00:00:00"/>
    <n v="52547575.950000003"/>
    <n v="52547575.950000003"/>
    <n v="-3.8630136986301369"/>
    <n v="11.449315068493151"/>
    <n v="7.9000000000000001E-2"/>
    <s v="FIJA"/>
    <n v="0"/>
    <n v="-3.8630136986301369"/>
    <n v="11.449315068493151"/>
    <n v="7.9000000000000001E-2"/>
    <s v="Convenios Originales (Gobiernos)"/>
    <s v="EXIMBANK DE RUSIA"/>
  </r>
  <r>
    <n v="23165000"/>
    <x v="0"/>
    <x v="0"/>
    <x v="0"/>
    <s v="USD"/>
    <s v="Sector Público No Financiero SPNF"/>
    <s v="Gobierno General"/>
    <s v="Gobierno Central"/>
    <s v="PGE"/>
    <s v="Préstamos"/>
    <x v="13"/>
    <s v="GOBIERNO CENTRAL"/>
    <x v="1"/>
    <s v="CHINA"/>
    <s v="EXIMBANK CHINA 571"/>
    <s v="EXIMBANK CHINA 571"/>
    <s v="EXIMBANK CHINA"/>
    <n v="162118581.72999999"/>
    <n v="0"/>
    <n v="0"/>
    <n v="0"/>
    <n v="0"/>
    <n v="0"/>
    <n v="0"/>
    <n v="0"/>
    <n v="162118581.72999999"/>
    <d v="2011-10-18T00:00:00"/>
    <d v="2029-09-21T00:00:00"/>
    <n v="554251553.96000004"/>
    <n v="554251553.96000004"/>
    <n v="3.1452054794520548"/>
    <n v="17.93972602739726"/>
    <n v="6.3500000000000001E-2"/>
    <s v="FIJA"/>
    <n v="0"/>
    <n v="3.1452054794520548"/>
    <n v="17.93972602739726"/>
    <n v="6.3500000000000001E-2"/>
    <s v="Convenios Originales (Gobiernos)"/>
    <s v="EXIMBANK CHINA"/>
  </r>
  <r>
    <n v="23168000"/>
    <x v="0"/>
    <x v="0"/>
    <x v="0"/>
    <s v="EUR"/>
    <s v="Sector Público No Financiero SPNF"/>
    <s v="Gobierno General"/>
    <s v="Gobierno Central"/>
    <s v="PGE"/>
    <s v="Préstamos"/>
    <x v="16"/>
    <s v="GOBIERNO CENTRAL"/>
    <x v="1"/>
    <s v="BILATERALS"/>
    <s v="GOB.FRANCIA EUR 90.0"/>
    <s v="GOB.FRANCIA EUR 90.0"/>
    <s v="NATEXIS BANQUE"/>
    <n v="27010441.592"/>
    <n v="0"/>
    <n v="0"/>
    <n v="0"/>
    <n v="0"/>
    <n v="251848.36499999836"/>
    <n v="0"/>
    <n v="0"/>
    <n v="27262289.956999999"/>
    <d v="2013-01-28T00:00:00"/>
    <d v="2028-12-31T00:00:00"/>
    <n v="106717500"/>
    <n v="106717500"/>
    <n v="2.4219178082191779"/>
    <n v="15.934246575342465"/>
    <n v="0"/>
    <s v="SIN TASA"/>
    <n v="0"/>
    <n v="2.4219178082191779"/>
    <n v="15.934246575342465"/>
    <n v="0"/>
    <s v="Convenios Originales (Gobiernos)"/>
    <s v="NATEXIS BANQUE"/>
  </r>
  <r>
    <n v="23169000"/>
    <x v="0"/>
    <x v="0"/>
    <x v="0"/>
    <s v="EUR"/>
    <s v="Sector Público No Financiero SPNF"/>
    <s v="Gobierno General"/>
    <s v="Gobierno Central"/>
    <s v="PGE"/>
    <s v="Préstamos"/>
    <x v="16"/>
    <s v="GOBIERNO CENTRAL"/>
    <x v="1"/>
    <s v="BILATERALS"/>
    <s v="GOB. FRANCIA EUR 6.5"/>
    <s v="GOB. FRANCIA EUR 6.5"/>
    <s v="NATEXIS BANQUE"/>
    <n v="4245934.3260000004"/>
    <n v="0"/>
    <n v="0"/>
    <n v="0"/>
    <n v="0"/>
    <n v="39589.564999999478"/>
    <n v="0"/>
    <n v="0"/>
    <n v="4285523.8909999998"/>
    <d v="2013-01-30T00:00:00"/>
    <d v="2029-03-31T00:00:00"/>
    <n v="7707375"/>
    <n v="7503428.5729999999"/>
    <n v="2.6684931506849314"/>
    <n v="16.175342465753424"/>
    <n v="0"/>
    <s v="SIN TASA"/>
    <n v="0"/>
    <n v="2.6684931506849314"/>
    <n v="16.175342465753424"/>
    <n v="0"/>
    <s v="Convenios Originales (Gobiernos)"/>
    <s v="NATEXIS BANQUE"/>
  </r>
  <r>
    <n v="23170000"/>
    <x v="0"/>
    <x v="0"/>
    <x v="0"/>
    <s v="CNY"/>
    <s v="Sector Público No Financiero SPNF"/>
    <s v="Gobierno General"/>
    <s v="Gobierno Central"/>
    <s v="PGE"/>
    <s v="Préstamos"/>
    <x v="13"/>
    <s v="GOBIERNO CENTRAL"/>
    <x v="1"/>
    <s v="CHINA"/>
    <s v="EXIMBANK CHINA USD80"/>
    <s v="EXIMBANK CHINA USD80"/>
    <s v="EXIMBANK CHINA"/>
    <n v="32281872.800000001"/>
    <n v="0"/>
    <n v="0"/>
    <n v="0"/>
    <n v="0"/>
    <n v="171649.50299999863"/>
    <n v="0"/>
    <n v="0"/>
    <n v="32453522.302999999"/>
    <d v="2013-02-22T00:00:00"/>
    <d v="2033-02-26T00:00:00"/>
    <n v="77380000"/>
    <n v="75084685.136999995"/>
    <n v="6.580821917808219"/>
    <n v="20.024657534246575"/>
    <n v="0.02"/>
    <s v="FIJA"/>
    <n v="0"/>
    <n v="6.580821917808219"/>
    <n v="20.024657534246575"/>
    <n v="0.02"/>
    <s v="Convenios Originales (Gobiernos)"/>
    <s v="EXIMBANK CHINA"/>
  </r>
  <r>
    <n v="23171000"/>
    <x v="0"/>
    <x v="0"/>
    <x v="0"/>
    <s v="USD"/>
    <s v="Sector Público No Financiero SPNF"/>
    <s v="Gobierno General"/>
    <s v="Gobierno Central"/>
    <s v="PGE"/>
    <s v="Préstamos"/>
    <x v="13"/>
    <s v="GOBIERNO CENTRAL"/>
    <x v="1"/>
    <s v="CHINA"/>
    <s v="EXIMB. CHINA USD312"/>
    <s v="EXIMB. CHINA USD312"/>
    <s v="EXIMBANK CHINA"/>
    <n v="135738338.602"/>
    <n v="0"/>
    <n v="0"/>
    <n v="0"/>
    <n v="0"/>
    <n v="0"/>
    <n v="0"/>
    <n v="0"/>
    <n v="135738338.602"/>
    <d v="2013-04-10T00:00:00"/>
    <d v="2031-03-21T00:00:00"/>
    <n v="312480966.99000001"/>
    <n v="312480966.99000001"/>
    <n v="4.6410958904109592"/>
    <n v="17.956164383561642"/>
    <n v="8.2593399999999997E-2"/>
    <s v="SOFR 6 MESES"/>
    <n v="4.0000000000000002E-4"/>
    <n v="4.6410958904109592"/>
    <n v="17.956164383561642"/>
    <n v="8.2593399999999997E-2"/>
    <s v="Convenios Originales (Gobiernos)"/>
    <s v="EXIMBANK CHINA"/>
  </r>
  <r>
    <n v="23172000"/>
    <x v="0"/>
    <x v="1"/>
    <x v="1"/>
    <s v="EUR"/>
    <s v="Sector Público Financiero SPF"/>
    <s v="Sector Público Financiero SPF"/>
    <s v="Sector Público Financiero SPF"/>
    <s v="Banco de Desarrollo del Ecuador"/>
    <s v="Préstamos"/>
    <x v="9"/>
    <s v="BANCO DEL ESTADO"/>
    <x v="1"/>
    <s v="BILATERALS"/>
    <s v="KFW EUR 10.0"/>
    <s v="KFW EUR 10.0"/>
    <s v="KFW"/>
    <n v="9671147.2770000007"/>
    <n v="0"/>
    <n v="0"/>
    <n v="0"/>
    <n v="0"/>
    <n v="-450258.40300000086"/>
    <n v="0"/>
    <n v="0"/>
    <n v="9220888.8739999998"/>
    <d v="2013-06-14T00:00:00"/>
    <d v="2043-06-30T00:00:00"/>
    <n v="11857500"/>
    <n v="11855050.549000001"/>
    <n v="16.926027397260274"/>
    <n v="30.063013698630137"/>
    <n v="0.02"/>
    <s v="FIJA"/>
    <n v="0"/>
    <n v="16.926027397260274"/>
    <n v="30.063013698630137"/>
    <n v="0.02"/>
    <s v="Convenios Originales (Gobiernos)"/>
    <s v="KFW"/>
  </r>
  <r>
    <n v="23174000"/>
    <x v="0"/>
    <x v="0"/>
    <x v="1"/>
    <s v="KRW"/>
    <s v="Sector Público No Financiero SPNF"/>
    <s v="Gobierno General"/>
    <s v="Gobiernos Autonomos Descentralizados GADS"/>
    <s v="Concejo Municipal"/>
    <s v="Préstamos"/>
    <x v="14"/>
    <s v="MUN. SANTO DOMINGO"/>
    <x v="1"/>
    <s v="BILATERALS"/>
    <s v="EXIMBANK COREA WONS"/>
    <s v="EXIMBANK COREA WONS"/>
    <s v="EXIMBANK KOREA"/>
    <n v="46448891.957000002"/>
    <n v="0"/>
    <n v="0"/>
    <n v="0"/>
    <n v="0"/>
    <n v="3403086.4149999991"/>
    <n v="0"/>
    <n v="0"/>
    <n v="49851978.372000001"/>
    <d v="2013-09-03T00:00:00"/>
    <d v="2054-03-20T00:00:00"/>
    <n v="64989000"/>
    <n v="64989000"/>
    <n v="27.654794520547945"/>
    <n v="40.56986301369863"/>
    <n v="2E-3"/>
    <s v="FIJA"/>
    <n v="0"/>
    <n v="27.654794520547945"/>
    <n v="40.56986301369863"/>
    <n v="2E-3"/>
    <s v="Convenios Originales (Gobiernos)"/>
    <s v="EXIMBANK KOREA"/>
  </r>
  <r>
    <n v="23175000"/>
    <x v="0"/>
    <x v="0"/>
    <x v="1"/>
    <s v="USD"/>
    <s v="Sector Público No Financiero SPNF"/>
    <s v="Empresas Públicas No Financieras EPNF"/>
    <s v="Empresas Públicas No Financieras EPNF"/>
    <s v="Empresas Públicas No Financieras EPNF"/>
    <s v="Préstamos"/>
    <x v="15"/>
    <s v="CELEC EP"/>
    <x v="1"/>
    <s v="BILATERALS"/>
    <s v="EXIMBANK RUSIA"/>
    <s v="EXIMBANK RUSIA"/>
    <s v="EXIMBANK DE RUSIA"/>
    <n v="73084423.739999995"/>
    <n v="0"/>
    <n v="0"/>
    <n v="0"/>
    <n v="0"/>
    <n v="0"/>
    <n v="0"/>
    <n v="0"/>
    <n v="73084423.739999995"/>
    <d v="2013-10-29T00:00:00"/>
    <d v="2028-12-25T00:00:00"/>
    <n v="195239817.55000001"/>
    <n v="195239817.55000001"/>
    <n v="2.4054794520547946"/>
    <n v="15.167123287671233"/>
    <n v="7.4499999999999997E-2"/>
    <s v="FIJA"/>
    <n v="0"/>
    <n v="2.4054794520547946"/>
    <n v="15.167123287671233"/>
    <n v="7.4499999999999997E-2"/>
    <s v="Convenios Originales (Gobiernos)"/>
    <s v="EXIMBANK DE RUSIA"/>
  </r>
  <r>
    <n v="23176000"/>
    <x v="0"/>
    <x v="0"/>
    <x v="0"/>
    <s v="EUR"/>
    <s v="Sector Público No Financiero SPNF"/>
    <s v="Gobierno General"/>
    <s v="Gobierno Central"/>
    <s v="PGE"/>
    <s v="Préstamos"/>
    <x v="10"/>
    <s v="GOBIERNO CENTRAL"/>
    <x v="1"/>
    <s v="BILATERALS"/>
    <s v="ICO EUR23.5"/>
    <s v="ICO EUR23.5"/>
    <s v="ICO - ESPAÑA"/>
    <n v="16746714.835999999"/>
    <n v="0"/>
    <n v="0"/>
    <n v="0"/>
    <n v="0"/>
    <n v="156148.2340000011"/>
    <n v="0"/>
    <n v="0"/>
    <n v="16902863.07"/>
    <d v="2014-02-13T00:00:00"/>
    <d v="2036-04-15T00:00:00"/>
    <n v="27816377.927999999"/>
    <n v="27816377.927999999"/>
    <n v="9.7150684931506852"/>
    <n v="22.183561643835617"/>
    <n v="0.01"/>
    <s v="FIJA"/>
    <n v="0"/>
    <n v="9.7150684931506852"/>
    <n v="22.183561643835617"/>
    <n v="0.01"/>
    <s v="Convenios Originales (Gobiernos)"/>
    <s v="ICO - ESPAÑA"/>
  </r>
  <r>
    <n v="23177000"/>
    <x v="0"/>
    <x v="0"/>
    <x v="0"/>
    <s v="USD"/>
    <s v="Sector Público No Financiero SPNF"/>
    <s v="Gobierno General"/>
    <s v="Gobierno Central"/>
    <s v="PGE"/>
    <s v="Préstamos"/>
    <x v="17"/>
    <s v="GOBIERNO CENTRAL"/>
    <x v="1"/>
    <s v="BILATERALS"/>
    <s v="JBIC - CITI JAPAN"/>
    <s v="JBIC - CITI JAPAN"/>
    <s v="JBIC"/>
    <n v="3200000"/>
    <n v="0"/>
    <n v="0"/>
    <n v="0"/>
    <n v="0"/>
    <n v="0"/>
    <n v="0"/>
    <n v="0"/>
    <n v="3200000"/>
    <d v="2014-03-24T00:00:00"/>
    <d v="2028-02-15T00:00:00"/>
    <n v="9600000"/>
    <n v="9600000"/>
    <n v="1.5452054794520549"/>
    <n v="13.906849315068493"/>
    <n v="0.06"/>
    <s v="FIJA"/>
    <n v="0"/>
    <n v="1.5452054794520549"/>
    <n v="13.906849315068493"/>
    <n v="0.06"/>
    <s v="Convenios Originales (Gobiernos)"/>
    <s v="JBIC"/>
  </r>
  <r>
    <n v="23178000"/>
    <x v="0"/>
    <x v="0"/>
    <x v="0"/>
    <s v="USD"/>
    <s v="Sector Público No Financiero SPNF"/>
    <s v="Gobierno General"/>
    <s v="Gobierno Central"/>
    <s v="PGE"/>
    <s v="Préstamos"/>
    <x v="13"/>
    <s v="GOBIERNO CENTRAL"/>
    <x v="1"/>
    <s v="CHINA"/>
    <s v="EXIMBANK OF CHINA"/>
    <s v="EXIMBANK OF CHINA"/>
    <s v="EXIMBANK CHINA"/>
    <n v="244916618.35299999"/>
    <n v="0"/>
    <n v="0"/>
    <n v="0"/>
    <n v="0"/>
    <n v="0"/>
    <n v="0"/>
    <n v="0"/>
    <n v="244916618.35299999"/>
    <d v="2014-10-29T00:00:00"/>
    <d v="2032-09-21T00:00:00"/>
    <n v="509232882.64999998"/>
    <n v="484668867.74000001"/>
    <n v="6.1479452054794521"/>
    <n v="17.909589041095892"/>
    <n v="8.2593399999999997E-2"/>
    <s v="SOFR 6 MESES"/>
    <n v="4.0000000000000002E-4"/>
    <n v="6.1479452054794521"/>
    <n v="17.909589041095892"/>
    <n v="8.2593399999999997E-2"/>
    <s v="Convenios Originales (Gobiernos)"/>
    <s v="EXIMBANK CHINA"/>
  </r>
  <r>
    <n v="23179000"/>
    <x v="0"/>
    <x v="0"/>
    <x v="0"/>
    <s v="USD"/>
    <s v="Sector Público No Financiero SPNF"/>
    <s v="Gobierno General"/>
    <s v="Gobierno Central"/>
    <s v="PGE"/>
    <s v="Préstamos"/>
    <x v="18"/>
    <s v="GOBIERNO CENTRAL"/>
    <x v="1"/>
    <s v="BILATERALS"/>
    <s v="AFD CEC 1005 01 V"/>
    <s v="AFD CEC 1005 01 V"/>
    <s v="AFD"/>
    <n v="60000000.006999999"/>
    <n v="0"/>
    <n v="0"/>
    <n v="0"/>
    <n v="0"/>
    <n v="0"/>
    <n v="0"/>
    <n v="0"/>
    <n v="60000000.006999999"/>
    <d v="2015-07-30T00:00:00"/>
    <d v="2035-05-31T00:00:00"/>
    <n v="100000000"/>
    <n v="100000000"/>
    <n v="8.838356164383562"/>
    <n v="19.849315068493151"/>
    <n v="4.3533000000000002E-2"/>
    <s v="Libid 6 Meses"/>
    <n v="1.7600000000000001E-3"/>
    <n v="8.838356164383562"/>
    <n v="19.849315068493151"/>
    <n v="4.3533000000000002E-2"/>
    <s v="Convenios Originales (Gobiernos)"/>
    <s v="AFD"/>
  </r>
  <r>
    <n v="23180000"/>
    <x v="0"/>
    <x v="0"/>
    <x v="0"/>
    <s v="USD"/>
    <s v="Sector Público No Financiero SPNF"/>
    <s v="Gobierno General"/>
    <s v="Gobierno Central"/>
    <s v="PGE"/>
    <s v="Préstamos"/>
    <x v="18"/>
    <s v="GOBIERNO CENTRAL"/>
    <x v="1"/>
    <s v="BILATERALS"/>
    <s v="AFD CEC 1006 02 X"/>
    <s v="AFD CEC 1006 02 X"/>
    <s v="AFD"/>
    <n v="65613333.43"/>
    <n v="0"/>
    <n v="0"/>
    <n v="0"/>
    <n v="0"/>
    <n v="0"/>
    <n v="0"/>
    <n v="0"/>
    <n v="65613333.43"/>
    <d v="2015-12-04T00:00:00"/>
    <d v="2035-12-01T00:00:00"/>
    <n v="100000000"/>
    <n v="100000000"/>
    <n v="9.3424657534246567"/>
    <n v="20.005479452054793"/>
    <n v="4.9224999999999998E-2"/>
    <s v="SOFR 6M (última tasa reportada)"/>
    <n v="1.8699999999999999E-3"/>
    <n v="9.3424657534246567"/>
    <n v="20.005479452054793"/>
    <n v="4.9224999999999998E-2"/>
    <s v="Convenios Originales (Gobiernos)"/>
    <s v="AFD"/>
  </r>
  <r>
    <n v="23181000"/>
    <x v="0"/>
    <x v="0"/>
    <x v="0"/>
    <s v="EUR"/>
    <s v="Sector Público No Financiero SPNF"/>
    <s v="Gobierno General"/>
    <s v="Gobierno Central"/>
    <s v="PGE"/>
    <s v="Préstamos"/>
    <x v="19"/>
    <s v="GOBIERNO CENTRAL"/>
    <x v="1"/>
    <s v="BILATERALS"/>
    <s v="GOBIERNO DE ITALIA"/>
    <s v="GOBIERNO DE ITALIA"/>
    <s v="GOBIERNO DE ITALIA"/>
    <n v="6853200"/>
    <n v="0"/>
    <n v="0"/>
    <n v="0"/>
    <n v="0"/>
    <n v="63900"/>
    <n v="0"/>
    <n v="0"/>
    <n v="6917100"/>
    <d v="2015-10-06T00:00:00"/>
    <d v="2047-06-30T00:00:00"/>
    <n v="14229000"/>
    <n v="14229000"/>
    <n v="20.92876712328767"/>
    <n v="31.753424657534246"/>
    <n v="0"/>
    <s v="SIN TASA"/>
    <n v="0"/>
    <n v="20.92876712328767"/>
    <n v="31.753424657534246"/>
    <n v="0"/>
    <s v="Convenios Originales (Gobiernos)"/>
    <s v="GOBIERNO DE ITALIA"/>
  </r>
  <r>
    <n v="23182000"/>
    <x v="0"/>
    <x v="0"/>
    <x v="0"/>
    <s v="USD"/>
    <s v="Sector Público No Financiero SPNF"/>
    <s v="Gobierno General"/>
    <s v="Gobierno Central"/>
    <s v="PGE"/>
    <s v="Préstamos"/>
    <x v="13"/>
    <s v="GOBIERNO CENTRAL"/>
    <x v="1"/>
    <s v="CHINA"/>
    <s v="EXIMBANK CHINA 198.2"/>
    <s v="EXIMBANK CHINA 198.2"/>
    <s v="EXIMBANK CHINA"/>
    <n v="83757267.280000001"/>
    <n v="0"/>
    <n v="4187863.34"/>
    <n v="1263338.77"/>
    <n v="0"/>
    <n v="-3.7252902984619141E-9"/>
    <n v="0"/>
    <n v="0"/>
    <n v="79569403.939999998"/>
    <d v="2016-02-25T00:00:00"/>
    <d v="2036-01-21T00:00:00"/>
    <n v="198244300"/>
    <n v="198244300"/>
    <n v="9.4821917808219176"/>
    <n v="19.917808219178081"/>
    <n v="0.03"/>
    <s v="FIJA"/>
    <n v="0"/>
    <n v="9.4821917808219176"/>
    <n v="19.917808219178081"/>
    <n v="0.03"/>
    <s v="Convenios Originales (Gobiernos)"/>
    <s v="EXIMBANK CHINA"/>
  </r>
  <r>
    <n v="23183000"/>
    <x v="0"/>
    <x v="0"/>
    <x v="0"/>
    <s v="USD"/>
    <s v="Sector Público No Financiero SPNF"/>
    <s v="Gobierno General"/>
    <s v="Gobierno Central"/>
    <s v="PGE"/>
    <s v="Préstamos"/>
    <x v="20"/>
    <s v="GOBIERNO CENTRAL"/>
    <x v="1"/>
    <s v="CHINA"/>
    <s v="CDB LINEA 4 TRAMO A"/>
    <s v="CDB LINEA 4 TRAMO A"/>
    <s v="BANCO DESA CHINA"/>
    <n v="134190000"/>
    <n v="0"/>
    <n v="33550000"/>
    <n v="2136975.75"/>
    <n v="0"/>
    <n v="0"/>
    <n v="0"/>
    <n v="0"/>
    <n v="100640000"/>
    <d v="2016-04-29T00:00:00"/>
    <d v="2027-04-29T00:00:00"/>
    <n v="1500000000"/>
    <n v="1500000000"/>
    <n v="0.74520547945205484"/>
    <n v="11.005479452054795"/>
    <n v="6.3E-2"/>
    <s v="FIJA"/>
    <n v="0"/>
    <n v="0.74520547945205484"/>
    <n v="11.005479452054795"/>
    <n v="6.3E-2"/>
    <s v="Convenios Originales (Gobiernos)"/>
    <s v="BANCO DESA CHINA"/>
  </r>
  <r>
    <n v="23184000"/>
    <x v="0"/>
    <x v="0"/>
    <x v="0"/>
    <s v="CNY"/>
    <s v="Sector Público No Financiero SPNF"/>
    <s v="Gobierno General"/>
    <s v="Gobierno Central"/>
    <s v="PGE"/>
    <s v="Préstamos"/>
    <x v="20"/>
    <s v="GOBIERNO CENTRAL"/>
    <x v="1"/>
    <s v="CHINA"/>
    <s v="CDB LINEA 4 TRAMO B"/>
    <s v="CDB LINEA 4 TRAMO B"/>
    <s v="BANCO DESA CHINA"/>
    <n v="42903635.145999998"/>
    <n v="0"/>
    <n v="10716891.210000001"/>
    <n v="639308.93000000005"/>
    <n v="0"/>
    <n v="161855.98400000483"/>
    <n v="0"/>
    <n v="0"/>
    <n v="32348599.920000002"/>
    <d v="2016-04-29T00:00:00"/>
    <d v="2027-04-29T00:00:00"/>
    <n v="503743800"/>
    <n v="503743800"/>
    <n v="0.74520547945205484"/>
    <n v="11.005479452054795"/>
    <n v="5.8999999999999997E-2"/>
    <s v="FIJA"/>
    <n v="0"/>
    <n v="0.74520547945205484"/>
    <n v="11.005479452054795"/>
    <n v="5.8999999999999997E-2"/>
    <s v="Convenios Originales (Gobiernos)"/>
    <s v="BANCO DESA CHINA"/>
  </r>
  <r>
    <n v="23185000"/>
    <x v="0"/>
    <x v="0"/>
    <x v="0"/>
    <s v="USD"/>
    <s v="Sector Público No Financiero SPNF"/>
    <s v="Gobierno General"/>
    <s v="Gobierno Central"/>
    <s v="PGE"/>
    <s v="Préstamos"/>
    <x v="10"/>
    <s v="GOBIERNO CENTRAL"/>
    <x v="1"/>
    <s v="BILATERALS"/>
    <s v="ICO USD20.0 M."/>
    <s v="ICO USD20.0 M."/>
    <s v="ICO - ESPAÑA"/>
    <n v="7399834.0499999998"/>
    <n v="0"/>
    <n v="0"/>
    <n v="0"/>
    <n v="0"/>
    <n v="0"/>
    <n v="0"/>
    <n v="0"/>
    <n v="7399834.0499999998"/>
    <d v="2016-05-31T00:00:00"/>
    <d v="2042-05-23T00:00:00"/>
    <n v="20000000"/>
    <n v="20000000"/>
    <n v="15.821917808219178"/>
    <n v="25.994520547945207"/>
    <n v="2.4299999999999999E-2"/>
    <s v="FIJA"/>
    <n v="0"/>
    <n v="15.821917808219178"/>
    <n v="25.994520547945207"/>
    <n v="2.4299999999999999E-2"/>
    <s v="Convenios Originales (Gobiernos)"/>
    <s v="ICO - ESPAÑA"/>
  </r>
  <r>
    <n v="23186000"/>
    <x v="0"/>
    <x v="0"/>
    <x v="0"/>
    <s v="USD"/>
    <s v="Sector Público No Financiero SPNF"/>
    <s v="Gobierno General"/>
    <s v="Gobierno Central"/>
    <s v="PGE"/>
    <s v="Préstamos"/>
    <x v="10"/>
    <s v="GOBIERNO CENTRAL"/>
    <x v="1"/>
    <s v="BILATERALS"/>
    <s v="ICO USD.183.592.999"/>
    <s v="ICO USD.183.592.999"/>
    <s v="ICO - ESPAÑA"/>
    <n v="151124903.34"/>
    <n v="0"/>
    <n v="0"/>
    <n v="0"/>
    <n v="0"/>
    <n v="0"/>
    <n v="0"/>
    <n v="0"/>
    <n v="151124903.34"/>
    <d v="2016-07-15T00:00:00"/>
    <d v="2042-11-07T00:00:00"/>
    <n v="183592999"/>
    <n v="183592999"/>
    <n v="16.282191780821918"/>
    <n v="26.331506849315069"/>
    <n v="7.4999999999999997E-3"/>
    <s v="FIJA"/>
    <n v="0"/>
    <n v="16.282191780821918"/>
    <n v="26.331506849315069"/>
    <n v="7.4999999999999997E-3"/>
    <s v="Convenios Originales (Gobiernos)"/>
    <s v="ICO - ESPAÑA"/>
  </r>
  <r>
    <n v="23187000"/>
    <x v="0"/>
    <x v="0"/>
    <x v="0"/>
    <s v="USD"/>
    <s v="Sector Público No Financiero SPNF"/>
    <s v="Gobierno General"/>
    <s v="Gobierno Central"/>
    <s v="PGE"/>
    <s v="Préstamos"/>
    <x v="13"/>
    <s v="GOBIERNO CENTRAL"/>
    <x v="1"/>
    <s v="CHINA"/>
    <s v="EXIMBANK CHINA 102.5"/>
    <s v="EXIMBANK CHINA 102.5"/>
    <s v="EXIMBANK CHINA"/>
    <n v="75215937.049999997"/>
    <n v="0"/>
    <n v="3418906.23"/>
    <n v="1134507.05"/>
    <n v="0"/>
    <n v="-4.1909515857696533E-9"/>
    <n v="0"/>
    <n v="0"/>
    <n v="71797030.819999993"/>
    <d v="2016-11-17T00:00:00"/>
    <d v="2037-01-21T00:00:00"/>
    <n v="102567186.91"/>
    <n v="102567186.91"/>
    <n v="10.484931506849316"/>
    <n v="20.19178082191781"/>
    <n v="0.03"/>
    <s v="FIJA"/>
    <n v="0"/>
    <n v="10.484931506849316"/>
    <n v="20.19178082191781"/>
    <n v="0.03"/>
    <s v="Convenios Originales (Gobiernos)"/>
    <s v="EXIMBANK CHINA"/>
  </r>
  <r>
    <n v="23188000"/>
    <x v="0"/>
    <x v="0"/>
    <x v="0"/>
    <s v="EUR"/>
    <s v="Sector Público No Financiero SPNF"/>
    <s v="Gobierno General"/>
    <s v="Gobierno Central"/>
    <s v="PGE"/>
    <s v="Préstamos"/>
    <x v="19"/>
    <s v="GOBIERNO CENTRAL"/>
    <x v="1"/>
    <s v="BILATERALS"/>
    <s v="GOBIERNO DE ITALIA"/>
    <s v="GOBIERNO DE ITALIA"/>
    <s v="GOBIERNO DE ITALIA"/>
    <n v="3426600"/>
    <n v="0"/>
    <n v="0"/>
    <n v="0"/>
    <n v="0"/>
    <n v="31950"/>
    <n v="0"/>
    <n v="0"/>
    <n v="3458550"/>
    <d v="2016-10-07T00:00:00"/>
    <d v="2048-04-27T00:00:00"/>
    <n v="3557250"/>
    <n v="3557250"/>
    <n v="21.756164383561643"/>
    <n v="31.575342465753426"/>
    <n v="0"/>
    <s v="SIN TASA"/>
    <n v="0"/>
    <n v="21.756164383561643"/>
    <n v="31.575342465753426"/>
    <n v="0"/>
    <s v="Convenios Originales (Gobiernos)"/>
    <s v="GOBIERNO DE ITALIA"/>
  </r>
  <r>
    <n v="23189000"/>
    <x v="0"/>
    <x v="0"/>
    <x v="0"/>
    <s v="USD"/>
    <s v="Sector Público No Financiero SPNF"/>
    <s v="Gobierno General"/>
    <s v="Gobierno Central"/>
    <s v="PGE"/>
    <s v="Préstamos"/>
    <x v="17"/>
    <s v="GOBIERNO CENTRAL"/>
    <x v="1"/>
    <s v="BILATERALS"/>
    <s v="JBIC USD.50.0"/>
    <s v="JBIC USD.50.0"/>
    <s v="JBIC"/>
    <n v="14705876"/>
    <n v="0"/>
    <n v="0"/>
    <n v="0"/>
    <n v="0"/>
    <n v="0"/>
    <n v="0"/>
    <n v="0"/>
    <n v="14705876"/>
    <d v="2017-02-21T00:00:00"/>
    <d v="2028-11-01T00:00:00"/>
    <n v="50000000"/>
    <n v="50000000"/>
    <n v="2.2575342465753425"/>
    <n v="11.701369863013699"/>
    <n v="8.3404099999999995E-2"/>
    <s v="SOFR 6 MESES"/>
    <n v="3.8000000000000002E-4"/>
    <n v="2.2575342465753425"/>
    <n v="11.701369863013699"/>
    <n v="8.3404099999999995E-2"/>
    <s v="Convenios Originales (Gobiernos)"/>
    <s v="JBIC"/>
  </r>
  <r>
    <n v="23190000"/>
    <x v="0"/>
    <x v="0"/>
    <x v="0"/>
    <s v="USD"/>
    <s v="Sector Público No Financiero SPNF"/>
    <s v="Gobierno General"/>
    <s v="Gobierno Central"/>
    <s v="PGE"/>
    <s v="Préstamos"/>
    <x v="18"/>
    <s v="GOBIERNO CENTRAL"/>
    <x v="1"/>
    <s v="BILATERALS"/>
    <s v="AFD CEC 1008"/>
    <s v="AFD CEC 1008"/>
    <s v="AFD"/>
    <n v="2127310.92"/>
    <n v="0"/>
    <n v="0"/>
    <n v="0"/>
    <n v="0"/>
    <n v="0"/>
    <n v="0"/>
    <n v="0"/>
    <n v="2127310.92"/>
    <d v="2017-04-01T00:00:00"/>
    <d v="2036-11-30T00:00:00"/>
    <n v="3104381.84"/>
    <n v="3104381.84"/>
    <n v="10.342465753424657"/>
    <n v="19.67945205479452"/>
    <n v="4.6600000000000003E-2"/>
    <s v="Libid 6 Meses"/>
    <n v="1.9799999999999999E-4"/>
    <n v="10.342465753424657"/>
    <n v="19.67945205479452"/>
    <n v="4.6600000000000003E-2"/>
    <s v="Convenios Originales (Gobiernos)"/>
    <s v="AFD"/>
  </r>
  <r>
    <n v="23191000"/>
    <x v="0"/>
    <x v="0"/>
    <x v="1"/>
    <s v="USD"/>
    <s v="Sector Público No Financiero SPNF"/>
    <s v="Empresas Públicas No Financieras EPNF"/>
    <s v="Empresas Públicas No Financieras EPNF"/>
    <s v="Empresas Públicas No Financieras EPNF"/>
    <s v="Préstamos"/>
    <x v="18"/>
    <s v="EMAP-Q"/>
    <x v="1"/>
    <s v="BILATERALS"/>
    <s v="AFD CEC 1010 01R"/>
    <s v="AFD CEC 1010 01R"/>
    <s v="AFD"/>
    <n v="37333303.380000003"/>
    <n v="0"/>
    <n v="0"/>
    <n v="0"/>
    <n v="0"/>
    <n v="0"/>
    <n v="0"/>
    <n v="0"/>
    <n v="37333303.380000003"/>
    <d v="2017-06-22T00:00:00"/>
    <d v="2036-12-01T00:00:00"/>
    <n v="70000000"/>
    <n v="70000000"/>
    <n v="10.345205479452055"/>
    <n v="19.457534246575342"/>
    <n v="7.3499999999999996E-2"/>
    <s v="FIJA"/>
    <n v="0"/>
    <n v="10.345205479452055"/>
    <n v="19.457534246575342"/>
    <n v="7.3499999999999996E-2"/>
    <s v="Convenios Originales (Gobiernos)"/>
    <s v="AFD"/>
  </r>
  <r>
    <n v="23192000"/>
    <x v="0"/>
    <x v="0"/>
    <x v="1"/>
    <s v="USD"/>
    <s v="Sector Público No Financiero SPNF"/>
    <s v="Gobierno General"/>
    <s v="Gobiernos Autonomos Descentralizados GADS"/>
    <s v="Concejo Municipal"/>
    <s v="Préstamos"/>
    <x v="18"/>
    <s v="MUN. GUAYAQUIL"/>
    <x v="1"/>
    <s v="BILATERALS"/>
    <s v="AFD. USD.114.3"/>
    <s v="AFD. USD.114.3"/>
    <s v="AFD"/>
    <n v="83842985.459999993"/>
    <n v="0"/>
    <n v="0"/>
    <n v="0"/>
    <n v="0"/>
    <n v="0"/>
    <n v="0"/>
    <n v="0"/>
    <n v="83842985.459999993"/>
    <d v="2017-08-04T00:00:00"/>
    <d v="2037-05-31T00:00:00"/>
    <n v="114331343.78"/>
    <n v="114331343.78"/>
    <n v="10.841095890410958"/>
    <n v="19.835616438356166"/>
    <n v="6.6400000000000001E-2"/>
    <s v="FIJA"/>
    <n v="0"/>
    <n v="10.841095890410958"/>
    <n v="19.835616438356166"/>
    <n v="6.6400000000000001E-2"/>
    <s v="Convenios Originales (Gobiernos)"/>
    <s v="AFD"/>
  </r>
  <r>
    <n v="23193000"/>
    <x v="0"/>
    <x v="0"/>
    <x v="0"/>
    <s v="USD"/>
    <s v="Sector Público No Financiero SPNF"/>
    <s v="Gobierno General"/>
    <s v="Gobierno Central"/>
    <s v="PGE"/>
    <s v="Préstamos"/>
    <x v="18"/>
    <s v="GOBIERNO CENTRAL"/>
    <x v="1"/>
    <s v="BILATERALS"/>
    <s v="AFD CEC 1012 01"/>
    <s v="AFD CEC 1012 01"/>
    <s v="AFD"/>
    <n v="36802500.068999998"/>
    <n v="0"/>
    <n v="0"/>
    <n v="0"/>
    <n v="0"/>
    <n v="0"/>
    <n v="0"/>
    <n v="0"/>
    <n v="36802500.068999998"/>
    <d v="2017-08-11T00:00:00"/>
    <d v="2036-12-01T00:00:00"/>
    <n v="65000000"/>
    <n v="52575000"/>
    <n v="10.345205479452055"/>
    <n v="19.32054794520548"/>
    <n v="4.1075E-2"/>
    <s v="FIJA"/>
    <n v="0"/>
    <n v="10.345205479452055"/>
    <n v="19.32054794520548"/>
    <n v="4.1075E-2"/>
    <s v="Convenios Originales (Gobiernos)"/>
    <s v="AFD"/>
  </r>
  <r>
    <n v="23195000"/>
    <x v="0"/>
    <x v="0"/>
    <x v="0"/>
    <s v="USD"/>
    <s v="Sector Público No Financiero SPNF"/>
    <s v="Gobierno General"/>
    <s v="Gobierno Central"/>
    <s v="PGE"/>
    <s v="Préstamos"/>
    <x v="18"/>
    <s v="GOBIERNO CENTRAL"/>
    <x v="1"/>
    <s v="BILATERALS"/>
    <s v="AFD CEC 1012 02U"/>
    <s v="AFD CEC 1012 02U"/>
    <s v="AFD"/>
    <n v="21803319"/>
    <n v="0"/>
    <n v="0"/>
    <n v="0"/>
    <n v="0"/>
    <n v="0"/>
    <n v="0"/>
    <n v="0"/>
    <n v="21803319"/>
    <d v="2017-12-20T00:00:00"/>
    <d v="2037-06-01T00:00:00"/>
    <n v="35000000"/>
    <n v="30100000"/>
    <n v="10.843835616438357"/>
    <n v="19.460273972602739"/>
    <n v="4.1399999999999999E-2"/>
    <s v="FIJA"/>
    <n v="0"/>
    <n v="10.843835616438357"/>
    <n v="19.460273972602739"/>
    <n v="4.1399999999999999E-2"/>
    <s v="Convenios Originales (Gobiernos)"/>
    <s v="AFD"/>
  </r>
  <r>
    <n v="23196000"/>
    <x v="0"/>
    <x v="0"/>
    <x v="0"/>
    <s v="CNY"/>
    <s v="Sector Público No Financiero SPNF"/>
    <s v="Gobierno General"/>
    <s v="Gobierno Central"/>
    <s v="PGE"/>
    <s v="Préstamos"/>
    <x v="13"/>
    <s v="GOBIERNO CENTRAL"/>
    <x v="1"/>
    <s v="CHINA"/>
    <s v="EXIMBANK RMB485.6 M."/>
    <s v="EXIMBANK RMB485.6 M."/>
    <s v="EXIMBANK CHINA"/>
    <n v="57433811.619000003"/>
    <n v="0"/>
    <n v="0"/>
    <n v="0"/>
    <n v="0"/>
    <n v="305387.64999999851"/>
    <n v="0"/>
    <n v="0"/>
    <n v="57739199.269000001"/>
    <d v="2018-12-12T00:00:00"/>
    <d v="2038-09-21T00:00:00"/>
    <n v="75163134.240999997"/>
    <n v="75163134.240999997"/>
    <n v="12.150684931506849"/>
    <n v="19.789041095890411"/>
    <n v="0.02"/>
    <s v="FIJA"/>
    <n v="0"/>
    <n v="12.150684931506849"/>
    <n v="19.789041095890411"/>
    <n v="0.02"/>
    <s v="Convenios Originales (Gobiernos)"/>
    <s v="EXIMBANK CHINA"/>
  </r>
  <r>
    <n v="23197000"/>
    <x v="0"/>
    <x v="0"/>
    <x v="0"/>
    <s v="USD"/>
    <s v="Sector Público No Financiero SPNF"/>
    <s v="Gobierno General"/>
    <s v="Gobierno Central"/>
    <s v="PGE"/>
    <s v="Préstamos"/>
    <x v="20"/>
    <s v="GOBIERNO CENTRAL"/>
    <x v="1"/>
    <s v="CHINA"/>
    <s v="CDB  LINA 5 TRAMO A"/>
    <s v="CDB  LINA 5 TRAMO A"/>
    <s v="BANCO DESA CHINA"/>
    <n v="114995000"/>
    <n v="0"/>
    <n v="0"/>
    <n v="0"/>
    <n v="0"/>
    <n v="0"/>
    <n v="0"/>
    <n v="0"/>
    <n v="114995000"/>
    <d v="2018-12-20T00:00:00"/>
    <d v="2027-12-12T00:00:00"/>
    <n v="675000000"/>
    <n v="675000000"/>
    <n v="1.3671232876712329"/>
    <n v="8.9835616438356158"/>
    <n v="6.3E-2"/>
    <s v="FIJA"/>
    <n v="0"/>
    <n v="1.3671232876712329"/>
    <n v="8.9835616438356158"/>
    <n v="6.3E-2"/>
    <s v="Convenios Originales (Gobiernos)"/>
    <s v="BANCO DESA CHINA"/>
  </r>
  <r>
    <n v="23197001"/>
    <x v="0"/>
    <x v="0"/>
    <x v="0"/>
    <s v="CNY"/>
    <s v="Sector Público No Financiero SPNF"/>
    <s v="Gobierno General"/>
    <s v="Gobierno Central"/>
    <s v="PGE"/>
    <s v="Préstamos"/>
    <x v="20"/>
    <s v="GOBIERNO CENTRAL"/>
    <x v="1"/>
    <s v="CHINA"/>
    <s v="PLAN INVERSIONES"/>
    <s v="PLAN INVERSIONES"/>
    <s v="BANCO DESA CHINA"/>
    <n v="38437680.281000003"/>
    <n v="0"/>
    <n v="0"/>
    <n v="0"/>
    <n v="0"/>
    <n v="204381.22599999607"/>
    <n v="0"/>
    <n v="0"/>
    <n v="38642061.506999999"/>
    <d v="2018-12-20T00:00:00"/>
    <d v="2027-12-12T00:00:00"/>
    <n v="236782800"/>
    <n v="236782800"/>
    <n v="1.3671232876712329"/>
    <n v="8.9835616438356158"/>
    <n v="5.8999999999999997E-2"/>
    <s v="FIJA"/>
    <n v="0"/>
    <n v="1.3671232876712329"/>
    <n v="8.9835616438356158"/>
    <n v="5.8999999999999997E-2"/>
    <s v="Convenios Originales (Gobiernos)"/>
    <s v="BANCO DESA CHINA"/>
  </r>
  <r>
    <n v="23198000"/>
    <x v="0"/>
    <x v="0"/>
    <x v="1"/>
    <s v="USD"/>
    <s v="Sector Público No Financiero SPNF"/>
    <s v="Empresas Públicas No Financieras EPNF"/>
    <s v="Empresas Públicas No Financieras EPNF"/>
    <s v="Empresas Públicas No Financieras EPNF"/>
    <s v="Préstamos"/>
    <x v="18"/>
    <s v="EMAPA-G"/>
    <x v="1"/>
    <s v="BILATERALS"/>
    <s v="AFD CEC1019 01A"/>
    <s v="AFD CEC1019 01A"/>
    <s v="AFD"/>
    <n v="64284737.289999999"/>
    <n v="0"/>
    <n v="2010545.82"/>
    <n v="1438324.89"/>
    <n v="34399.11"/>
    <n v="0"/>
    <n v="0"/>
    <n v="0"/>
    <n v="62274191.469999999"/>
    <d v="2019-08-29T00:00:00"/>
    <d v="2039-07-31T00:00:00"/>
    <n v="84000000"/>
    <n v="84000000"/>
    <n v="13.008219178082191"/>
    <n v="19.934246575342467"/>
    <n v="4.0300000000000002E-2"/>
    <s v="FIJA"/>
    <n v="0"/>
    <n v="13.008219178082191"/>
    <n v="19.934246575342467"/>
    <n v="4.0300000000000002E-2"/>
    <s v="Convenios Originales (Gobiernos)"/>
    <s v="AFD"/>
  </r>
  <r>
    <n v="23199000"/>
    <x v="0"/>
    <x v="0"/>
    <x v="0"/>
    <s v="USD"/>
    <s v="Sector Público No Financiero SPNF"/>
    <s v="Gobierno General"/>
    <s v="Gobierno Central"/>
    <s v="PGE"/>
    <s v="Préstamos"/>
    <x v="18"/>
    <s v="GOBIERNO CENTRAL"/>
    <x v="1"/>
    <s v="BILATERALS"/>
    <s v="AFD CEC 1031 01U"/>
    <s v="AFD CEC 1031 01U"/>
    <s v="AFD"/>
    <n v="71999999.989999995"/>
    <n v="0"/>
    <n v="2666666.67"/>
    <n v="1796786.99"/>
    <n v="0"/>
    <n v="0"/>
    <n v="0"/>
    <n v="0"/>
    <n v="69333333.319999993"/>
    <d v="2019-11-22T00:00:00"/>
    <d v="2039-07-31T00:00:00"/>
    <n v="80000000"/>
    <n v="80000000"/>
    <n v="13.008219178082191"/>
    <n v="19.701369863013699"/>
    <n v="5.4300000000000001E-2"/>
    <s v="FIJA"/>
    <n v="0"/>
    <n v="13.008219178082191"/>
    <n v="19.701369863013699"/>
    <n v="5.4300000000000001E-2"/>
    <s v="Convenios Originales (Gobiernos)"/>
    <s v="AFD"/>
  </r>
  <r>
    <n v="23200000"/>
    <x v="0"/>
    <x v="0"/>
    <x v="0"/>
    <s v="CNY"/>
    <s v="Sector Público No Financiero SPNF"/>
    <s v="Gobierno General"/>
    <s v="Gobierno Central"/>
    <s v="PGE"/>
    <s v="Préstamos"/>
    <x v="13"/>
    <s v="GOBIERNO CENTRAL"/>
    <x v="1"/>
    <s v="CHINA"/>
    <s v="EXIMBANK  CH RMB733"/>
    <s v="EXIMBANK  CH RMB733"/>
    <s v="EXIMBANK CHINA"/>
    <n v="36055807.572999999"/>
    <n v="0"/>
    <n v="0"/>
    <n v="0"/>
    <n v="0"/>
    <n v="191716.30799999833"/>
    <n v="0"/>
    <n v="0"/>
    <n v="36247523.880999997"/>
    <d v="2019-11-04T00:00:00"/>
    <d v="2039-09-21T00:00:00"/>
    <n v="113542860.57799999"/>
    <n v="113542860.57799999"/>
    <n v="13.150684931506849"/>
    <n v="19.893150684931506"/>
    <n v="0.02"/>
    <s v="FIJA"/>
    <n v="0"/>
    <n v="13.150684931506849"/>
    <n v="19.893150684931506"/>
    <n v="0.02"/>
    <s v="Convenios Originales (Gobiernos)"/>
    <s v="EXIMBANK CHINA"/>
  </r>
  <r>
    <n v="23201000"/>
    <x v="0"/>
    <x v="0"/>
    <x v="0"/>
    <s v="CNY"/>
    <s v="Sector Público No Financiero SPNF"/>
    <s v="Gobierno General"/>
    <s v="Gobierno Central"/>
    <s v="PGE"/>
    <s v="Préstamos"/>
    <x v="13"/>
    <s v="GOBIERNO CENTRAL"/>
    <x v="1"/>
    <s v="CHINA"/>
    <s v="EXIMBANK RMB 390.1"/>
    <s v="EXIMBANK RMB 390.1"/>
    <s v="EXIMBANK CHINA"/>
    <n v="44533383.545999996"/>
    <n v="0"/>
    <n v="0"/>
    <n v="0"/>
    <n v="0"/>
    <n v="236793.36200000346"/>
    <n v="0"/>
    <n v="0"/>
    <n v="44770176.908"/>
    <d v="2019-11-04T00:00:00"/>
    <d v="2039-09-21T00:00:00"/>
    <n v="60384134.346000001"/>
    <n v="60384134.346000001"/>
    <n v="13.150684931506849"/>
    <n v="19.893150684931506"/>
    <n v="0.02"/>
    <s v="FIJA"/>
    <n v="0"/>
    <n v="13.150684931506849"/>
    <n v="19.893150684931506"/>
    <n v="0.02"/>
    <s v="Convenios Originales (Gobiernos)"/>
    <s v="EXIMBANK CHINA"/>
  </r>
  <r>
    <n v="23202000"/>
    <x v="0"/>
    <x v="0"/>
    <x v="0"/>
    <s v="USD"/>
    <s v="Sector Público No Financiero SPNF"/>
    <s v="Gobierno General"/>
    <s v="Gobierno Central"/>
    <s v="PGE"/>
    <s v="Préstamos"/>
    <x v="18"/>
    <s v="GOBIERNO CENTRAL"/>
    <x v="1"/>
    <s v="BILATERALS"/>
    <s v="AFD CEC 1034 01X"/>
    <s v="AFD CEC 1034 01X"/>
    <s v="AFD"/>
    <n v="140000000"/>
    <n v="0"/>
    <n v="5000000"/>
    <n v="2224288.89"/>
    <n v="0"/>
    <n v="0"/>
    <n v="0"/>
    <n v="0"/>
    <n v="135000000"/>
    <d v="2019-12-10T00:00:00"/>
    <d v="2040-01-31T00:00:00"/>
    <n v="150000000"/>
    <n v="150000000"/>
    <n v="13.512328767123288"/>
    <n v="20.156164383561645"/>
    <n v="3.1600000000000003E-2"/>
    <s v="FIJA"/>
    <n v="0"/>
    <n v="13.512328767123288"/>
    <n v="20.156164383561645"/>
    <n v="3.1600000000000003E-2"/>
    <s v="Convenios Originales (Gobiernos)"/>
    <s v="AFD"/>
  </r>
  <r>
    <n v="23203000"/>
    <x v="0"/>
    <x v="0"/>
    <x v="1"/>
    <s v="EUR"/>
    <s v="Sector Público No Financiero SPNF"/>
    <s v="Gobierno General"/>
    <s v="Gobiernos Autonomos Descentralizados GADS"/>
    <s v="Concejo Provincial"/>
    <s v="Préstamos"/>
    <x v="9"/>
    <s v="CON. PROV. TUNGURAHU"/>
    <x v="1"/>
    <s v="BILATERALS"/>
    <s v="KFW. 201465020"/>
    <s v="KFW. 201465020"/>
    <s v="KFW"/>
    <n v="13007568.505000001"/>
    <n v="371412.21"/>
    <n v="0"/>
    <n v="0"/>
    <n v="0"/>
    <n v="127704.38799999928"/>
    <n v="0"/>
    <n v="0"/>
    <n v="13506685.103"/>
    <d v="2019-12-23T00:00:00"/>
    <d v="2049-12-30T00:00:00"/>
    <n v="21499450"/>
    <n v="21499450"/>
    <n v="23.432876712328767"/>
    <n v="30.041095890410958"/>
    <n v="0.02"/>
    <s v="FIJA"/>
    <n v="0"/>
    <n v="23.432876712328767"/>
    <n v="30.041095890410958"/>
    <n v="0.02"/>
    <s v="Convenios Originales (Gobiernos)"/>
    <s v="KFW"/>
  </r>
  <r>
    <n v="23204000"/>
    <x v="0"/>
    <x v="0"/>
    <x v="0"/>
    <s v="USD"/>
    <s v="Sector Público No Financiero SPNF"/>
    <s v="Gobierno General"/>
    <s v="Gobierno Central"/>
    <s v="PGE"/>
    <s v="Préstamos"/>
    <x v="21"/>
    <s v="GOBIERNO CENTRAL"/>
    <x v="1"/>
    <s v="BILATERALS"/>
    <s v="JICA EC-F-P1"/>
    <s v="JICA EC-F-P1"/>
    <s v="JICA"/>
    <n v="65336990"/>
    <n v="0"/>
    <n v="0"/>
    <n v="0"/>
    <n v="0"/>
    <n v="0"/>
    <n v="0"/>
    <n v="0"/>
    <n v="65336990"/>
    <d v="2020-01-28T00:00:00"/>
    <d v="2045-01-10T00:00:00"/>
    <n v="70000000"/>
    <n v="70000000"/>
    <n v="18.460273972602739"/>
    <n v="24.969863013698632"/>
    <n v="5.7348700000000002E-2"/>
    <s v="SOFR 6 MESES"/>
    <n v="1.5280000000000001E-3"/>
    <n v="18.460273972602739"/>
    <n v="24.969863013698632"/>
    <n v="5.7348700000000002E-2"/>
    <s v="Convenios Originales (Gobiernos)"/>
    <s v="JICA"/>
  </r>
  <r>
    <n v="23205000"/>
    <x v="0"/>
    <x v="1"/>
    <x v="1"/>
    <s v="EUR"/>
    <s v="Sector Público Financiero SPF"/>
    <s v="Sector Público Financiero SPF"/>
    <s v="Sector Público Financiero SPF"/>
    <s v="Sector Público Financiero SPF"/>
    <s v="Préstamos"/>
    <x v="9"/>
    <s v="CFN"/>
    <x v="1"/>
    <s v="BILATERALS"/>
    <s v="KFW ALEMANIA"/>
    <s v="KFW ALEMANIA"/>
    <s v="KFW"/>
    <n v="9112022.9230000004"/>
    <n v="0"/>
    <n v="0"/>
    <n v="0"/>
    <n v="0"/>
    <n v="-107783.75400000066"/>
    <n v="0"/>
    <n v="0"/>
    <n v="9004239.1689999998"/>
    <d v="2021-04-15T00:00:00"/>
    <d v="2051-06-15T00:00:00"/>
    <n v="21687975"/>
    <n v="21687975"/>
    <n v="24.890410958904109"/>
    <n v="30.186301369863013"/>
    <n v="0.02"/>
    <s v="FIJA"/>
    <n v="0"/>
    <n v="24.890410958904109"/>
    <n v="30.186301369863013"/>
    <n v="0.02"/>
    <s v="Convenios Originales (Gobiernos)"/>
    <s v="KFW"/>
  </r>
  <r>
    <n v="23206000"/>
    <x v="0"/>
    <x v="0"/>
    <x v="0"/>
    <s v="USD"/>
    <s v="Sector Público No Financiero SPNF"/>
    <s v="Gobierno General"/>
    <s v="Gobierno Central"/>
    <s v="PGE"/>
    <s v="Préstamos"/>
    <x v="18"/>
    <s v="GOBIERNO CENTRAL"/>
    <x v="1"/>
    <s v="BILATERALS"/>
    <s v="AFD CEC 1041 01 V"/>
    <s v="AFD CEC 1041 01 V"/>
    <s v="AFD"/>
    <n v="100000000"/>
    <n v="0"/>
    <n v="0"/>
    <n v="2750194.44"/>
    <n v="0"/>
    <n v="0"/>
    <n v="0"/>
    <n v="0"/>
    <n v="100000000"/>
    <d v="2022-11-25T00:00:00"/>
    <d v="2042-07-31T00:00:00"/>
    <n v="100000000"/>
    <n v="100000000"/>
    <n v="16.010958904109589"/>
    <n v="19.693150684931506"/>
    <n v="5.4699999999999999E-2"/>
    <s v="FIJA"/>
    <n v="0"/>
    <n v="16.010958904109589"/>
    <n v="19.693150684931506"/>
    <n v="5.4699999999999999E-2"/>
    <s v="Convenios Originales (Gobiernos)"/>
    <s v="AFD"/>
  </r>
  <r>
    <n v="23207000"/>
    <x v="0"/>
    <x v="0"/>
    <x v="0"/>
    <s v="USD"/>
    <s v="Sector Público No Financiero SPNF"/>
    <s v="Gobierno General"/>
    <s v="Gobierno Central"/>
    <s v="PGE"/>
    <s v="Préstamos"/>
    <x v="18"/>
    <s v="GOBIERNO CENTRAL"/>
    <x v="1"/>
    <s v="BILATERALS"/>
    <s v="AFD CEC 1059 01 E"/>
    <s v="AFD CEC 1059 01 E"/>
    <s v="AFD"/>
    <n v="50000000"/>
    <n v="0"/>
    <n v="0"/>
    <n v="1407777.78"/>
    <n v="0"/>
    <n v="0"/>
    <n v="0"/>
    <n v="0"/>
    <n v="50000000"/>
    <d v="2022-11-25T00:00:00"/>
    <d v="2042-07-31T00:00:00"/>
    <n v="50000000"/>
    <n v="50000000"/>
    <n v="16.010958904109589"/>
    <n v="19.693150684931506"/>
    <n v="5.6000000000000001E-2"/>
    <s v="FIJA"/>
    <n v="0"/>
    <n v="16.010958904109589"/>
    <n v="19.693150684931506"/>
    <n v="5.6000000000000001E-2"/>
    <s v="Convenios Originales (Gobiernos)"/>
    <s v="AFD"/>
  </r>
  <r>
    <n v="23208000"/>
    <x v="0"/>
    <x v="0"/>
    <x v="0"/>
    <s v="JPY"/>
    <s v="Sector Público No Financiero SPNF"/>
    <s v="Gobierno General"/>
    <s v="Gobierno Central"/>
    <s v="PGE"/>
    <s v="Préstamos"/>
    <x v="21"/>
    <s v="GOBIERNO CENTRAL"/>
    <x v="1"/>
    <s v="BILATERALS"/>
    <s v="EC-C1"/>
    <s v="EC-C1"/>
    <s v="JICA"/>
    <n v="141454600"/>
    <n v="0"/>
    <n v="0"/>
    <n v="0"/>
    <n v="0"/>
    <n v="3199300"/>
    <n v="0"/>
    <n v="0"/>
    <n v="144653900"/>
    <d v="2022-10-27T00:00:00"/>
    <d v="2037-10-10T00:00:00"/>
    <n v="175720000"/>
    <n v="175720000"/>
    <n v="11.202739726027398"/>
    <n v="14.964383561643835"/>
    <n v="1E-4"/>
    <s v="FIJA"/>
    <n v="0"/>
    <n v="11.202739726027398"/>
    <n v="14.964383561643835"/>
    <n v="1E-4"/>
    <s v="Convenios Originales (Gobiernos)"/>
    <s v="JICA"/>
  </r>
  <r>
    <n v="23209000"/>
    <x v="0"/>
    <x v="0"/>
    <x v="0"/>
    <s v="USD"/>
    <s v="Sector Público No Financiero SPNF"/>
    <s v="Gobierno General"/>
    <s v="Gobierno Central"/>
    <s v="PGE"/>
    <s v="Préstamos"/>
    <x v="18"/>
    <s v="GOBIERNO CENTRAL"/>
    <x v="1"/>
    <s v="BILATERALS"/>
    <s v="AFD CEC 1039 01 C"/>
    <s v="AFD CEC 1039 01 C"/>
    <s v="AFD"/>
    <n v="30000000"/>
    <n v="0"/>
    <n v="0"/>
    <n v="0"/>
    <n v="0"/>
    <n v="0"/>
    <n v="0"/>
    <n v="0"/>
    <n v="30000000"/>
    <d v="2023-01-10T00:00:00"/>
    <d v="2042-11-30T00:00:00"/>
    <n v="30000000"/>
    <n v="30000000"/>
    <n v="16.345205479452055"/>
    <n v="19.901369863013699"/>
    <n v="5.3100000000000001E-2"/>
    <s v="FIJA"/>
    <n v="0"/>
    <n v="16.345205479452055"/>
    <n v="19.901369863013699"/>
    <n v="5.3100000000000001E-2"/>
    <s v="Convenios Originales (Gobiernos)"/>
    <s v="AFD"/>
  </r>
  <r>
    <n v="23210000"/>
    <x v="0"/>
    <x v="0"/>
    <x v="1"/>
    <s v="USD"/>
    <s v="Sector Público No Financiero SPNF"/>
    <s v="Empresas Públicas No Financieras EPNF"/>
    <s v="Empresas Públicas No Financieras EPNF"/>
    <s v="Empresas Públicas No Financieras EPNF"/>
    <s v="Préstamos"/>
    <x v="10"/>
    <s v="EPMAPS"/>
    <x v="1"/>
    <s v="BILATERALS"/>
    <s v="ICO 40M EPMAPS"/>
    <s v="ICO 40M EPMAPS"/>
    <s v="ICO - ESPAÑA"/>
    <n v="22003153.199999999"/>
    <n v="0"/>
    <n v="0"/>
    <n v="0"/>
    <n v="0"/>
    <n v="0"/>
    <n v="0"/>
    <n v="0"/>
    <n v="22003153.199999999"/>
    <d v="2023-03-13T00:00:00"/>
    <d v="2050-03-04T00:00:00"/>
    <n v="40000000"/>
    <n v="40000000"/>
    <n v="23.608219178082191"/>
    <n v="26.994520547945207"/>
    <n v="3.3000000000000002E-2"/>
    <s v="FIJA"/>
    <n v="0"/>
    <n v="23.608219178082191"/>
    <n v="26.994520547945207"/>
    <n v="3.3000000000000002E-2"/>
    <s v="Convenios Originales (Gobiernos)"/>
    <s v="ICO - ESPAÑA"/>
  </r>
  <r>
    <n v="23230000"/>
    <x v="0"/>
    <x v="0"/>
    <x v="0"/>
    <s v="CAD"/>
    <s v="Sector Público No Financiero SPNF"/>
    <s v="Gobierno General"/>
    <s v="Gobierno Central"/>
    <s v="PGE"/>
    <s v="Préstamos"/>
    <x v="22"/>
    <s v="GOBIERNO CENTRAL"/>
    <x v="1"/>
    <s v="BILATERALS"/>
    <s v="120MM CAD"/>
    <s v="120MM CAD"/>
    <s v="GOB. CANADA"/>
    <n v="70332297.299999997"/>
    <n v="0"/>
    <n v="0"/>
    <n v="0"/>
    <n v="0"/>
    <n v="920508.57000000775"/>
    <n v="0"/>
    <n v="0"/>
    <n v="71252805.870000005"/>
    <d v="2024-03-15T00:00:00"/>
    <d v="2034-03-15T00:00:00"/>
    <n v="88616472"/>
    <n v="88616472"/>
    <n v="7.6273972602739724"/>
    <n v="10.005479452054795"/>
    <n v="3.5340000000000003E-2"/>
    <s v="FIJA"/>
    <n v="0"/>
    <n v="7.6273972602739724"/>
    <n v="10.005479452054795"/>
    <n v="3.5340000000000003E-2"/>
    <s v="Convenios Originales (Gobiernos)"/>
    <s v="GOB. CANADA"/>
  </r>
  <r>
    <n v="23231000"/>
    <x v="0"/>
    <x v="1"/>
    <x v="1"/>
    <s v="USD"/>
    <s v="Sector Público Financiero SPF"/>
    <s v="Sector Público Financiero SPF"/>
    <s v="Sector Público Financiero SPF"/>
    <s v="Sector Público Financiero SPF"/>
    <s v="Préstamos"/>
    <x v="18"/>
    <s v="CONAFIPS"/>
    <x v="1"/>
    <s v="BILATERALS"/>
    <s v="CEC 1067"/>
    <s v="CEC 1067"/>
    <s v="AFD"/>
    <n v="15586600"/>
    <n v="0"/>
    <n v="0"/>
    <n v="0"/>
    <n v="0"/>
    <n v="0"/>
    <n v="0"/>
    <n v="0"/>
    <n v="15586600"/>
    <d v="2024-08-12T00:00:00"/>
    <d v="2036-08-12T00:00:00"/>
    <n v="30000000"/>
    <n v="30000000"/>
    <n v="10.04109589041096"/>
    <n v="12.008219178082191"/>
    <n v="5.28E-2"/>
    <s v="SOFR 6 MESES"/>
    <n v="2.5000000000000001E-5"/>
    <n v="10.04109589041096"/>
    <n v="12.008219178082191"/>
    <n v="5.28E-2"/>
    <s v="Convenios Originales (Gobiernos)"/>
    <s v="AFD"/>
  </r>
  <r>
    <n v="23240000"/>
    <x v="0"/>
    <x v="0"/>
    <x v="1"/>
    <s v="KRW"/>
    <s v="Sector Público No Financiero SPNF"/>
    <s v="Gobierno General"/>
    <s v="Gobiernos Autonomos Descentralizados GADS"/>
    <s v="Concejo Municipal"/>
    <s v="Préstamos"/>
    <x v="14"/>
    <s v="MUN. SANTO DOMINGO"/>
    <x v="1"/>
    <s v="BILATERALS"/>
    <s v="ECR-4"/>
    <s v="ECR-4"/>
    <s v="EXIMBANK KOREA"/>
    <n v="22488944.607000001"/>
    <n v="3009750.53"/>
    <n v="0"/>
    <n v="0"/>
    <n v="2902.44"/>
    <n v="1541278.0730000003"/>
    <n v="0"/>
    <n v="0"/>
    <n v="27039973.210000001"/>
    <d v="2024-05-01T00:00:00"/>
    <d v="2063-11-20T00:00:00"/>
    <n v="33000000"/>
    <n v="33000000"/>
    <n v="37.331506849315069"/>
    <n v="39.580821917808223"/>
    <n v="5.0000000000000001E-4"/>
    <s v="FIJA"/>
    <n v="0"/>
    <n v="37.331506849315069"/>
    <n v="39.580821917808223"/>
    <n v="5.0000000000000001E-4"/>
    <s v="Convenios Originales (Gobiernos)"/>
    <s v="EXIMBANK KOREA"/>
  </r>
  <r>
    <n v="23250000"/>
    <x v="0"/>
    <x v="1"/>
    <x v="1"/>
    <s v="USD"/>
    <s v="Sector Público Financiero SPF"/>
    <s v="Sector Público Financiero SPF"/>
    <s v="Sector Público Financiero SPF"/>
    <s v="Banco de Desarrollo del Ecuador"/>
    <s v="Préstamos"/>
    <x v="18"/>
    <s v="BANCO DEL ESTADO"/>
    <x v="1"/>
    <s v="BILATERALS"/>
    <s v="AFD CEC 1068 01 E"/>
    <s v="AFD CEC 1068 01 E"/>
    <s v="AFD"/>
    <n v="5000000"/>
    <n v="0"/>
    <n v="0"/>
    <n v="0"/>
    <n v="0"/>
    <n v="0"/>
    <n v="0"/>
    <n v="0"/>
    <n v="5000000"/>
    <d v="2024-12-03T00:00:00"/>
    <d v="2044-10-29T00:00:00"/>
    <n v="80000000"/>
    <n v="80000000"/>
    <n v="18.260273972602739"/>
    <n v="19.917808219178081"/>
    <n v="6.1406500000000003E-2"/>
    <s v="SOFR 6 MESES"/>
    <n v="2.5000000000000001E-3"/>
    <n v="18.260273972602739"/>
    <n v="19.917808219178081"/>
    <n v="6.1406500000000003E-2"/>
    <s v="Convenios Originales (Gobiernos)"/>
    <s v="AFD"/>
  </r>
  <r>
    <n v="23260000"/>
    <x v="0"/>
    <x v="0"/>
    <x v="0"/>
    <s v="USD"/>
    <s v="Sector Público No Financiero SPNF"/>
    <s v="Gobierno General"/>
    <s v="Gobierno Central"/>
    <s v="PGE"/>
    <s v="Préstamos"/>
    <x v="18"/>
    <s v="GOBIERNO CENTRAL"/>
    <x v="1"/>
    <s v="BILATERALS"/>
    <s v="AFD CEC 1064 01 A"/>
    <s v="AFD CEC 1064 01 A"/>
    <s v="AFD"/>
    <n v="100000000"/>
    <n v="0"/>
    <n v="0"/>
    <n v="0"/>
    <n v="0"/>
    <n v="0"/>
    <n v="0"/>
    <n v="0"/>
    <n v="100000000"/>
    <d v="2024-12-16T00:00:00"/>
    <d v="2044-11-30T00:00:00"/>
    <n v="100000000"/>
    <n v="100000000"/>
    <n v="18.347945205479451"/>
    <n v="19.969863013698632"/>
    <n v="5.9900000000000002E-2"/>
    <s v="FIJA"/>
    <n v="0"/>
    <n v="18.347945205479451"/>
    <n v="19.969863013698632"/>
    <n v="5.9900000000000002E-2"/>
    <s v="Convenios Originales (Gobiernos)"/>
    <s v="AFD"/>
  </r>
  <r>
    <n v="23270000"/>
    <x v="0"/>
    <x v="0"/>
    <x v="1"/>
    <s v="USD"/>
    <s v="Sector Público No Financiero SPNF"/>
    <s v="Empresas Públicas No Financieras EPNF"/>
    <s v="Empresas Públicas No Financieras EPNF"/>
    <s v="Empresas Públicas No Financieras EPNF"/>
    <s v="Préstamos"/>
    <x v="18"/>
    <s v="EP MUN. ASEO CUENCA"/>
    <x v="1"/>
    <s v="BILATERALS"/>
    <s v="AFD CEC 1072 01 Z"/>
    <s v="AFD CEC 1072 01 Z"/>
    <s v="AFD"/>
    <n v="6013232.6600000001"/>
    <n v="0"/>
    <n v="0"/>
    <n v="0"/>
    <n v="0"/>
    <n v="0"/>
    <n v="0"/>
    <n v="0"/>
    <n v="6013232.6600000001"/>
    <d v="2025-03-11T00:00:00"/>
    <d v="2036-11-15T00:00:00"/>
    <n v="26726500"/>
    <n v="26726500"/>
    <n v="10.301369863013699"/>
    <n v="11.69041095890411"/>
    <n v="6.88E-2"/>
    <s v="FIJA"/>
    <n v="0"/>
    <n v="10.301369863013699"/>
    <n v="11.69041095890411"/>
    <n v="6.88E-2"/>
    <s v="Convenios Originales (Gobiernos)"/>
    <s v="AFD"/>
  </r>
  <r>
    <n v="23536000"/>
    <x v="0"/>
    <x v="0"/>
    <x v="1"/>
    <s v="USD"/>
    <s v="Sector Público No Financiero SPNF"/>
    <s v="Gobierno General"/>
    <s v="Gobiernos Autonomos Descentralizados GADS"/>
    <s v="Concejo Municipal"/>
    <s v="Préstamos"/>
    <x v="10"/>
    <s v="MUN. PORTOVIEJO"/>
    <x v="1"/>
    <s v="BILATERALS"/>
    <s v="ICO 17M PORTOVIEJO"/>
    <s v="ICO 17M PORTOVIEJO"/>
    <s v="ICO - ESPAÑA"/>
    <n v="14356080.470000001"/>
    <n v="1280425.45"/>
    <n v="0"/>
    <n v="0"/>
    <n v="0"/>
    <n v="-6.9849193096160889E-10"/>
    <n v="0"/>
    <n v="0"/>
    <n v="15636505.92"/>
    <d v="2022-03-18T00:00:00"/>
    <d v="2047-02-09T00:00:00"/>
    <n v="17000000"/>
    <n v="17000000"/>
    <n v="20.542465753424658"/>
    <n v="24.915068493150685"/>
    <n v="3.2300000000000002E-2"/>
    <s v="FIJA"/>
    <n v="0"/>
    <n v="20.542465753424658"/>
    <n v="24.915068493150685"/>
    <n v="3.2300000000000002E-2"/>
    <s v="Convenios Originales (Gobiernos)"/>
    <s v="ICO - ESPAÑA"/>
  </r>
  <r>
    <n v="28005001"/>
    <x v="0"/>
    <x v="0"/>
    <x v="0"/>
    <s v="USD"/>
    <s v="Sector Público No Financiero SPNF"/>
    <s v="Gobierno General"/>
    <s v="Gobierno Central"/>
    <s v="PGE"/>
    <s v="Bonos en Mercado Internacional"/>
    <x v="23"/>
    <s v="GOBIERNO CENTRAL"/>
    <x v="2"/>
    <s v="BONDS"/>
    <s v="B.GLOBALES 2030"/>
    <s v="BONOS GLOBALES"/>
    <s v="CITIBANK-USA"/>
    <n v="389049468.60000002"/>
    <n v="0"/>
    <n v="0"/>
    <n v="0"/>
    <n v="0"/>
    <n v="0"/>
    <n v="0"/>
    <n v="0"/>
    <n v="389049468.60000002"/>
    <d v="2000-08-23T00:00:00"/>
    <d v="2030-08-15T00:00:00"/>
    <n v="2560409000"/>
    <n v="2568243000"/>
    <n v="4.043835616438356"/>
    <n v="29.997260273972604"/>
    <n v="0.1"/>
    <s v="FIJA"/>
    <n v="0"/>
    <n v="4.043835616438356"/>
    <n v="29.997260273972604"/>
    <n v="0.1"/>
    <s v="Bonos 2030"/>
    <s v="Bonos Globales 2030"/>
  </r>
  <r>
    <n v="28006001"/>
    <x v="0"/>
    <x v="0"/>
    <x v="0"/>
    <s v="USD"/>
    <s v="Sector Público No Financiero SPNF"/>
    <s v="Gobierno General"/>
    <s v="Gobierno Central"/>
    <s v="PGE"/>
    <s v="Bonos en Mercado Internacional"/>
    <x v="23"/>
    <s v="GOBIERNO CENTRAL"/>
    <x v="2"/>
    <s v="BONDS"/>
    <s v="B.GLOBALES 2012"/>
    <s v="BONOS GLOBALES"/>
    <s v="CITIBANK-USA"/>
    <n v="104793920"/>
    <n v="0"/>
    <n v="0"/>
    <n v="0"/>
    <n v="0"/>
    <n v="0"/>
    <n v="0"/>
    <n v="0"/>
    <n v="104793920"/>
    <d v="2000-08-23T00:00:00"/>
    <d v="2012-11-15T00:00:00"/>
    <n v="1203374000"/>
    <n v="1204878000"/>
    <n v="-13.715068493150685"/>
    <n v="12.238356164383562"/>
    <n v="0.12"/>
    <s v="FIJA"/>
    <n v="0"/>
    <n v="-13.715068493150685"/>
    <n v="12.238356164383562"/>
    <n v="0.12"/>
    <s v="Bonos 2012"/>
    <s v="Bonos Globales 2012"/>
  </r>
  <r>
    <n v="28027017"/>
    <x v="0"/>
    <x v="0"/>
    <x v="0"/>
    <s v="USD"/>
    <s v="Sector Público No Financiero SPNF"/>
    <s v="Gobierno General"/>
    <s v="Gobierno Central"/>
    <s v="PGE"/>
    <s v="Bonos en Mercado Internacional"/>
    <x v="24"/>
    <s v="GOBIERNO CENTRAL"/>
    <x v="2"/>
    <s v="BONDS"/>
    <s v="BONOS SOBERANOS 2035"/>
    <s v="BONOS GLOBALES"/>
    <s v="GOLDMAN SACHS"/>
    <n v="200000000"/>
    <n v="0"/>
    <n v="2000000"/>
    <n v="7250000"/>
    <n v="930169.12"/>
    <n v="0"/>
    <n v="0"/>
    <n v="0"/>
    <n v="198000000"/>
    <d v="2020-01-30T00:00:00"/>
    <d v="2035-01-30T00:00:00"/>
    <n v="400000000"/>
    <n v="400000000"/>
    <n v="8.506849315068493"/>
    <n v="15.010958904109589"/>
    <n v="7.2499999999999995E-2"/>
    <s v="FIJA"/>
    <n v="0"/>
    <n v="8.506849315068493"/>
    <n v="15.010958904109589"/>
    <n v="7.2499999999999995E-2"/>
    <s v="Bonos Soberanos 2019-2035"/>
    <s v="BONOS SOBERANOS 2035"/>
  </r>
  <r>
    <n v="280270181"/>
    <x v="0"/>
    <x v="0"/>
    <x v="0"/>
    <s v="USD"/>
    <s v="Sector Público No Financiero SPNF"/>
    <s v="Gobierno General"/>
    <s v="Gobierno Central"/>
    <s v="PGE"/>
    <s v="Bonos en Mercado Internacional"/>
    <x v="25"/>
    <s v="GOBIERNO CENTRAL"/>
    <x v="2"/>
    <s v="BONDS"/>
    <s v="NUEVO BONO SOB 2030"/>
    <s v="BONOS GLOBALES"/>
    <s v="THE BANK OF NEW YORK"/>
    <n v="503096811.30000001"/>
    <n v="0"/>
    <n v="55899645.700000003"/>
    <n v="17356839.989999998"/>
    <n v="0"/>
    <n v="0"/>
    <n v="0"/>
    <n v="0"/>
    <n v="447197165.60000002"/>
    <d v="2020-08-31T00:00:00"/>
    <d v="2030-07-31T00:00:00"/>
    <n v="3701423865"/>
    <n v="3701423865"/>
    <n v="4.0027397260273974"/>
    <n v="9.9205479452054792"/>
    <n v="4.7800000000000002E-2"/>
    <s v="FIJA"/>
    <n v="0"/>
    <n v="4.0027397260273974"/>
    <n v="9.9205479452054792"/>
    <n v="4.7800000000000002E-2"/>
    <s v="Nuevo Bono SOB 2030"/>
    <s v="NUEVO BONO SOB 2030"/>
  </r>
  <r>
    <n v="280270191"/>
    <x v="0"/>
    <x v="0"/>
    <x v="0"/>
    <s v="USD"/>
    <s v="Sector Público No Financiero SPNF"/>
    <s v="Gobierno General"/>
    <s v="Gobierno Central"/>
    <s v="PGE"/>
    <s v="Bonos en Mercado Internacional"/>
    <x v="25"/>
    <s v="GOBIERNO CENTRAL"/>
    <x v="2"/>
    <s v="BONDS"/>
    <s v="NUEVO BONO SOB 2035"/>
    <s v="BONOS GLOBALES"/>
    <s v="THE BANK OF NEW YORK"/>
    <n v="5927377145"/>
    <n v="0"/>
    <n v="0"/>
    <n v="204494511.5"/>
    <n v="0"/>
    <n v="0"/>
    <n v="0"/>
    <n v="0"/>
    <n v="5927377145"/>
    <d v="2020-08-31T00:00:00"/>
    <d v="2035-07-31T00:00:00"/>
    <n v="8458864776"/>
    <n v="8458864776"/>
    <n v="9.0054794520547947"/>
    <n v="14.923287671232877"/>
    <n v="3.32E-2"/>
    <s v="FIJA"/>
    <n v="0"/>
    <n v="9.0054794520547947"/>
    <n v="14.923287671232877"/>
    <n v="3.32E-2"/>
    <s v="Nuevo Bono SOB 2035"/>
    <s v="NUEVO BONO SOB 2035"/>
  </r>
  <r>
    <n v="280270201"/>
    <x v="0"/>
    <x v="0"/>
    <x v="0"/>
    <s v="USD"/>
    <s v="Sector Público No Financiero SPNF"/>
    <s v="Gobierno General"/>
    <s v="Gobierno Central"/>
    <s v="PGE"/>
    <s v="Bonos en Mercado Internacional"/>
    <x v="25"/>
    <s v="GOBIERNO CENTRAL"/>
    <x v="2"/>
    <s v="BONDS"/>
    <s v="NUEVO BONO S. 2040 1"/>
    <s v="BONOS GLOBALES"/>
    <s v="THE BANK OF NEW YORK"/>
    <n v="2982942422"/>
    <n v="0"/>
    <n v="0"/>
    <n v="74573560.549999997"/>
    <n v="0"/>
    <n v="0"/>
    <n v="0"/>
    <n v="0"/>
    <n v="2982942422"/>
    <d v="2020-08-31T00:00:00"/>
    <d v="2040-07-31T00:00:00"/>
    <n v="3403135207"/>
    <n v="3403135207"/>
    <n v="14.010958904109589"/>
    <n v="19.92876712328767"/>
    <n v="4.2999999999999997E-2"/>
    <s v="FIJA"/>
    <n v="0"/>
    <n v="14.010958904109589"/>
    <n v="19.92876712328767"/>
    <n v="4.2999999999999997E-2"/>
    <s v="Nuevo Bono S. 2040 1"/>
    <s v="NUEVO BONO S. 2040 1"/>
  </r>
  <r>
    <n v="280270211"/>
    <x v="0"/>
    <x v="0"/>
    <x v="0"/>
    <s v="USD"/>
    <s v="Sector Público No Financiero SPNF"/>
    <s v="Gobierno General"/>
    <s v="Gobierno Central"/>
    <s v="PGE"/>
    <s v="Bonos en Mercado Internacional"/>
    <x v="25"/>
    <s v="GOBIERNO CENTRAL"/>
    <x v="2"/>
    <s v="BONDS"/>
    <s v="BONO 2022 NO INT."/>
    <s v="BONOS GLOBALES"/>
    <s v="THE BANK OF NEW YORK"/>
    <n v="10540095.800000001"/>
    <n v="0"/>
    <n v="0"/>
    <n v="263502.40000000002"/>
    <n v="0"/>
    <n v="0"/>
    <n v="0"/>
    <n v="0"/>
    <n v="10540095.800000001"/>
    <d v="2020-08-31T00:00:00"/>
    <d v="2040-07-31T00:00:00"/>
    <n v="270412767.80000001"/>
    <n v="18147628.199999999"/>
    <n v="14.010958904109589"/>
    <n v="19.92876712328767"/>
    <n v="4.2999999999999997E-2"/>
    <s v="FIJA"/>
    <n v="0"/>
    <n v="14.010958904109589"/>
    <n v="19.92876712328767"/>
    <n v="4.2999999999999997E-2"/>
    <s v="Bonos 2022"/>
    <s v="BONO 2022"/>
  </r>
  <r>
    <n v="280270212"/>
    <x v="0"/>
    <x v="0"/>
    <x v="0"/>
    <s v="USD"/>
    <s v="Sector Público No Financiero SPNF"/>
    <s v="Gobierno General"/>
    <s v="Gobierno Central"/>
    <s v="PGE"/>
    <s v="Bonos en Mercado Internacional"/>
    <x v="25"/>
    <s v="GOBIERNO CENTRAL"/>
    <x v="2"/>
    <s v="BONDS"/>
    <s v="BONO 2023 NO INT."/>
    <s v="BONOS GLOBALES"/>
    <s v="THE BANK OF NEW YORK"/>
    <n v="9873024.1999999993"/>
    <n v="0"/>
    <n v="0"/>
    <n v="246825.61"/>
    <n v="0"/>
    <n v="0"/>
    <n v="0"/>
    <n v="0"/>
    <n v="9873024.1999999993"/>
    <d v="2020-08-31T00:00:00"/>
    <d v="2040-07-31T00:00:00"/>
    <n v="18796473.800000001"/>
    <n v="18796473.800000001"/>
    <n v="14.010958904109589"/>
    <n v="19.92876712328767"/>
    <n v="4.2999999999999997E-2"/>
    <s v="FIJA"/>
    <n v="0"/>
    <n v="14.010958904109589"/>
    <n v="19.92876712328767"/>
    <n v="4.2999999999999997E-2"/>
    <s v="Bonos 2023"/>
    <s v="BONO 2023"/>
  </r>
  <r>
    <n v="280270213"/>
    <x v="0"/>
    <x v="0"/>
    <x v="0"/>
    <s v="USD"/>
    <s v="Sector Público No Financiero SPNF"/>
    <s v="Gobierno General"/>
    <s v="Gobierno Central"/>
    <s v="PGE"/>
    <s v="Bonos en Mercado Internacional"/>
    <x v="25"/>
    <s v="GOBIERNO CENTRAL"/>
    <x v="2"/>
    <s v="BONDS"/>
    <s v="BONO 2024 NO INT."/>
    <s v="BONOS GLOBALES"/>
    <s v="THE BANK OF NEW YORK"/>
    <n v="51438328.5"/>
    <n v="0"/>
    <n v="0"/>
    <n v="1285958.21"/>
    <n v="0"/>
    <n v="0"/>
    <n v="0"/>
    <n v="0"/>
    <n v="51438328.5"/>
    <d v="2020-08-31T00:00:00"/>
    <d v="2040-07-31T00:00:00"/>
    <n v="60204123.200000003"/>
    <n v="60204123.200000003"/>
    <n v="14.010958904109589"/>
    <n v="19.92876712328767"/>
    <n v="4.2999999999999997E-2"/>
    <s v="FIJA"/>
    <n v="0"/>
    <n v="14.010958904109589"/>
    <n v="19.92876712328767"/>
    <n v="4.2999999999999997E-2"/>
    <s v="Bonos 2024"/>
    <s v="BONO 2024"/>
  </r>
  <r>
    <n v="280270214"/>
    <x v="0"/>
    <x v="0"/>
    <x v="0"/>
    <s v="USD"/>
    <s v="Sector Público No Financiero SPNF"/>
    <s v="Gobierno General"/>
    <s v="Gobierno Central"/>
    <s v="PGE"/>
    <s v="Bonos en Mercado Internacional"/>
    <x v="25"/>
    <s v="GOBIERNO CENTRAL"/>
    <x v="2"/>
    <s v="BONDS"/>
    <s v="BONO 2025 NO INT."/>
    <s v="BONOS GLOBALES"/>
    <s v="THE BANK OF NEW YORK"/>
    <n v="2669197.7000000002"/>
    <n v="0"/>
    <n v="0"/>
    <n v="66729.94"/>
    <n v="0"/>
    <n v="0"/>
    <n v="0"/>
    <n v="0"/>
    <n v="2669197.7000000002"/>
    <d v="2020-08-31T00:00:00"/>
    <d v="2040-07-31T00:00:00"/>
    <n v="9062878.5"/>
    <n v="9062878.5"/>
    <n v="14.010958904109589"/>
    <n v="19.92876712328767"/>
    <n v="4.2999999999999997E-2"/>
    <s v="FIJA"/>
    <n v="0"/>
    <n v="14.010958904109589"/>
    <n v="19.92876712328767"/>
    <n v="4.2999999999999997E-2"/>
    <s v="Bonos 2025"/>
    <s v="BONO 2025"/>
  </r>
  <r>
    <n v="280270215"/>
    <x v="0"/>
    <x v="0"/>
    <x v="0"/>
    <s v="USD"/>
    <s v="Sector Público No Financiero SPNF"/>
    <s v="Gobierno General"/>
    <s v="Gobierno Central"/>
    <s v="PGE"/>
    <s v="Bonos en Mercado Internacional"/>
    <x v="25"/>
    <s v="GOBIERNO CENTRAL"/>
    <x v="2"/>
    <s v="BONDS"/>
    <s v="BONO 2026 NO INT."/>
    <s v="BONOS GLOBALES"/>
    <s v="THE BANK OF NEW YORK"/>
    <n v="10941067.800000001"/>
    <n v="0"/>
    <n v="0"/>
    <n v="273526.7"/>
    <n v="0"/>
    <n v="0"/>
    <n v="0"/>
    <n v="0"/>
    <n v="10941067.800000001"/>
    <d v="2020-08-31T00:00:00"/>
    <d v="2040-07-31T00:00:00"/>
    <n v="27410992.699999999"/>
    <n v="27410992.699999999"/>
    <n v="14.010958904109589"/>
    <n v="19.92876712328767"/>
    <n v="4.2999999999999997E-2"/>
    <s v="FIJA"/>
    <n v="0"/>
    <n v="14.010958904109589"/>
    <n v="19.92876712328767"/>
    <n v="4.2999999999999997E-2"/>
    <s v="Bonos 2026"/>
    <s v="BONO 2026"/>
  </r>
  <r>
    <n v="280270216"/>
    <x v="0"/>
    <x v="0"/>
    <x v="0"/>
    <s v="USD"/>
    <s v="Sector Público No Financiero SPNF"/>
    <s v="Gobierno General"/>
    <s v="Gobierno Central"/>
    <s v="PGE"/>
    <s v="Bonos en Mercado Internacional"/>
    <x v="25"/>
    <s v="GOBIERNO CENTRAL"/>
    <x v="2"/>
    <s v="BONDS"/>
    <s v="BONO 2027 NO INT 1"/>
    <s v="BONOS GLOBALES"/>
    <s v="THE BANK OF NEW YORK"/>
    <n v="7009719.5999999996"/>
    <n v="0"/>
    <n v="0"/>
    <n v="175242.99"/>
    <n v="7500"/>
    <n v="0"/>
    <n v="0"/>
    <n v="0"/>
    <n v="7009719.5999999996"/>
    <d v="2020-08-31T00:00:00"/>
    <d v="2040-07-31T00:00:00"/>
    <n v="14059536.4"/>
    <n v="14059536.4"/>
    <n v="14.010958904109589"/>
    <n v="19.92876712328767"/>
    <n v="4.2999999999999997E-2"/>
    <s v="FIJA"/>
    <n v="0"/>
    <n v="14.010958904109589"/>
    <n v="19.92876712328767"/>
    <n v="4.2999999999999997E-2"/>
    <s v="Bonos 2027 1"/>
    <s v="BONO 2027 1"/>
  </r>
  <r>
    <n v="280270217"/>
    <x v="0"/>
    <x v="0"/>
    <x v="0"/>
    <s v="USD"/>
    <s v="Sector Público No Financiero SPNF"/>
    <s v="Gobierno General"/>
    <s v="Gobierno Central"/>
    <s v="PGE"/>
    <s v="Bonos en Mercado Internacional"/>
    <x v="25"/>
    <s v="GOBIERNO CENTRAL"/>
    <x v="2"/>
    <s v="BONDS"/>
    <s v="BONO 2027 NO INT 2"/>
    <s v="BONOS GLOBALES"/>
    <s v="THE BANK OF NEW YORK"/>
    <n v="9420108.0999999996"/>
    <n v="0"/>
    <n v="0"/>
    <n v="235502.7"/>
    <n v="0"/>
    <n v="0"/>
    <n v="0"/>
    <n v="0"/>
    <n v="9420108.0999999996"/>
    <d v="2020-08-31T00:00:00"/>
    <d v="2040-07-31T00:00:00"/>
    <n v="28758805.399999999"/>
    <n v="28758805.399999999"/>
    <n v="14.010958904109589"/>
    <n v="19.92876712328767"/>
    <n v="4.2999999999999997E-2"/>
    <s v="FIJA"/>
    <n v="0"/>
    <n v="14.010958904109589"/>
    <n v="19.92876712328767"/>
    <n v="4.2999999999999997E-2"/>
    <s v="Bonos 2027 2"/>
    <s v="BONO 2027 2"/>
  </r>
  <r>
    <n v="280270218"/>
    <x v="0"/>
    <x v="0"/>
    <x v="0"/>
    <s v="USD"/>
    <s v="Sector Público No Financiero SPNF"/>
    <s v="Gobierno General"/>
    <s v="Gobierno Central"/>
    <s v="PGE"/>
    <s v="Bonos en Mercado Internacional"/>
    <x v="25"/>
    <s v="GOBIERNO CENTRAL"/>
    <x v="2"/>
    <s v="BONDS"/>
    <s v="BONO 2028 NO INT."/>
    <s v="BONOS GLOBALES"/>
    <s v="THE BANK OF NEW YORK"/>
    <n v="31035232.800000001"/>
    <n v="0"/>
    <n v="0"/>
    <n v="775880.82"/>
    <n v="0"/>
    <n v="0"/>
    <n v="0"/>
    <n v="0"/>
    <n v="31035232.800000001"/>
    <d v="2020-08-31T00:00:00"/>
    <d v="2040-07-31T00:00:00"/>
    <n v="50274598.399999999"/>
    <n v="50274598.399999999"/>
    <n v="14.010958904109589"/>
    <n v="19.92876712328767"/>
    <n v="4.2999999999999997E-2"/>
    <s v="FIJA"/>
    <n v="0"/>
    <n v="14.010958904109589"/>
    <n v="19.92876712328767"/>
    <n v="4.2999999999999997E-2"/>
    <s v="Bonos 2028"/>
    <s v="BONO 2028"/>
  </r>
  <r>
    <n v="280270219"/>
    <x v="0"/>
    <x v="0"/>
    <x v="0"/>
    <s v="USD"/>
    <s v="Sector Público No Financiero SPNF"/>
    <s v="Gobierno General"/>
    <s v="Gobierno Central"/>
    <s v="PGE"/>
    <s v="Bonos en Mercado Internacional"/>
    <x v="25"/>
    <s v="GOBIERNO CENTRAL"/>
    <x v="2"/>
    <s v="BONDS"/>
    <s v="BONO 2029 NO INT."/>
    <s v="BONOS GLOBALES"/>
    <s v="THE BANK OF NEW YORK"/>
    <n v="12752732.199999999"/>
    <n v="0"/>
    <n v="0"/>
    <n v="318818.31"/>
    <n v="0"/>
    <n v="0"/>
    <n v="0"/>
    <n v="0"/>
    <n v="12752732.199999999"/>
    <d v="2020-08-31T00:00:00"/>
    <d v="2040-07-31T00:00:00"/>
    <n v="29438635.199999999"/>
    <n v="29438635.199999999"/>
    <n v="14.010958904109589"/>
    <n v="19.92876712328767"/>
    <n v="4.2999999999999997E-2"/>
    <s v="FIJA"/>
    <n v="0"/>
    <n v="14.010958904109589"/>
    <n v="19.92876712328767"/>
    <n v="4.2999999999999997E-2"/>
    <s v="Bonos 2029"/>
    <s v="BONO 2029"/>
  </r>
  <r>
    <n v="28027022"/>
    <x v="0"/>
    <x v="0"/>
    <x v="0"/>
    <s v="USD"/>
    <s v="Sector Público No Financiero SPNF"/>
    <s v="Gobierno General"/>
    <s v="Gobierno Central"/>
    <s v="PGE"/>
    <s v="Bonos en Mercado Internacional"/>
    <x v="25"/>
    <s v="GOBIERNO CENTRAL"/>
    <x v="2"/>
    <s v="BONDS"/>
    <s v="BONOS PDI 2030"/>
    <s v="BONOS GLOBALES"/>
    <s v="THE BANK OF NEW YORK"/>
    <n v="904447792.79999995"/>
    <n v="0"/>
    <n v="100494199.2"/>
    <n v="0"/>
    <n v="0"/>
    <n v="0"/>
    <n v="0"/>
    <n v="0"/>
    <n v="803953593.60000002"/>
    <d v="2020-08-31T00:00:00"/>
    <d v="2030-07-31T00:00:00"/>
    <n v="1004941992"/>
    <n v="1004941992"/>
    <n v="4.0027397260273974"/>
    <n v="9.9205479452054792"/>
    <n v="0"/>
    <s v="SIN TASA"/>
    <n v="0"/>
    <n v="4.0027397260273974"/>
    <n v="9.9205479452054792"/>
    <n v="0"/>
    <s v="Bonos PDI 2030"/>
    <s v="BONOS PDI 2030"/>
  </r>
  <r>
    <n v="280270220"/>
    <x v="0"/>
    <x v="0"/>
    <x v="0"/>
    <s v="USD"/>
    <s v="Sector Público No Financiero SPNF"/>
    <s v="Gobierno General"/>
    <s v="Gobierno Central"/>
    <s v="PGE"/>
    <s v="Bonos en Mercado Internacional"/>
    <x v="25"/>
    <s v="GOBIERNO CENTRAL"/>
    <x v="2"/>
    <s v="BONDS"/>
    <s v="BONO 2030 NO INT."/>
    <s v="BONOS GLOBALES"/>
    <s v="THE BANK OF NEW YORK"/>
    <n v="5053158.5"/>
    <n v="0"/>
    <n v="0"/>
    <n v="126328.96000000001"/>
    <n v="0"/>
    <n v="0"/>
    <n v="0"/>
    <n v="0"/>
    <n v="5053158.5"/>
    <d v="2020-08-31T00:00:00"/>
    <d v="2040-07-31T00:00:00"/>
    <n v="14259111.1"/>
    <n v="14259111.1"/>
    <n v="14.010958904109589"/>
    <n v="19.92876712328767"/>
    <n v="4.2999999999999997E-2"/>
    <s v="FIJA"/>
    <n v="0"/>
    <n v="14.010958904109589"/>
    <n v="19.92876712328767"/>
    <n v="4.2999999999999997E-2"/>
    <s v="Bonos-2030"/>
    <s v="BONO 2030"/>
  </r>
  <r>
    <n v="280270221"/>
    <x v="0"/>
    <x v="0"/>
    <x v="0"/>
    <s v="USD"/>
    <s v="Sector Público No Financiero SPNF"/>
    <s v="Gobierno General"/>
    <s v="Gobierno Central"/>
    <s v="PGE"/>
    <s v="Bonos en Mercado Internacional"/>
    <x v="23"/>
    <s v="GOBIERNO CENTRAL"/>
    <x v="2"/>
    <s v="BONDS"/>
    <s v="BONO 2034"/>
    <s v="BONOS GLOBALES"/>
    <s v="CITIBANK-USA"/>
    <n v="2700000000"/>
    <n v="0"/>
    <n v="0"/>
    <n v="118125000"/>
    <n v="3953.7"/>
    <n v="0"/>
    <n v="0"/>
    <n v="0"/>
    <n v="2700000000"/>
    <d v="2026-01-29T00:00:00"/>
    <d v="2034-01-29T00:00:00"/>
    <n v="2700000000"/>
    <n v="2700000000"/>
    <n v="7.5041095890410956"/>
    <n v="8.0054794520547947"/>
    <n v="8.7499999999999994E-2"/>
    <s v="FIJA"/>
    <n v="0"/>
    <n v="7.5041095890410956"/>
    <n v="8.0054794520547947"/>
    <n v="8.7499999999999994E-2"/>
    <s v="Bono 2034"/>
    <s v="BONO 2034"/>
  </r>
  <r>
    <n v="280270222"/>
    <x v="0"/>
    <x v="0"/>
    <x v="0"/>
    <s v="USD"/>
    <s v="Sector Público No Financiero SPNF"/>
    <s v="Gobierno General"/>
    <s v="Gobierno Central"/>
    <s v="PGE"/>
    <s v="Bonos en Mercado Internacional"/>
    <x v="23"/>
    <s v="GOBIERNO CENTRAL"/>
    <x v="2"/>
    <s v="BONDS"/>
    <s v="BONO 2039"/>
    <s v="BONOS GLOBALES"/>
    <s v="CITIBANK-USA"/>
    <n v="2300000000"/>
    <n v="0"/>
    <n v="0"/>
    <n v="106375000"/>
    <n v="2131.7800000000002"/>
    <n v="0"/>
    <n v="0"/>
    <n v="0"/>
    <n v="2300000000"/>
    <d v="2026-01-29T00:00:00"/>
    <d v="2039-01-29T00:00:00"/>
    <n v="2300000000"/>
    <n v="2300000000"/>
    <n v="12.506849315068493"/>
    <n v="13.008219178082191"/>
    <n v="9.2499999999999999E-2"/>
    <s v="FIJA"/>
    <n v="0"/>
    <n v="12.506849315068493"/>
    <n v="13.008219178082191"/>
    <n v="9.2499999999999999E-2"/>
    <s v="Bono 2039"/>
    <s v="BONO 2039"/>
  </r>
  <r>
    <n v="28080000"/>
    <x v="0"/>
    <x v="0"/>
    <x v="0"/>
    <s v="USD"/>
    <s v="Sector Público No Financiero SPNF"/>
    <s v="Gobierno General"/>
    <s v="Gobierno Central"/>
    <s v="PGE"/>
    <s v="Préstamos"/>
    <x v="26"/>
    <s v="GOBIERNO CENTRAL"/>
    <x v="3"/>
    <s v="BANKS"/>
    <s v="BEI. EUR 240.0M"/>
    <s v="BEI. EUR 240.0M"/>
    <s v="BEI"/>
    <n v="182934668.38999999"/>
    <n v="0"/>
    <n v="0"/>
    <n v="0"/>
    <n v="0"/>
    <n v="0"/>
    <n v="0"/>
    <n v="0"/>
    <n v="182934668.38999999"/>
    <d v="2012-11-28T00:00:00"/>
    <d v="2035-12-10T00:00:00"/>
    <n v="259280000"/>
    <n v="259280000"/>
    <n v="9.367123287671232"/>
    <n v="23.046575342465754"/>
    <n v="3.304E-2"/>
    <s v="FIJA"/>
    <n v="0"/>
    <n v="9.367123287671232"/>
    <n v="23.046575342465754"/>
    <n v="3.304E-2"/>
    <s v="Convenios Originales (Bancos)"/>
    <s v="BEI"/>
  </r>
  <r>
    <n v="28080001"/>
    <x v="0"/>
    <x v="0"/>
    <x v="0"/>
    <s v="USD"/>
    <s v="Sector Público No Financiero SPNF"/>
    <s v="Gobierno General"/>
    <s v="Gobierno Central"/>
    <s v="PGE"/>
    <s v="Préstamos"/>
    <x v="26"/>
    <s v="GOBIERNO CENTRAL"/>
    <x v="3"/>
    <s v="BANKS"/>
    <s v="BEI METRO QUITO B"/>
    <s v="BEI METRO QUITO B"/>
    <s v="BEI"/>
    <n v="35321600.020000003"/>
    <n v="0"/>
    <n v="0"/>
    <n v="0"/>
    <n v="0"/>
    <n v="0"/>
    <n v="0"/>
    <n v="0"/>
    <n v="35321600.020000003"/>
    <d v="2012-11-28T00:00:00"/>
    <d v="2038-06-26T00:00:00"/>
    <n v="44152000"/>
    <n v="44152000"/>
    <n v="11.912328767123288"/>
    <n v="25.591780821917808"/>
    <n v="3.4299999999999997E-2"/>
    <s v="FIJA"/>
    <n v="0"/>
    <n v="11.912328767123288"/>
    <n v="25.591780821917808"/>
    <n v="3.4299999999999997E-2"/>
    <s v="Convenios Originales (Bancos)"/>
    <s v="BEI"/>
  </r>
  <r>
    <n v="28082000"/>
    <x v="0"/>
    <x v="0"/>
    <x v="0"/>
    <s v="USD"/>
    <s v="Sector Público No Financiero SPNF"/>
    <s v="Gobierno General"/>
    <s v="Gobierno Central"/>
    <s v="PGE"/>
    <s v="Préstamos"/>
    <x v="27"/>
    <s v="GOBIERNO CENTRAL"/>
    <x v="3"/>
    <s v="CHINA"/>
    <s v="BANCO OF CHINA CAÑAR"/>
    <s v="BANCO OF CHINA CAÑAR"/>
    <s v="BANCO OF CHINA"/>
    <n v="44832088.729999997"/>
    <n v="0"/>
    <n v="14944029.6"/>
    <n v="1712480.63"/>
    <n v="0"/>
    <n v="0"/>
    <n v="0"/>
    <n v="0"/>
    <n v="29888059.129999999"/>
    <d v="2013-07-31T00:00:00"/>
    <d v="2027-07-31T00:00:00"/>
    <n v="298880591.93000001"/>
    <n v="298880591.93000001"/>
    <n v="1"/>
    <n v="14.008219178082191"/>
    <n v="8.1253500000000006E-2"/>
    <s v="SOFR 6 MESES"/>
    <n v="3.5E-4"/>
    <n v="1"/>
    <n v="14.008219178082191"/>
    <n v="8.1253500000000006E-2"/>
    <s v="Convenios Originales (Bancos)"/>
    <s v="BANCO OF CHINA"/>
  </r>
  <r>
    <n v="28087000"/>
    <x v="0"/>
    <x v="0"/>
    <x v="0"/>
    <s v="EUR"/>
    <s v="Sector Público No Financiero SPNF"/>
    <s v="Gobierno General"/>
    <s v="Gobierno Central"/>
    <s v="PGE"/>
    <s v="Préstamos"/>
    <x v="28"/>
    <s v="GOBIERNO CENTRAL"/>
    <x v="3"/>
    <s v="BANKS"/>
    <s v="UNICREDIT EUR.12.9"/>
    <s v="UNICREDIT EUR.12.9"/>
    <s v="UNICREDIT"/>
    <n v="7027661.7010000004"/>
    <n v="0"/>
    <n v="0"/>
    <n v="0"/>
    <n v="0"/>
    <n v="65526.699999999255"/>
    <n v="0"/>
    <n v="0"/>
    <n v="7093188.4009999996"/>
    <d v="2014-09-25T00:00:00"/>
    <d v="2030-09-30T00:00:00"/>
    <n v="15401850.842"/>
    <n v="15401850.842"/>
    <n v="4.1698630136986301"/>
    <n v="16.024657534246575"/>
    <n v="0"/>
    <s v="SIN TASA"/>
    <n v="0"/>
    <n v="4.1698630136986301"/>
    <n v="16.024657534246575"/>
    <n v="0"/>
    <s v="Convenios Originales (Bancos)"/>
    <s v="UNICREDIT"/>
  </r>
  <r>
    <n v="28089000"/>
    <x v="0"/>
    <x v="0"/>
    <x v="0"/>
    <s v="USD"/>
    <s v="Sector Público No Financiero SPNF"/>
    <s v="Gobierno General"/>
    <s v="Gobierno Central"/>
    <s v="PGE"/>
    <s v="Préstamos"/>
    <x v="27"/>
    <s v="GOBIERNO CENTRAL"/>
    <x v="3"/>
    <s v="CHINA"/>
    <s v="BANK OF CHINA 10CARR"/>
    <s v="BANK OF CHINA 10CARR"/>
    <s v="BANCO OF CHINA"/>
    <n v="46703145.899999999"/>
    <n v="0"/>
    <n v="0"/>
    <n v="0"/>
    <n v="0"/>
    <n v="0"/>
    <n v="0"/>
    <n v="0"/>
    <n v="46703145.899999999"/>
    <d v="2014-11-24T00:00:00"/>
    <d v="2027-11-27T00:00:00"/>
    <n v="311964433.63"/>
    <n v="311415318.31"/>
    <n v="1.3260273972602741"/>
    <n v="13.016438356164384"/>
    <n v="7.6302800000000004E-2"/>
    <s v="SOFR 6 MESES"/>
    <n v="3.5E-4"/>
    <n v="1.3260273972602741"/>
    <n v="13.016438356164384"/>
    <n v="7.6302800000000004E-2"/>
    <s v="Convenios Originales (Bancos)"/>
    <s v="BANCO OF CHINA"/>
  </r>
  <r>
    <n v="28090000"/>
    <x v="0"/>
    <x v="0"/>
    <x v="0"/>
    <s v="EUR"/>
    <s v="Sector Público No Financiero SPNF"/>
    <s v="Gobierno General"/>
    <s v="Gobierno Central"/>
    <s v="PGE"/>
    <s v="Préstamos"/>
    <x v="28"/>
    <s v="GOBIERNO CENTRAL"/>
    <x v="3"/>
    <s v="BANKS"/>
    <s v="UNICREDIT BANK 6.0 M"/>
    <s v="UNICREDIT BANK 6.0 M"/>
    <s v="UNICREDIT"/>
    <n v="3246252.6740000001"/>
    <n v="0"/>
    <n v="0"/>
    <n v="0"/>
    <n v="0"/>
    <n v="30268.421000000089"/>
    <n v="0"/>
    <n v="0"/>
    <n v="3276521.0950000002"/>
    <d v="2014-12-11T00:00:00"/>
    <d v="2030-08-19T00:00:00"/>
    <n v="6610200"/>
    <n v="6610200"/>
    <n v="4.0547945205479454"/>
    <n v="15.698630136986301"/>
    <n v="0"/>
    <s v="SIN TASA"/>
    <n v="0"/>
    <n v="4.0547945205479454"/>
    <n v="15.698630136986301"/>
    <n v="0"/>
    <s v="Convenios Originales (Bancos)"/>
    <s v="UNICREDIT"/>
  </r>
  <r>
    <n v="28091000"/>
    <x v="0"/>
    <x v="0"/>
    <x v="0"/>
    <s v="USD"/>
    <s v="Sector Público No Financiero SPNF"/>
    <s v="Gobierno General"/>
    <s v="Gobierno Central"/>
    <s v="PGE"/>
    <s v="Préstamos"/>
    <x v="26"/>
    <s v="GOBIERNO CENTRAL"/>
    <x v="3"/>
    <s v="BANKS"/>
    <s v="BEI"/>
    <s v="BEI"/>
    <s v="BEI"/>
    <n v="23228296.02"/>
    <n v="0"/>
    <n v="0"/>
    <n v="0"/>
    <n v="0"/>
    <n v="0"/>
    <n v="0"/>
    <n v="0"/>
    <n v="23228296.02"/>
    <d v="2014-12-01T00:00:00"/>
    <d v="2035-12-03T00:00:00"/>
    <n v="124800000"/>
    <n v="34434211.609999999"/>
    <n v="9.3479452054794514"/>
    <n v="21.019178082191782"/>
    <n v="4.9029900000000001E-2"/>
    <s v="SOFR 6 MESES"/>
    <n v="1.12E-4"/>
    <n v="9.3479452054794514"/>
    <n v="21.019178082191782"/>
    <n v="4.9029900000000001E-2"/>
    <s v="Convenios Originales (Bancos)"/>
    <s v="BEI"/>
  </r>
  <r>
    <n v="28093000"/>
    <x v="0"/>
    <x v="0"/>
    <x v="0"/>
    <s v="USD"/>
    <s v="Sector Público No Financiero SPNF"/>
    <s v="Gobierno General"/>
    <s v="Gobierno Central"/>
    <s v="PGE"/>
    <s v="Préstamos"/>
    <x v="27"/>
    <s v="GOBIERNO CENTRAL"/>
    <x v="3"/>
    <s v="CHINA"/>
    <s v="BANCO OF CHINA 3 CAR"/>
    <s v="BANCO OF CHINA 3 CAR"/>
    <s v="BANCO OF CHINA"/>
    <n v="16367180.16"/>
    <n v="0"/>
    <n v="0"/>
    <n v="0"/>
    <n v="0"/>
    <n v="0"/>
    <n v="0"/>
    <n v="0"/>
    <n v="16367180.16"/>
    <d v="2015-03-31T00:00:00"/>
    <d v="2028-03-30T00:00:00"/>
    <n v="85710077.900000006"/>
    <n v="81835900.959999993"/>
    <n v="1.6657534246575343"/>
    <n v="13.008219178082191"/>
    <n v="7.8001299999999996E-2"/>
    <s v="SOFR 6 MESES"/>
    <n v="3.5E-4"/>
    <n v="1.6657534246575343"/>
    <n v="13.008219178082191"/>
    <n v="7.8001299999999996E-2"/>
    <s v="Convenios Originales (Bancos)"/>
    <s v="BANCO OF CHINA"/>
  </r>
  <r>
    <n v="28095000"/>
    <x v="0"/>
    <x v="0"/>
    <x v="1"/>
    <s v="USD"/>
    <s v="Sector Público No Financiero SPNF"/>
    <s v="Empresas Públicas No Financieras EPNF"/>
    <s v="Empresas Públicas No Financieras EPNF"/>
    <s v="Empresas Públicas No Financieras EPNF"/>
    <s v="Préstamos"/>
    <x v="26"/>
    <s v="EMAPA-G"/>
    <x v="3"/>
    <s v="BANKS"/>
    <s v="BEI"/>
    <s v="BEI"/>
    <s v="BEI"/>
    <n v="71548572.590000004"/>
    <n v="0"/>
    <n v="0"/>
    <n v="0"/>
    <n v="0"/>
    <n v="1.4901161193847656E-8"/>
    <n v="0"/>
    <n v="0"/>
    <n v="71548572.590000018"/>
    <d v="2015-07-29T00:00:00"/>
    <d v="2037-04-21T00:00:00"/>
    <n v="102500000"/>
    <n v="102500000"/>
    <n v="10.731506849315069"/>
    <n v="21.745205479452054"/>
    <n v="3.0030000000000001E-2"/>
    <s v="FIJA"/>
    <n v="0"/>
    <n v="10.731506849315069"/>
    <n v="21.745205479452054"/>
    <n v="3.0030000000000001E-2"/>
    <s v="Convenios Originales (Bancos)"/>
    <s v="BEI"/>
  </r>
  <r>
    <n v="28099000"/>
    <x v="0"/>
    <x v="0"/>
    <x v="0"/>
    <s v="USD"/>
    <s v="Sector Público No Financiero SPNF"/>
    <s v="Gobierno General"/>
    <s v="Gobierno Central"/>
    <s v="PGE"/>
    <s v="Préstamos"/>
    <x v="26"/>
    <s v="GOBIERNO CENTRAL"/>
    <x v="3"/>
    <s v="BANKS"/>
    <s v="BEI USD.175.0 M."/>
    <s v="BEI USD.175.0 M."/>
    <s v="BEI"/>
    <n v="147250000"/>
    <n v="0"/>
    <n v="0"/>
    <n v="2299000"/>
    <n v="0"/>
    <n v="0"/>
    <n v="0"/>
    <n v="0"/>
    <n v="147250000"/>
    <d v="2016-11-14T00:00:00"/>
    <d v="2042-04-21T00:00:00"/>
    <n v="175000000"/>
    <n v="152500000"/>
    <n v="15.734246575342466"/>
    <n v="25.449315068493149"/>
    <n v="4.598E-2"/>
    <s v="FIJA"/>
    <n v="0"/>
    <n v="15.734246575342466"/>
    <n v="25.449315068493149"/>
    <n v="4.598E-2"/>
    <s v="Convenios Originales (Bancos)"/>
    <s v="BEI"/>
  </r>
  <r>
    <n v="28101000"/>
    <x v="0"/>
    <x v="0"/>
    <x v="0"/>
    <s v="USD"/>
    <s v="Sector Público No Financiero SPNF"/>
    <s v="Gobierno General"/>
    <s v="Gobierno Central"/>
    <s v="PGE"/>
    <s v="Préstamos"/>
    <x v="26"/>
    <s v="GOBIERNO CENTRAL"/>
    <x v="3"/>
    <s v="BANKS"/>
    <s v="BEI USD 72.9 M"/>
    <s v="BEI USD 72.9 M"/>
    <s v="BEI"/>
    <n v="9378899.9900000002"/>
    <n v="0"/>
    <n v="0"/>
    <n v="0"/>
    <n v="0"/>
    <n v="0"/>
    <n v="0"/>
    <n v="0"/>
    <n v="9378899.9900000002"/>
    <d v="2016-12-28T00:00:00"/>
    <d v="2040-05-29T00:00:00"/>
    <n v="72947000"/>
    <n v="72947000"/>
    <n v="13.838356164383562"/>
    <n v="23.432876712328767"/>
    <n v="2.2200000000000001E-2"/>
    <s v="FIJA"/>
    <n v="0"/>
    <n v="13.838356164383562"/>
    <n v="23.432876712328767"/>
    <n v="2.2200000000000001E-2"/>
    <s v="Convenios Originales (Bancos)"/>
    <s v="BEI"/>
  </r>
  <r>
    <n v="28110000"/>
    <x v="0"/>
    <x v="0"/>
    <x v="1"/>
    <s v="USD"/>
    <s v="Sector Público No Financiero SPNF"/>
    <s v="Gobierno General"/>
    <s v="Gobiernos Autonomos Descentralizados GADS"/>
    <s v="Concejo Municipal"/>
    <s v="Préstamos"/>
    <x v="26"/>
    <s v="MUN. CUENCA"/>
    <x v="3"/>
    <s v="BANKS"/>
    <s v="BEI ETAPA CUENCA"/>
    <s v="BEI ETAPA CUENCA"/>
    <s v="BEI"/>
    <n v="7025488.25"/>
    <n v="0"/>
    <n v="0"/>
    <n v="0"/>
    <n v="0"/>
    <n v="0"/>
    <n v="0"/>
    <n v="0"/>
    <n v="7025488.25"/>
    <d v="2020-01-24T00:00:00"/>
    <d v="2043-10-15T00:00:00"/>
    <n v="34100000"/>
    <n v="34100000"/>
    <n v="17.219178082191782"/>
    <n v="23.739726027397261"/>
    <n v="2.7220000000000001E-2"/>
    <s v="FIJA"/>
    <n v="0"/>
    <n v="17.219178082191782"/>
    <n v="23.739726027397261"/>
    <n v="2.7220000000000001E-2"/>
    <s v="Convenios Originales (Bancos)"/>
    <s v="BEI"/>
  </r>
  <r>
    <n v="28111000"/>
    <x v="0"/>
    <x v="0"/>
    <x v="1"/>
    <s v="USD"/>
    <s v="Sector Público No Financiero SPNF"/>
    <s v="Gobierno General"/>
    <s v="Gobiernos Autonomos Descentralizados GADS"/>
    <s v="Concejo Municipal"/>
    <s v="Préstamos"/>
    <x v="26"/>
    <s v="MUN. PORTOVIEJO"/>
    <x v="3"/>
    <s v="BANKS"/>
    <s v="BEI MUN PORTOVIEJO"/>
    <s v="BEI MUN PORTOVIEJO"/>
    <s v="BEI"/>
    <n v="48547758.710000001"/>
    <n v="0"/>
    <n v="0"/>
    <n v="163960.85"/>
    <n v="14329.01"/>
    <n v="0"/>
    <n v="0"/>
    <n v="0"/>
    <n v="48547758.710000001"/>
    <d v="2020-11-30T00:00:00"/>
    <d v="2051-12-14T00:00:00"/>
    <n v="59885000"/>
    <n v="59885000"/>
    <n v="25.389041095890413"/>
    <n v="31.057534246575344"/>
    <n v="4.8090000000000001E-2"/>
    <s v="FIJA"/>
    <n v="0"/>
    <n v="25.389041095890413"/>
    <n v="31.057534246575344"/>
    <n v="4.8090000000000001E-2"/>
    <s v="Convenios Originales (Bancos)"/>
    <s v="BEI"/>
  </r>
  <r>
    <n v="28112000"/>
    <x v="0"/>
    <x v="1"/>
    <x v="1"/>
    <s v="USD"/>
    <s v="Sector Público Financiero SPF"/>
    <s v="Sector Público Financiero SPF"/>
    <s v="Sector Público Financiero SPF"/>
    <s v="Banco de Desarrollo del Ecuador"/>
    <s v="Préstamos"/>
    <x v="26"/>
    <s v="BANCO DEL ESTADO"/>
    <x v="3"/>
    <s v="BANKS"/>
    <s v="BEI USD.100.M"/>
    <s v="BEI USD.100.M"/>
    <s v="BEI"/>
    <n v="85344091.969999999"/>
    <n v="0"/>
    <n v="0"/>
    <n v="0"/>
    <n v="0"/>
    <n v="0"/>
    <n v="0"/>
    <n v="0"/>
    <n v="85344091.969999999"/>
    <d v="2021-12-24T00:00:00"/>
    <d v="2041-12-20T00:00:00"/>
    <n v="100000000"/>
    <n v="100000000"/>
    <n v="15.4"/>
    <n v="20.002739726027396"/>
    <n v="3.5402000000000003E-2"/>
    <s v="FIJA"/>
    <n v="0"/>
    <n v="15.4"/>
    <n v="20.002739726027396"/>
    <n v="3.5402000000000003E-2"/>
    <s v="Convenios Originales (Bancos)"/>
    <s v="BEI"/>
  </r>
  <r>
    <n v="28113000"/>
    <x v="0"/>
    <x v="0"/>
    <x v="1"/>
    <s v="USD"/>
    <s v="Sector Público No Financiero SPNF"/>
    <s v="Empresas Públicas No Financieras EPNF"/>
    <s v="Empresas Públicas No Financieras EPNF"/>
    <s v="Empresas Públicas No Financieras EPNF"/>
    <s v="Préstamos"/>
    <x v="26"/>
    <s v="CELEC EP"/>
    <x v="3"/>
    <s v="BANKS"/>
    <s v="FI 93397"/>
    <s v="FI 93397"/>
    <s v="BEI"/>
    <n v="0"/>
    <n v="0"/>
    <n v="0"/>
    <n v="0"/>
    <n v="110590.28"/>
    <n v="0"/>
    <n v="0"/>
    <n v="0"/>
    <n v="0"/>
    <d v="2023-12-28T00:00:00"/>
    <d v="2044-11-15T00:00:00"/>
    <n v="125000000"/>
    <n v="125000000"/>
    <n v="18.306849315068494"/>
    <n v="20.898630136986302"/>
    <n v="1.15E-2"/>
    <s v="FIJA"/>
    <n v="0"/>
    <n v="18.306849315068494"/>
    <n v="20.898630136986302"/>
    <n v="1.15E-2"/>
    <s v="Convenios Originales (Bancos)"/>
    <s v="BEI"/>
  </r>
  <r>
    <n v="28114000"/>
    <x v="0"/>
    <x v="0"/>
    <x v="0"/>
    <s v="USD"/>
    <s v="Sector Público No Financiero SPNF"/>
    <s v="Gobierno General"/>
    <s v="Gobierno Central"/>
    <s v="PGE"/>
    <s v="Préstamos"/>
    <x v="25"/>
    <s v="GOBIERNO CENTRAL"/>
    <x v="3"/>
    <s v="BANKS"/>
    <s v="BNYM 500 M"/>
    <s v="GOLDAMSN SATANDER"/>
    <s v="THE BANK OF NEW YORK"/>
    <n v="500000000"/>
    <n v="0"/>
    <n v="0"/>
    <n v="0"/>
    <n v="0"/>
    <n v="0"/>
    <n v="0"/>
    <n v="0"/>
    <n v="500000000"/>
    <d v="2025-12-26T00:00:00"/>
    <d v="2038-09-15T00:00:00"/>
    <n v="500000000"/>
    <n v="500000000"/>
    <n v="12.134246575342466"/>
    <n v="12.728767123287671"/>
    <n v="7.0838579999999998E-2"/>
    <s v="SOFR 6 MESES"/>
    <n v="3.4000000000000002E-4"/>
    <n v="12.134246575342466"/>
    <n v="12.728767123287671"/>
    <n v="7.0838579999999998E-2"/>
    <s v="Convenios Originales (Bancos)"/>
    <s v="BONYM"/>
  </r>
  <r>
    <n v="30054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792-SF-EC   USD"/>
    <s v="792-SF-EC   USD"/>
    <s v="BID"/>
    <n v="685202.43"/>
    <n v="0"/>
    <n v="0"/>
    <n v="0"/>
    <n v="0"/>
    <n v="0"/>
    <n v="0"/>
    <n v="0"/>
    <n v="685202.43"/>
    <d v="1986-12-11T00:00:00"/>
    <d v="2026-11-24T00:00:00"/>
    <n v="13018844.73"/>
    <n v="13018844.73"/>
    <n v="0.31780821917808222"/>
    <n v="39.980821917808221"/>
    <n v="0.02"/>
    <s v="FIJA"/>
    <n v="0"/>
    <n v="0.31780821917808222"/>
    <n v="39.980821917808221"/>
    <n v="0.02"/>
    <s v="BID"/>
    <s v="BID"/>
  </r>
  <r>
    <n v="30055101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805-SF-EC   USD"/>
    <s v="805-SF-EC   USD"/>
    <s v="BID"/>
    <n v="959045.22"/>
    <n v="0"/>
    <n v="0"/>
    <n v="0"/>
    <n v="0"/>
    <n v="0"/>
    <n v="0"/>
    <n v="0"/>
    <n v="959045.22"/>
    <d v="1987-03-25T00:00:00"/>
    <d v="2027-03-24T00:00:00"/>
    <n v="9110915.9499999993"/>
    <n v="9110915.9499999993"/>
    <n v="0.64657534246575343"/>
    <n v="40.024657534246572"/>
    <n v="0.02"/>
    <s v="FIJA"/>
    <n v="0"/>
    <n v="0.64657534246575343"/>
    <n v="40.024657534246572"/>
    <n v="0.02"/>
    <s v="BID"/>
    <s v="BID"/>
  </r>
  <r>
    <n v="300571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824-SF-EC   USD"/>
    <s v="824-SF-EC   USD"/>
    <s v="BID"/>
    <n v="1134503.6599999999"/>
    <n v="0"/>
    <n v="0"/>
    <n v="0"/>
    <n v="0"/>
    <n v="0"/>
    <n v="0"/>
    <n v="0"/>
    <n v="1134503.6599999999"/>
    <d v="1989-09-28T00:00:00"/>
    <d v="2029-09-24T00:00:00"/>
    <n v="3889726.81"/>
    <n v="3889726.81"/>
    <n v="3.1534246575342464"/>
    <n v="40.016438356164386"/>
    <n v="0.02"/>
    <s v="FIJA"/>
    <n v="0"/>
    <n v="3.1534246575342464"/>
    <n v="40.016438356164386"/>
    <n v="0.02"/>
    <s v="BID"/>
    <s v="BID"/>
  </r>
  <r>
    <n v="300581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834-SF-EC   USD"/>
    <s v="834-SF-EC   USD"/>
    <s v="BID"/>
    <n v="5716644.5099999998"/>
    <n v="0"/>
    <n v="0"/>
    <n v="0"/>
    <n v="0"/>
    <n v="0"/>
    <n v="0"/>
    <n v="0"/>
    <n v="5716644.5099999998"/>
    <d v="1990-05-03T00:00:00"/>
    <d v="2030-05-06T00:00:00"/>
    <n v="18579094.77"/>
    <n v="18579094.77"/>
    <n v="3.7671232876712328"/>
    <n v="40.035616438356165"/>
    <n v="0.02"/>
    <s v="FIJA"/>
    <n v="0"/>
    <n v="3.7671232876712328"/>
    <n v="40.035616438356165"/>
    <n v="0.02"/>
    <s v="BID"/>
    <s v="BID"/>
  </r>
  <r>
    <n v="30059100"/>
    <x v="0"/>
    <x v="0"/>
    <x v="1"/>
    <s v="USD"/>
    <s v="Sector Público No Financiero SPNF"/>
    <s v="Empresas Públicas No Financieras EPNF"/>
    <s v="Empresas Públicas No Financieras EPNF"/>
    <s v="Empresas Públicas No Financieras EPNF"/>
    <s v="Préstamos"/>
    <x v="0"/>
    <s v="ETAPA  EP CUENCA"/>
    <x v="0"/>
    <s v="INTERNATIONAL ORGANIZATIONS"/>
    <s v="842-SF-EC ETAPA  USD"/>
    <s v="842-SF-EC ETAPA  USD"/>
    <s v="BID"/>
    <n v="501968.7"/>
    <n v="0"/>
    <n v="0"/>
    <n v="0"/>
    <n v="0"/>
    <n v="0"/>
    <n v="0"/>
    <n v="0"/>
    <n v="501968.7"/>
    <d v="1990-10-30T00:00:00"/>
    <d v="2030-10-24T00:00:00"/>
    <n v="1506134.34"/>
    <n v="1506134.34"/>
    <n v="4.2356164383561641"/>
    <n v="40.010958904109586"/>
    <n v="0.02"/>
    <s v="FIJA"/>
    <n v="0"/>
    <n v="4.2356164383561641"/>
    <n v="40.010958904109586"/>
    <n v="0.02"/>
    <s v="BID"/>
    <s v="BID"/>
  </r>
  <r>
    <n v="30059101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842-SF-EC D.CAM. USD"/>
    <s v="842-SF-EC D.CAM. USD"/>
    <s v="BID"/>
    <n v="5145456.18"/>
    <n v="0"/>
    <n v="0"/>
    <n v="0"/>
    <n v="0"/>
    <n v="0"/>
    <n v="0"/>
    <n v="0"/>
    <n v="5145456.18"/>
    <d v="1990-10-30T00:00:00"/>
    <d v="2030-10-24T00:00:00"/>
    <n v="15436133.039999999"/>
    <n v="15436133.039999999"/>
    <n v="4.2356164383561641"/>
    <n v="40.010958904109586"/>
    <n v="0.02"/>
    <s v="FIJA"/>
    <n v="0"/>
    <n v="4.2356164383561641"/>
    <n v="40.010958904109586"/>
    <n v="0.02"/>
    <s v="BID"/>
    <s v="BID"/>
  </r>
  <r>
    <n v="30060100"/>
    <x v="0"/>
    <x v="1"/>
    <x v="1"/>
    <s v="USD"/>
    <s v="Sector Público Financiero SPF"/>
    <s v="Sector Público Financiero SPF"/>
    <s v="Sector Público Financiero SPF"/>
    <s v="Banco de Desarrollo del Ecuador"/>
    <s v="Préstamos"/>
    <x v="0"/>
    <s v="BANCO DEL ESTADO"/>
    <x v="0"/>
    <s v="INTERNATIONAL ORGANIZATIONS"/>
    <s v="843-SF-EC BEDE USD"/>
    <s v="843-SF-EC BEDE USD"/>
    <s v="BID"/>
    <n v="586701.6"/>
    <n v="0"/>
    <n v="0"/>
    <n v="0"/>
    <n v="0"/>
    <n v="0"/>
    <n v="0"/>
    <n v="0"/>
    <n v="586701.6"/>
    <d v="1991-02-15T00:00:00"/>
    <d v="2031-02-15T00:00:00"/>
    <n v="1584094.39"/>
    <n v="1584094.39"/>
    <n v="4.5479452054794525"/>
    <n v="40.027397260273972"/>
    <n v="0.02"/>
    <s v="FIJA"/>
    <n v="0"/>
    <n v="4.5479452054794525"/>
    <n v="40.027397260273972"/>
    <n v="0.02"/>
    <s v="BID"/>
    <s v="BID"/>
  </r>
  <r>
    <n v="30060101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843-SF-EC  USD GOB."/>
    <s v="843-SF-EC  USD GOB."/>
    <s v="BID"/>
    <n v="2029307.16"/>
    <n v="0"/>
    <n v="0"/>
    <n v="0"/>
    <n v="0"/>
    <n v="0"/>
    <n v="0"/>
    <n v="0"/>
    <n v="2029307.16"/>
    <d v="1991-02-15T00:00:00"/>
    <d v="2031-02-15T00:00:00"/>
    <n v="5479129.4000000004"/>
    <n v="5479129.4000000004"/>
    <n v="4.5479452054794525"/>
    <n v="40.027397260273972"/>
    <n v="0.02"/>
    <s v="FIJA"/>
    <n v="0"/>
    <n v="4.5479452054794525"/>
    <n v="40.027397260273972"/>
    <n v="0.02"/>
    <s v="BID"/>
    <s v="BID"/>
  </r>
  <r>
    <n v="30060102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843-SF-EC D.CAMB.USD"/>
    <s v="843-SF-EC D.CAMB.USD"/>
    <s v="BID"/>
    <n v="3447275.7"/>
    <n v="0"/>
    <n v="0"/>
    <n v="0"/>
    <n v="0"/>
    <n v="0"/>
    <n v="0"/>
    <n v="0"/>
    <n v="3447275.7"/>
    <d v="1991-02-15T00:00:00"/>
    <d v="2031-02-15T00:00:00"/>
    <n v="9307644.1400000006"/>
    <n v="9307644.1400000006"/>
    <n v="4.5479452054794525"/>
    <n v="40.027397260273972"/>
    <n v="0.02"/>
    <s v="FIJA"/>
    <n v="0"/>
    <n v="4.5479452054794525"/>
    <n v="40.027397260273972"/>
    <n v="0.02"/>
    <s v="BID"/>
    <s v="BID"/>
  </r>
  <r>
    <n v="30063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900-SF-EC    USD"/>
    <s v="900-SF-EC    USD"/>
    <s v="BID"/>
    <n v="522336.09"/>
    <n v="0"/>
    <n v="32646.01"/>
    <n v="5180.43"/>
    <n v="0"/>
    <n v="0"/>
    <n v="0"/>
    <n v="0"/>
    <n v="489690.08"/>
    <d v="1994-01-27T00:00:00"/>
    <d v="2034-01-27T00:00:00"/>
    <n v="1077318.3500000001"/>
    <n v="1077318.3500000001"/>
    <n v="7.4986301369863018"/>
    <n v="40.027397260273972"/>
    <n v="0.02"/>
    <s v="FIJA"/>
    <n v="0"/>
    <n v="7.4986301369863018"/>
    <n v="40.027397260273972"/>
    <n v="0.02"/>
    <s v="BID"/>
    <s v="BID"/>
  </r>
  <r>
    <n v="300641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904-SF-EC   USD"/>
    <s v="904-SF-EC   USD"/>
    <s v="BID"/>
    <n v="912826.54"/>
    <n v="0"/>
    <n v="57051.65"/>
    <n v="9053.24"/>
    <n v="0"/>
    <n v="0"/>
    <n v="0"/>
    <n v="0"/>
    <n v="855774.89"/>
    <d v="1994-01-27T00:00:00"/>
    <d v="2034-01-27T00:00:00"/>
    <n v="1882704.59"/>
    <n v="1882704.59"/>
    <n v="7.4986301369863018"/>
    <n v="40.027397260273972"/>
    <n v="0.02"/>
    <s v="FIJA"/>
    <n v="0"/>
    <n v="7.4986301369863018"/>
    <n v="40.027397260273972"/>
    <n v="0.02"/>
    <s v="BID"/>
    <s v="BID"/>
  </r>
  <r>
    <n v="300651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913-SF-EC   USD"/>
    <s v="913-SF-EC   USD"/>
    <s v="BID"/>
    <n v="3802338.98"/>
    <n v="0"/>
    <n v="0"/>
    <n v="0"/>
    <n v="0"/>
    <n v="0"/>
    <n v="0"/>
    <n v="0"/>
    <n v="3802338.98"/>
    <d v="1994-04-09T00:00:00"/>
    <d v="2034-04-09T00:00:00"/>
    <n v="8079970.4000000004"/>
    <n v="8079970.4000000004"/>
    <n v="7.6958904109589037"/>
    <n v="40.027397260273972"/>
    <n v="0.02"/>
    <s v="FIJA"/>
    <n v="0"/>
    <n v="7.6958904109589037"/>
    <n v="40.027397260273972"/>
    <n v="0.02"/>
    <s v="BID"/>
    <s v="BID"/>
  </r>
  <r>
    <n v="300661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928-SF-EC     USD"/>
    <s v="928-SF-EC     USD"/>
    <s v="BID"/>
    <n v="4102381.35"/>
    <n v="0"/>
    <n v="0"/>
    <n v="0"/>
    <n v="0"/>
    <n v="0"/>
    <n v="0"/>
    <n v="0"/>
    <n v="4102381.35"/>
    <d v="1994-10-13T00:00:00"/>
    <d v="2034-10-13T00:00:00"/>
    <n v="8446079.0700000003"/>
    <n v="8446079.0700000003"/>
    <n v="8.2082191780821923"/>
    <n v="40.027397260273972"/>
    <n v="0.02"/>
    <s v="FIJA"/>
    <n v="0"/>
    <n v="8.2082191780821923"/>
    <n v="40.027397260273972"/>
    <n v="0.02"/>
    <s v="BID"/>
    <s v="BID"/>
  </r>
  <r>
    <n v="30067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919-SF-EC   USD"/>
    <s v="919-SF-EC   USD"/>
    <s v="BID"/>
    <n v="3461545.22"/>
    <n v="0"/>
    <n v="203620.31"/>
    <n v="34330.94"/>
    <n v="0"/>
    <n v="0"/>
    <n v="0"/>
    <n v="0"/>
    <n v="3257924.91"/>
    <d v="1994-07-26T00:00:00"/>
    <d v="2034-07-26T00:00:00"/>
    <n v="6923090.4900000002"/>
    <n v="6923090.4900000002"/>
    <n v="7.9917808219178079"/>
    <n v="40.027397260273972"/>
    <n v="0.02"/>
    <s v="FIJA"/>
    <n v="0"/>
    <n v="7.9917808219178079"/>
    <n v="40.027397260273972"/>
    <n v="0.02"/>
    <s v="BID"/>
    <s v="BID"/>
  </r>
  <r>
    <n v="31000000"/>
    <x v="0"/>
    <x v="0"/>
    <x v="0"/>
    <s v="USD"/>
    <s v="Sector Público No Financiero SPNF"/>
    <s v="Gobierno General"/>
    <s v="Gobierno Central"/>
    <s v="PGE"/>
    <s v="Préstamos"/>
    <x v="29"/>
    <s v="GOBIERNO CENTRAL"/>
    <x v="4"/>
    <s v="FINANCIAL INTERNATIONAL ORGANIZATIONS"/>
    <s v="GPS BLUE"/>
    <s v="GPS BLUE"/>
    <s v="GPS BLUE"/>
    <n v="656022000"/>
    <n v="0"/>
    <n v="0"/>
    <n v="0"/>
    <n v="0"/>
    <n v="0"/>
    <n v="0"/>
    <n v="0"/>
    <n v="656022000"/>
    <d v="2023-04-25T00:00:00"/>
    <d v="2041-11-09T00:00:00"/>
    <n v="656022000"/>
    <n v="656022000"/>
    <n v="15.287671232876713"/>
    <n v="18.556164383561644"/>
    <n v="6.9750000000000006E-2"/>
    <s v="FIJA"/>
    <n v="0"/>
    <n v="15.287671232876713"/>
    <n v="18.556164383561644"/>
    <n v="6.9750000000000006E-2"/>
    <s v="GPS BLUE"/>
    <s v="GPS BLUE"/>
  </r>
  <r>
    <n v="31000001"/>
    <x v="0"/>
    <x v="0"/>
    <x v="0"/>
    <s v="USD"/>
    <s v="Sector Público No Financiero SPNF"/>
    <s v="Gobierno General"/>
    <s v="Gobierno Central"/>
    <s v="PGE"/>
    <s v="Préstamos"/>
    <x v="30"/>
    <s v="GOBIERNO CENTRAL"/>
    <x v="4"/>
    <s v="FINANCIAL INTERNATIONAL ORGANIZATIONS"/>
    <s v="AMAZON DAC"/>
    <s v="AMAZON DAC"/>
    <s v="AMAZON DAC"/>
    <n v="1000000000"/>
    <n v="0"/>
    <n v="0"/>
    <n v="0"/>
    <n v="20000"/>
    <n v="0"/>
    <n v="0"/>
    <n v="0"/>
    <n v="1000000000"/>
    <d v="2024-12-03T00:00:00"/>
    <d v="2041-12-16T00:00:00"/>
    <n v="1000000000"/>
    <n v="1000000000"/>
    <n v="15.389041095890411"/>
    <n v="17.046575342465754"/>
    <n v="6.9400000000000003E-2"/>
    <s v="FIJA"/>
    <n v="0"/>
    <n v="15.389041095890411"/>
    <n v="17.046575342465754"/>
    <n v="6.9400000000000003E-2"/>
    <s v="AMAZON CONSERVATION DAC"/>
    <s v="AMAZON CONSERVATION DAC"/>
  </r>
  <r>
    <n v="20266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1707-OC-EC"/>
    <s v="1707/OC-EC"/>
    <s v="BID"/>
    <n v="0"/>
    <n v="0"/>
    <n v="0"/>
    <n v="0"/>
    <n v="0"/>
    <n v="0"/>
    <n v="0"/>
    <n v="0"/>
    <n v="0"/>
    <d v="2006-05-25T00:00:00"/>
    <d v="2026-05-25T00:00:00"/>
    <n v="5000000"/>
    <n v="4343173.07"/>
    <n v="-0.18356164383561643"/>
    <n v="20.013698630136986"/>
    <n v="4.2626999999999998E-2"/>
    <s v="FIJA"/>
    <n v="0"/>
    <n v="-0.18356164383561643"/>
    <n v="20.013698630136986"/>
    <n v="4.2626999999999998E-2"/>
    <s v="BID"/>
    <s v="BID"/>
  </r>
  <r>
    <n v="23271000"/>
    <x v="0"/>
    <x v="0"/>
    <x v="1"/>
    <s v="USD"/>
    <s v="Sector Público No Financiero SPNF"/>
    <s v="Empresas Públicas No Financieras EPNF"/>
    <s v="Empresas Públicas No Financieras EPNF"/>
    <s v="Empresas Públicas No Financieras EPNF"/>
    <s v="Préstamos"/>
    <x v="18"/>
    <s v="EMAPAG"/>
    <x v="1"/>
    <s v="BILATERALS"/>
    <s v="AFD CEC 1046 01A"/>
    <s v="AFD CEC 1046 01A"/>
    <s v="AFD"/>
    <n v="0"/>
    <n v="0"/>
    <n v="0"/>
    <n v="0"/>
    <n v="0"/>
    <n v="0"/>
    <n v="0"/>
    <n v="0"/>
    <n v="0"/>
    <d v="2025-11-27T00:00:00"/>
    <d v="2045-09-30T00:00:00"/>
    <n v="40000000"/>
    <n v="40000000"/>
    <n v="19.18082191780822"/>
    <n v="19.854794520547944"/>
    <n v="0"/>
    <s v="SOFR 6 MESES"/>
    <n v="2.5000000000000001E-5"/>
    <n v="19.18082191780822"/>
    <n v="19.854794520547944"/>
    <n v="0"/>
    <s v="Convenios Originales (Gobiernos)"/>
    <s v="AFD"/>
  </r>
  <r>
    <n v="23220000"/>
    <x v="0"/>
    <x v="1"/>
    <x v="1"/>
    <s v="EUR"/>
    <s v="Sector Público Financiero SPF"/>
    <s v="Sector Público Financiero SPF"/>
    <s v="Sector Público Financiero SPF"/>
    <s v="Banco de Desarrollo del Ecuador"/>
    <s v="Préstamos"/>
    <x v="9"/>
    <s v="BANCO DEL ESTADO"/>
    <x v="1"/>
    <s v="BILATERALS"/>
    <s v="BDE KFW 6510.0"/>
    <s v="BDE KFW 6510.0"/>
    <s v="KFW"/>
    <n v="0"/>
    <n v="0"/>
    <n v="0"/>
    <n v="0"/>
    <n v="0"/>
    <n v="0"/>
    <n v="0"/>
    <n v="0"/>
    <n v="0"/>
    <d v="2023-10-02T00:00:00"/>
    <d v="2053-11-15T00:00:00"/>
    <n v="15869250"/>
    <n v="15869250"/>
    <n v="27.312328767123287"/>
    <n v="30.142465753424659"/>
    <n v="0.02"/>
    <s v="FIJA"/>
    <n v="0"/>
    <n v="27.312328767123287"/>
    <n v="30.142465753424659"/>
    <n v="0.02"/>
    <s v="Convenios Originales (Gobiernos)"/>
    <s v="KFW"/>
  </r>
  <r>
    <n v="23241000"/>
    <x v="0"/>
    <x v="0"/>
    <x v="1"/>
    <s v="JPY"/>
    <s v="Sector Público No Financiero SPNF"/>
    <s v="Empresas Públicas No Financieras EPNF"/>
    <s v="Empresas Públicas No Financieras EPNF"/>
    <s v="Empresas Públicas No Financieras EPNF"/>
    <s v="Préstamos"/>
    <x v="21"/>
    <s v="CELEC EP"/>
    <x v="1"/>
    <s v="BILATERALS"/>
    <s v="EC-P8"/>
    <s v="EC-P8"/>
    <s v="JICA"/>
    <n v="0"/>
    <n v="0"/>
    <n v="0"/>
    <n v="0"/>
    <n v="0"/>
    <n v="0"/>
    <n v="0"/>
    <n v="0"/>
    <n v="0"/>
    <d v="2024-10-24T00:00:00"/>
    <d v="2054-04-20T00:00:00"/>
    <n v="42878221.789999999"/>
    <n v="42878221.789999999"/>
    <n v="27.739726027397261"/>
    <n v="29.506849315068493"/>
    <n v="8.9999999999999993E-3"/>
    <s v="FIJA"/>
    <n v="0"/>
    <n v="27.739726027397261"/>
    <n v="29.506849315068493"/>
    <n v="8.9999999999999993E-3"/>
    <s v="Convenios Originales (Gobiernos)"/>
    <s v="KFW"/>
  </r>
  <r>
    <n v="23221000"/>
    <x v="0"/>
    <x v="1"/>
    <x v="1"/>
    <s v="USD"/>
    <s v="Sector Público Financiero SPF"/>
    <s v="Sector Público Financiero SPF"/>
    <s v="Sector Público Financiero SPF"/>
    <s v="Banco de Desarrollo del Ecuador"/>
    <s v="Préstamos"/>
    <x v="9"/>
    <s v="BANCO DEL ESTADO"/>
    <x v="1"/>
    <s v="BILATERALS"/>
    <s v="BMZ-NO.202165231"/>
    <s v="BMZ-NO.202165231"/>
    <s v="KFW"/>
    <n v="0"/>
    <n v="0"/>
    <n v="0"/>
    <n v="0"/>
    <n v="0"/>
    <n v="0"/>
    <n v="0"/>
    <n v="0"/>
    <n v="0"/>
    <d v="2025-12-18T00:00:00"/>
    <d v="2045-11-15T00:00:00"/>
    <n v="48500000"/>
    <n v="48500000"/>
    <n v="19.306849315068494"/>
    <n v="19.923287671232877"/>
    <n v="8.9999999999999993E-3"/>
    <s v="FIJA"/>
    <n v="0"/>
    <n v="19.306849315068494"/>
    <n v="19.923287671232877"/>
    <n v="8.9999999999999993E-3"/>
    <s v="KFW"/>
    <s v="KFW"/>
  </r>
  <r>
    <n v="28115000"/>
    <x v="0"/>
    <x v="1"/>
    <x v="1"/>
    <s v="USD"/>
    <s v="Sector Público Financiero SPF"/>
    <s v="Sector Público Financiero SPF"/>
    <s v="Sector Público Financiero SPF"/>
    <s v="Banco de Desarrollo del Ecuador"/>
    <s v="Préstamos"/>
    <x v="26"/>
    <s v="BANCO DEL ESTADO"/>
    <x v="3"/>
    <s v="BANKS"/>
    <s v="BEI-98090"/>
    <s v="BEI-98090"/>
    <s v="BEI"/>
    <n v="0"/>
    <n v="0"/>
    <n v="0"/>
    <n v="0"/>
    <n v="0"/>
    <n v="0"/>
    <n v="0"/>
    <n v="0"/>
    <n v="0"/>
    <d v="2025-11-09T00:00:00"/>
    <d v="2048-06-10T00:00:00"/>
    <n v="100000000"/>
    <n v="100000000"/>
    <n v="21.876712328767123"/>
    <n v="22.6"/>
    <n v="0"/>
    <s v="SOFR 6 MESES"/>
    <n v="0"/>
    <n v="21.876712328767123"/>
    <n v="22.6"/>
    <n v="0"/>
    <s v="Convenios Originales (Bancos)"/>
    <s v="BEI"/>
  </r>
  <r>
    <n v="20364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6056/OC-EC"/>
    <s v="6056/OC-EC"/>
    <s v="BID"/>
    <n v="0"/>
    <n v="0"/>
    <n v="0"/>
    <n v="0"/>
    <n v="0"/>
    <n v="0"/>
    <n v="0"/>
    <n v="0"/>
    <n v="0"/>
    <d v="2026-03-17T00:00:00"/>
    <d v="2051-03-15T00:00:00"/>
    <n v="28100000"/>
    <n v="28100000"/>
    <n v="24.638356164383563"/>
    <n v="25.010958904109589"/>
    <n v="0"/>
    <s v="SOFR + MARGEN VARIABLE"/>
    <n v="1.2E-4"/>
    <n v="24.638356164383563"/>
    <n v="25.010958904109589"/>
    <n v="0"/>
    <s v="BID"/>
    <s v="BID"/>
  </r>
  <r>
    <n v="20365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6051/OC-EC"/>
    <s v="6051/OC-EC"/>
    <s v="BID"/>
    <n v="0"/>
    <n v="0"/>
    <n v="0"/>
    <n v="0"/>
    <n v="0"/>
    <n v="0"/>
    <n v="0"/>
    <n v="0"/>
    <n v="0"/>
    <d v="2026-03-24T00:00:00"/>
    <d v="2051-03-15T00:00:00"/>
    <n v="40000000"/>
    <n v="40000000"/>
    <n v="24.638356164383563"/>
    <n v="24.991780821917807"/>
    <n v="0"/>
    <s v="SOFR + MARGEN VARIABLE"/>
    <n v="1.2E-4"/>
    <n v="24.638356164383563"/>
    <n v="24.991780821917807"/>
    <n v="0"/>
    <s v="BID"/>
    <s v="BID"/>
  </r>
  <r>
    <n v="20705100"/>
    <x v="0"/>
    <x v="0"/>
    <x v="0"/>
    <s v="USD"/>
    <s v="Sector Público No Financiero SPNF"/>
    <s v="Gobierno General"/>
    <s v="Gobierno Central"/>
    <s v="PGE"/>
    <s v="Préstamos"/>
    <x v="2"/>
    <s v="GOBIERNO CENTRAL"/>
    <x v="0"/>
    <s v="INTERNATIONAL ORGANIZATIONS"/>
    <s v="IBRD 9885"/>
    <s v="9885-0"/>
    <s v="BIRF"/>
    <n v="0"/>
    <n v="0"/>
    <n v="0"/>
    <n v="0"/>
    <n v="0"/>
    <n v="0"/>
    <n v="0"/>
    <n v="0"/>
    <n v="0"/>
    <d v="2026-03-12T00:00:00"/>
    <d v="2055-01-01T00:00:00"/>
    <n v="200000000"/>
    <n v="200000000"/>
    <n v="28.44109589041096"/>
    <n v="28.827397260273973"/>
    <n v="5.21E-2"/>
    <s v="VARIABLE"/>
    <n v="1.6200000000000001E-4"/>
    <n v="28.44109589041096"/>
    <n v="28.827397260273973"/>
    <n v="5.21E-2"/>
    <s v="BIRF"/>
    <s v="BIRF"/>
  </r>
  <r>
    <n v="20366000"/>
    <x v="0"/>
    <x v="0"/>
    <x v="0"/>
    <s v="USD"/>
    <s v="Sector Público No Financiero SPNF"/>
    <s v="Gobierno General"/>
    <s v="Gobierno Central"/>
    <s v="PGE"/>
    <s v="Préstamos"/>
    <x v="0"/>
    <s v="GOBIERNO CENTRAL"/>
    <x v="0"/>
    <s v="INTERNATIONAL ORGANIZATIONS"/>
    <s v="6063/OC-EC"/>
    <s v="6063/OC-EC"/>
    <s v="BID"/>
    <n v="0"/>
    <n v="0"/>
    <n v="0"/>
    <n v="0"/>
    <n v="0"/>
    <n v="0"/>
    <n v="0"/>
    <n v="0"/>
    <n v="0"/>
    <d v="2026-04-15T00:00:00"/>
    <d v="2051-04-15T00:00:00"/>
    <n v="125000000"/>
    <n v="125000000"/>
    <n v="24.723287671232878"/>
    <n v="25.016438356164382"/>
    <n v="0"/>
    <s v="SOFR + MARGEN VARIABLE"/>
    <n v="1.2E-4"/>
    <n v="24.723287671232878"/>
    <n v="25.016438356164382"/>
    <n v="0"/>
    <s v="BID"/>
    <s v="BID"/>
  </r>
  <r>
    <n v="20367000"/>
    <x v="0"/>
    <x v="1"/>
    <x v="1"/>
    <s v="USD"/>
    <s v="Sector Público Financiero SPF"/>
    <s v="Sector Público Financiero SPF"/>
    <s v="Sector Público Financiero SPF"/>
    <s v="Sector Público Financiero SPF"/>
    <s v="Préstamos"/>
    <x v="0"/>
    <s v="CFN"/>
    <x v="0"/>
    <s v="INTERNATIONAL ORGANIZATIONS"/>
    <s v="6112/OC-EC"/>
    <s v="6112/OC-EC"/>
    <s v="BID"/>
    <n v="0"/>
    <n v="0"/>
    <n v="0"/>
    <n v="0"/>
    <n v="0"/>
    <n v="0"/>
    <n v="0"/>
    <n v="0"/>
    <n v="0"/>
    <d v="2026-05-15T00:00:00"/>
    <d v="2051-05-15T00:00:00"/>
    <n v="190000000"/>
    <n v="190000000"/>
    <n v="24.805479452054794"/>
    <n v="25.016438356164382"/>
    <n v="0"/>
    <s v="SOFR + MARGEN VARIABLE"/>
    <n v="1.2E-4"/>
    <n v="24.805479452054794"/>
    <n v="25.016438356164382"/>
    <n v="0"/>
    <s v="BID"/>
    <s v="BID"/>
  </r>
  <r>
    <n v="20368000"/>
    <x v="0"/>
    <x v="1"/>
    <x v="1"/>
    <s v="USD"/>
    <s v="Sector Público Financiero SPF"/>
    <s v="Sector Público Financiero SPF"/>
    <s v="Sector Público Financiero SPF"/>
    <s v="Sector Público Financiero SPF"/>
    <s v="Préstamos"/>
    <x v="0"/>
    <s v="CFN"/>
    <x v="0"/>
    <s v="INTERNATIONAL ORGANIZATIONS"/>
    <s v="6113/GN-EC"/>
    <s v="6113/GN-EC"/>
    <s v="BID"/>
    <n v="0"/>
    <n v="0"/>
    <n v="0"/>
    <n v="0"/>
    <n v="0"/>
    <n v="0"/>
    <n v="0"/>
    <n v="0"/>
    <n v="0"/>
    <d v="2026-05-15T00:00:00"/>
    <d v="2045-12-15T00:00:00"/>
    <n v="10000000"/>
    <n v="10000000"/>
    <n v="19.389041095890413"/>
    <n v="19.600000000000001"/>
    <n v="7.4999999999999997E-3"/>
    <s v="FIJA"/>
    <n v="0"/>
    <n v="19.389041095890413"/>
    <n v="19.600000000000001"/>
    <n v="7.4999999999999997E-3"/>
    <s v="BID"/>
    <s v="BID"/>
  </r>
  <r>
    <n v="20887000"/>
    <x v="0"/>
    <x v="0"/>
    <x v="0"/>
    <s v="USD"/>
    <s v="Sector Público No Financiero SPNF"/>
    <s v="Gobierno General"/>
    <s v="Gobierno Central"/>
    <s v="PGE"/>
    <s v="Préstamos"/>
    <x v="5"/>
    <s v="GOBIERNO CENTRAL"/>
    <x v="0"/>
    <s v="INTERNATIONAL ORGANIZATIONS"/>
    <s v="CFA 12907"/>
    <s v="CFA 12907"/>
    <s v="CAF"/>
    <n v="0"/>
    <n v="0"/>
    <n v="0"/>
    <n v="0"/>
    <n v="0"/>
    <n v="0"/>
    <n v="0"/>
    <n v="0"/>
    <n v="0"/>
    <d v="2026-05-27T00:00:00"/>
    <d v="2041-05-27T00:00:00"/>
    <n v="75000000"/>
    <n v="75000000"/>
    <n v="14.832876712328767"/>
    <n v="15.010958904109589"/>
    <n v="0"/>
    <s v="SOFR 6 MESES"/>
    <n v="1.75E-4"/>
    <n v="14.832876712328767"/>
    <n v="15.010958904109589"/>
    <n v="0"/>
    <s v="CAF"/>
    <s v="CAF"/>
  </r>
  <r>
    <n v="23222000"/>
    <x v="0"/>
    <x v="1"/>
    <x v="1"/>
    <s v="USD"/>
    <s v="Sector Público Financiero SPF"/>
    <s v="Sector Público Financiero SPF"/>
    <s v="Sector Público Financiero SPF"/>
    <s v="Sector Público Financiero SPF"/>
    <s v="Préstamos"/>
    <x v="9"/>
    <s v="CFN"/>
    <x v="1"/>
    <s v="BILATERALS"/>
    <s v="BMZ-No. 2021.6517.3"/>
    <s v="BMZ-No. 2021.6517.3"/>
    <s v="KFW"/>
    <n v="0"/>
    <n v="0"/>
    <n v="0"/>
    <n v="0"/>
    <n v="0"/>
    <n v="0"/>
    <n v="0"/>
    <n v="0"/>
    <n v="0"/>
    <d v="2026-05-26T00:00:00"/>
    <d v="2041-05-15T00:00:00"/>
    <n v="8000000"/>
    <n v="8000000"/>
    <n v="14.8"/>
    <n v="14.980821917808219"/>
    <n v="7.4999999999999997E-3"/>
    <s v="FIJA"/>
    <n v="0"/>
    <n v="14.8"/>
    <n v="14.980821917808219"/>
    <n v="7.4999999999999997E-3"/>
    <s v="KFW"/>
    <s v="KFW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0DC50DD-2E12-443B-8660-D4AF1F51E11A}" name="TablaDinámica6" cacheId="9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A5:I40" firstHeaderRow="0" firstDataRow="1" firstDataCol="1" rowPageCount="3" colPageCount="1"/>
  <pivotFields count="40">
    <pivotField showAll="0"/>
    <pivotField axis="axisPage" multipleItemSelectionAllowed="1" showAll="0">
      <items count="2">
        <item x="0"/>
        <item t="default"/>
      </items>
    </pivotField>
    <pivotField axis="axisPage" multipleItemSelectionAllowed="1" showAll="0">
      <items count="3">
        <item x="1"/>
        <item x="0"/>
        <item t="default"/>
      </items>
    </pivotField>
    <pivotField axis="axisPage" multipleItemSelectionAllowed="1" showAll="0">
      <items count="3">
        <item h="1"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axis="axisRow" showAll="0">
      <items count="32">
        <item x="18"/>
        <item x="1"/>
        <item x="30"/>
        <item x="20"/>
        <item x="27"/>
        <item x="26"/>
        <item x="0"/>
        <item x="2"/>
        <item x="5"/>
        <item x="12"/>
        <item x="23"/>
        <item x="13"/>
        <item x="15"/>
        <item x="14"/>
        <item x="4"/>
        <item x="3"/>
        <item x="6"/>
        <item x="7"/>
        <item x="22"/>
        <item x="19"/>
        <item x="24"/>
        <item x="29"/>
        <item x="10"/>
        <item x="17"/>
        <item x="21"/>
        <item x="9"/>
        <item x="16"/>
        <item x="11"/>
        <item x="25"/>
        <item x="28"/>
        <item x="8"/>
        <item t="default"/>
      </items>
    </pivotField>
    <pivotField showAll="0"/>
    <pivotField axis="axisRow" showAll="0">
      <items count="6">
        <item x="2"/>
        <item x="3"/>
        <item x="1"/>
        <item x="4"/>
        <item x="0"/>
        <item t="default"/>
      </items>
    </pivotField>
    <pivotField showAll="0"/>
    <pivotField showAll="0"/>
    <pivotField showAll="0"/>
    <pivotField showAll="0"/>
    <pivotField dataField="1" numFmtId="43" showAll="0"/>
    <pivotField dataField="1" numFmtId="43" showAll="0"/>
    <pivotField dataField="1" numFmtId="43" showAll="0"/>
    <pivotField dataField="1" numFmtId="43" showAll="0"/>
    <pivotField dataField="1" numFmtId="43" showAll="0"/>
    <pivotField dataField="1" numFmtId="43" showAll="0"/>
    <pivotField dataField="1" numFmtId="2" showAll="0"/>
    <pivotField numFmtId="2" showAll="0"/>
    <pivotField dataField="1" numFmtId="43" showAll="0"/>
    <pivotField numFmtId="14" showAll="0"/>
    <pivotField numFmtId="14" showAll="0"/>
    <pivotField numFmtId="43" showAll="0"/>
    <pivotField numFmtId="43" showAll="0"/>
    <pivotField numFmtId="2" showAll="0"/>
    <pivotField numFmtId="2" showAll="0"/>
    <pivotField numFmtId="10" showAll="0"/>
    <pivotField showAll="0"/>
    <pivotField showAll="0"/>
    <pivotField numFmtId="2" showAll="0"/>
    <pivotField numFmtId="2" showAll="0"/>
    <pivotField numFmtId="10" showAll="0"/>
    <pivotField showAll="0"/>
    <pivotField showAll="0"/>
  </pivotFields>
  <rowFields count="2">
    <field x="12"/>
    <field x="10"/>
  </rowFields>
  <rowItems count="35">
    <i>
      <x/>
    </i>
    <i r="1">
      <x v="10"/>
    </i>
    <i r="1">
      <x v="20"/>
    </i>
    <i r="1">
      <x v="28"/>
    </i>
    <i>
      <x v="1"/>
    </i>
    <i r="1">
      <x v="4"/>
    </i>
    <i r="1">
      <x v="5"/>
    </i>
    <i r="1">
      <x v="28"/>
    </i>
    <i r="1">
      <x v="29"/>
    </i>
    <i>
      <x v="2"/>
    </i>
    <i r="1">
      <x/>
    </i>
    <i r="1">
      <x v="3"/>
    </i>
    <i r="1">
      <x v="9"/>
    </i>
    <i r="1">
      <x v="11"/>
    </i>
    <i r="1">
      <x v="17"/>
    </i>
    <i r="1">
      <x v="18"/>
    </i>
    <i r="1">
      <x v="19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30"/>
    </i>
    <i>
      <x v="3"/>
    </i>
    <i r="1">
      <x v="2"/>
    </i>
    <i r="1">
      <x v="21"/>
    </i>
    <i>
      <x v="4"/>
    </i>
    <i r="1">
      <x v="6"/>
    </i>
    <i r="1">
      <x v="7"/>
    </i>
    <i r="1">
      <x v="8"/>
    </i>
    <i r="1">
      <x v="14"/>
    </i>
    <i r="1">
      <x v="15"/>
    </i>
    <i r="1">
      <x v="16"/>
    </i>
    <i t="grand">
      <x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pageFields count="3">
    <pageField fld="1" hier="-1"/>
    <pageField fld="2" hier="-1"/>
    <pageField fld="3" hier="-1"/>
  </pageFields>
  <dataFields count="8">
    <dataField name="Suma de SALDO AL_x000a_ 30-06-2026" fld="17" baseField="0" baseItem="0"/>
    <dataField name="Suma de Desembolsos" fld="18" baseField="0" baseItem="0"/>
    <dataField name="Suma de Amortizaciones" fld="19" baseField="0" baseItem="0"/>
    <dataField name="Suma de Intereses" fld="20" baseField="0" baseItem="0"/>
    <dataField name="Suma de COMISIONES" fld="21" baseField="0" baseItem="0"/>
    <dataField name="Suma de OTROS FLUJOS_x000a_ ECONÓMICOS" fld="22" baseField="0" baseItem="0"/>
    <dataField name="Suma de ATRASOS" fld="23" baseField="0" baseItem="0"/>
    <dataField name="Suma de SALDO AL_x000a_ 31-07-2026" fld="2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3E5D4-E440-433F-8497-957A048A0BC3}">
  <dimension ref="A1:I40"/>
  <sheetViews>
    <sheetView topLeftCell="D10" workbookViewId="0">
      <selection activeCell="I21" sqref="I21"/>
    </sheetView>
  </sheetViews>
  <sheetFormatPr baseColWidth="10" defaultRowHeight="14.4" x14ac:dyDescent="0.3"/>
  <cols>
    <col min="1" max="1" width="49.77734375" bestFit="1" customWidth="1"/>
    <col min="2" max="2" width="29" bestFit="1" customWidth="1"/>
    <col min="3" max="3" width="21" bestFit="1" customWidth="1"/>
    <col min="4" max="4" width="23" bestFit="1" customWidth="1"/>
    <col min="5" max="5" width="17.44140625" bestFit="1" customWidth="1"/>
    <col min="6" max="6" width="20.5546875" bestFit="1" customWidth="1"/>
    <col min="7" max="7" width="35.21875" bestFit="1" customWidth="1"/>
    <col min="8" max="8" width="17.21875" bestFit="1" customWidth="1"/>
    <col min="9" max="9" width="29" bestFit="1" customWidth="1"/>
  </cols>
  <sheetData>
    <row r="1" spans="1:9" x14ac:dyDescent="0.3">
      <c r="A1" s="171" t="s">
        <v>232</v>
      </c>
      <c r="B1" s="172">
        <v>1</v>
      </c>
    </row>
    <row r="2" spans="1:9" x14ac:dyDescent="0.3">
      <c r="A2" s="171" t="s">
        <v>233</v>
      </c>
      <c r="B2" t="s">
        <v>4674</v>
      </c>
    </row>
    <row r="3" spans="1:9" x14ac:dyDescent="0.3">
      <c r="A3" s="171" t="s">
        <v>200</v>
      </c>
      <c r="B3" s="172">
        <v>1</v>
      </c>
    </row>
    <row r="5" spans="1:9" x14ac:dyDescent="0.3">
      <c r="A5" s="171" t="s">
        <v>4675</v>
      </c>
      <c r="B5" t="s">
        <v>4677</v>
      </c>
      <c r="C5" t="s">
        <v>4679</v>
      </c>
      <c r="D5" t="s">
        <v>4680</v>
      </c>
      <c r="E5" t="s">
        <v>4681</v>
      </c>
      <c r="F5" t="s">
        <v>4682</v>
      </c>
      <c r="G5" t="s">
        <v>4683</v>
      </c>
      <c r="H5" t="s">
        <v>4684</v>
      </c>
      <c r="I5" t="s">
        <v>4678</v>
      </c>
    </row>
    <row r="6" spans="1:9" x14ac:dyDescent="0.3">
      <c r="A6" s="172" t="s">
        <v>626</v>
      </c>
      <c r="B6">
        <v>16162440224.9</v>
      </c>
      <c r="C6">
        <v>0</v>
      </c>
      <c r="D6">
        <v>158393844.90000001</v>
      </c>
      <c r="E6">
        <v>531943228.68000001</v>
      </c>
      <c r="F6">
        <v>943754.6</v>
      </c>
      <c r="G6">
        <v>0</v>
      </c>
      <c r="H6">
        <v>0</v>
      </c>
      <c r="I6">
        <v>16004046380</v>
      </c>
    </row>
    <row r="7" spans="1:9" x14ac:dyDescent="0.3">
      <c r="A7" s="173" t="s">
        <v>625</v>
      </c>
      <c r="B7">
        <v>5493843388.6000004</v>
      </c>
      <c r="C7">
        <v>0</v>
      </c>
      <c r="D7">
        <v>0</v>
      </c>
      <c r="E7">
        <v>224500000</v>
      </c>
      <c r="F7">
        <v>6085.48</v>
      </c>
      <c r="G7">
        <v>0</v>
      </c>
      <c r="H7">
        <v>0</v>
      </c>
      <c r="I7">
        <v>5493843388.6000004</v>
      </c>
    </row>
    <row r="8" spans="1:9" x14ac:dyDescent="0.3">
      <c r="A8" s="173" t="s">
        <v>632</v>
      </c>
      <c r="B8">
        <v>200000000</v>
      </c>
      <c r="C8">
        <v>0</v>
      </c>
      <c r="D8">
        <v>2000000</v>
      </c>
      <c r="E8">
        <v>7250000</v>
      </c>
      <c r="F8">
        <v>930169.12</v>
      </c>
      <c r="G8">
        <v>0</v>
      </c>
      <c r="H8">
        <v>0</v>
      </c>
      <c r="I8">
        <v>198000000</v>
      </c>
    </row>
    <row r="9" spans="1:9" x14ac:dyDescent="0.3">
      <c r="A9" s="173" t="s">
        <v>634</v>
      </c>
      <c r="B9">
        <v>10468596836.299999</v>
      </c>
      <c r="C9">
        <v>0</v>
      </c>
      <c r="D9">
        <v>156393844.90000001</v>
      </c>
      <c r="E9">
        <v>300193228.68000001</v>
      </c>
      <c r="F9">
        <v>7500</v>
      </c>
      <c r="G9">
        <v>0</v>
      </c>
      <c r="H9">
        <v>0</v>
      </c>
      <c r="I9">
        <v>10312202991.4</v>
      </c>
    </row>
    <row r="10" spans="1:9" x14ac:dyDescent="0.3">
      <c r="A10" s="172" t="s">
        <v>661</v>
      </c>
      <c r="B10">
        <v>1016289793.585</v>
      </c>
      <c r="C10">
        <v>0</v>
      </c>
      <c r="D10">
        <v>14944029.6</v>
      </c>
      <c r="E10">
        <v>4011480.63</v>
      </c>
      <c r="F10">
        <v>0</v>
      </c>
      <c r="G10">
        <v>95795.120999999344</v>
      </c>
      <c r="H10">
        <v>0</v>
      </c>
      <c r="I10">
        <v>1001441559.1060001</v>
      </c>
    </row>
    <row r="11" spans="1:9" x14ac:dyDescent="0.3">
      <c r="A11" s="173" t="s">
        <v>157</v>
      </c>
      <c r="B11">
        <v>107902414.78999999</v>
      </c>
      <c r="C11">
        <v>0</v>
      </c>
      <c r="D11">
        <v>14944029.6</v>
      </c>
      <c r="E11">
        <v>1712480.63</v>
      </c>
      <c r="F11">
        <v>0</v>
      </c>
      <c r="G11">
        <v>0</v>
      </c>
      <c r="H11">
        <v>0</v>
      </c>
      <c r="I11">
        <v>92958385.189999998</v>
      </c>
    </row>
    <row r="12" spans="1:9" x14ac:dyDescent="0.3">
      <c r="A12" s="173" t="s">
        <v>158</v>
      </c>
      <c r="B12">
        <v>398113464.42000002</v>
      </c>
      <c r="C12">
        <v>0</v>
      </c>
      <c r="D12">
        <v>0</v>
      </c>
      <c r="E12">
        <v>2299000</v>
      </c>
      <c r="F12">
        <v>0</v>
      </c>
      <c r="G12">
        <v>0</v>
      </c>
      <c r="H12">
        <v>0</v>
      </c>
      <c r="I12">
        <v>398113464.42000002</v>
      </c>
    </row>
    <row r="13" spans="1:9" x14ac:dyDescent="0.3">
      <c r="A13" s="173" t="s">
        <v>634</v>
      </c>
      <c r="B13">
        <v>500000000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500000000</v>
      </c>
    </row>
    <row r="14" spans="1:9" x14ac:dyDescent="0.3">
      <c r="A14" s="173" t="s">
        <v>162</v>
      </c>
      <c r="B14">
        <v>10273914.375</v>
      </c>
      <c r="C14">
        <v>0</v>
      </c>
      <c r="D14">
        <v>0</v>
      </c>
      <c r="E14">
        <v>0</v>
      </c>
      <c r="F14">
        <v>0</v>
      </c>
      <c r="G14">
        <v>95795.120999999344</v>
      </c>
      <c r="H14">
        <v>0</v>
      </c>
      <c r="I14">
        <v>10369709.495999999</v>
      </c>
    </row>
    <row r="15" spans="1:9" x14ac:dyDescent="0.3">
      <c r="A15" s="172" t="s">
        <v>539</v>
      </c>
      <c r="B15">
        <v>2788412820.3050003</v>
      </c>
      <c r="C15">
        <v>0</v>
      </c>
      <c r="D15">
        <v>60885083.980000004</v>
      </c>
      <c r="E15">
        <v>13374697.66</v>
      </c>
      <c r="F15">
        <v>0</v>
      </c>
      <c r="G15">
        <v>5957116.464999998</v>
      </c>
      <c r="H15">
        <v>0</v>
      </c>
      <c r="I15">
        <v>2733484852.79</v>
      </c>
    </row>
    <row r="16" spans="1:9" x14ac:dyDescent="0.3">
      <c r="A16" s="173" t="s">
        <v>136</v>
      </c>
      <c r="B16">
        <v>678346463.41599989</v>
      </c>
      <c r="C16">
        <v>0</v>
      </c>
      <c r="D16">
        <v>7666666.6699999999</v>
      </c>
      <c r="E16">
        <v>8179048.0999999996</v>
      </c>
      <c r="F16">
        <v>0</v>
      </c>
      <c r="G16">
        <v>0</v>
      </c>
      <c r="H16">
        <v>0</v>
      </c>
      <c r="I16">
        <v>670679796.74599981</v>
      </c>
    </row>
    <row r="17" spans="1:9" x14ac:dyDescent="0.3">
      <c r="A17" s="173" t="s">
        <v>137</v>
      </c>
      <c r="B17">
        <v>330526315.42700005</v>
      </c>
      <c r="C17">
        <v>0</v>
      </c>
      <c r="D17">
        <v>44266891.210000001</v>
      </c>
      <c r="E17">
        <v>2776284.68</v>
      </c>
      <c r="F17">
        <v>0</v>
      </c>
      <c r="G17">
        <v>366237.21000000089</v>
      </c>
      <c r="H17">
        <v>0</v>
      </c>
      <c r="I17">
        <v>286625661.42699999</v>
      </c>
    </row>
    <row r="18" spans="1:9" x14ac:dyDescent="0.3">
      <c r="A18" s="173" t="s">
        <v>139</v>
      </c>
      <c r="B18">
        <v>2107297.13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2107297.13</v>
      </c>
    </row>
    <row r="19" spans="1:9" x14ac:dyDescent="0.3">
      <c r="A19" s="173" t="s">
        <v>141</v>
      </c>
      <c r="B19">
        <v>1246968762.6699998</v>
      </c>
      <c r="C19">
        <v>0</v>
      </c>
      <c r="D19">
        <v>7606769.5700000003</v>
      </c>
      <c r="E19">
        <v>2397845.8200000003</v>
      </c>
      <c r="F19">
        <v>0</v>
      </c>
      <c r="G19">
        <v>905546.82299999101</v>
      </c>
      <c r="H19">
        <v>0</v>
      </c>
      <c r="I19">
        <v>1240267539.9230001</v>
      </c>
    </row>
    <row r="20" spans="1:9" x14ac:dyDescent="0.3">
      <c r="A20" s="173" t="s">
        <v>144</v>
      </c>
      <c r="B20">
        <v>1457417.1830000002</v>
      </c>
      <c r="C20">
        <v>0</v>
      </c>
      <c r="D20">
        <v>0</v>
      </c>
      <c r="E20">
        <v>0</v>
      </c>
      <c r="F20">
        <v>0</v>
      </c>
      <c r="G20">
        <v>13589.119999999974</v>
      </c>
      <c r="H20">
        <v>0</v>
      </c>
      <c r="I20">
        <v>1471006.3029999998</v>
      </c>
    </row>
    <row r="21" spans="1:9" x14ac:dyDescent="0.3">
      <c r="A21" s="173" t="s">
        <v>155</v>
      </c>
      <c r="B21">
        <v>70332297.299999997</v>
      </c>
      <c r="C21">
        <v>0</v>
      </c>
      <c r="D21">
        <v>0</v>
      </c>
      <c r="E21">
        <v>0</v>
      </c>
      <c r="F21">
        <v>0</v>
      </c>
      <c r="G21">
        <v>920508.57000000775</v>
      </c>
      <c r="H21">
        <v>0</v>
      </c>
      <c r="I21">
        <v>71252805.870000005</v>
      </c>
    </row>
    <row r="22" spans="1:9" x14ac:dyDescent="0.3">
      <c r="A22" s="173" t="s">
        <v>145</v>
      </c>
      <c r="B22">
        <v>10279800</v>
      </c>
      <c r="C22">
        <v>0</v>
      </c>
      <c r="D22">
        <v>0</v>
      </c>
      <c r="E22">
        <v>0</v>
      </c>
      <c r="F22">
        <v>0</v>
      </c>
      <c r="G22">
        <v>95850</v>
      </c>
      <c r="H22">
        <v>0</v>
      </c>
      <c r="I22">
        <v>10375650</v>
      </c>
    </row>
    <row r="23" spans="1:9" x14ac:dyDescent="0.3">
      <c r="A23" s="173" t="s">
        <v>146</v>
      </c>
      <c r="B23">
        <v>190548758.616</v>
      </c>
      <c r="C23">
        <v>0</v>
      </c>
      <c r="D23">
        <v>33377.78</v>
      </c>
      <c r="E23">
        <v>251.72</v>
      </c>
      <c r="F23">
        <v>0</v>
      </c>
      <c r="G23">
        <v>156148.2340000011</v>
      </c>
      <c r="H23">
        <v>0</v>
      </c>
      <c r="I23">
        <v>190671529.06999999</v>
      </c>
    </row>
    <row r="24" spans="1:9" x14ac:dyDescent="0.3">
      <c r="A24" s="173" t="s">
        <v>148</v>
      </c>
      <c r="B24">
        <v>17905876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17905876</v>
      </c>
    </row>
    <row r="25" spans="1:9" x14ac:dyDescent="0.3">
      <c r="A25" s="173" t="s">
        <v>149</v>
      </c>
      <c r="B25">
        <v>206791590</v>
      </c>
      <c r="C25">
        <v>0</v>
      </c>
      <c r="D25">
        <v>0</v>
      </c>
      <c r="E25">
        <v>0</v>
      </c>
      <c r="F25">
        <v>0</v>
      </c>
      <c r="G25">
        <v>3199300</v>
      </c>
      <c r="H25">
        <v>0</v>
      </c>
      <c r="I25">
        <v>209990890</v>
      </c>
    </row>
    <row r="26" spans="1:9" x14ac:dyDescent="0.3">
      <c r="A26" s="173" t="s">
        <v>150</v>
      </c>
      <c r="B26">
        <v>262799.20299999998</v>
      </c>
      <c r="C26">
        <v>0</v>
      </c>
      <c r="D26">
        <v>0</v>
      </c>
      <c r="E26">
        <v>0</v>
      </c>
      <c r="F26">
        <v>0</v>
      </c>
      <c r="G26">
        <v>2450.3700000000244</v>
      </c>
      <c r="H26">
        <v>0</v>
      </c>
      <c r="I26">
        <v>265249.57300000003</v>
      </c>
    </row>
    <row r="27" spans="1:9" x14ac:dyDescent="0.3">
      <c r="A27" s="173" t="s">
        <v>151</v>
      </c>
      <c r="B27">
        <v>31256375.918000001</v>
      </c>
      <c r="C27">
        <v>0</v>
      </c>
      <c r="D27">
        <v>0</v>
      </c>
      <c r="E27">
        <v>0</v>
      </c>
      <c r="F27">
        <v>0</v>
      </c>
      <c r="G27">
        <v>291437.92999999784</v>
      </c>
      <c r="H27">
        <v>0</v>
      </c>
      <c r="I27">
        <v>31547813.847999997</v>
      </c>
    </row>
    <row r="28" spans="1:9" x14ac:dyDescent="0.3">
      <c r="A28" s="173" t="s">
        <v>152</v>
      </c>
      <c r="B28">
        <v>1248244.5919999999</v>
      </c>
      <c r="C28">
        <v>0</v>
      </c>
      <c r="D28">
        <v>1254292.8</v>
      </c>
      <c r="E28">
        <v>18659.75</v>
      </c>
      <c r="F28">
        <v>0</v>
      </c>
      <c r="G28">
        <v>6048.2080000001006</v>
      </c>
      <c r="H28">
        <v>0</v>
      </c>
      <c r="I28">
        <v>0</v>
      </c>
    </row>
    <row r="29" spans="1:9" x14ac:dyDescent="0.3">
      <c r="A29" s="173" t="s">
        <v>153</v>
      </c>
      <c r="B29">
        <v>380822.85</v>
      </c>
      <c r="C29">
        <v>0</v>
      </c>
      <c r="D29">
        <v>57085.95</v>
      </c>
      <c r="E29">
        <v>2607.59</v>
      </c>
      <c r="F29">
        <v>0</v>
      </c>
      <c r="G29">
        <v>0</v>
      </c>
      <c r="H29">
        <v>0</v>
      </c>
      <c r="I29">
        <v>323736.90000000002</v>
      </c>
    </row>
    <row r="30" spans="1:9" x14ac:dyDescent="0.3">
      <c r="A30" s="172" t="s">
        <v>190</v>
      </c>
      <c r="B30">
        <v>1656022000</v>
      </c>
      <c r="C30">
        <v>0</v>
      </c>
      <c r="D30">
        <v>0</v>
      </c>
      <c r="E30">
        <v>0</v>
      </c>
      <c r="F30">
        <v>20000</v>
      </c>
      <c r="G30">
        <v>0</v>
      </c>
      <c r="H30">
        <v>0</v>
      </c>
      <c r="I30">
        <v>1656022000</v>
      </c>
    </row>
    <row r="31" spans="1:9" x14ac:dyDescent="0.3">
      <c r="A31" s="173" t="s">
        <v>693</v>
      </c>
      <c r="B31">
        <v>1000000000</v>
      </c>
      <c r="C31">
        <v>0</v>
      </c>
      <c r="D31">
        <v>0</v>
      </c>
      <c r="E31">
        <v>0</v>
      </c>
      <c r="F31">
        <v>20000</v>
      </c>
      <c r="G31">
        <v>0</v>
      </c>
      <c r="H31">
        <v>0</v>
      </c>
      <c r="I31">
        <v>1000000000</v>
      </c>
    </row>
    <row r="32" spans="1:9" x14ac:dyDescent="0.3">
      <c r="A32" s="173" t="s">
        <v>192</v>
      </c>
      <c r="B32">
        <v>656022000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656022000</v>
      </c>
    </row>
    <row r="33" spans="1:9" x14ac:dyDescent="0.3">
      <c r="A33" s="172" t="s">
        <v>258</v>
      </c>
      <c r="B33">
        <v>27780185392.300999</v>
      </c>
      <c r="C33">
        <v>6928070.3799999999</v>
      </c>
      <c r="D33">
        <v>32730544.300000001</v>
      </c>
      <c r="E33">
        <v>51063021.25</v>
      </c>
      <c r="F33">
        <v>856735.08899999992</v>
      </c>
      <c r="G33">
        <v>54075414.137999222</v>
      </c>
      <c r="H33">
        <v>0</v>
      </c>
      <c r="I33">
        <v>27808458332.518997</v>
      </c>
    </row>
    <row r="34" spans="1:9" x14ac:dyDescent="0.3">
      <c r="A34" s="173" t="s">
        <v>128</v>
      </c>
      <c r="B34">
        <v>8306510025.0260019</v>
      </c>
      <c r="C34">
        <v>22200</v>
      </c>
      <c r="D34">
        <v>12360173.940000001</v>
      </c>
      <c r="E34">
        <v>31368129.199999996</v>
      </c>
      <c r="F34">
        <v>287903.98</v>
      </c>
      <c r="G34">
        <v>-1.1641532182693481E-9</v>
      </c>
      <c r="H34">
        <v>0</v>
      </c>
      <c r="I34">
        <v>8294172051.0860014</v>
      </c>
    </row>
    <row r="35" spans="1:9" x14ac:dyDescent="0.3">
      <c r="A35" s="173" t="s">
        <v>129</v>
      </c>
      <c r="B35">
        <v>5911496337.1299992</v>
      </c>
      <c r="C35">
        <v>0</v>
      </c>
      <c r="D35">
        <v>0</v>
      </c>
      <c r="E35">
        <v>3531601.5700000003</v>
      </c>
      <c r="F35">
        <v>16130.05</v>
      </c>
      <c r="G35">
        <v>0</v>
      </c>
      <c r="H35">
        <v>0</v>
      </c>
      <c r="I35">
        <v>5911496337.1299992</v>
      </c>
    </row>
    <row r="36" spans="1:9" x14ac:dyDescent="0.3">
      <c r="A36" s="173" t="s">
        <v>130</v>
      </c>
      <c r="B36">
        <v>3378629051.0109997</v>
      </c>
      <c r="C36">
        <v>6381960.9699999997</v>
      </c>
      <c r="D36">
        <v>20370370.359999999</v>
      </c>
      <c r="E36">
        <v>16163290.48</v>
      </c>
      <c r="F36">
        <v>552701.05900000001</v>
      </c>
      <c r="G36">
        <v>6.9849193096160889E-10</v>
      </c>
      <c r="H36">
        <v>0</v>
      </c>
      <c r="I36">
        <v>3364640641.6209998</v>
      </c>
    </row>
    <row r="37" spans="1:9" x14ac:dyDescent="0.3">
      <c r="A37" s="173" t="s">
        <v>131</v>
      </c>
      <c r="B37">
        <v>30694562.405999999</v>
      </c>
      <c r="C37">
        <v>523909.41</v>
      </c>
      <c r="D37">
        <v>0</v>
      </c>
      <c r="E37">
        <v>0</v>
      </c>
      <c r="F37">
        <v>0</v>
      </c>
      <c r="G37">
        <v>120216.10099999947</v>
      </c>
      <c r="H37">
        <v>0</v>
      </c>
      <c r="I37">
        <v>31338687.916999999</v>
      </c>
    </row>
    <row r="38" spans="1:9" x14ac:dyDescent="0.3">
      <c r="A38" s="173" t="s">
        <v>132</v>
      </c>
      <c r="B38">
        <v>500000000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500000000</v>
      </c>
    </row>
    <row r="39" spans="1:9" x14ac:dyDescent="0.3">
      <c r="A39" s="173" t="s">
        <v>133</v>
      </c>
      <c r="B39">
        <v>9652855416.7280006</v>
      </c>
      <c r="C39">
        <v>0</v>
      </c>
      <c r="D39">
        <v>0</v>
      </c>
      <c r="E39">
        <v>0</v>
      </c>
      <c r="F39">
        <v>0</v>
      </c>
      <c r="G39">
        <v>53955198.036999226</v>
      </c>
      <c r="H39">
        <v>0</v>
      </c>
      <c r="I39">
        <v>9706810614.7649994</v>
      </c>
    </row>
    <row r="40" spans="1:9" x14ac:dyDescent="0.3">
      <c r="A40" s="172" t="s">
        <v>4676</v>
      </c>
      <c r="B40">
        <v>49403350231.091003</v>
      </c>
      <c r="C40">
        <v>6928070.3799999999</v>
      </c>
      <c r="D40">
        <v>266953502.77999997</v>
      </c>
      <c r="E40">
        <v>600392428.22000015</v>
      </c>
      <c r="F40">
        <v>1820489.6890000002</v>
      </c>
      <c r="G40">
        <v>60128325.723999225</v>
      </c>
      <c r="H40">
        <v>0</v>
      </c>
      <c r="I40">
        <v>49203453124.415009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F51CC-B103-4102-82B5-FA5B99BB7F6D}">
  <sheetPr>
    <tabColor theme="0"/>
  </sheetPr>
  <dimension ref="A1:N51"/>
  <sheetViews>
    <sheetView showGridLines="0" tabSelected="1" workbookViewId="0">
      <selection activeCell="B51" sqref="B51"/>
    </sheetView>
  </sheetViews>
  <sheetFormatPr baseColWidth="10" defaultColWidth="11.44140625" defaultRowHeight="14.4" x14ac:dyDescent="0.3"/>
  <cols>
    <col min="2" max="2" width="71" customWidth="1"/>
  </cols>
  <sheetData>
    <row r="1" spans="1:14" ht="23.4" x14ac:dyDescent="0.45">
      <c r="A1" s="491"/>
      <c r="B1" s="491"/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</row>
    <row r="2" spans="1:14" x14ac:dyDescent="0.3">
      <c r="A2" s="492"/>
      <c r="B2" s="492"/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</row>
    <row r="3" spans="1:14" x14ac:dyDescent="0.3">
      <c r="A3" s="492"/>
      <c r="B3" s="492"/>
      <c r="C3" s="492"/>
      <c r="D3" s="492"/>
      <c r="E3" s="492"/>
      <c r="F3" s="492"/>
      <c r="G3" s="492"/>
      <c r="H3" s="492"/>
      <c r="I3" s="492"/>
      <c r="J3" s="492"/>
      <c r="K3" s="492"/>
      <c r="L3" s="492"/>
      <c r="M3" s="492"/>
      <c r="N3" s="492"/>
    </row>
    <row r="4" spans="1:14" x14ac:dyDescent="0.3">
      <c r="A4" s="492"/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</row>
    <row r="5" spans="1:14" x14ac:dyDescent="0.3">
      <c r="A5" s="492"/>
      <c r="B5" s="492"/>
      <c r="C5" s="492"/>
      <c r="D5" s="492"/>
      <c r="E5" s="492"/>
      <c r="F5" s="492"/>
      <c r="G5" s="492"/>
      <c r="H5" s="492"/>
      <c r="I5" s="492"/>
      <c r="J5" s="492"/>
      <c r="K5" s="492"/>
      <c r="L5" s="492"/>
      <c r="M5" s="492"/>
      <c r="N5" s="492"/>
    </row>
    <row r="6" spans="1:14" x14ac:dyDescent="0.3">
      <c r="A6" s="492"/>
      <c r="B6" s="492"/>
      <c r="C6" s="492"/>
      <c r="D6" s="492"/>
      <c r="E6" s="492"/>
      <c r="F6" s="492"/>
      <c r="G6" s="492"/>
      <c r="H6" s="492"/>
      <c r="I6" s="492"/>
      <c r="J6" s="492"/>
      <c r="K6" s="492"/>
      <c r="L6" s="492"/>
      <c r="M6" s="492"/>
      <c r="N6" s="492"/>
    </row>
    <row r="7" spans="1:14" x14ac:dyDescent="0.3">
      <c r="A7" s="492"/>
      <c r="B7" s="492"/>
      <c r="C7" s="492"/>
      <c r="D7" s="492"/>
      <c r="E7" s="492"/>
      <c r="F7" s="492"/>
      <c r="G7" s="492"/>
      <c r="H7" s="492"/>
      <c r="I7" s="492"/>
      <c r="J7" s="492"/>
      <c r="K7" s="492"/>
      <c r="L7" s="492"/>
      <c r="M7" s="492"/>
      <c r="N7" s="492"/>
    </row>
    <row r="8" spans="1:14" x14ac:dyDescent="0.3">
      <c r="A8" s="492"/>
      <c r="B8" s="492"/>
      <c r="C8" s="492"/>
      <c r="D8" s="492"/>
      <c r="E8" s="492"/>
      <c r="F8" s="492"/>
      <c r="G8" s="492"/>
      <c r="H8" s="492"/>
      <c r="I8" s="492"/>
      <c r="J8" s="492"/>
      <c r="K8" s="492"/>
      <c r="L8" s="492"/>
      <c r="M8" s="492"/>
      <c r="N8" s="492"/>
    </row>
    <row r="9" spans="1:14" x14ac:dyDescent="0.3">
      <c r="A9" s="492"/>
      <c r="B9" s="492"/>
      <c r="C9" s="492"/>
      <c r="D9" s="492"/>
      <c r="E9" s="492"/>
      <c r="F9" s="492"/>
      <c r="G9" s="492"/>
      <c r="H9" s="492"/>
      <c r="I9" s="492"/>
      <c r="J9" s="492"/>
      <c r="K9" s="492"/>
      <c r="L9" s="492"/>
      <c r="M9" s="492"/>
      <c r="N9" s="492"/>
    </row>
    <row r="10" spans="1:14" x14ac:dyDescent="0.3">
      <c r="A10" s="492"/>
      <c r="B10" s="492"/>
      <c r="C10" s="492"/>
      <c r="D10" s="492"/>
      <c r="E10" s="492"/>
      <c r="F10" s="492"/>
      <c r="G10" s="492"/>
      <c r="H10" s="492"/>
      <c r="I10" s="492"/>
      <c r="J10" s="492"/>
      <c r="K10" s="492"/>
      <c r="L10" s="492"/>
      <c r="M10" s="492"/>
      <c r="N10" s="492"/>
    </row>
    <row r="11" spans="1:14" x14ac:dyDescent="0.3">
      <c r="A11" s="492"/>
      <c r="B11" s="492"/>
      <c r="C11" s="492"/>
      <c r="D11" s="492"/>
      <c r="E11" s="492"/>
      <c r="F11" s="492"/>
      <c r="G11" s="492"/>
      <c r="H11" s="492"/>
      <c r="I11" s="492"/>
      <c r="J11" s="492"/>
      <c r="K11" s="492"/>
      <c r="L11" s="492"/>
      <c r="M11" s="492"/>
      <c r="N11" s="492"/>
    </row>
    <row r="12" spans="1:14" x14ac:dyDescent="0.3">
      <c r="A12" s="492"/>
      <c r="B12" s="492"/>
      <c r="C12" s="492"/>
      <c r="D12" s="492"/>
      <c r="E12" s="492"/>
      <c r="F12" s="492"/>
      <c r="G12" s="492"/>
      <c r="H12" s="492"/>
      <c r="I12" s="492"/>
      <c r="J12" s="492"/>
      <c r="K12" s="492"/>
      <c r="L12" s="492"/>
      <c r="M12" s="492"/>
      <c r="N12" s="492"/>
    </row>
    <row r="14" spans="1:14" ht="18" x14ac:dyDescent="0.35">
      <c r="B14" s="493" t="s">
        <v>5005</v>
      </c>
    </row>
    <row r="16" spans="1:14" x14ac:dyDescent="0.3">
      <c r="D16" s="494"/>
    </row>
    <row r="17" spans="2:6" x14ac:dyDescent="0.3">
      <c r="B17" s="495" t="s">
        <v>5006</v>
      </c>
      <c r="D17" s="494" t="s">
        <v>5007</v>
      </c>
      <c r="F17" s="496"/>
    </row>
    <row r="18" spans="2:6" x14ac:dyDescent="0.3">
      <c r="B18" s="497" t="s">
        <v>5008</v>
      </c>
      <c r="D18" s="494">
        <v>1</v>
      </c>
    </row>
    <row r="19" spans="2:6" x14ac:dyDescent="0.3">
      <c r="B19" s="495"/>
      <c r="D19" s="494"/>
    </row>
    <row r="20" spans="2:6" x14ac:dyDescent="0.3">
      <c r="B20" s="495" t="s">
        <v>5009</v>
      </c>
      <c r="D20" s="494"/>
    </row>
    <row r="21" spans="2:6" x14ac:dyDescent="0.3">
      <c r="B21" s="401" t="s">
        <v>5010</v>
      </c>
      <c r="D21" s="494">
        <v>2</v>
      </c>
    </row>
    <row r="22" spans="2:6" x14ac:dyDescent="0.3">
      <c r="B22" s="401" t="s">
        <v>5011</v>
      </c>
      <c r="D22" s="494">
        <v>3</v>
      </c>
    </row>
    <row r="23" spans="2:6" x14ac:dyDescent="0.3">
      <c r="B23" s="401" t="s">
        <v>5012</v>
      </c>
      <c r="D23" s="494">
        <v>4</v>
      </c>
    </row>
    <row r="24" spans="2:6" x14ac:dyDescent="0.3">
      <c r="D24" s="494"/>
    </row>
    <row r="25" spans="2:6" x14ac:dyDescent="0.3">
      <c r="B25" s="495" t="s">
        <v>5013</v>
      </c>
      <c r="D25" s="494"/>
    </row>
    <row r="26" spans="2:6" x14ac:dyDescent="0.3">
      <c r="B26" s="401" t="s">
        <v>5014</v>
      </c>
      <c r="D26" s="494">
        <v>5</v>
      </c>
    </row>
    <row r="27" spans="2:6" x14ac:dyDescent="0.3">
      <c r="B27" s="401" t="s">
        <v>5015</v>
      </c>
      <c r="D27" s="494">
        <v>6</v>
      </c>
    </row>
    <row r="28" spans="2:6" x14ac:dyDescent="0.3">
      <c r="B28" s="401" t="s">
        <v>5016</v>
      </c>
      <c r="D28" s="494">
        <v>7</v>
      </c>
    </row>
    <row r="29" spans="2:6" x14ac:dyDescent="0.3">
      <c r="B29" s="495"/>
      <c r="D29" s="494"/>
    </row>
    <row r="30" spans="2:6" x14ac:dyDescent="0.3">
      <c r="B30" s="495" t="s">
        <v>5017</v>
      </c>
      <c r="D30" s="494"/>
    </row>
    <row r="31" spans="2:6" x14ac:dyDescent="0.3">
      <c r="B31" s="401" t="s">
        <v>5018</v>
      </c>
      <c r="D31" s="494">
        <v>8</v>
      </c>
    </row>
    <row r="32" spans="2:6" x14ac:dyDescent="0.3">
      <c r="B32" s="401" t="s">
        <v>5019</v>
      </c>
      <c r="D32" s="494">
        <v>9</v>
      </c>
    </row>
    <row r="33" spans="2:4" x14ac:dyDescent="0.3">
      <c r="B33" s="401" t="s">
        <v>5020</v>
      </c>
      <c r="D33" s="494">
        <v>10</v>
      </c>
    </row>
    <row r="34" spans="2:4" x14ac:dyDescent="0.3">
      <c r="B34" s="401" t="s">
        <v>5021</v>
      </c>
      <c r="D34" s="494">
        <v>11</v>
      </c>
    </row>
    <row r="35" spans="2:4" x14ac:dyDescent="0.3">
      <c r="D35" s="494"/>
    </row>
    <row r="36" spans="2:4" x14ac:dyDescent="0.3">
      <c r="B36" s="495" t="s">
        <v>5022</v>
      </c>
      <c r="D36" s="494"/>
    </row>
    <row r="37" spans="2:4" x14ac:dyDescent="0.3">
      <c r="B37" s="497" t="s">
        <v>5023</v>
      </c>
      <c r="D37" s="494">
        <v>12</v>
      </c>
    </row>
    <row r="39" spans="2:4" x14ac:dyDescent="0.3">
      <c r="B39" s="495" t="s">
        <v>5024</v>
      </c>
    </row>
    <row r="40" spans="2:4" x14ac:dyDescent="0.3">
      <c r="B40" s="401" t="s">
        <v>5025</v>
      </c>
      <c r="D40" s="494">
        <v>13</v>
      </c>
    </row>
    <row r="41" spans="2:4" x14ac:dyDescent="0.3">
      <c r="B41" s="401" t="s">
        <v>5026</v>
      </c>
      <c r="D41" s="494">
        <v>14</v>
      </c>
    </row>
    <row r="42" spans="2:4" x14ac:dyDescent="0.3">
      <c r="B42" s="401" t="s">
        <v>5027</v>
      </c>
      <c r="D42" s="494">
        <v>15</v>
      </c>
    </row>
    <row r="44" spans="2:4" x14ac:dyDescent="0.3">
      <c r="B44" s="495" t="s">
        <v>5028</v>
      </c>
    </row>
    <row r="45" spans="2:4" x14ac:dyDescent="0.3">
      <c r="B45" s="401" t="s">
        <v>5029</v>
      </c>
      <c r="D45" s="494">
        <v>16</v>
      </c>
    </row>
    <row r="46" spans="2:4" x14ac:dyDescent="0.3">
      <c r="B46" s="401" t="s">
        <v>5030</v>
      </c>
      <c r="D46" s="494">
        <v>17</v>
      </c>
    </row>
    <row r="48" spans="2:4" x14ac:dyDescent="0.3">
      <c r="B48" s="495" t="s">
        <v>5031</v>
      </c>
    </row>
    <row r="49" spans="2:4" x14ac:dyDescent="0.3">
      <c r="B49" s="401" t="s">
        <v>5032</v>
      </c>
      <c r="D49" s="494">
        <v>18</v>
      </c>
    </row>
    <row r="50" spans="2:4" x14ac:dyDescent="0.3">
      <c r="B50" s="401" t="s">
        <v>4996</v>
      </c>
      <c r="D50" s="494">
        <v>19</v>
      </c>
    </row>
    <row r="51" spans="2:4" x14ac:dyDescent="0.3">
      <c r="B51" s="401" t="s">
        <v>5003</v>
      </c>
      <c r="D51" s="494">
        <v>20</v>
      </c>
    </row>
  </sheetData>
  <hyperlinks>
    <hyperlink ref="B22" location="'3'!A1" display="Deuda Pública Agregada del Sector Público No Financiero" xr:uid="{7FDC34AC-509E-4BE3-ABDE-EB6360991CA3}"/>
    <hyperlink ref="B21" location="'2'!A1" display="Deuda Pública Agregada del Sector Público Total " xr:uid="{CEADE4D6-6E94-47E3-AAB0-299BD56A1F4F}"/>
    <hyperlink ref="B23" location="'4'!A1" display="Deuda Pública Agregada del Presupuesto General del Estado " xr:uid="{AE0BBC28-8332-4E05-8FDE-00E42C5B42CD}"/>
    <hyperlink ref="B27" location="'6'!A1" display="Deuda Pública Consolida del Sector Público No Financiero " xr:uid="{53F1243F-2A25-4B2E-865C-A926E501D886}"/>
    <hyperlink ref="B26" location="'5'!A1" display="Deuda Pública Consolida del Sector Público Total" xr:uid="{020D4AB8-A8FD-434E-9F08-A8BB667E75CA}"/>
    <hyperlink ref="B28" location="'7'!A1" display="Deuda Pública Consolida del Presupuesto General del Estado" xr:uid="{430C826C-93E9-4139-A107-AA766198DD08}"/>
    <hyperlink ref="B31" location="'8'!A1" display="BD Deuda Externa" xr:uid="{A527FD86-8FC3-4891-A5F3-6F6E2CB0C392}"/>
    <hyperlink ref="B40" location="'13.'!A1" display="Saldo de la Deuda Pública Total por Plazos por Vencer Ponderados" xr:uid="{EAB010D8-168E-4ACE-9D5E-09F60E8FB04A}"/>
    <hyperlink ref="B41" location="'14.'!A1" display="Saldo de la Deuda Pública Total por Plazos por Contractuales Ponderados " xr:uid="{39DD6E7B-E6B1-4B3D-AC60-85298D56E760}"/>
    <hyperlink ref="B42" location="'15.'!A1" display="Saldo de la Deuda Pública Total por Tasas de Interés Contractuales Ponderadas" xr:uid="{6E1243B1-DCFE-4488-A69C-495560EC0694}"/>
    <hyperlink ref="B45" location="'16.'!A1" display=" Préstamos Contratados 2025" xr:uid="{F5DA1EA5-B60C-459E-AF95-352C0719C023}"/>
    <hyperlink ref="B46" location="'17.'!A1" display=" Préstamos Contratados 2026" xr:uid="{BB17DAB1-6901-4B8C-83A7-D634C0E65F12}"/>
    <hyperlink ref="B49" location="'18.'!A1" display="Pasivos Contingentes" xr:uid="{07E988FF-1F59-4032-BC2E-15EC971BF72B}"/>
    <hyperlink ref="B50" location="'19.'!A1" display="Pasivo Contingente del Gobierno Central  con la Seguridad Social" xr:uid="{DFC2D2F8-33AA-495E-88B4-6F8814F37C12}"/>
    <hyperlink ref="B51" location="'20.'!A1" display="Otros Valores Pendientes con la Seguridad Social" xr:uid="{4C2543DB-FFA6-4619-85FB-F9D06060C6E1}"/>
    <hyperlink ref="B32" location="'9'!A1" display="Deuda Externa Agregada Sector Público Total" xr:uid="{AE3DFB59-3228-4778-BDC7-9B8C442BD793}"/>
    <hyperlink ref="B33" location="'10'!A1" display="Deuda Externa Agregada Sector Público No Financiero " xr:uid="{42D68724-EB81-4E1E-9D28-70D0949A2AEB}"/>
    <hyperlink ref="B34" location="'11'!A1" display="Deuda Externa Agregada Presupuesto General del Estado " xr:uid="{350F767D-E657-40D5-8AA7-CC4621B313A4}"/>
    <hyperlink ref="B18" location="'1'!A1" display="Indicador Deuda Pública /  PIB" xr:uid="{07BFB768-E725-455A-81F5-80751413D1B5}"/>
    <hyperlink ref="B37" location="'12'!A1" display="BD Deuda Interna" xr:uid="{7CF43E52-8F11-42EF-ACD3-0A85AF852316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>
    <tabColor rgb="FFFFFF00"/>
  </sheetPr>
  <dimension ref="A1:G79"/>
  <sheetViews>
    <sheetView showGridLines="0" topLeftCell="A28" zoomScale="85" zoomScaleNormal="85" workbookViewId="0">
      <selection activeCell="C65" sqref="C65"/>
    </sheetView>
  </sheetViews>
  <sheetFormatPr baseColWidth="10" defaultRowHeight="14.4" x14ac:dyDescent="0.3"/>
  <cols>
    <col min="1" max="1" width="4.21875" customWidth="1"/>
    <col min="2" max="2" width="68.44140625" customWidth="1"/>
    <col min="3" max="3" width="19.21875" customWidth="1"/>
    <col min="5" max="5" width="16.21875" customWidth="1"/>
    <col min="7" max="7" width="17.44140625" customWidth="1"/>
  </cols>
  <sheetData>
    <row r="1" spans="1:6" ht="15" customHeight="1" x14ac:dyDescent="0.3">
      <c r="A1" s="498" t="s">
        <v>5033</v>
      </c>
      <c r="D1" s="31"/>
    </row>
    <row r="2" spans="1:6" ht="28.95" customHeight="1" x14ac:dyDescent="0.3">
      <c r="B2" s="499" t="s">
        <v>0</v>
      </c>
      <c r="C2" s="500"/>
      <c r="D2" s="31"/>
    </row>
    <row r="3" spans="1:6" x14ac:dyDescent="0.3">
      <c r="B3" s="501" t="s">
        <v>1</v>
      </c>
      <c r="C3" s="502"/>
      <c r="D3" s="31"/>
    </row>
    <row r="4" spans="1:6" x14ac:dyDescent="0.3">
      <c r="B4" s="61"/>
      <c r="C4" s="71" t="s">
        <v>4545</v>
      </c>
      <c r="D4" s="31"/>
    </row>
    <row r="5" spans="1:6" x14ac:dyDescent="0.3">
      <c r="B5" s="82" t="s">
        <v>2</v>
      </c>
      <c r="C5" s="85"/>
      <c r="D5" s="31"/>
    </row>
    <row r="6" spans="1:6" ht="30" customHeight="1" x14ac:dyDescent="0.3">
      <c r="B6" s="86" t="s">
        <v>3</v>
      </c>
      <c r="C6" s="87"/>
      <c r="D6" s="31"/>
    </row>
    <row r="7" spans="1:6" x14ac:dyDescent="0.3">
      <c r="B7" s="32" t="s">
        <v>4</v>
      </c>
      <c r="C7" s="33">
        <v>1128563.3786559999</v>
      </c>
      <c r="D7" s="31"/>
      <c r="E7" s="34"/>
    </row>
    <row r="8" spans="1:6" x14ac:dyDescent="0.3">
      <c r="B8" s="32" t="s">
        <v>5</v>
      </c>
      <c r="C8" s="33">
        <v>3151807.1112279999</v>
      </c>
      <c r="D8" s="31"/>
    </row>
    <row r="9" spans="1:6" x14ac:dyDescent="0.3">
      <c r="B9" s="32" t="s">
        <v>6</v>
      </c>
      <c r="C9" s="33">
        <v>29409076.103698999</v>
      </c>
      <c r="D9" s="31"/>
    </row>
    <row r="10" spans="1:6" x14ac:dyDescent="0.3">
      <c r="B10" s="32" t="s">
        <v>7</v>
      </c>
      <c r="C10" s="33">
        <v>0</v>
      </c>
      <c r="D10" s="31"/>
    </row>
    <row r="11" spans="1:6" x14ac:dyDescent="0.3">
      <c r="B11" s="35" t="s">
        <v>8</v>
      </c>
      <c r="C11" s="84">
        <f>SUM(C7:C10)</f>
        <v>33689446.593583003</v>
      </c>
      <c r="D11" s="31"/>
    </row>
    <row r="12" spans="1:6" x14ac:dyDescent="0.3">
      <c r="B12" s="32" t="s">
        <v>9</v>
      </c>
      <c r="C12" s="33">
        <v>16004046.380000001</v>
      </c>
      <c r="D12" s="31"/>
      <c r="E12" s="36"/>
      <c r="F12" s="34"/>
    </row>
    <row r="13" spans="1:6" x14ac:dyDescent="0.3">
      <c r="B13" s="35" t="s">
        <v>10</v>
      </c>
      <c r="C13" s="84">
        <f>C12</f>
        <v>16004046.380000001</v>
      </c>
      <c r="D13" s="31"/>
    </row>
    <row r="14" spans="1:6" x14ac:dyDescent="0.3">
      <c r="B14" s="32" t="s">
        <v>11</v>
      </c>
      <c r="C14" s="33">
        <v>1656022</v>
      </c>
      <c r="D14" s="31"/>
    </row>
    <row r="15" spans="1:6" x14ac:dyDescent="0.3">
      <c r="B15" s="35" t="s">
        <v>12</v>
      </c>
      <c r="C15" s="84">
        <f>C14</f>
        <v>1656022</v>
      </c>
      <c r="D15" s="31"/>
    </row>
    <row r="16" spans="1:6" x14ac:dyDescent="0.3">
      <c r="B16" s="37" t="s">
        <v>13</v>
      </c>
      <c r="C16" s="38">
        <f>C11+C13+C15</f>
        <v>51349514.973583005</v>
      </c>
      <c r="D16" s="31"/>
    </row>
    <row r="17" spans="1:7" x14ac:dyDescent="0.3">
      <c r="B17" s="39" t="s">
        <v>14</v>
      </c>
      <c r="C17" s="40"/>
      <c r="D17" s="31"/>
    </row>
    <row r="18" spans="1:7" x14ac:dyDescent="0.3">
      <c r="B18" s="42" t="s">
        <v>15</v>
      </c>
      <c r="C18" s="33">
        <v>0</v>
      </c>
      <c r="D18" s="31"/>
    </row>
    <row r="19" spans="1:7" ht="30" customHeight="1" x14ac:dyDescent="0.3">
      <c r="B19" s="43" t="s">
        <v>16</v>
      </c>
      <c r="C19" s="44">
        <v>0</v>
      </c>
      <c r="D19" s="31"/>
    </row>
    <row r="20" spans="1:7" ht="30" customHeight="1" x14ac:dyDescent="0.3">
      <c r="B20" s="42" t="s">
        <v>17</v>
      </c>
      <c r="C20" s="33">
        <v>125000.90053</v>
      </c>
      <c r="D20" s="45"/>
    </row>
    <row r="21" spans="1:7" ht="30" customHeight="1" x14ac:dyDescent="0.3">
      <c r="B21" s="43" t="s">
        <v>18</v>
      </c>
      <c r="C21" s="44">
        <f>C20</f>
        <v>125000.90053</v>
      </c>
      <c r="D21" s="31"/>
    </row>
    <row r="22" spans="1:7" x14ac:dyDescent="0.3">
      <c r="B22" s="37" t="s">
        <v>19</v>
      </c>
      <c r="C22" s="46">
        <f>C21</f>
        <v>125000.90053</v>
      </c>
      <c r="D22" s="31"/>
    </row>
    <row r="23" spans="1:7" ht="15.75" customHeight="1" x14ac:dyDescent="0.3">
      <c r="B23" s="47" t="s">
        <v>20</v>
      </c>
      <c r="C23" s="48">
        <f>C22+C16</f>
        <v>51474515.874113008</v>
      </c>
      <c r="D23" s="31"/>
    </row>
    <row r="24" spans="1:7" ht="15.75" customHeight="1" x14ac:dyDescent="0.3">
      <c r="B24" s="49"/>
      <c r="C24" s="50"/>
      <c r="D24" s="31"/>
    </row>
    <row r="25" spans="1:7" ht="28.95" customHeight="1" x14ac:dyDescent="0.3">
      <c r="B25" s="41" t="s">
        <v>0</v>
      </c>
      <c r="C25" s="51"/>
      <c r="D25" s="31"/>
    </row>
    <row r="26" spans="1:7" x14ac:dyDescent="0.3">
      <c r="B26" s="61"/>
      <c r="C26" s="71" t="s">
        <v>4545</v>
      </c>
      <c r="D26" s="31"/>
    </row>
    <row r="27" spans="1:7" x14ac:dyDescent="0.3">
      <c r="B27" s="82" t="s">
        <v>21</v>
      </c>
      <c r="C27" s="40"/>
      <c r="D27" s="31"/>
    </row>
    <row r="28" spans="1:7" x14ac:dyDescent="0.3">
      <c r="A28" s="34"/>
      <c r="B28" s="32" t="s">
        <v>22</v>
      </c>
      <c r="C28" s="33">
        <v>1585323.16622</v>
      </c>
      <c r="D28" s="31"/>
    </row>
    <row r="29" spans="1:7" x14ac:dyDescent="0.3">
      <c r="B29" s="32" t="s">
        <v>23</v>
      </c>
      <c r="C29" s="33">
        <v>3892307.93</v>
      </c>
      <c r="D29" s="52"/>
      <c r="E29" s="36"/>
      <c r="F29" s="53"/>
      <c r="G29" s="53"/>
    </row>
    <row r="30" spans="1:7" x14ac:dyDescent="0.3">
      <c r="B30" s="54" t="s">
        <v>24</v>
      </c>
      <c r="C30" s="44">
        <f>SUM(C28:C29)</f>
        <v>5477631.0962199997</v>
      </c>
      <c r="D30" s="31"/>
    </row>
    <row r="31" spans="1:7" x14ac:dyDescent="0.3">
      <c r="B31" s="32" t="s">
        <v>25</v>
      </c>
      <c r="C31" s="33">
        <v>0</v>
      </c>
      <c r="D31" s="31"/>
    </row>
    <row r="32" spans="1:7" x14ac:dyDescent="0.3">
      <c r="B32" s="32" t="s">
        <v>26</v>
      </c>
      <c r="C32" s="33">
        <v>10227.154790000001</v>
      </c>
      <c r="D32" s="31"/>
    </row>
    <row r="33" spans="2:7" x14ac:dyDescent="0.3">
      <c r="B33" s="32" t="s">
        <v>27</v>
      </c>
      <c r="C33" s="33">
        <v>1655334.8333035</v>
      </c>
      <c r="D33" s="45"/>
      <c r="E33" s="34"/>
      <c r="F33" s="34"/>
    </row>
    <row r="34" spans="2:7" x14ac:dyDescent="0.3">
      <c r="B34" s="54" t="s">
        <v>28</v>
      </c>
      <c r="C34" s="44">
        <f>SUM(C31:C33)</f>
        <v>1665561.9880935</v>
      </c>
      <c r="D34" s="31"/>
      <c r="G34" s="34"/>
    </row>
    <row r="35" spans="2:7" x14ac:dyDescent="0.3">
      <c r="B35" s="32" t="s">
        <v>29</v>
      </c>
      <c r="C35" s="33">
        <v>2548637.3860109998</v>
      </c>
      <c r="D35" s="31"/>
    </row>
    <row r="36" spans="2:7" x14ac:dyDescent="0.3">
      <c r="B36" s="32" t="s">
        <v>30</v>
      </c>
      <c r="C36" s="33">
        <v>68950.433416999993</v>
      </c>
      <c r="D36" s="31"/>
      <c r="G36" s="34"/>
    </row>
    <row r="37" spans="2:7" x14ac:dyDescent="0.3">
      <c r="B37" s="54" t="s">
        <v>31</v>
      </c>
      <c r="C37" s="44">
        <f>SUM(C35:C36)</f>
        <v>2617587.8194279997</v>
      </c>
      <c r="D37" s="31"/>
    </row>
    <row r="38" spans="2:7" x14ac:dyDescent="0.3">
      <c r="B38" s="32" t="s">
        <v>32</v>
      </c>
      <c r="C38" s="33">
        <v>428193.44981000002</v>
      </c>
      <c r="D38" s="45"/>
      <c r="E38" s="34"/>
      <c r="F38" s="34"/>
    </row>
    <row r="39" spans="2:7" x14ac:dyDescent="0.3">
      <c r="B39" s="54" t="s">
        <v>33</v>
      </c>
      <c r="C39" s="44">
        <f>SUM(C38)</f>
        <v>428193.44981000002</v>
      </c>
      <c r="D39" s="31"/>
    </row>
    <row r="40" spans="2:7" x14ac:dyDescent="0.3">
      <c r="B40" s="55" t="s">
        <v>34</v>
      </c>
      <c r="C40" s="56"/>
      <c r="D40" s="31"/>
    </row>
    <row r="41" spans="2:7" x14ac:dyDescent="0.3">
      <c r="B41" s="32" t="s">
        <v>35</v>
      </c>
      <c r="C41" s="57">
        <v>1202686.4383800006</v>
      </c>
      <c r="D41" s="45"/>
    </row>
    <row r="42" spans="2:7" x14ac:dyDescent="0.3">
      <c r="B42" s="32" t="s">
        <v>36</v>
      </c>
      <c r="C42" s="57">
        <v>870.99814000000003</v>
      </c>
      <c r="D42" s="45"/>
    </row>
    <row r="43" spans="2:7" x14ac:dyDescent="0.3">
      <c r="B43" s="32" t="s">
        <v>37</v>
      </c>
      <c r="C43" s="57">
        <v>10391.58525</v>
      </c>
      <c r="D43" s="45"/>
    </row>
    <row r="44" spans="2:7" x14ac:dyDescent="0.3">
      <c r="B44" s="54" t="s">
        <v>38</v>
      </c>
      <c r="C44" s="44">
        <f>SUM(C41:C43)</f>
        <v>1213949.0217700007</v>
      </c>
      <c r="D44" s="31"/>
    </row>
    <row r="45" spans="2:7" x14ac:dyDescent="0.3">
      <c r="B45" s="55" t="s">
        <v>39</v>
      </c>
      <c r="C45" s="58"/>
      <c r="D45" s="31"/>
    </row>
    <row r="46" spans="2:7" x14ac:dyDescent="0.3">
      <c r="B46" s="32" t="s">
        <v>35</v>
      </c>
      <c r="C46" s="33">
        <v>6232.0711199999996</v>
      </c>
      <c r="D46" s="45"/>
    </row>
    <row r="47" spans="2:7" x14ac:dyDescent="0.3">
      <c r="B47" s="32" t="s">
        <v>36</v>
      </c>
      <c r="C47" s="33">
        <v>3269.7827400000001</v>
      </c>
      <c r="D47" s="45"/>
    </row>
    <row r="48" spans="2:7" x14ac:dyDescent="0.3">
      <c r="B48" s="32" t="s">
        <v>37</v>
      </c>
      <c r="C48" s="33">
        <v>8474.9454299999998</v>
      </c>
      <c r="D48" s="45"/>
    </row>
    <row r="49" spans="1:7" x14ac:dyDescent="0.3">
      <c r="B49" s="54" t="s">
        <v>40</v>
      </c>
      <c r="C49" s="44">
        <f>SUM(C46:C48)</f>
        <v>17976.799289999999</v>
      </c>
      <c r="D49" s="31"/>
    </row>
    <row r="50" spans="1:7" x14ac:dyDescent="0.3">
      <c r="B50" s="59" t="s">
        <v>41</v>
      </c>
      <c r="C50" s="60">
        <f>C49+C44</f>
        <v>1231925.8210600007</v>
      </c>
      <c r="D50" s="31"/>
    </row>
    <row r="51" spans="1:7" x14ac:dyDescent="0.3">
      <c r="B51" s="62" t="s">
        <v>42</v>
      </c>
      <c r="C51" s="46">
        <f>C30+C34+C37+C39+C44+C49</f>
        <v>11420900.1746115</v>
      </c>
      <c r="D51" s="31"/>
    </row>
    <row r="52" spans="1:7" x14ac:dyDescent="0.3">
      <c r="B52" s="39" t="s">
        <v>43</v>
      </c>
      <c r="C52" s="63"/>
      <c r="D52" s="31"/>
    </row>
    <row r="53" spans="1:7" x14ac:dyDescent="0.3">
      <c r="B53" s="32" t="s">
        <v>44</v>
      </c>
      <c r="C53" s="33">
        <v>1654088.9072400001</v>
      </c>
      <c r="D53" s="31"/>
    </row>
    <row r="54" spans="1:7" x14ac:dyDescent="0.3">
      <c r="B54" s="32" t="s">
        <v>45</v>
      </c>
      <c r="C54" s="33">
        <v>1621525.6232700001</v>
      </c>
      <c r="D54" s="31"/>
    </row>
    <row r="55" spans="1:7" x14ac:dyDescent="0.3">
      <c r="B55" s="64" t="s">
        <v>46</v>
      </c>
      <c r="C55" s="33">
        <v>178468.05697999999</v>
      </c>
      <c r="D55" s="45"/>
    </row>
    <row r="56" spans="1:7" x14ac:dyDescent="0.3">
      <c r="B56" s="64" t="s">
        <v>47</v>
      </c>
      <c r="C56" s="33">
        <v>17878.353340000001</v>
      </c>
      <c r="D56" s="45"/>
      <c r="E56" s="36"/>
      <c r="F56" s="36"/>
    </row>
    <row r="57" spans="1:7" x14ac:dyDescent="0.3">
      <c r="B57" s="64" t="s">
        <v>48</v>
      </c>
      <c r="C57" s="33">
        <v>238313.35029999999</v>
      </c>
      <c r="D57" s="45"/>
    </row>
    <row r="58" spans="1:7" x14ac:dyDescent="0.3">
      <c r="B58" s="59" t="s">
        <v>41</v>
      </c>
      <c r="C58" s="60">
        <v>3712314.4022400002</v>
      </c>
      <c r="D58" s="45"/>
    </row>
    <row r="59" spans="1:7" ht="15.75" customHeight="1" x14ac:dyDescent="0.3">
      <c r="B59" s="47" t="s">
        <v>49</v>
      </c>
      <c r="C59" s="65">
        <f>C58+C51</f>
        <v>15133214.5768515</v>
      </c>
      <c r="D59" s="45"/>
    </row>
    <row r="60" spans="1:7" ht="15.75" customHeight="1" thickBot="1" x14ac:dyDescent="0.35">
      <c r="A60" s="31"/>
      <c r="B60" s="66"/>
      <c r="C60" s="67"/>
      <c r="D60" s="45"/>
    </row>
    <row r="61" spans="1:7" ht="28.95" customHeight="1" x14ac:dyDescent="0.3">
      <c r="B61" s="41" t="s">
        <v>0</v>
      </c>
      <c r="C61" s="51"/>
      <c r="D61" s="45"/>
    </row>
    <row r="62" spans="1:7" x14ac:dyDescent="0.3">
      <c r="B62" s="61"/>
      <c r="C62" s="71" t="s">
        <v>4545</v>
      </c>
      <c r="D62" s="45"/>
    </row>
    <row r="63" spans="1:7" x14ac:dyDescent="0.3">
      <c r="B63" s="68" t="s">
        <v>50</v>
      </c>
      <c r="C63" s="69">
        <v>998706.28712999995</v>
      </c>
      <c r="D63" s="45"/>
      <c r="G63" s="174"/>
    </row>
    <row r="64" spans="1:7" x14ac:dyDescent="0.3">
      <c r="B64" s="70" t="s">
        <v>51</v>
      </c>
      <c r="C64" s="72">
        <v>200813.51894000001</v>
      </c>
      <c r="D64" s="45"/>
      <c r="G64" s="175"/>
    </row>
    <row r="65" spans="2:4" x14ac:dyDescent="0.3">
      <c r="B65" s="37" t="s">
        <v>52</v>
      </c>
      <c r="C65" s="46">
        <f>SUM(C63:C64)</f>
        <v>1199519.8060699999</v>
      </c>
      <c r="D65" s="31"/>
    </row>
    <row r="66" spans="2:4" x14ac:dyDescent="0.3">
      <c r="B66" s="73" t="s">
        <v>53</v>
      </c>
      <c r="C66" s="74">
        <f>C65+C59</f>
        <v>16332734.3829215</v>
      </c>
      <c r="D66" s="31"/>
    </row>
    <row r="67" spans="2:4" ht="15.75" customHeight="1" thickBot="1" x14ac:dyDescent="0.35">
      <c r="B67" s="73" t="s">
        <v>54</v>
      </c>
      <c r="C67" s="75">
        <f>C66+C23</f>
        <v>67807250.25703451</v>
      </c>
      <c r="D67" s="31"/>
    </row>
    <row r="68" spans="2:4" ht="15.75" customHeight="1" thickBot="1" x14ac:dyDescent="0.35">
      <c r="B68" s="76" t="s">
        <v>55</v>
      </c>
      <c r="C68" s="77">
        <v>136017057</v>
      </c>
      <c r="D68" s="31"/>
    </row>
    <row r="69" spans="2:4" ht="15.75" customHeight="1" thickBot="1" x14ac:dyDescent="0.35">
      <c r="B69" s="78"/>
      <c r="C69" s="79"/>
      <c r="D69" s="31"/>
    </row>
    <row r="70" spans="2:4" ht="15.75" customHeight="1" x14ac:dyDescent="0.3">
      <c r="B70" s="80" t="s">
        <v>56</v>
      </c>
      <c r="C70" s="81">
        <f>C67/C68</f>
        <v>0.49852019851476798</v>
      </c>
      <c r="D70" s="31"/>
    </row>
    <row r="71" spans="2:4" x14ac:dyDescent="0.3">
      <c r="B71" s="31" t="s">
        <v>57</v>
      </c>
      <c r="C71" s="83"/>
      <c r="D71" s="31"/>
    </row>
    <row r="72" spans="2:4" x14ac:dyDescent="0.3">
      <c r="B72" s="31" t="s">
        <v>4685</v>
      </c>
      <c r="C72" s="31"/>
      <c r="D72" s="31"/>
    </row>
    <row r="73" spans="2:4" x14ac:dyDescent="0.3">
      <c r="B73" s="31" t="s">
        <v>58</v>
      </c>
      <c r="C73" s="52"/>
      <c r="D73" s="31"/>
    </row>
    <row r="74" spans="2:4" x14ac:dyDescent="0.3">
      <c r="B74" s="31" t="s">
        <v>59</v>
      </c>
      <c r="C74" s="52"/>
      <c r="D74" s="31"/>
    </row>
    <row r="75" spans="2:4" x14ac:dyDescent="0.3">
      <c r="B75" s="31" t="s">
        <v>60</v>
      </c>
      <c r="C75" s="31"/>
      <c r="D75" s="31"/>
    </row>
    <row r="76" spans="2:4" x14ac:dyDescent="0.3">
      <c r="B76" s="31" t="s">
        <v>4686</v>
      </c>
      <c r="C76" s="31"/>
      <c r="D76" s="31"/>
    </row>
    <row r="77" spans="2:4" ht="31.5" customHeight="1" x14ac:dyDescent="0.3">
      <c r="B77" s="503" t="s">
        <v>61</v>
      </c>
      <c r="C77" s="503"/>
      <c r="D77" s="31"/>
    </row>
    <row r="78" spans="2:4" ht="30" customHeight="1" x14ac:dyDescent="0.3">
      <c r="B78" s="504" t="s">
        <v>62</v>
      </c>
      <c r="C78" s="504"/>
    </row>
    <row r="79" spans="2:4" x14ac:dyDescent="0.3">
      <c r="B79" t="s">
        <v>4687</v>
      </c>
    </row>
  </sheetData>
  <mergeCells count="4">
    <mergeCell ref="B2:C2"/>
    <mergeCell ref="B3:C3"/>
    <mergeCell ref="B77:C77"/>
    <mergeCell ref="B78:C78"/>
  </mergeCells>
  <hyperlinks>
    <hyperlink ref="A1" location="INDICE!A1" display="Menú Principal " xr:uid="{B4738973-427F-4F6C-A3A4-4C01132C5A34}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">
    <tabColor rgb="FFFFC000"/>
  </sheetPr>
  <dimension ref="A1:J78"/>
  <sheetViews>
    <sheetView showGridLines="0" topLeftCell="A67" zoomScale="85" zoomScaleNormal="85" workbookViewId="0">
      <selection activeCell="K7" sqref="K7"/>
    </sheetView>
  </sheetViews>
  <sheetFormatPr baseColWidth="10" defaultRowHeight="14.4" x14ac:dyDescent="0.3"/>
  <cols>
    <col min="1" max="1" width="51.44140625" customWidth="1"/>
    <col min="2" max="2" width="16.44140625" customWidth="1"/>
    <col min="3" max="3" width="13.44140625" customWidth="1"/>
    <col min="4" max="4" width="14.77734375" customWidth="1"/>
    <col min="5" max="5" width="12.77734375" customWidth="1"/>
    <col min="6" max="7" width="11.5546875" customWidth="1"/>
    <col min="8" max="9" width="15.44140625" customWidth="1"/>
    <col min="10" max="10" width="16.5546875" customWidth="1"/>
  </cols>
  <sheetData>
    <row r="1" spans="1:10" ht="15" thickBot="1" x14ac:dyDescent="0.35">
      <c r="A1" s="498" t="s">
        <v>5033</v>
      </c>
    </row>
    <row r="2" spans="1:10" x14ac:dyDescent="0.3">
      <c r="A2" s="508" t="s">
        <v>63</v>
      </c>
      <c r="B2" s="509"/>
      <c r="C2" s="509"/>
      <c r="D2" s="509"/>
      <c r="E2" s="509"/>
      <c r="F2" s="509"/>
      <c r="G2" s="509"/>
      <c r="H2" s="509"/>
      <c r="I2" s="509"/>
      <c r="J2" s="510"/>
    </row>
    <row r="3" spans="1:10" ht="16.350000000000001" customHeight="1" x14ac:dyDescent="0.3">
      <c r="A3" s="511" t="s">
        <v>4671</v>
      </c>
      <c r="B3" s="512"/>
      <c r="C3" s="512"/>
      <c r="D3" s="512"/>
      <c r="E3" s="512"/>
      <c r="F3" s="512"/>
      <c r="G3" s="512"/>
      <c r="H3" s="512"/>
      <c r="I3" s="512"/>
      <c r="J3" s="513"/>
    </row>
    <row r="4" spans="1:10" ht="15.75" customHeight="1" x14ac:dyDescent="0.3">
      <c r="A4" s="514" t="s">
        <v>1</v>
      </c>
      <c r="B4" s="515"/>
      <c r="C4" s="515"/>
      <c r="D4" s="515"/>
      <c r="E4" s="515"/>
      <c r="F4" s="515"/>
      <c r="G4" s="515"/>
      <c r="H4" s="515"/>
      <c r="I4" s="515"/>
      <c r="J4" s="516"/>
    </row>
    <row r="5" spans="1:10" ht="13.5" customHeight="1" x14ac:dyDescent="0.3"/>
    <row r="6" spans="1:10" ht="36" customHeight="1" x14ac:dyDescent="0.3">
      <c r="A6" s="116" t="s">
        <v>64</v>
      </c>
      <c r="B6" s="117" t="s">
        <v>230</v>
      </c>
      <c r="C6" s="117" t="s">
        <v>65</v>
      </c>
      <c r="D6" s="117" t="s">
        <v>66</v>
      </c>
      <c r="E6" s="117" t="s">
        <v>67</v>
      </c>
      <c r="F6" s="117" t="s">
        <v>68</v>
      </c>
      <c r="G6" s="117" t="s">
        <v>69</v>
      </c>
      <c r="H6" s="117" t="s">
        <v>70</v>
      </c>
      <c r="I6" s="117" t="s">
        <v>71</v>
      </c>
      <c r="J6" s="117" t="s">
        <v>4548</v>
      </c>
    </row>
    <row r="7" spans="1:10" ht="25.5" customHeight="1" x14ac:dyDescent="0.3">
      <c r="A7" s="118" t="s">
        <v>3</v>
      </c>
      <c r="B7" s="119"/>
      <c r="C7" s="119"/>
      <c r="D7" s="119"/>
      <c r="E7" s="119"/>
      <c r="F7" s="119"/>
      <c r="G7" s="119"/>
      <c r="H7" s="119"/>
      <c r="I7" s="119"/>
      <c r="J7" s="120"/>
    </row>
    <row r="8" spans="1:10" x14ac:dyDescent="0.3">
      <c r="A8" s="121" t="s">
        <v>4</v>
      </c>
      <c r="B8" s="94">
        <v>1228755.7051049999</v>
      </c>
      <c r="C8" s="94">
        <v>0</v>
      </c>
      <c r="D8" s="94">
        <v>14944.0296</v>
      </c>
      <c r="E8" s="94">
        <v>4175.4414800000004</v>
      </c>
      <c r="F8" s="94">
        <v>124.91929</v>
      </c>
      <c r="G8" s="94">
        <v>95.795121000014205</v>
      </c>
      <c r="H8" s="94">
        <v>0</v>
      </c>
      <c r="I8" s="94">
        <v>0</v>
      </c>
      <c r="J8" s="95">
        <v>1213907.4706259998</v>
      </c>
    </row>
    <row r="9" spans="1:10" x14ac:dyDescent="0.3">
      <c r="A9" s="121" t="s">
        <v>72</v>
      </c>
      <c r="B9" s="94">
        <v>3237078.6029329998</v>
      </c>
      <c r="C9" s="94">
        <v>4661.5881900000004</v>
      </c>
      <c r="D9" s="94">
        <v>62895.629800000002</v>
      </c>
      <c r="E9" s="94">
        <v>14813.02255</v>
      </c>
      <c r="F9" s="94">
        <v>37.301549999999999</v>
      </c>
      <c r="G9" s="94">
        <v>11774.277948000001</v>
      </c>
      <c r="H9" s="94">
        <v>0</v>
      </c>
      <c r="I9" s="94">
        <v>0</v>
      </c>
      <c r="J9" s="95">
        <v>3190618.8392710001</v>
      </c>
    </row>
    <row r="10" spans="1:10" x14ac:dyDescent="0.3">
      <c r="A10" s="121" t="s">
        <v>6</v>
      </c>
      <c r="B10" s="94">
        <v>30524708.129450999</v>
      </c>
      <c r="C10" s="94">
        <v>32406.909199999998</v>
      </c>
      <c r="D10" s="94">
        <v>41422.820480000002</v>
      </c>
      <c r="E10" s="94">
        <v>56651.685389999999</v>
      </c>
      <c r="F10" s="94">
        <v>1046.677359</v>
      </c>
      <c r="G10" s="94">
        <v>54075.508591999198</v>
      </c>
      <c r="H10" s="94">
        <v>0</v>
      </c>
      <c r="I10" s="94">
        <v>222.6849</v>
      </c>
      <c r="J10" s="95">
        <v>30569767.726762999</v>
      </c>
    </row>
    <row r="11" spans="1:10" x14ac:dyDescent="0.3">
      <c r="A11" s="121" t="s">
        <v>7</v>
      </c>
      <c r="B11" s="94"/>
      <c r="C11" s="94"/>
      <c r="D11" s="94"/>
      <c r="E11" s="94"/>
      <c r="F11" s="94"/>
      <c r="G11" s="94"/>
      <c r="H11" s="94"/>
      <c r="I11" s="94"/>
      <c r="J11" s="122"/>
    </row>
    <row r="12" spans="1:10" x14ac:dyDescent="0.3">
      <c r="A12" s="121" t="s">
        <v>9</v>
      </c>
      <c r="B12" s="94">
        <v>16162440.2249</v>
      </c>
      <c r="C12" s="94">
        <v>0</v>
      </c>
      <c r="D12" s="94">
        <v>158393.8449</v>
      </c>
      <c r="E12" s="94">
        <v>531943.22867999994</v>
      </c>
      <c r="F12" s="94">
        <v>943.75459999999998</v>
      </c>
      <c r="G12" s="94">
        <v>0</v>
      </c>
      <c r="H12" s="94">
        <v>0</v>
      </c>
      <c r="I12" s="94">
        <v>0</v>
      </c>
      <c r="J12" s="95">
        <v>16004046.380000001</v>
      </c>
    </row>
    <row r="13" spans="1:10" x14ac:dyDescent="0.3">
      <c r="A13" s="123" t="s">
        <v>11</v>
      </c>
      <c r="B13" s="102">
        <v>1656022</v>
      </c>
      <c r="C13" s="102">
        <v>0</v>
      </c>
      <c r="D13" s="102">
        <v>0</v>
      </c>
      <c r="E13" s="102">
        <v>0</v>
      </c>
      <c r="F13" s="102">
        <v>20</v>
      </c>
      <c r="G13" s="102">
        <v>0</v>
      </c>
      <c r="H13" s="102">
        <v>0</v>
      </c>
      <c r="I13" s="102">
        <v>0</v>
      </c>
      <c r="J13" s="103">
        <v>1656022</v>
      </c>
    </row>
    <row r="14" spans="1:10" ht="25.5" customHeight="1" x14ac:dyDescent="0.3">
      <c r="A14" s="124" t="s">
        <v>13</v>
      </c>
      <c r="B14" s="93">
        <f>SUM(B8:B13)</f>
        <v>52809004.662389003</v>
      </c>
      <c r="C14" s="93">
        <f t="shared" ref="C14:I14" si="0">SUM(C8:C13)</f>
        <v>37068.497389999997</v>
      </c>
      <c r="D14" s="93">
        <f t="shared" si="0"/>
        <v>277656.32478000002</v>
      </c>
      <c r="E14" s="93">
        <f t="shared" si="0"/>
        <v>607583.37809999997</v>
      </c>
      <c r="F14" s="93">
        <f t="shared" si="0"/>
        <v>2172.652799</v>
      </c>
      <c r="G14" s="93">
        <f t="shared" si="0"/>
        <v>65945.581660999218</v>
      </c>
      <c r="H14" s="93">
        <f t="shared" si="0"/>
        <v>0</v>
      </c>
      <c r="I14" s="93">
        <f t="shared" si="0"/>
        <v>222.6849</v>
      </c>
      <c r="J14" s="93">
        <f>SUM(J8:J13)</f>
        <v>52634362.416660003</v>
      </c>
    </row>
    <row r="15" spans="1:10" x14ac:dyDescent="0.3">
      <c r="A15" s="125" t="s">
        <v>73</v>
      </c>
      <c r="B15" s="126"/>
      <c r="C15" s="126"/>
      <c r="D15" s="126"/>
      <c r="E15" s="126"/>
      <c r="F15" s="126"/>
      <c r="G15" s="126"/>
      <c r="H15" s="126"/>
      <c r="I15" s="126"/>
      <c r="J15" s="127"/>
    </row>
    <row r="16" spans="1:10" x14ac:dyDescent="0.3">
      <c r="A16" s="128" t="s">
        <v>74</v>
      </c>
      <c r="B16" s="129"/>
      <c r="C16" s="129"/>
      <c r="D16" s="129"/>
      <c r="E16" s="129"/>
      <c r="F16" s="129"/>
      <c r="G16" s="129"/>
      <c r="H16" s="129"/>
      <c r="I16" s="129"/>
      <c r="J16" s="130"/>
    </row>
    <row r="17" spans="1:10" ht="26.1" customHeight="1" x14ac:dyDescent="0.3">
      <c r="A17" s="131" t="s">
        <v>15</v>
      </c>
      <c r="B17" s="132">
        <v>0</v>
      </c>
      <c r="C17" s="132">
        <v>0</v>
      </c>
      <c r="D17" s="132">
        <v>0</v>
      </c>
      <c r="E17" s="132">
        <v>0</v>
      </c>
      <c r="F17" s="132">
        <v>0</v>
      </c>
      <c r="G17" s="132">
        <v>0</v>
      </c>
      <c r="H17" s="132">
        <v>0</v>
      </c>
      <c r="I17" s="132">
        <v>0</v>
      </c>
      <c r="J17" s="122">
        <v>0</v>
      </c>
    </row>
    <row r="18" spans="1:10" ht="25.5" customHeight="1" x14ac:dyDescent="0.3">
      <c r="A18" s="133" t="s">
        <v>16</v>
      </c>
      <c r="B18" s="88">
        <v>0</v>
      </c>
      <c r="C18" s="88">
        <v>0</v>
      </c>
      <c r="D18" s="88">
        <v>0</v>
      </c>
      <c r="E18" s="88">
        <v>0</v>
      </c>
      <c r="F18" s="88">
        <v>0</v>
      </c>
      <c r="G18" s="88">
        <v>0</v>
      </c>
      <c r="H18" s="88">
        <v>0</v>
      </c>
      <c r="I18" s="88">
        <v>0</v>
      </c>
      <c r="J18" s="89">
        <v>0</v>
      </c>
    </row>
    <row r="19" spans="1:10" ht="25.5" customHeight="1" x14ac:dyDescent="0.3">
      <c r="A19" s="90" t="s">
        <v>17</v>
      </c>
      <c r="B19" s="132">
        <v>128866.66157</v>
      </c>
      <c r="C19" s="132"/>
      <c r="D19" s="132">
        <f>+B19-J19</f>
        <v>3865.7610399999976</v>
      </c>
      <c r="E19" s="132"/>
      <c r="F19" s="132"/>
      <c r="G19" s="132"/>
      <c r="H19" s="132"/>
      <c r="I19" s="132"/>
      <c r="J19" s="122">
        <v>125000.90053</v>
      </c>
    </row>
    <row r="20" spans="1:10" ht="25.5" customHeight="1" x14ac:dyDescent="0.3">
      <c r="A20" s="133" t="s">
        <v>18</v>
      </c>
      <c r="B20" s="88">
        <f>+B19</f>
        <v>128866.66157</v>
      </c>
      <c r="C20" s="88">
        <f t="shared" ref="C20:H20" si="1">+C19</f>
        <v>0</v>
      </c>
      <c r="D20" s="88">
        <f t="shared" si="1"/>
        <v>3865.7610399999976</v>
      </c>
      <c r="E20" s="88">
        <f t="shared" si="1"/>
        <v>0</v>
      </c>
      <c r="F20" s="88">
        <f t="shared" si="1"/>
        <v>0</v>
      </c>
      <c r="G20" s="88">
        <f t="shared" si="1"/>
        <v>0</v>
      </c>
      <c r="H20" s="88">
        <f t="shared" si="1"/>
        <v>0</v>
      </c>
      <c r="I20" s="88">
        <f>+I19</f>
        <v>0</v>
      </c>
      <c r="J20" s="88">
        <f t="shared" ref="J20" si="2">+J19</f>
        <v>125000.90053</v>
      </c>
    </row>
    <row r="21" spans="1:10" x14ac:dyDescent="0.3">
      <c r="A21" s="91" t="s">
        <v>19</v>
      </c>
      <c r="B21" s="92">
        <f>+B18+B20</f>
        <v>128866.66157</v>
      </c>
      <c r="C21" s="92">
        <f t="shared" ref="C21:J21" si="3">+C18+C20</f>
        <v>0</v>
      </c>
      <c r="D21" s="92">
        <f t="shared" si="3"/>
        <v>3865.7610399999976</v>
      </c>
      <c r="E21" s="92">
        <f t="shared" si="3"/>
        <v>0</v>
      </c>
      <c r="F21" s="92">
        <f t="shared" si="3"/>
        <v>0</v>
      </c>
      <c r="G21" s="92">
        <f t="shared" si="3"/>
        <v>0</v>
      </c>
      <c r="H21" s="92">
        <f t="shared" si="3"/>
        <v>0</v>
      </c>
      <c r="I21" s="92">
        <f t="shared" si="3"/>
        <v>0</v>
      </c>
      <c r="J21" s="92">
        <f t="shared" si="3"/>
        <v>125000.90053</v>
      </c>
    </row>
    <row r="22" spans="1:10" ht="21.75" customHeight="1" x14ac:dyDescent="0.3">
      <c r="A22" s="96" t="s">
        <v>20</v>
      </c>
      <c r="B22" s="97">
        <f>+B14+B21</f>
        <v>52937871.323959</v>
      </c>
      <c r="C22" s="97">
        <f t="shared" ref="C22:I22" si="4">+C14+C21</f>
        <v>37068.497389999997</v>
      </c>
      <c r="D22" s="97">
        <f t="shared" si="4"/>
        <v>281522.08582000004</v>
      </c>
      <c r="E22" s="97">
        <f t="shared" si="4"/>
        <v>607583.37809999997</v>
      </c>
      <c r="F22" s="97">
        <f t="shared" si="4"/>
        <v>2172.652799</v>
      </c>
      <c r="G22" s="97">
        <f t="shared" si="4"/>
        <v>65945.581660999218</v>
      </c>
      <c r="H22" s="97">
        <f t="shared" si="4"/>
        <v>0</v>
      </c>
      <c r="I22" s="97">
        <f t="shared" si="4"/>
        <v>222.6849</v>
      </c>
      <c r="J22" s="97">
        <f>+J14+J21</f>
        <v>52759363.317190006</v>
      </c>
    </row>
    <row r="23" spans="1:10" ht="13.5" customHeight="1" x14ac:dyDescent="0.3">
      <c r="A23" s="98"/>
      <c r="B23" s="99"/>
      <c r="C23" s="99"/>
      <c r="D23" s="99"/>
      <c r="E23" s="99"/>
      <c r="F23" s="99"/>
      <c r="G23" s="99"/>
      <c r="H23" s="99"/>
      <c r="I23" s="99"/>
      <c r="J23" s="100"/>
    </row>
    <row r="24" spans="1:10" ht="25.5" customHeight="1" thickBot="1" x14ac:dyDescent="0.35">
      <c r="A24" s="145" t="s">
        <v>75</v>
      </c>
      <c r="B24" s="420" t="s">
        <v>230</v>
      </c>
      <c r="C24" s="420" t="s">
        <v>65</v>
      </c>
      <c r="D24" s="420" t="s">
        <v>66</v>
      </c>
      <c r="E24" s="420" t="s">
        <v>67</v>
      </c>
      <c r="F24" s="420" t="s">
        <v>68</v>
      </c>
      <c r="G24" s="420" t="s">
        <v>69</v>
      </c>
      <c r="H24" s="420" t="s">
        <v>70</v>
      </c>
      <c r="I24" s="420" t="s">
        <v>71</v>
      </c>
      <c r="J24" s="421" t="s">
        <v>4548</v>
      </c>
    </row>
    <row r="25" spans="1:10" x14ac:dyDescent="0.3">
      <c r="A25" s="422" t="s">
        <v>21</v>
      </c>
      <c r="B25" s="423"/>
      <c r="C25" s="423"/>
      <c r="D25" s="423"/>
      <c r="E25" s="423"/>
      <c r="F25" s="423"/>
      <c r="G25" s="423"/>
      <c r="H25" s="423"/>
      <c r="I25" s="423"/>
      <c r="J25" s="424"/>
    </row>
    <row r="26" spans="1:10" x14ac:dyDescent="0.3">
      <c r="A26" s="425" t="s">
        <v>76</v>
      </c>
      <c r="B26" s="94">
        <v>18437680.24385</v>
      </c>
      <c r="C26" s="94">
        <v>244091.13949999999</v>
      </c>
      <c r="D26" s="94">
        <v>41865.648990000002</v>
      </c>
      <c r="E26" s="94">
        <v>11816.408960000001</v>
      </c>
      <c r="F26" s="94">
        <v>0</v>
      </c>
      <c r="G26" s="94">
        <v>0</v>
      </c>
      <c r="H26" s="94">
        <v>0</v>
      </c>
      <c r="I26" s="94">
        <v>0</v>
      </c>
      <c r="J26" s="426">
        <v>18639905.734359998</v>
      </c>
    </row>
    <row r="27" spans="1:10" x14ac:dyDescent="0.3">
      <c r="A27" s="425" t="s">
        <v>77</v>
      </c>
      <c r="B27" s="94">
        <v>3960920.36442</v>
      </c>
      <c r="C27" s="94">
        <v>176544.91662</v>
      </c>
      <c r="D27" s="94">
        <v>8545.71335</v>
      </c>
      <c r="E27" s="94">
        <v>13715.25877</v>
      </c>
      <c r="F27" s="94">
        <v>0</v>
      </c>
      <c r="G27" s="94">
        <v>0</v>
      </c>
      <c r="H27" s="94">
        <v>0</v>
      </c>
      <c r="I27" s="94">
        <v>0</v>
      </c>
      <c r="J27" s="426">
        <v>4128919.5676899999</v>
      </c>
    </row>
    <row r="28" spans="1:10" x14ac:dyDescent="0.3">
      <c r="A28" s="427" t="s">
        <v>24</v>
      </c>
      <c r="B28" s="428">
        <f>SUM(B26:B27)</f>
        <v>22398600.608270001</v>
      </c>
      <c r="C28" s="428">
        <f t="shared" ref="C28:J28" si="5">SUM(C26:C27)</f>
        <v>420636.05611999996</v>
      </c>
      <c r="D28" s="428">
        <f t="shared" si="5"/>
        <v>50411.36234</v>
      </c>
      <c r="E28" s="428">
        <f t="shared" si="5"/>
        <v>25531.667730000001</v>
      </c>
      <c r="F28" s="428">
        <f t="shared" si="5"/>
        <v>0</v>
      </c>
      <c r="G28" s="428">
        <f t="shared" si="5"/>
        <v>0</v>
      </c>
      <c r="H28" s="428">
        <f t="shared" si="5"/>
        <v>0</v>
      </c>
      <c r="I28" s="428">
        <f t="shared" si="5"/>
        <v>0</v>
      </c>
      <c r="J28" s="429">
        <f t="shared" si="5"/>
        <v>22768825.302049998</v>
      </c>
    </row>
    <row r="29" spans="1:10" x14ac:dyDescent="0.3">
      <c r="A29" s="425" t="s">
        <v>25</v>
      </c>
      <c r="B29" s="94">
        <v>0</v>
      </c>
      <c r="C29" s="94">
        <v>0</v>
      </c>
      <c r="D29" s="94">
        <v>0</v>
      </c>
      <c r="E29" s="94">
        <v>0</v>
      </c>
      <c r="F29" s="94">
        <v>0</v>
      </c>
      <c r="G29" s="94">
        <v>0</v>
      </c>
      <c r="H29" s="94">
        <v>0</v>
      </c>
      <c r="I29" s="94">
        <v>0</v>
      </c>
      <c r="J29" s="426">
        <v>0</v>
      </c>
    </row>
    <row r="30" spans="1:10" x14ac:dyDescent="0.3">
      <c r="A30" s="425" t="s">
        <v>78</v>
      </c>
      <c r="B30" s="94">
        <f>10227154.79/1000</f>
        <v>10227.154789999999</v>
      </c>
      <c r="C30" s="94">
        <v>0</v>
      </c>
      <c r="D30" s="94">
        <v>0</v>
      </c>
      <c r="E30" s="94">
        <v>0</v>
      </c>
      <c r="F30" s="94">
        <v>0</v>
      </c>
      <c r="G30" s="94">
        <v>0</v>
      </c>
      <c r="H30" s="94">
        <v>0</v>
      </c>
      <c r="I30" s="94">
        <v>0</v>
      </c>
      <c r="J30" s="426">
        <f>10227154.79/1000</f>
        <v>10227.154789999999</v>
      </c>
    </row>
    <row r="31" spans="1:10" x14ac:dyDescent="0.3">
      <c r="A31" s="425" t="s">
        <v>79</v>
      </c>
      <c r="B31" s="94">
        <v>1666480.0134435</v>
      </c>
      <c r="C31" s="94">
        <v>0</v>
      </c>
      <c r="D31" s="94">
        <v>11145.1801399998</v>
      </c>
      <c r="E31" s="94">
        <v>0</v>
      </c>
      <c r="F31" s="94">
        <v>0</v>
      </c>
      <c r="G31" s="94">
        <v>0</v>
      </c>
      <c r="H31" s="94">
        <v>0</v>
      </c>
      <c r="I31" s="94">
        <v>0</v>
      </c>
      <c r="J31" s="426">
        <v>1655334.8333035</v>
      </c>
    </row>
    <row r="32" spans="1:10" x14ac:dyDescent="0.3">
      <c r="A32" s="425" t="s">
        <v>80</v>
      </c>
      <c r="B32" s="132"/>
      <c r="C32" s="132"/>
      <c r="D32" s="132"/>
      <c r="E32" s="132"/>
      <c r="F32" s="132"/>
      <c r="G32" s="132"/>
      <c r="H32" s="132"/>
      <c r="I32" s="132"/>
      <c r="J32" s="426"/>
    </row>
    <row r="33" spans="1:10" x14ac:dyDescent="0.3">
      <c r="A33" s="427" t="s">
        <v>28</v>
      </c>
      <c r="B33" s="428">
        <f>SUM(B29:B32)</f>
        <v>1676707.1682335001</v>
      </c>
      <c r="C33" s="428">
        <f t="shared" ref="C33:J33" si="6">SUM(C29:C32)</f>
        <v>0</v>
      </c>
      <c r="D33" s="428">
        <f t="shared" si="6"/>
        <v>11145.1801399998</v>
      </c>
      <c r="E33" s="428">
        <f t="shared" si="6"/>
        <v>0</v>
      </c>
      <c r="F33" s="428">
        <f t="shared" si="6"/>
        <v>0</v>
      </c>
      <c r="G33" s="428">
        <f t="shared" si="6"/>
        <v>0</v>
      </c>
      <c r="H33" s="428">
        <f t="shared" si="6"/>
        <v>0</v>
      </c>
      <c r="I33" s="428">
        <f t="shared" si="6"/>
        <v>0</v>
      </c>
      <c r="J33" s="429">
        <f t="shared" si="6"/>
        <v>1665561.9880935</v>
      </c>
    </row>
    <row r="34" spans="1:10" x14ac:dyDescent="0.3">
      <c r="A34" s="425" t="s">
        <v>29</v>
      </c>
      <c r="B34" s="102">
        <v>2631385.0260339999</v>
      </c>
      <c r="C34" s="102">
        <v>0</v>
      </c>
      <c r="D34" s="102">
        <v>82747.640023</v>
      </c>
      <c r="E34" s="102">
        <v>17104.002670000002</v>
      </c>
      <c r="F34" s="430">
        <v>0</v>
      </c>
      <c r="G34" s="430">
        <v>0</v>
      </c>
      <c r="H34" s="430">
        <v>0</v>
      </c>
      <c r="I34" s="430">
        <v>0</v>
      </c>
      <c r="J34" s="431">
        <v>2548637.3860109998</v>
      </c>
    </row>
    <row r="35" spans="1:10" x14ac:dyDescent="0.3">
      <c r="A35" s="425" t="s">
        <v>30</v>
      </c>
      <c r="B35" s="102">
        <v>71189.075003999998</v>
      </c>
      <c r="C35" s="102">
        <v>0</v>
      </c>
      <c r="D35" s="102">
        <v>2238.6415870000001</v>
      </c>
      <c r="E35" s="102">
        <v>462.72899000000001</v>
      </c>
      <c r="F35" s="430">
        <v>0</v>
      </c>
      <c r="G35" s="430">
        <v>0</v>
      </c>
      <c r="H35" s="430">
        <v>0</v>
      </c>
      <c r="I35" s="430">
        <v>0</v>
      </c>
      <c r="J35" s="431">
        <v>68950.433416999993</v>
      </c>
    </row>
    <row r="36" spans="1:10" x14ac:dyDescent="0.3">
      <c r="A36" s="427" t="s">
        <v>31</v>
      </c>
      <c r="B36" s="428">
        <f>SUM(B34:B35)</f>
        <v>2702574.1010380001</v>
      </c>
      <c r="C36" s="428">
        <f t="shared" ref="C36:J36" si="7">SUM(C34:C35)</f>
        <v>0</v>
      </c>
      <c r="D36" s="428">
        <f t="shared" si="7"/>
        <v>84986.281610000005</v>
      </c>
      <c r="E36" s="428">
        <f t="shared" si="7"/>
        <v>17566.731660000001</v>
      </c>
      <c r="F36" s="428">
        <f t="shared" si="7"/>
        <v>0</v>
      </c>
      <c r="G36" s="428">
        <f t="shared" si="7"/>
        <v>0</v>
      </c>
      <c r="H36" s="428">
        <f t="shared" si="7"/>
        <v>0</v>
      </c>
      <c r="I36" s="428">
        <f t="shared" si="7"/>
        <v>0</v>
      </c>
      <c r="J36" s="429">
        <f t="shared" si="7"/>
        <v>2617587.8194279997</v>
      </c>
    </row>
    <row r="37" spans="1:10" ht="25.5" customHeight="1" x14ac:dyDescent="0.3">
      <c r="A37" s="432" t="s">
        <v>32</v>
      </c>
      <c r="B37" s="433">
        <v>2291126.2769899988</v>
      </c>
      <c r="C37" s="434">
        <v>86310.498280001339</v>
      </c>
      <c r="D37" s="433">
        <v>0</v>
      </c>
      <c r="E37" s="435">
        <v>0</v>
      </c>
      <c r="F37" s="435">
        <v>0</v>
      </c>
      <c r="G37" s="435">
        <v>0</v>
      </c>
      <c r="H37" s="435">
        <v>0</v>
      </c>
      <c r="I37" s="435">
        <v>0</v>
      </c>
      <c r="J37" s="436">
        <v>2377436.7752700001</v>
      </c>
    </row>
    <row r="38" spans="1:10" ht="25.5" customHeight="1" x14ac:dyDescent="0.3">
      <c r="A38" s="437" t="s">
        <v>33</v>
      </c>
      <c r="B38" s="428">
        <f>SUM(B37)</f>
        <v>2291126.2769899988</v>
      </c>
      <c r="C38" s="428">
        <f t="shared" ref="C38:J38" si="8">SUM(C37)</f>
        <v>86310.498280001339</v>
      </c>
      <c r="D38" s="428">
        <f t="shared" si="8"/>
        <v>0</v>
      </c>
      <c r="E38" s="428">
        <f t="shared" si="8"/>
        <v>0</v>
      </c>
      <c r="F38" s="428">
        <f t="shared" si="8"/>
        <v>0</v>
      </c>
      <c r="G38" s="428">
        <f t="shared" si="8"/>
        <v>0</v>
      </c>
      <c r="H38" s="428">
        <f t="shared" si="8"/>
        <v>0</v>
      </c>
      <c r="I38" s="428">
        <f t="shared" si="8"/>
        <v>0</v>
      </c>
      <c r="J38" s="429">
        <f t="shared" si="8"/>
        <v>2377436.7752700001</v>
      </c>
    </row>
    <row r="39" spans="1:10" x14ac:dyDescent="0.3">
      <c r="A39" s="432" t="s">
        <v>34</v>
      </c>
      <c r="B39" s="132">
        <v>1092631.1412500001</v>
      </c>
      <c r="C39" s="438">
        <v>0</v>
      </c>
      <c r="D39" s="438">
        <v>0</v>
      </c>
      <c r="E39" s="438">
        <v>0</v>
      </c>
      <c r="F39" s="438">
        <v>0</v>
      </c>
      <c r="G39" s="438">
        <v>0</v>
      </c>
      <c r="H39" s="102">
        <v>121317.88052000059</v>
      </c>
      <c r="I39" s="102">
        <v>0</v>
      </c>
      <c r="J39" s="177">
        <v>1213949.0217700007</v>
      </c>
    </row>
    <row r="40" spans="1:10" x14ac:dyDescent="0.3">
      <c r="A40" s="432" t="s">
        <v>39</v>
      </c>
      <c r="B40" s="132">
        <v>16068.32251</v>
      </c>
      <c r="C40" s="438">
        <v>0</v>
      </c>
      <c r="D40" s="438">
        <v>0</v>
      </c>
      <c r="E40" s="438">
        <v>0</v>
      </c>
      <c r="F40" s="438">
        <v>0</v>
      </c>
      <c r="G40" s="438">
        <v>0</v>
      </c>
      <c r="H40" s="102">
        <v>1908.4767799999991</v>
      </c>
      <c r="I40" s="102">
        <v>0</v>
      </c>
      <c r="J40" s="177">
        <v>17976.799289999999</v>
      </c>
    </row>
    <row r="41" spans="1:10" x14ac:dyDescent="0.3">
      <c r="A41" s="437" t="s">
        <v>81</v>
      </c>
      <c r="B41" s="428">
        <f>SUM(B39:B40)</f>
        <v>1108699.4637600002</v>
      </c>
      <c r="C41" s="428">
        <f t="shared" ref="C41:J41" si="9">SUM(C39:C40)</f>
        <v>0</v>
      </c>
      <c r="D41" s="428">
        <f t="shared" si="9"/>
        <v>0</v>
      </c>
      <c r="E41" s="428">
        <f t="shared" si="9"/>
        <v>0</v>
      </c>
      <c r="F41" s="428">
        <f t="shared" si="9"/>
        <v>0</v>
      </c>
      <c r="G41" s="428">
        <f t="shared" si="9"/>
        <v>0</v>
      </c>
      <c r="H41" s="428">
        <f t="shared" si="9"/>
        <v>123226.35730000059</v>
      </c>
      <c r="I41" s="428">
        <f t="shared" si="9"/>
        <v>0</v>
      </c>
      <c r="J41" s="429">
        <f t="shared" si="9"/>
        <v>1231925.8210600007</v>
      </c>
    </row>
    <row r="42" spans="1:10" x14ac:dyDescent="0.3">
      <c r="A42" s="439" t="s">
        <v>42</v>
      </c>
      <c r="B42" s="92">
        <f>B41+B38+B36+B33+B28</f>
        <v>30177707.618291501</v>
      </c>
      <c r="C42" s="92">
        <f t="shared" ref="C42:J42" si="10">C41+C38+C36+C33+C28</f>
        <v>506946.5544000013</v>
      </c>
      <c r="D42" s="92">
        <f t="shared" si="10"/>
        <v>146542.82408999981</v>
      </c>
      <c r="E42" s="92">
        <f t="shared" si="10"/>
        <v>43098.399390000006</v>
      </c>
      <c r="F42" s="92">
        <f t="shared" si="10"/>
        <v>0</v>
      </c>
      <c r="G42" s="92">
        <f t="shared" si="10"/>
        <v>0</v>
      </c>
      <c r="H42" s="92">
        <f t="shared" si="10"/>
        <v>123226.35730000059</v>
      </c>
      <c r="I42" s="92">
        <f t="shared" si="10"/>
        <v>0</v>
      </c>
      <c r="J42" s="440">
        <f t="shared" si="10"/>
        <v>30661337.7059015</v>
      </c>
    </row>
    <row r="43" spans="1:10" x14ac:dyDescent="0.3">
      <c r="A43" s="441" t="s">
        <v>43</v>
      </c>
      <c r="B43" s="126"/>
      <c r="C43" s="126"/>
      <c r="D43" s="126"/>
      <c r="E43" s="126"/>
      <c r="F43" s="126"/>
      <c r="G43" s="126"/>
      <c r="H43" s="126"/>
      <c r="I43" s="126"/>
      <c r="J43" s="442"/>
    </row>
    <row r="44" spans="1:10" x14ac:dyDescent="0.3">
      <c r="A44" s="425" t="s">
        <v>44</v>
      </c>
      <c r="B44" s="132">
        <v>2017529.4194400003</v>
      </c>
      <c r="C44" s="94">
        <v>0</v>
      </c>
      <c r="D44" s="132">
        <f>+B44-J44</f>
        <v>59017.039970000274</v>
      </c>
      <c r="E44" s="94">
        <v>0</v>
      </c>
      <c r="F44" s="94">
        <v>0</v>
      </c>
      <c r="G44" s="94">
        <v>0</v>
      </c>
      <c r="H44" s="94">
        <v>0</v>
      </c>
      <c r="I44" s="94">
        <v>0</v>
      </c>
      <c r="J44" s="177">
        <v>1958512.37947</v>
      </c>
    </row>
    <row r="45" spans="1:10" x14ac:dyDescent="0.3">
      <c r="A45" s="425" t="s">
        <v>82</v>
      </c>
      <c r="B45" s="132">
        <v>1286733.3754400001</v>
      </c>
      <c r="C45" s="132">
        <v>334792.24783000001</v>
      </c>
      <c r="D45" s="94">
        <v>0</v>
      </c>
      <c r="E45" s="94">
        <v>0</v>
      </c>
      <c r="F45" s="94">
        <v>0</v>
      </c>
      <c r="G45" s="94">
        <v>0</v>
      </c>
      <c r="H45" s="94">
        <v>0</v>
      </c>
      <c r="I45" s="94">
        <v>0</v>
      </c>
      <c r="J45" s="177">
        <v>1621525.6232700001</v>
      </c>
    </row>
    <row r="46" spans="1:10" x14ac:dyDescent="0.3">
      <c r="A46" s="432" t="s">
        <v>46</v>
      </c>
      <c r="B46" s="132">
        <v>1371513.4182500006</v>
      </c>
      <c r="C46" s="132">
        <v>1346547.4473499996</v>
      </c>
      <c r="D46" s="94">
        <v>0</v>
      </c>
      <c r="E46" s="94">
        <v>0</v>
      </c>
      <c r="F46" s="94">
        <v>0</v>
      </c>
      <c r="G46" s="94">
        <v>0</v>
      </c>
      <c r="H46" s="94">
        <v>0</v>
      </c>
      <c r="I46" s="94">
        <v>0</v>
      </c>
      <c r="J46" s="177">
        <v>2718060.8656000001</v>
      </c>
    </row>
    <row r="47" spans="1:10" x14ac:dyDescent="0.3">
      <c r="A47" s="432" t="s">
        <v>83</v>
      </c>
      <c r="B47" s="132">
        <v>41224.575360000003</v>
      </c>
      <c r="C47" s="94">
        <v>0</v>
      </c>
      <c r="D47" s="132">
        <v>23346.222020000001</v>
      </c>
      <c r="E47" s="94">
        <v>0</v>
      </c>
      <c r="F47" s="94">
        <v>0</v>
      </c>
      <c r="G47" s="94">
        <v>0</v>
      </c>
      <c r="H47" s="94">
        <v>0</v>
      </c>
      <c r="I47" s="94">
        <v>0</v>
      </c>
      <c r="J47" s="177">
        <v>17878.353340000001</v>
      </c>
    </row>
    <row r="48" spans="1:10" ht="25.5" customHeight="1" x14ac:dyDescent="0.3">
      <c r="A48" s="432" t="s">
        <v>84</v>
      </c>
      <c r="B48" s="132">
        <v>975464.86198999907</v>
      </c>
      <c r="C48" s="132">
        <v>345597.45955000084</v>
      </c>
      <c r="D48" s="94">
        <v>0</v>
      </c>
      <c r="E48" s="94">
        <v>0</v>
      </c>
      <c r="F48" s="94">
        <v>0</v>
      </c>
      <c r="G48" s="94">
        <v>0</v>
      </c>
      <c r="H48" s="94">
        <v>0</v>
      </c>
      <c r="I48" s="94">
        <v>0</v>
      </c>
      <c r="J48" s="177">
        <v>1321062.3215399999</v>
      </c>
    </row>
    <row r="49" spans="1:10" ht="13.5" customHeight="1" x14ac:dyDescent="0.3">
      <c r="A49" s="439" t="s">
        <v>52</v>
      </c>
      <c r="B49" s="92">
        <f>SUM(B44:B48)</f>
        <v>5692465.6504800003</v>
      </c>
      <c r="C49" s="92">
        <f t="shared" ref="C49:J49" si="11">SUM(C44:C48)</f>
        <v>2026937.1547300005</v>
      </c>
      <c r="D49" s="92">
        <f t="shared" si="11"/>
        <v>82363.261990000276</v>
      </c>
      <c r="E49" s="92">
        <f t="shared" si="11"/>
        <v>0</v>
      </c>
      <c r="F49" s="92">
        <f t="shared" si="11"/>
        <v>0</v>
      </c>
      <c r="G49" s="92">
        <f t="shared" si="11"/>
        <v>0</v>
      </c>
      <c r="H49" s="92">
        <f t="shared" si="11"/>
        <v>0</v>
      </c>
      <c r="I49" s="92">
        <f t="shared" si="11"/>
        <v>0</v>
      </c>
      <c r="J49" s="440">
        <f t="shared" si="11"/>
        <v>7637039.5432200003</v>
      </c>
    </row>
    <row r="50" spans="1:10" ht="18" customHeight="1" x14ac:dyDescent="0.3">
      <c r="A50" s="443" t="s">
        <v>53</v>
      </c>
      <c r="B50" s="444">
        <f>+B42+B49</f>
        <v>35870173.268771499</v>
      </c>
      <c r="C50" s="444">
        <f t="shared" ref="C50:J50" si="12">+C42+C49</f>
        <v>2533883.7091300017</v>
      </c>
      <c r="D50" s="444">
        <f t="shared" si="12"/>
        <v>228906.0860800001</v>
      </c>
      <c r="E50" s="444">
        <f t="shared" si="12"/>
        <v>43098.399390000006</v>
      </c>
      <c r="F50" s="444">
        <f t="shared" si="12"/>
        <v>0</v>
      </c>
      <c r="G50" s="444">
        <f t="shared" si="12"/>
        <v>0</v>
      </c>
      <c r="H50" s="444">
        <f t="shared" si="12"/>
        <v>123226.35730000059</v>
      </c>
      <c r="I50" s="444">
        <f t="shared" si="12"/>
        <v>0</v>
      </c>
      <c r="J50" s="445">
        <f t="shared" si="12"/>
        <v>38298377.249121502</v>
      </c>
    </row>
    <row r="51" spans="1:10" ht="14.85" customHeight="1" x14ac:dyDescent="0.3">
      <c r="A51" s="517" t="s">
        <v>85</v>
      </c>
      <c r="B51" s="517"/>
      <c r="C51" s="517"/>
      <c r="D51" s="517"/>
      <c r="E51" s="517"/>
      <c r="F51" s="517"/>
      <c r="G51" s="517"/>
      <c r="H51" s="517"/>
      <c r="I51" s="517"/>
      <c r="J51" s="517"/>
    </row>
    <row r="52" spans="1:10" ht="11.85" customHeight="1" x14ac:dyDescent="0.3">
      <c r="A52" s="517" t="s">
        <v>86</v>
      </c>
      <c r="B52" s="517"/>
      <c r="C52" s="517"/>
      <c r="D52" s="517"/>
      <c r="E52" s="517"/>
      <c r="F52" s="517"/>
      <c r="G52" s="517"/>
      <c r="H52" s="517"/>
      <c r="I52" s="517"/>
      <c r="J52" s="517"/>
    </row>
    <row r="53" spans="1:10" ht="15" customHeight="1" x14ac:dyDescent="0.3">
      <c r="A53" s="517" t="s">
        <v>87</v>
      </c>
      <c r="B53" s="517"/>
      <c r="C53" s="517"/>
      <c r="D53" s="517"/>
      <c r="E53" s="517"/>
      <c r="F53" s="517"/>
      <c r="G53" s="517"/>
      <c r="H53" s="517"/>
      <c r="I53" s="517"/>
      <c r="J53" s="517"/>
    </row>
    <row r="54" spans="1:10" ht="27" customHeight="1" x14ac:dyDescent="0.3">
      <c r="A54" s="505" t="s">
        <v>4968</v>
      </c>
      <c r="B54" s="505"/>
      <c r="C54" s="505"/>
      <c r="D54" s="505"/>
      <c r="E54" s="505"/>
      <c r="F54" s="505"/>
      <c r="G54" s="505"/>
      <c r="H54" s="505"/>
      <c r="I54" s="505"/>
      <c r="J54" s="505"/>
    </row>
    <row r="55" spans="1:10" ht="14.55" customHeight="1" x14ac:dyDescent="0.3">
      <c r="A55" s="506" t="s">
        <v>89</v>
      </c>
      <c r="B55" s="506"/>
      <c r="C55" s="506"/>
      <c r="D55" s="506"/>
      <c r="E55" s="506"/>
      <c r="F55" s="506"/>
      <c r="G55" s="506"/>
      <c r="H55" s="506"/>
      <c r="I55" s="506"/>
      <c r="J55" s="506"/>
    </row>
    <row r="56" spans="1:10" ht="16.5" customHeight="1" x14ac:dyDescent="0.3">
      <c r="A56" s="104" t="s">
        <v>90</v>
      </c>
      <c r="B56" s="104"/>
      <c r="C56" s="104"/>
      <c r="D56" s="104"/>
      <c r="E56" s="104"/>
      <c r="F56" s="104"/>
      <c r="G56" s="104"/>
      <c r="H56" s="104"/>
      <c r="I56" s="104"/>
      <c r="J56" s="104"/>
    </row>
    <row r="57" spans="1:10" ht="16.5" customHeight="1" x14ac:dyDescent="0.3">
      <c r="A57" s="505" t="s">
        <v>91</v>
      </c>
      <c r="B57" s="507"/>
      <c r="C57" s="507"/>
      <c r="D57" s="507"/>
      <c r="E57" s="507"/>
      <c r="F57" s="507"/>
      <c r="G57" s="507"/>
      <c r="H57" s="507"/>
      <c r="I57" s="507"/>
      <c r="J57" s="507"/>
    </row>
    <row r="58" spans="1:10" x14ac:dyDescent="0.3">
      <c r="A58" s="104" t="s">
        <v>4688</v>
      </c>
      <c r="B58" s="5"/>
      <c r="C58" s="5"/>
      <c r="D58" s="5"/>
      <c r="E58" s="5"/>
      <c r="F58" s="5"/>
      <c r="G58" s="5"/>
      <c r="H58" s="5"/>
      <c r="I58" s="5"/>
      <c r="J58" s="5"/>
    </row>
    <row r="59" spans="1:10" ht="13.5" customHeight="1" x14ac:dyDescent="0.3">
      <c r="A59" s="104"/>
      <c r="B59" s="101"/>
      <c r="C59" s="101"/>
      <c r="D59" s="101"/>
      <c r="E59" s="101"/>
      <c r="F59" s="101"/>
      <c r="G59" s="101"/>
      <c r="H59" s="101"/>
      <c r="I59" s="101"/>
      <c r="J59" s="101"/>
    </row>
    <row r="60" spans="1:10" ht="25.5" customHeight="1" x14ac:dyDescent="0.3">
      <c r="A60" s="116" t="s">
        <v>93</v>
      </c>
      <c r="B60" s="117" t="s">
        <v>230</v>
      </c>
      <c r="C60" s="117" t="s">
        <v>65</v>
      </c>
      <c r="D60" s="117" t="s">
        <v>66</v>
      </c>
      <c r="E60" s="117" t="s">
        <v>67</v>
      </c>
      <c r="F60" s="117" t="s">
        <v>68</v>
      </c>
      <c r="G60" s="117" t="s">
        <v>69</v>
      </c>
      <c r="H60" s="117" t="s">
        <v>70</v>
      </c>
      <c r="I60" s="117" t="s">
        <v>71</v>
      </c>
      <c r="J60" s="117" t="s">
        <v>4548</v>
      </c>
    </row>
    <row r="61" spans="1:10" x14ac:dyDescent="0.3">
      <c r="A61" s="125" t="s">
        <v>94</v>
      </c>
      <c r="B61" s="119"/>
      <c r="C61" s="119"/>
      <c r="D61" s="119"/>
      <c r="E61" s="119"/>
      <c r="F61" s="119"/>
      <c r="G61" s="119"/>
      <c r="H61" s="119"/>
      <c r="I61" s="119"/>
      <c r="J61" s="120"/>
    </row>
    <row r="62" spans="1:10" x14ac:dyDescent="0.3">
      <c r="A62" s="90" t="s">
        <v>95</v>
      </c>
      <c r="B62" s="102">
        <v>0</v>
      </c>
      <c r="C62" s="102">
        <v>0</v>
      </c>
      <c r="D62" s="102">
        <v>0</v>
      </c>
      <c r="E62" s="102">
        <v>0</v>
      </c>
      <c r="F62" s="102">
        <v>0</v>
      </c>
      <c r="G62" s="102">
        <v>0</v>
      </c>
      <c r="H62" s="102">
        <v>0</v>
      </c>
      <c r="I62" s="102">
        <v>0</v>
      </c>
      <c r="J62" s="102">
        <v>0</v>
      </c>
    </row>
    <row r="63" spans="1:10" x14ac:dyDescent="0.3">
      <c r="A63" s="90" t="s">
        <v>96</v>
      </c>
      <c r="B63" s="132">
        <v>44655.016900000002</v>
      </c>
      <c r="C63" s="102">
        <f>J63-B63</f>
        <v>249.60181999999622</v>
      </c>
      <c r="D63" s="102">
        <v>0</v>
      </c>
      <c r="E63" s="102">
        <v>0</v>
      </c>
      <c r="F63" s="102">
        <v>0</v>
      </c>
      <c r="G63" s="132">
        <v>0</v>
      </c>
      <c r="H63" s="102">
        <v>0</v>
      </c>
      <c r="I63" s="102">
        <v>0</v>
      </c>
      <c r="J63" s="122">
        <v>44904.618719999999</v>
      </c>
    </row>
    <row r="64" spans="1:10" x14ac:dyDescent="0.3">
      <c r="A64" s="90" t="s">
        <v>97</v>
      </c>
      <c r="B64" s="132">
        <v>1253230.6369152002</v>
      </c>
      <c r="C64" s="102">
        <f>J64-B64</f>
        <v>7005.0056985598058</v>
      </c>
      <c r="D64" s="102">
        <v>0</v>
      </c>
      <c r="E64" s="102">
        <v>0</v>
      </c>
      <c r="F64" s="102">
        <v>0</v>
      </c>
      <c r="G64" s="132">
        <v>0</v>
      </c>
      <c r="H64" s="102">
        <v>0</v>
      </c>
      <c r="I64" s="102">
        <v>0</v>
      </c>
      <c r="J64" s="122">
        <v>1260235.64261376</v>
      </c>
    </row>
    <row r="65" spans="1:10" x14ac:dyDescent="0.3">
      <c r="A65" s="91" t="s">
        <v>98</v>
      </c>
      <c r="B65" s="92">
        <f>SUM(B62:B64)</f>
        <v>1297885.6538152001</v>
      </c>
      <c r="C65" s="92">
        <f t="shared" ref="C65:J65" si="13">SUM(C62:C64)</f>
        <v>7254.607518559802</v>
      </c>
      <c r="D65" s="92">
        <f t="shared" si="13"/>
        <v>0</v>
      </c>
      <c r="E65" s="92">
        <f t="shared" si="13"/>
        <v>0</v>
      </c>
      <c r="F65" s="92">
        <f t="shared" si="13"/>
        <v>0</v>
      </c>
      <c r="G65" s="92">
        <f t="shared" si="13"/>
        <v>0</v>
      </c>
      <c r="H65" s="92">
        <f t="shared" si="13"/>
        <v>0</v>
      </c>
      <c r="I65" s="92">
        <f t="shared" si="13"/>
        <v>0</v>
      </c>
      <c r="J65" s="92">
        <f t="shared" si="13"/>
        <v>1305140.2613337599</v>
      </c>
    </row>
    <row r="66" spans="1:10" x14ac:dyDescent="0.3">
      <c r="A66" s="90" t="s">
        <v>99</v>
      </c>
      <c r="B66" s="132">
        <v>824801.00260999997</v>
      </c>
      <c r="C66" s="132">
        <v>173905.28451999999</v>
      </c>
      <c r="D66" s="102">
        <v>0</v>
      </c>
      <c r="E66" s="102">
        <v>0</v>
      </c>
      <c r="F66" s="102">
        <v>0</v>
      </c>
      <c r="G66" s="102">
        <v>0</v>
      </c>
      <c r="H66" s="102">
        <v>0</v>
      </c>
      <c r="I66" s="102">
        <v>0</v>
      </c>
      <c r="J66" s="122">
        <v>998706.28712999995</v>
      </c>
    </row>
    <row r="67" spans="1:10" x14ac:dyDescent="0.3">
      <c r="A67" s="90" t="s">
        <v>51</v>
      </c>
      <c r="B67" s="132">
        <v>200980.68629000001</v>
      </c>
      <c r="C67" s="102">
        <v>0</v>
      </c>
      <c r="D67" s="102">
        <v>167.16735000000335</v>
      </c>
      <c r="E67" s="102">
        <v>0</v>
      </c>
      <c r="F67" s="102">
        <v>0</v>
      </c>
      <c r="G67" s="102">
        <v>0</v>
      </c>
      <c r="H67" s="102">
        <v>0</v>
      </c>
      <c r="I67" s="102">
        <v>0</v>
      </c>
      <c r="J67" s="105">
        <v>200813.51894000001</v>
      </c>
    </row>
    <row r="68" spans="1:10" x14ac:dyDescent="0.3">
      <c r="A68" s="90" t="s">
        <v>100</v>
      </c>
      <c r="B68" s="132">
        <v>2115765.2769999998</v>
      </c>
      <c r="C68" s="102">
        <v>0</v>
      </c>
      <c r="D68" s="102">
        <v>0</v>
      </c>
      <c r="E68" s="102">
        <v>0</v>
      </c>
      <c r="F68" s="102">
        <v>0</v>
      </c>
      <c r="G68" s="102">
        <v>0</v>
      </c>
      <c r="H68" s="102">
        <v>0</v>
      </c>
      <c r="I68" s="102">
        <v>0</v>
      </c>
      <c r="J68" s="122">
        <v>2115765.2769999998</v>
      </c>
    </row>
    <row r="69" spans="1:10" ht="13.5" customHeight="1" x14ac:dyDescent="0.3">
      <c r="A69" s="96" t="s">
        <v>101</v>
      </c>
      <c r="B69" s="97">
        <f>SUM(B65:B68)</f>
        <v>4439432.6197151998</v>
      </c>
      <c r="C69" s="97">
        <f t="shared" ref="C69:J69" si="14">SUM(C65:C68)</f>
        <v>181159.89203855977</v>
      </c>
      <c r="D69" s="97">
        <f t="shared" si="14"/>
        <v>167.16735000000335</v>
      </c>
      <c r="E69" s="97">
        <f t="shared" si="14"/>
        <v>0</v>
      </c>
      <c r="F69" s="97">
        <f t="shared" si="14"/>
        <v>0</v>
      </c>
      <c r="G69" s="97">
        <f t="shared" si="14"/>
        <v>0</v>
      </c>
      <c r="H69" s="97">
        <f t="shared" si="14"/>
        <v>0</v>
      </c>
      <c r="I69" s="97">
        <f t="shared" si="14"/>
        <v>0</v>
      </c>
      <c r="J69" s="97">
        <f t="shared" si="14"/>
        <v>4620425.3444037596</v>
      </c>
    </row>
    <row r="70" spans="1:10" ht="13.5" customHeight="1" x14ac:dyDescent="0.3">
      <c r="A70" s="106"/>
      <c r="B70" s="107"/>
      <c r="C70" s="107"/>
      <c r="D70" s="107"/>
      <c r="E70" s="107"/>
      <c r="F70" s="107"/>
      <c r="G70" s="108"/>
      <c r="H70" s="107"/>
      <c r="I70" s="107"/>
      <c r="J70" s="107"/>
    </row>
    <row r="71" spans="1:10" ht="25.5" customHeight="1" x14ac:dyDescent="0.3">
      <c r="A71" s="116" t="s">
        <v>102</v>
      </c>
      <c r="B71" s="117" t="s">
        <v>230</v>
      </c>
      <c r="C71" s="117" t="s">
        <v>65</v>
      </c>
      <c r="D71" s="117" t="s">
        <v>66</v>
      </c>
      <c r="E71" s="117" t="s">
        <v>67</v>
      </c>
      <c r="F71" s="117" t="s">
        <v>68</v>
      </c>
      <c r="G71" s="117" t="s">
        <v>69</v>
      </c>
      <c r="H71" s="117" t="s">
        <v>70</v>
      </c>
      <c r="I71" s="117" t="s">
        <v>71</v>
      </c>
      <c r="J71" s="117" t="s">
        <v>4548</v>
      </c>
    </row>
    <row r="72" spans="1:10" x14ac:dyDescent="0.3">
      <c r="A72" s="109" t="s">
        <v>103</v>
      </c>
      <c r="B72" s="132">
        <f>B22</f>
        <v>52937871.323959</v>
      </c>
      <c r="C72" s="132">
        <f t="shared" ref="C72:I72" si="15">C22</f>
        <v>37068.497389999997</v>
      </c>
      <c r="D72" s="132">
        <f t="shared" si="15"/>
        <v>281522.08582000004</v>
      </c>
      <c r="E72" s="132">
        <f t="shared" si="15"/>
        <v>607583.37809999997</v>
      </c>
      <c r="F72" s="132">
        <f t="shared" si="15"/>
        <v>2172.652799</v>
      </c>
      <c r="G72" s="132">
        <f t="shared" si="15"/>
        <v>65945.581660999218</v>
      </c>
      <c r="H72" s="132">
        <f t="shared" si="15"/>
        <v>0</v>
      </c>
      <c r="I72" s="132">
        <f t="shared" si="15"/>
        <v>222.6849</v>
      </c>
      <c r="J72" s="132">
        <f>J22</f>
        <v>52759363.317190006</v>
      </c>
    </row>
    <row r="73" spans="1:10" x14ac:dyDescent="0.3">
      <c r="A73" s="109" t="s">
        <v>104</v>
      </c>
      <c r="B73" s="132">
        <f>B50</f>
        <v>35870173.268771499</v>
      </c>
      <c r="C73" s="132">
        <f t="shared" ref="C73:J73" si="16">C50</f>
        <v>2533883.7091300017</v>
      </c>
      <c r="D73" s="132">
        <f t="shared" si="16"/>
        <v>228906.0860800001</v>
      </c>
      <c r="E73" s="132">
        <f t="shared" si="16"/>
        <v>43098.399390000006</v>
      </c>
      <c r="F73" s="132">
        <f t="shared" si="16"/>
        <v>0</v>
      </c>
      <c r="G73" s="132">
        <f t="shared" si="16"/>
        <v>0</v>
      </c>
      <c r="H73" s="132">
        <f t="shared" si="16"/>
        <v>123226.35730000059</v>
      </c>
      <c r="I73" s="132">
        <f t="shared" si="16"/>
        <v>0</v>
      </c>
      <c r="J73" s="132">
        <f t="shared" si="16"/>
        <v>38298377.249121502</v>
      </c>
    </row>
    <row r="74" spans="1:10" ht="24.75" customHeight="1" x14ac:dyDescent="0.3">
      <c r="A74" s="110" t="s">
        <v>105</v>
      </c>
      <c r="B74" s="111">
        <f>SUM(B72:B73)</f>
        <v>88808044.592730492</v>
      </c>
      <c r="C74" s="111">
        <f t="shared" ref="C74:J74" si="17">SUM(C72:C73)</f>
        <v>2570952.2065200019</v>
      </c>
      <c r="D74" s="111">
        <f t="shared" si="17"/>
        <v>510428.17190000013</v>
      </c>
      <c r="E74" s="111">
        <f t="shared" si="17"/>
        <v>650681.77749000001</v>
      </c>
      <c r="F74" s="111">
        <f t="shared" si="17"/>
        <v>2172.652799</v>
      </c>
      <c r="G74" s="111">
        <f t="shared" si="17"/>
        <v>65945.581660999218</v>
      </c>
      <c r="H74" s="111">
        <f t="shared" si="17"/>
        <v>123226.35730000059</v>
      </c>
      <c r="I74" s="111">
        <f t="shared" si="17"/>
        <v>222.6849</v>
      </c>
      <c r="J74" s="111">
        <f t="shared" si="17"/>
        <v>91057740.566311508</v>
      </c>
    </row>
    <row r="75" spans="1:10" ht="13.5" customHeight="1" x14ac:dyDescent="0.3">
      <c r="A75" s="112"/>
      <c r="B75" s="108"/>
      <c r="C75" s="108"/>
      <c r="D75" s="108"/>
      <c r="E75" s="108"/>
      <c r="F75" s="108"/>
      <c r="G75" s="108"/>
      <c r="H75" s="108"/>
      <c r="I75" s="108"/>
      <c r="J75" s="108"/>
    </row>
    <row r="76" spans="1:10" ht="25.5" customHeight="1" x14ac:dyDescent="0.3">
      <c r="A76" s="116" t="s">
        <v>102</v>
      </c>
      <c r="B76" s="117" t="s">
        <v>230</v>
      </c>
      <c r="C76" s="117" t="s">
        <v>65</v>
      </c>
      <c r="D76" s="117" t="s">
        <v>66</v>
      </c>
      <c r="E76" s="117" t="s">
        <v>67</v>
      </c>
      <c r="F76" s="117" t="s">
        <v>68</v>
      </c>
      <c r="G76" s="117" t="s">
        <v>69</v>
      </c>
      <c r="H76" s="117" t="s">
        <v>70</v>
      </c>
      <c r="I76" s="117" t="s">
        <v>71</v>
      </c>
      <c r="J76" s="117" t="s">
        <v>4548</v>
      </c>
    </row>
    <row r="77" spans="1:10" ht="13.5" customHeight="1" x14ac:dyDescent="0.3">
      <c r="A77" s="113" t="s">
        <v>106</v>
      </c>
      <c r="B77" s="114">
        <f>B69</f>
        <v>4439432.6197151998</v>
      </c>
      <c r="C77" s="114">
        <f t="shared" ref="C77:J77" si="18">C69</f>
        <v>181159.89203855977</v>
      </c>
      <c r="D77" s="114">
        <f t="shared" si="18"/>
        <v>167.16735000000335</v>
      </c>
      <c r="E77" s="114">
        <f t="shared" si="18"/>
        <v>0</v>
      </c>
      <c r="F77" s="114">
        <f t="shared" si="18"/>
        <v>0</v>
      </c>
      <c r="G77" s="114">
        <f t="shared" si="18"/>
        <v>0</v>
      </c>
      <c r="H77" s="114">
        <f t="shared" si="18"/>
        <v>0</v>
      </c>
      <c r="I77" s="114">
        <f t="shared" si="18"/>
        <v>0</v>
      </c>
      <c r="J77" s="114">
        <f t="shared" si="18"/>
        <v>4620425.3444037596</v>
      </c>
    </row>
    <row r="78" spans="1:10" x14ac:dyDescent="0.3">
      <c r="A78" s="115" t="s">
        <v>107</v>
      </c>
    </row>
  </sheetData>
  <mergeCells count="9">
    <mergeCell ref="A54:J54"/>
    <mergeCell ref="A55:J55"/>
    <mergeCell ref="A57:J57"/>
    <mergeCell ref="A2:J2"/>
    <mergeCell ref="A3:J3"/>
    <mergeCell ref="A4:J4"/>
    <mergeCell ref="A51:J51"/>
    <mergeCell ref="A52:J52"/>
    <mergeCell ref="A53:J53"/>
  </mergeCells>
  <hyperlinks>
    <hyperlink ref="A1" location="INDICE!A1" display="Menú Principal " xr:uid="{6E938E4A-7365-4261-938D-6E6F4443DE26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3">
    <tabColor rgb="FFFFC000"/>
    <pageSetUpPr fitToPage="1"/>
  </sheetPr>
  <dimension ref="A1:K78"/>
  <sheetViews>
    <sheetView showGridLines="0" topLeftCell="A61" zoomScale="70" zoomScaleNormal="70" workbookViewId="0">
      <selection activeCell="B82" sqref="B82"/>
    </sheetView>
  </sheetViews>
  <sheetFormatPr baseColWidth="10" defaultRowHeight="14.4" x14ac:dyDescent="0.3"/>
  <cols>
    <col min="1" max="1" width="51.44140625" customWidth="1"/>
    <col min="2" max="2" width="16.44140625" customWidth="1"/>
    <col min="3" max="3" width="15.5546875" customWidth="1"/>
    <col min="4" max="4" width="14.77734375" customWidth="1"/>
    <col min="5" max="5" width="12.77734375" customWidth="1"/>
    <col min="6" max="7" width="11.5546875" customWidth="1"/>
    <col min="8" max="9" width="15.44140625" customWidth="1"/>
    <col min="10" max="10" width="16.5546875" customWidth="1"/>
    <col min="11" max="11" width="12.21875" bestFit="1" customWidth="1"/>
  </cols>
  <sheetData>
    <row r="1" spans="1:10" ht="15" thickBot="1" x14ac:dyDescent="0.35">
      <c r="A1" s="498" t="s">
        <v>5033</v>
      </c>
    </row>
    <row r="2" spans="1:10" x14ac:dyDescent="0.3">
      <c r="A2" s="508" t="s">
        <v>108</v>
      </c>
      <c r="B2" s="509"/>
      <c r="C2" s="509"/>
      <c r="D2" s="509"/>
      <c r="E2" s="509"/>
      <c r="F2" s="509"/>
      <c r="G2" s="509"/>
      <c r="H2" s="509"/>
      <c r="I2" s="509"/>
      <c r="J2" s="510"/>
    </row>
    <row r="3" spans="1:10" ht="16.350000000000001" customHeight="1" x14ac:dyDescent="0.3">
      <c r="A3" s="511" t="s">
        <v>4671</v>
      </c>
      <c r="B3" s="512"/>
      <c r="C3" s="512"/>
      <c r="D3" s="512"/>
      <c r="E3" s="512"/>
      <c r="F3" s="512"/>
      <c r="G3" s="512"/>
      <c r="H3" s="512"/>
      <c r="I3" s="512"/>
      <c r="J3" s="513"/>
    </row>
    <row r="4" spans="1:10" ht="15.75" customHeight="1" x14ac:dyDescent="0.3">
      <c r="A4" s="514" t="s">
        <v>1</v>
      </c>
      <c r="B4" s="515"/>
      <c r="C4" s="515"/>
      <c r="D4" s="515"/>
      <c r="E4" s="515"/>
      <c r="F4" s="515"/>
      <c r="G4" s="515"/>
      <c r="H4" s="515"/>
      <c r="I4" s="515"/>
      <c r="J4" s="516"/>
    </row>
    <row r="5" spans="1:10" ht="13.5" customHeight="1" x14ac:dyDescent="0.3"/>
    <row r="6" spans="1:10" ht="36" customHeight="1" thickBot="1" x14ac:dyDescent="0.35">
      <c r="A6" s="145" t="s">
        <v>64</v>
      </c>
      <c r="B6" s="420" t="s">
        <v>230</v>
      </c>
      <c r="C6" s="420" t="s">
        <v>65</v>
      </c>
      <c r="D6" s="420" t="s">
        <v>66</v>
      </c>
      <c r="E6" s="420" t="s">
        <v>67</v>
      </c>
      <c r="F6" s="420" t="s">
        <v>68</v>
      </c>
      <c r="G6" s="420" t="s">
        <v>69</v>
      </c>
      <c r="H6" s="420" t="s">
        <v>70</v>
      </c>
      <c r="I6" s="420" t="s">
        <v>71</v>
      </c>
      <c r="J6" s="421" t="s">
        <v>4548</v>
      </c>
    </row>
    <row r="7" spans="1:10" ht="25.5" customHeight="1" x14ac:dyDescent="0.3">
      <c r="A7" s="422" t="s">
        <v>3</v>
      </c>
      <c r="B7" s="119"/>
      <c r="C7" s="119"/>
      <c r="D7" s="119"/>
      <c r="E7" s="119"/>
      <c r="F7" s="119"/>
      <c r="G7" s="119"/>
      <c r="H7" s="119"/>
      <c r="I7" s="119"/>
      <c r="J7" s="446"/>
    </row>
    <row r="8" spans="1:10" x14ac:dyDescent="0.3">
      <c r="A8" s="425" t="s">
        <v>4</v>
      </c>
      <c r="B8" s="94">
        <v>1143411.613135</v>
      </c>
      <c r="C8" s="94">
        <v>0</v>
      </c>
      <c r="D8" s="94">
        <v>14944.0296</v>
      </c>
      <c r="E8" s="94">
        <v>4175.4414800000004</v>
      </c>
      <c r="F8" s="94">
        <v>124.91929</v>
      </c>
      <c r="G8" s="94">
        <v>95.795121000014205</v>
      </c>
      <c r="H8" s="94">
        <v>0</v>
      </c>
      <c r="I8" s="94">
        <v>0</v>
      </c>
      <c r="J8" s="426">
        <v>1128563.3786559999</v>
      </c>
    </row>
    <row r="9" spans="1:10" x14ac:dyDescent="0.3">
      <c r="A9" s="425" t="s">
        <v>72</v>
      </c>
      <c r="B9" s="94">
        <v>3197708.8327330002</v>
      </c>
      <c r="C9" s="94">
        <v>4661.5881900000004</v>
      </c>
      <c r="D9" s="94">
        <v>62895.629800000002</v>
      </c>
      <c r="E9" s="94">
        <v>14813.02255</v>
      </c>
      <c r="F9" s="94">
        <v>37.301549999999999</v>
      </c>
      <c r="G9" s="94">
        <v>12332.320105000001</v>
      </c>
      <c r="H9" s="94">
        <v>0</v>
      </c>
      <c r="I9" s="94">
        <v>0</v>
      </c>
      <c r="J9" s="426">
        <v>3151807.1112279999</v>
      </c>
    </row>
    <row r="10" spans="1:10" x14ac:dyDescent="0.3">
      <c r="A10" s="425" t="s">
        <v>6</v>
      </c>
      <c r="B10" s="94">
        <v>29363849.638831001</v>
      </c>
      <c r="C10" s="94">
        <v>30228.776900000001</v>
      </c>
      <c r="D10" s="94">
        <v>39077.820480000002</v>
      </c>
      <c r="E10" s="94">
        <v>54451.50144</v>
      </c>
      <c r="F10" s="94">
        <v>1046.677359</v>
      </c>
      <c r="G10" s="94">
        <v>54075.5084479992</v>
      </c>
      <c r="H10" s="94">
        <v>0</v>
      </c>
      <c r="I10" s="94">
        <v>222.6849</v>
      </c>
      <c r="J10" s="426">
        <v>29409076.103698999</v>
      </c>
    </row>
    <row r="11" spans="1:10" x14ac:dyDescent="0.3">
      <c r="A11" s="425" t="s">
        <v>7</v>
      </c>
      <c r="B11" s="94">
        <v>0</v>
      </c>
      <c r="C11" s="94">
        <v>0</v>
      </c>
      <c r="D11" s="94">
        <v>0</v>
      </c>
      <c r="E11" s="94">
        <v>0</v>
      </c>
      <c r="F11" s="94">
        <v>0</v>
      </c>
      <c r="G11" s="94">
        <v>0</v>
      </c>
      <c r="H11" s="94">
        <v>0</v>
      </c>
      <c r="I11" s="94">
        <v>0</v>
      </c>
      <c r="J11" s="426">
        <v>0</v>
      </c>
    </row>
    <row r="12" spans="1:10" x14ac:dyDescent="0.3">
      <c r="A12" s="425" t="s">
        <v>9</v>
      </c>
      <c r="B12" s="94">
        <v>16162440.2249</v>
      </c>
      <c r="C12" s="94">
        <v>0</v>
      </c>
      <c r="D12" s="94">
        <v>158393.8449</v>
      </c>
      <c r="E12" s="94">
        <v>531943.22867999994</v>
      </c>
      <c r="F12" s="94">
        <v>943.75459999999998</v>
      </c>
      <c r="G12" s="94">
        <v>0</v>
      </c>
      <c r="H12" s="94">
        <v>0</v>
      </c>
      <c r="I12" s="94">
        <v>0</v>
      </c>
      <c r="J12" s="426">
        <v>16004046.380000001</v>
      </c>
    </row>
    <row r="13" spans="1:10" x14ac:dyDescent="0.3">
      <c r="A13" s="447" t="s">
        <v>11</v>
      </c>
      <c r="B13" s="102">
        <v>1656022</v>
      </c>
      <c r="C13" s="102">
        <v>0</v>
      </c>
      <c r="D13" s="102">
        <v>0</v>
      </c>
      <c r="E13" s="102">
        <v>0</v>
      </c>
      <c r="F13" s="102">
        <v>20</v>
      </c>
      <c r="G13" s="102">
        <v>0</v>
      </c>
      <c r="H13" s="102">
        <v>0</v>
      </c>
      <c r="I13" s="102">
        <v>0</v>
      </c>
      <c r="J13" s="431">
        <v>1656022</v>
      </c>
    </row>
    <row r="14" spans="1:10" ht="25.5" customHeight="1" x14ac:dyDescent="0.3">
      <c r="A14" s="448" t="s">
        <v>13</v>
      </c>
      <c r="B14" s="93">
        <f>SUM(B8:B13)</f>
        <v>51523432.309599005</v>
      </c>
      <c r="C14" s="93">
        <f t="shared" ref="C14:J14" si="0">SUM(C8:C13)</f>
        <v>34890.365089999999</v>
      </c>
      <c r="D14" s="93">
        <f t="shared" si="0"/>
        <v>275311.32478000002</v>
      </c>
      <c r="E14" s="93">
        <f t="shared" si="0"/>
        <v>605383.19414999988</v>
      </c>
      <c r="F14" s="93">
        <f t="shared" si="0"/>
        <v>2172.652799</v>
      </c>
      <c r="G14" s="93">
        <f t="shared" si="0"/>
        <v>66503.623673999216</v>
      </c>
      <c r="H14" s="93">
        <f t="shared" si="0"/>
        <v>0</v>
      </c>
      <c r="I14" s="93">
        <f t="shared" si="0"/>
        <v>222.6849</v>
      </c>
      <c r="J14" s="449">
        <f t="shared" si="0"/>
        <v>51349514.973583005</v>
      </c>
    </row>
    <row r="15" spans="1:10" x14ac:dyDescent="0.3">
      <c r="A15" s="441" t="s">
        <v>73</v>
      </c>
      <c r="B15" s="126"/>
      <c r="C15" s="126"/>
      <c r="D15" s="126"/>
      <c r="E15" s="126"/>
      <c r="F15" s="126"/>
      <c r="G15" s="126"/>
      <c r="H15" s="126"/>
      <c r="I15" s="126"/>
      <c r="J15" s="442"/>
    </row>
    <row r="16" spans="1:10" x14ac:dyDescent="0.3">
      <c r="A16" s="450" t="s">
        <v>74</v>
      </c>
      <c r="B16" s="129"/>
      <c r="C16" s="129"/>
      <c r="D16" s="129"/>
      <c r="E16" s="129"/>
      <c r="F16" s="129"/>
      <c r="G16" s="129"/>
      <c r="H16" s="129"/>
      <c r="I16" s="129"/>
      <c r="J16" s="451"/>
    </row>
    <row r="17" spans="1:10" ht="26.1" customHeight="1" x14ac:dyDescent="0.3">
      <c r="A17" s="452" t="s">
        <v>15</v>
      </c>
      <c r="B17" s="94">
        <v>0</v>
      </c>
      <c r="C17" s="94">
        <v>0</v>
      </c>
      <c r="D17" s="94">
        <v>0</v>
      </c>
      <c r="E17" s="94">
        <v>0</v>
      </c>
      <c r="F17" s="94">
        <v>0</v>
      </c>
      <c r="G17" s="94">
        <v>0</v>
      </c>
      <c r="H17" s="94">
        <v>0</v>
      </c>
      <c r="I17" s="94">
        <v>0</v>
      </c>
      <c r="J17" s="426">
        <v>0</v>
      </c>
    </row>
    <row r="18" spans="1:10" ht="25.5" customHeight="1" x14ac:dyDescent="0.3">
      <c r="A18" s="437" t="s">
        <v>16</v>
      </c>
      <c r="B18" s="88">
        <f>SUM(B17)</f>
        <v>0</v>
      </c>
      <c r="C18" s="88">
        <f t="shared" ref="C18:J18" si="1">SUM(C17)</f>
        <v>0</v>
      </c>
      <c r="D18" s="88">
        <f t="shared" si="1"/>
        <v>0</v>
      </c>
      <c r="E18" s="88">
        <f t="shared" si="1"/>
        <v>0</v>
      </c>
      <c r="F18" s="88">
        <f t="shared" si="1"/>
        <v>0</v>
      </c>
      <c r="G18" s="88">
        <f t="shared" si="1"/>
        <v>0</v>
      </c>
      <c r="H18" s="88">
        <f t="shared" si="1"/>
        <v>0</v>
      </c>
      <c r="I18" s="88">
        <f t="shared" si="1"/>
        <v>0</v>
      </c>
      <c r="J18" s="176">
        <f t="shared" si="1"/>
        <v>0</v>
      </c>
    </row>
    <row r="19" spans="1:10" ht="25.5" customHeight="1" x14ac:dyDescent="0.3">
      <c r="A19" s="432" t="s">
        <v>17</v>
      </c>
      <c r="B19" s="132">
        <v>128866.66157</v>
      </c>
      <c r="C19" s="94">
        <v>0</v>
      </c>
      <c r="D19" s="94">
        <v>3865.7610399999976</v>
      </c>
      <c r="E19" s="94">
        <v>0</v>
      </c>
      <c r="F19" s="94">
        <v>0</v>
      </c>
      <c r="G19" s="94">
        <v>0</v>
      </c>
      <c r="H19" s="94">
        <v>0</v>
      </c>
      <c r="I19" s="94">
        <v>0</v>
      </c>
      <c r="J19" s="426">
        <v>125000.90053</v>
      </c>
    </row>
    <row r="20" spans="1:10" ht="25.5" customHeight="1" x14ac:dyDescent="0.3">
      <c r="A20" s="437" t="s">
        <v>18</v>
      </c>
      <c r="B20" s="88">
        <f>SUM(B19)</f>
        <v>128866.66157</v>
      </c>
      <c r="C20" s="88">
        <f t="shared" ref="C20:J20" si="2">SUM(C19)</f>
        <v>0</v>
      </c>
      <c r="D20" s="88">
        <f t="shared" si="2"/>
        <v>3865.7610399999976</v>
      </c>
      <c r="E20" s="88">
        <f t="shared" si="2"/>
        <v>0</v>
      </c>
      <c r="F20" s="88">
        <f t="shared" si="2"/>
        <v>0</v>
      </c>
      <c r="G20" s="88">
        <f t="shared" si="2"/>
        <v>0</v>
      </c>
      <c r="H20" s="88">
        <f t="shared" si="2"/>
        <v>0</v>
      </c>
      <c r="I20" s="88">
        <f t="shared" si="2"/>
        <v>0</v>
      </c>
      <c r="J20" s="176">
        <f t="shared" si="2"/>
        <v>125000.90053</v>
      </c>
    </row>
    <row r="21" spans="1:10" x14ac:dyDescent="0.3">
      <c r="A21" s="439" t="s">
        <v>19</v>
      </c>
      <c r="B21" s="92">
        <f>SUM(B20,B18)</f>
        <v>128866.66157</v>
      </c>
      <c r="C21" s="92">
        <f t="shared" ref="C21:J21" si="3">SUM(C20,C18)</f>
        <v>0</v>
      </c>
      <c r="D21" s="92">
        <f t="shared" si="3"/>
        <v>3865.7610399999976</v>
      </c>
      <c r="E21" s="92">
        <f t="shared" si="3"/>
        <v>0</v>
      </c>
      <c r="F21" s="92">
        <f t="shared" si="3"/>
        <v>0</v>
      </c>
      <c r="G21" s="92">
        <f t="shared" si="3"/>
        <v>0</v>
      </c>
      <c r="H21" s="92">
        <f t="shared" si="3"/>
        <v>0</v>
      </c>
      <c r="I21" s="92">
        <f t="shared" si="3"/>
        <v>0</v>
      </c>
      <c r="J21" s="440">
        <f t="shared" si="3"/>
        <v>125000.90053</v>
      </c>
    </row>
    <row r="22" spans="1:10" ht="21.75" customHeight="1" x14ac:dyDescent="0.3">
      <c r="A22" s="453" t="s">
        <v>20</v>
      </c>
      <c r="B22" s="444">
        <f>SUM(+B14)</f>
        <v>51523432.309599005</v>
      </c>
      <c r="C22" s="444">
        <f t="shared" ref="C22:I22" si="4">SUM(+C14)</f>
        <v>34890.365089999999</v>
      </c>
      <c r="D22" s="444">
        <f t="shared" si="4"/>
        <v>275311.32478000002</v>
      </c>
      <c r="E22" s="444">
        <f t="shared" si="4"/>
        <v>605383.19414999988</v>
      </c>
      <c r="F22" s="444">
        <f t="shared" si="4"/>
        <v>2172.652799</v>
      </c>
      <c r="G22" s="444">
        <f t="shared" si="4"/>
        <v>66503.623673999216</v>
      </c>
      <c r="H22" s="444">
        <f t="shared" si="4"/>
        <v>0</v>
      </c>
      <c r="I22" s="444">
        <f t="shared" si="4"/>
        <v>222.6849</v>
      </c>
      <c r="J22" s="445">
        <f>SUM(+J14+J21)</f>
        <v>51474515.874113008</v>
      </c>
    </row>
    <row r="23" spans="1:10" ht="13.5" customHeight="1" x14ac:dyDescent="0.3">
      <c r="A23" s="98"/>
      <c r="B23" s="99"/>
      <c r="C23" s="99"/>
      <c r="D23" s="99"/>
      <c r="E23" s="99"/>
      <c r="F23" s="99"/>
      <c r="G23" s="99"/>
      <c r="H23" s="99"/>
      <c r="I23" s="99"/>
      <c r="J23" s="100"/>
    </row>
    <row r="24" spans="1:10" ht="25.5" customHeight="1" thickBot="1" x14ac:dyDescent="0.35">
      <c r="A24" s="145" t="s">
        <v>109</v>
      </c>
      <c r="B24" s="420" t="s">
        <v>230</v>
      </c>
      <c r="C24" s="420" t="s">
        <v>65</v>
      </c>
      <c r="D24" s="420" t="s">
        <v>66</v>
      </c>
      <c r="E24" s="420" t="s">
        <v>67</v>
      </c>
      <c r="F24" s="420" t="s">
        <v>68</v>
      </c>
      <c r="G24" s="420" t="s">
        <v>69</v>
      </c>
      <c r="H24" s="420" t="s">
        <v>70</v>
      </c>
      <c r="I24" s="420" t="s">
        <v>71</v>
      </c>
      <c r="J24" s="421" t="s">
        <v>4548</v>
      </c>
    </row>
    <row r="25" spans="1:10" x14ac:dyDescent="0.3">
      <c r="A25" s="422" t="s">
        <v>21</v>
      </c>
      <c r="B25" s="423"/>
      <c r="C25" s="423"/>
      <c r="D25" s="423"/>
      <c r="E25" s="423"/>
      <c r="F25" s="423"/>
      <c r="G25" s="423"/>
      <c r="H25" s="423"/>
      <c r="I25" s="423"/>
      <c r="J25" s="424"/>
    </row>
    <row r="26" spans="1:10" x14ac:dyDescent="0.3">
      <c r="A26" s="425" t="s">
        <v>76</v>
      </c>
      <c r="B26" s="94">
        <v>18437680.24385</v>
      </c>
      <c r="C26" s="94">
        <v>244091.13949999999</v>
      </c>
      <c r="D26" s="94">
        <v>41865.648990000002</v>
      </c>
      <c r="E26" s="94">
        <v>11816.408960000001</v>
      </c>
      <c r="F26" s="94">
        <v>0</v>
      </c>
      <c r="G26" s="94">
        <v>0</v>
      </c>
      <c r="H26" s="94">
        <v>0</v>
      </c>
      <c r="I26" s="94">
        <v>0</v>
      </c>
      <c r="J26" s="426">
        <v>18639905.734359998</v>
      </c>
    </row>
    <row r="27" spans="1:10" x14ac:dyDescent="0.3">
      <c r="A27" s="425" t="s">
        <v>77</v>
      </c>
      <c r="B27" s="94">
        <v>3960920.36442</v>
      </c>
      <c r="C27" s="94">
        <v>176544.91662</v>
      </c>
      <c r="D27" s="94">
        <v>8545.71335</v>
      </c>
      <c r="E27" s="94">
        <v>13715.25877</v>
      </c>
      <c r="F27" s="94">
        <v>0</v>
      </c>
      <c r="G27" s="94">
        <v>0</v>
      </c>
      <c r="H27" s="94">
        <v>0</v>
      </c>
      <c r="I27" s="94">
        <v>0</v>
      </c>
      <c r="J27" s="426">
        <v>4128919.5676899999</v>
      </c>
    </row>
    <row r="28" spans="1:10" x14ac:dyDescent="0.3">
      <c r="A28" s="427" t="s">
        <v>110</v>
      </c>
      <c r="B28" s="428">
        <f>SUM(B26:B27)</f>
        <v>22398600.608270001</v>
      </c>
      <c r="C28" s="428">
        <f t="shared" ref="C28:J28" si="5">SUM(C26:C27)</f>
        <v>420636.05611999996</v>
      </c>
      <c r="D28" s="428">
        <f t="shared" si="5"/>
        <v>50411.36234</v>
      </c>
      <c r="E28" s="428">
        <f t="shared" si="5"/>
        <v>25531.667730000001</v>
      </c>
      <c r="F28" s="428">
        <f t="shared" si="5"/>
        <v>0</v>
      </c>
      <c r="G28" s="428">
        <f t="shared" si="5"/>
        <v>0</v>
      </c>
      <c r="H28" s="428">
        <f t="shared" si="5"/>
        <v>0</v>
      </c>
      <c r="I28" s="428">
        <f t="shared" si="5"/>
        <v>0</v>
      </c>
      <c r="J28" s="429">
        <f t="shared" si="5"/>
        <v>22768825.302049998</v>
      </c>
    </row>
    <row r="29" spans="1:10" x14ac:dyDescent="0.3">
      <c r="A29" s="425" t="s">
        <v>25</v>
      </c>
      <c r="B29" s="94">
        <v>0</v>
      </c>
      <c r="C29" s="94">
        <v>0</v>
      </c>
      <c r="D29" s="94">
        <v>0</v>
      </c>
      <c r="E29" s="94">
        <v>0</v>
      </c>
      <c r="F29" s="94">
        <v>0</v>
      </c>
      <c r="G29" s="94">
        <v>0</v>
      </c>
      <c r="H29" s="94">
        <v>0</v>
      </c>
      <c r="I29" s="94">
        <v>0</v>
      </c>
      <c r="J29" s="426">
        <v>0</v>
      </c>
    </row>
    <row r="30" spans="1:10" x14ac:dyDescent="0.3">
      <c r="A30" s="425" t="s">
        <v>78</v>
      </c>
      <c r="B30" s="94">
        <v>10227.154790000001</v>
      </c>
      <c r="C30" s="94">
        <v>0</v>
      </c>
      <c r="D30" s="94">
        <v>0</v>
      </c>
      <c r="E30" s="94">
        <v>0</v>
      </c>
      <c r="F30" s="94">
        <v>0</v>
      </c>
      <c r="G30" s="94">
        <v>0</v>
      </c>
      <c r="H30" s="94">
        <v>0</v>
      </c>
      <c r="I30" s="94">
        <v>0</v>
      </c>
      <c r="J30" s="426">
        <v>10227.154790000001</v>
      </c>
    </row>
    <row r="31" spans="1:10" x14ac:dyDescent="0.3">
      <c r="A31" s="425" t="s">
        <v>79</v>
      </c>
      <c r="B31" s="94">
        <v>1666480.0134435</v>
      </c>
      <c r="C31" s="94">
        <v>0</v>
      </c>
      <c r="D31" s="94">
        <v>11145.1801399998</v>
      </c>
      <c r="E31" s="94">
        <v>0</v>
      </c>
      <c r="F31" s="94">
        <v>0</v>
      </c>
      <c r="G31" s="94">
        <v>0</v>
      </c>
      <c r="H31" s="94">
        <v>0</v>
      </c>
      <c r="I31" s="94">
        <v>0</v>
      </c>
      <c r="J31" s="426">
        <v>1655334.8333035</v>
      </c>
    </row>
    <row r="32" spans="1:10" x14ac:dyDescent="0.3">
      <c r="A32" s="425" t="s">
        <v>80</v>
      </c>
      <c r="B32" s="94">
        <v>0</v>
      </c>
      <c r="C32" s="94">
        <v>0</v>
      </c>
      <c r="D32" s="94">
        <v>0</v>
      </c>
      <c r="E32" s="94">
        <v>0</v>
      </c>
      <c r="F32" s="94">
        <v>0</v>
      </c>
      <c r="G32" s="94">
        <v>0</v>
      </c>
      <c r="H32" s="94">
        <v>0</v>
      </c>
      <c r="I32" s="94">
        <v>0</v>
      </c>
      <c r="J32" s="426">
        <v>0</v>
      </c>
    </row>
    <row r="33" spans="1:11" x14ac:dyDescent="0.3">
      <c r="A33" s="427" t="s">
        <v>111</v>
      </c>
      <c r="B33" s="428">
        <f>SUM(B29:B32)</f>
        <v>1676707.1682335001</v>
      </c>
      <c r="C33" s="428">
        <f t="shared" ref="C33:J33" si="6">SUM(C29:C32)</f>
        <v>0</v>
      </c>
      <c r="D33" s="428">
        <f t="shared" si="6"/>
        <v>11145.1801399998</v>
      </c>
      <c r="E33" s="428">
        <f t="shared" si="6"/>
        <v>0</v>
      </c>
      <c r="F33" s="428">
        <f t="shared" si="6"/>
        <v>0</v>
      </c>
      <c r="G33" s="428">
        <f t="shared" si="6"/>
        <v>0</v>
      </c>
      <c r="H33" s="428">
        <f t="shared" si="6"/>
        <v>0</v>
      </c>
      <c r="I33" s="428">
        <f t="shared" si="6"/>
        <v>0</v>
      </c>
      <c r="J33" s="429">
        <f t="shared" si="6"/>
        <v>1665561.9880935</v>
      </c>
    </row>
    <row r="34" spans="1:11" x14ac:dyDescent="0.3">
      <c r="A34" s="425" t="s">
        <v>29</v>
      </c>
      <c r="B34" s="102">
        <v>2631385.0260339999</v>
      </c>
      <c r="C34" s="102">
        <v>0</v>
      </c>
      <c r="D34" s="102">
        <v>82747.640023</v>
      </c>
      <c r="E34" s="102">
        <v>17104.002670000002</v>
      </c>
      <c r="F34" s="430">
        <v>0</v>
      </c>
      <c r="G34" s="430">
        <v>0</v>
      </c>
      <c r="H34" s="430">
        <v>0</v>
      </c>
      <c r="I34" s="430">
        <v>0</v>
      </c>
      <c r="J34" s="431">
        <v>2548637.3860109998</v>
      </c>
    </row>
    <row r="35" spans="1:11" x14ac:dyDescent="0.3">
      <c r="A35" s="425" t="s">
        <v>30</v>
      </c>
      <c r="B35" s="102">
        <v>71189.075003999998</v>
      </c>
      <c r="C35" s="102">
        <v>0</v>
      </c>
      <c r="D35" s="102">
        <v>2238.6415870000001</v>
      </c>
      <c r="E35" s="102">
        <v>462.72899000000001</v>
      </c>
      <c r="F35" s="430">
        <v>0</v>
      </c>
      <c r="G35" s="430">
        <v>0</v>
      </c>
      <c r="H35" s="430">
        <v>0</v>
      </c>
      <c r="I35" s="430">
        <v>0</v>
      </c>
      <c r="J35" s="431">
        <v>68950.433416999993</v>
      </c>
    </row>
    <row r="36" spans="1:11" x14ac:dyDescent="0.3">
      <c r="A36" s="427" t="s">
        <v>31</v>
      </c>
      <c r="B36" s="428">
        <f>SUM(B34:B35)</f>
        <v>2702574.1010380001</v>
      </c>
      <c r="C36" s="428">
        <f t="shared" ref="C36:J36" si="7">SUM(C34:C35)</f>
        <v>0</v>
      </c>
      <c r="D36" s="428">
        <f t="shared" si="7"/>
        <v>84986.281610000005</v>
      </c>
      <c r="E36" s="428">
        <f t="shared" si="7"/>
        <v>17566.731660000001</v>
      </c>
      <c r="F36" s="428">
        <f t="shared" si="7"/>
        <v>0</v>
      </c>
      <c r="G36" s="428">
        <f t="shared" si="7"/>
        <v>0</v>
      </c>
      <c r="H36" s="428">
        <f t="shared" si="7"/>
        <v>0</v>
      </c>
      <c r="I36" s="428">
        <f t="shared" si="7"/>
        <v>0</v>
      </c>
      <c r="J36" s="429">
        <f t="shared" si="7"/>
        <v>2617587.8194279997</v>
      </c>
    </row>
    <row r="37" spans="1:11" ht="25.5" customHeight="1" x14ac:dyDescent="0.3">
      <c r="A37" s="432" t="s">
        <v>32</v>
      </c>
      <c r="B37" s="132">
        <v>2291126.2769899988</v>
      </c>
      <c r="C37" s="434">
        <f>J37-B37</f>
        <v>86310.498280001339</v>
      </c>
      <c r="D37" s="434">
        <v>0</v>
      </c>
      <c r="E37" s="434">
        <v>0</v>
      </c>
      <c r="F37" s="434">
        <v>0</v>
      </c>
      <c r="G37" s="434">
        <v>0</v>
      </c>
      <c r="H37" s="434">
        <v>0</v>
      </c>
      <c r="I37" s="434">
        <v>0</v>
      </c>
      <c r="J37" s="436">
        <v>2377436.7752700001</v>
      </c>
    </row>
    <row r="38" spans="1:11" ht="25.5" customHeight="1" x14ac:dyDescent="0.3">
      <c r="A38" s="437" t="s">
        <v>33</v>
      </c>
      <c r="B38" s="428">
        <f>SUM(B37)</f>
        <v>2291126.2769899988</v>
      </c>
      <c r="C38" s="428">
        <f t="shared" ref="C38:J38" si="8">SUM(C37)</f>
        <v>86310.498280001339</v>
      </c>
      <c r="D38" s="428">
        <f t="shared" si="8"/>
        <v>0</v>
      </c>
      <c r="E38" s="428">
        <f t="shared" si="8"/>
        <v>0</v>
      </c>
      <c r="F38" s="428">
        <f t="shared" si="8"/>
        <v>0</v>
      </c>
      <c r="G38" s="428">
        <f t="shared" si="8"/>
        <v>0</v>
      </c>
      <c r="H38" s="428">
        <f t="shared" si="8"/>
        <v>0</v>
      </c>
      <c r="I38" s="428">
        <f t="shared" si="8"/>
        <v>0</v>
      </c>
      <c r="J38" s="429">
        <f t="shared" si="8"/>
        <v>2377436.7752700001</v>
      </c>
    </row>
    <row r="39" spans="1:11" x14ac:dyDescent="0.3">
      <c r="A39" s="432" t="s">
        <v>34</v>
      </c>
      <c r="B39" s="132">
        <v>1092631.1412500001</v>
      </c>
      <c r="C39" s="94">
        <v>0</v>
      </c>
      <c r="D39" s="94">
        <v>0</v>
      </c>
      <c r="E39" s="94">
        <v>0</v>
      </c>
      <c r="F39" s="94">
        <v>0</v>
      </c>
      <c r="G39" s="94">
        <v>0</v>
      </c>
      <c r="H39" s="132">
        <f>J39-B39</f>
        <v>121317.88052000059</v>
      </c>
      <c r="I39" s="94">
        <v>0</v>
      </c>
      <c r="J39" s="426">
        <v>1213949.0217700007</v>
      </c>
    </row>
    <row r="40" spans="1:11" x14ac:dyDescent="0.3">
      <c r="A40" s="432" t="s">
        <v>39</v>
      </c>
      <c r="B40" s="132">
        <v>16068.32251</v>
      </c>
      <c r="C40" s="94">
        <v>0</v>
      </c>
      <c r="D40" s="94">
        <v>0</v>
      </c>
      <c r="E40" s="94">
        <v>0</v>
      </c>
      <c r="F40" s="94">
        <v>0</v>
      </c>
      <c r="G40" s="94">
        <v>0</v>
      </c>
      <c r="H40" s="132">
        <f>J40-B40</f>
        <v>1908.4767799999991</v>
      </c>
      <c r="I40" s="94">
        <v>0</v>
      </c>
      <c r="J40" s="426">
        <v>17976.799289999999</v>
      </c>
    </row>
    <row r="41" spans="1:11" x14ac:dyDescent="0.3">
      <c r="A41" s="437" t="s">
        <v>81</v>
      </c>
      <c r="B41" s="428">
        <f>SUM(B39:B40)</f>
        <v>1108699.4637600002</v>
      </c>
      <c r="C41" s="428">
        <f t="shared" ref="C41:J41" si="9">SUM(C39:C40)</f>
        <v>0</v>
      </c>
      <c r="D41" s="428">
        <f t="shared" si="9"/>
        <v>0</v>
      </c>
      <c r="E41" s="428">
        <f t="shared" si="9"/>
        <v>0</v>
      </c>
      <c r="F41" s="428">
        <f t="shared" si="9"/>
        <v>0</v>
      </c>
      <c r="G41" s="428">
        <f t="shared" si="9"/>
        <v>0</v>
      </c>
      <c r="H41" s="428">
        <f t="shared" si="9"/>
        <v>123226.35730000059</v>
      </c>
      <c r="I41" s="428">
        <f t="shared" si="9"/>
        <v>0</v>
      </c>
      <c r="J41" s="429">
        <f t="shared" si="9"/>
        <v>1231925.8210600007</v>
      </c>
    </row>
    <row r="42" spans="1:11" x14ac:dyDescent="0.3">
      <c r="A42" s="439" t="s">
        <v>42</v>
      </c>
      <c r="B42" s="92">
        <f>SUM(B41,B38,B36,B33,B28)</f>
        <v>30177707.618291501</v>
      </c>
      <c r="C42" s="92">
        <f t="shared" ref="C42:J42" si="10">SUM(C41,C38,C36,C33,C28)</f>
        <v>506946.5544000013</v>
      </c>
      <c r="D42" s="92">
        <f t="shared" si="10"/>
        <v>146542.82408999981</v>
      </c>
      <c r="E42" s="92">
        <f t="shared" si="10"/>
        <v>43098.399390000006</v>
      </c>
      <c r="F42" s="92">
        <f t="shared" si="10"/>
        <v>0</v>
      </c>
      <c r="G42" s="92">
        <f t="shared" si="10"/>
        <v>0</v>
      </c>
      <c r="H42" s="92">
        <f t="shared" si="10"/>
        <v>123226.35730000059</v>
      </c>
      <c r="I42" s="92">
        <f t="shared" si="10"/>
        <v>0</v>
      </c>
      <c r="J42" s="440">
        <f t="shared" si="10"/>
        <v>30661337.7059015</v>
      </c>
    </row>
    <row r="43" spans="1:11" x14ac:dyDescent="0.3">
      <c r="A43" s="441" t="s">
        <v>43</v>
      </c>
      <c r="B43" s="126"/>
      <c r="C43" s="126"/>
      <c r="D43" s="126"/>
      <c r="E43" s="126"/>
      <c r="F43" s="126"/>
      <c r="G43" s="126"/>
      <c r="H43" s="126"/>
      <c r="I43" s="126"/>
      <c r="J43" s="442"/>
    </row>
    <row r="44" spans="1:11" x14ac:dyDescent="0.3">
      <c r="A44" s="425" t="s">
        <v>44</v>
      </c>
      <c r="B44" s="132">
        <v>2017529.4194400003</v>
      </c>
      <c r="C44" s="94">
        <v>0</v>
      </c>
      <c r="D44" s="132">
        <v>59017.039970000274</v>
      </c>
      <c r="E44" s="94">
        <v>0</v>
      </c>
      <c r="F44" s="94">
        <v>0</v>
      </c>
      <c r="G44" s="94">
        <v>0</v>
      </c>
      <c r="H44" s="94">
        <v>0</v>
      </c>
      <c r="I44" s="94">
        <v>0</v>
      </c>
      <c r="J44" s="177">
        <v>1958512.37947</v>
      </c>
      <c r="K44" s="175"/>
    </row>
    <row r="45" spans="1:11" x14ac:dyDescent="0.3">
      <c r="A45" s="425" t="s">
        <v>82</v>
      </c>
      <c r="B45" s="132">
        <v>1286733.3754400001</v>
      </c>
      <c r="C45" s="132">
        <v>334792.24783000001</v>
      </c>
      <c r="D45" s="94">
        <v>0</v>
      </c>
      <c r="E45" s="94">
        <v>0</v>
      </c>
      <c r="F45" s="94">
        <v>0</v>
      </c>
      <c r="G45" s="94">
        <v>0</v>
      </c>
      <c r="H45" s="94">
        <v>0</v>
      </c>
      <c r="I45" s="94">
        <v>0</v>
      </c>
      <c r="J45" s="177">
        <v>1621525.6232700001</v>
      </c>
    </row>
    <row r="46" spans="1:11" x14ac:dyDescent="0.3">
      <c r="A46" s="432" t="s">
        <v>46</v>
      </c>
      <c r="B46" s="132">
        <v>1371513.4182500006</v>
      </c>
      <c r="C46" s="132">
        <v>1346547.4473499996</v>
      </c>
      <c r="D46" s="94">
        <v>0</v>
      </c>
      <c r="E46" s="94">
        <v>0</v>
      </c>
      <c r="F46" s="94">
        <v>0</v>
      </c>
      <c r="G46" s="94">
        <v>0</v>
      </c>
      <c r="H46" s="94">
        <v>0</v>
      </c>
      <c r="I46" s="94">
        <v>0</v>
      </c>
      <c r="J46" s="177">
        <v>2718060.8656000001</v>
      </c>
    </row>
    <row r="47" spans="1:11" x14ac:dyDescent="0.3">
      <c r="A47" s="432" t="s">
        <v>83</v>
      </c>
      <c r="B47" s="132">
        <v>41224.575360000003</v>
      </c>
      <c r="C47" s="94">
        <v>0</v>
      </c>
      <c r="D47" s="132">
        <v>23346.222020000001</v>
      </c>
      <c r="E47" s="94">
        <v>0</v>
      </c>
      <c r="F47" s="94">
        <v>0</v>
      </c>
      <c r="G47" s="94">
        <v>0</v>
      </c>
      <c r="H47" s="94">
        <v>0</v>
      </c>
      <c r="I47" s="94">
        <v>0</v>
      </c>
      <c r="J47" s="177">
        <v>17878.353340000001</v>
      </c>
    </row>
    <row r="48" spans="1:11" ht="25.5" customHeight="1" x14ac:dyDescent="0.3">
      <c r="A48" s="432" t="s">
        <v>84</v>
      </c>
      <c r="B48" s="132">
        <v>975464.86198999907</v>
      </c>
      <c r="C48" s="132">
        <v>345597.45955000084</v>
      </c>
      <c r="D48" s="94">
        <v>0</v>
      </c>
      <c r="E48" s="94">
        <v>0</v>
      </c>
      <c r="F48" s="94">
        <v>0</v>
      </c>
      <c r="G48" s="94">
        <v>0</v>
      </c>
      <c r="H48" s="94">
        <v>0</v>
      </c>
      <c r="I48" s="94">
        <v>0</v>
      </c>
      <c r="J48" s="177">
        <v>1321062.3215399999</v>
      </c>
    </row>
    <row r="49" spans="1:10" ht="13.5" customHeight="1" x14ac:dyDescent="0.3">
      <c r="A49" s="439" t="s">
        <v>52</v>
      </c>
      <c r="B49" s="92">
        <f>SUM(B44:B48)</f>
        <v>5692465.6504800003</v>
      </c>
      <c r="C49" s="92">
        <f t="shared" ref="C49:J49" si="11">SUM(C44:C48)</f>
        <v>2026937.1547300005</v>
      </c>
      <c r="D49" s="92">
        <f t="shared" si="11"/>
        <v>82363.261990000276</v>
      </c>
      <c r="E49" s="92">
        <f t="shared" si="11"/>
        <v>0</v>
      </c>
      <c r="F49" s="92">
        <f t="shared" si="11"/>
        <v>0</v>
      </c>
      <c r="G49" s="92">
        <f t="shared" si="11"/>
        <v>0</v>
      </c>
      <c r="H49" s="92">
        <f t="shared" si="11"/>
        <v>0</v>
      </c>
      <c r="I49" s="92">
        <f t="shared" si="11"/>
        <v>0</v>
      </c>
      <c r="J49" s="440">
        <f t="shared" si="11"/>
        <v>7637039.5432200003</v>
      </c>
    </row>
    <row r="50" spans="1:10" ht="18" customHeight="1" thickBot="1" x14ac:dyDescent="0.35">
      <c r="A50" s="454" t="s">
        <v>53</v>
      </c>
      <c r="B50" s="97">
        <f>+B42+B49</f>
        <v>35870173.268771499</v>
      </c>
      <c r="C50" s="97">
        <f t="shared" ref="C50:J50" si="12">+C42+C49</f>
        <v>2533883.7091300017</v>
      </c>
      <c r="D50" s="97">
        <f t="shared" si="12"/>
        <v>228906.0860800001</v>
      </c>
      <c r="E50" s="97">
        <f t="shared" si="12"/>
        <v>43098.399390000006</v>
      </c>
      <c r="F50" s="97">
        <f t="shared" si="12"/>
        <v>0</v>
      </c>
      <c r="G50" s="97">
        <f t="shared" si="12"/>
        <v>0</v>
      </c>
      <c r="H50" s="97">
        <f t="shared" si="12"/>
        <v>123226.35730000059</v>
      </c>
      <c r="I50" s="97">
        <f t="shared" si="12"/>
        <v>0</v>
      </c>
      <c r="J50" s="455">
        <f t="shared" si="12"/>
        <v>38298377.249121502</v>
      </c>
    </row>
    <row r="51" spans="1:10" ht="14.85" customHeight="1" x14ac:dyDescent="0.3">
      <c r="A51" s="523" t="s">
        <v>85</v>
      </c>
      <c r="B51" s="517"/>
      <c r="C51" s="517"/>
      <c r="D51" s="517"/>
      <c r="E51" s="517"/>
      <c r="F51" s="517"/>
      <c r="G51" s="517"/>
      <c r="H51" s="517"/>
      <c r="I51" s="517"/>
      <c r="J51" s="524"/>
    </row>
    <row r="52" spans="1:10" ht="11.85" customHeight="1" x14ac:dyDescent="0.3">
      <c r="A52" s="523" t="s">
        <v>86</v>
      </c>
      <c r="B52" s="517"/>
      <c r="C52" s="517"/>
      <c r="D52" s="517"/>
      <c r="E52" s="517"/>
      <c r="F52" s="517"/>
      <c r="G52" s="517"/>
      <c r="H52" s="517"/>
      <c r="I52" s="517"/>
      <c r="J52" s="524"/>
    </row>
    <row r="53" spans="1:10" ht="15" customHeight="1" x14ac:dyDescent="0.3">
      <c r="A53" s="523" t="s">
        <v>87</v>
      </c>
      <c r="B53" s="517"/>
      <c r="C53" s="517"/>
      <c r="D53" s="517"/>
      <c r="E53" s="517"/>
      <c r="F53" s="517"/>
      <c r="G53" s="517"/>
      <c r="H53" s="517"/>
      <c r="I53" s="517"/>
      <c r="J53" s="524"/>
    </row>
    <row r="54" spans="1:10" ht="27" customHeight="1" x14ac:dyDescent="0.3">
      <c r="A54" s="518" t="s">
        <v>4968</v>
      </c>
      <c r="B54" s="505"/>
      <c r="C54" s="505"/>
      <c r="D54" s="505"/>
      <c r="E54" s="505"/>
      <c r="F54" s="505"/>
      <c r="G54" s="505"/>
      <c r="H54" s="505"/>
      <c r="I54" s="505"/>
      <c r="J54" s="519"/>
    </row>
    <row r="55" spans="1:10" ht="14.55" customHeight="1" x14ac:dyDescent="0.3">
      <c r="A55" s="520" t="s">
        <v>89</v>
      </c>
      <c r="B55" s="506"/>
      <c r="C55" s="506"/>
      <c r="D55" s="506"/>
      <c r="E55" s="506"/>
      <c r="F55" s="506"/>
      <c r="G55" s="506"/>
      <c r="H55" s="506"/>
      <c r="I55" s="506"/>
      <c r="J55" s="521"/>
    </row>
    <row r="56" spans="1:10" ht="16.5" customHeight="1" x14ac:dyDescent="0.3">
      <c r="A56" s="456" t="s">
        <v>90</v>
      </c>
      <c r="B56" s="104"/>
      <c r="C56" s="104"/>
      <c r="D56" s="104"/>
      <c r="E56" s="104"/>
      <c r="F56" s="104"/>
      <c r="G56" s="104"/>
      <c r="H56" s="104"/>
      <c r="I56" s="104"/>
      <c r="J56" s="457"/>
    </row>
    <row r="57" spans="1:10" ht="16.5" customHeight="1" x14ac:dyDescent="0.3">
      <c r="A57" s="518" t="s">
        <v>91</v>
      </c>
      <c r="B57" s="507"/>
      <c r="C57" s="507"/>
      <c r="D57" s="507"/>
      <c r="E57" s="507"/>
      <c r="F57" s="507"/>
      <c r="G57" s="507"/>
      <c r="H57" s="507"/>
      <c r="I57" s="507"/>
      <c r="J57" s="522"/>
    </row>
    <row r="58" spans="1:10" x14ac:dyDescent="0.3">
      <c r="A58" s="458" t="s">
        <v>4688</v>
      </c>
      <c r="B58" s="459"/>
      <c r="C58" s="459"/>
      <c r="D58" s="459"/>
      <c r="E58" s="459"/>
      <c r="F58" s="459"/>
      <c r="G58" s="459"/>
      <c r="H58" s="459"/>
      <c r="I58" s="459"/>
      <c r="J58" s="460"/>
    </row>
    <row r="59" spans="1:10" ht="13.5" customHeight="1" thickBot="1" x14ac:dyDescent="0.35">
      <c r="A59" s="104"/>
      <c r="B59" s="101"/>
      <c r="C59" s="101"/>
      <c r="D59" s="101"/>
      <c r="E59" s="101"/>
      <c r="F59" s="101"/>
      <c r="G59" s="101"/>
      <c r="H59" s="101"/>
      <c r="I59" s="101"/>
      <c r="J59" s="101"/>
    </row>
    <row r="60" spans="1:10" ht="25.5" customHeight="1" x14ac:dyDescent="0.3">
      <c r="A60" s="116" t="s">
        <v>93</v>
      </c>
      <c r="B60" s="117" t="s">
        <v>230</v>
      </c>
      <c r="C60" s="117" t="s">
        <v>65</v>
      </c>
      <c r="D60" s="117" t="s">
        <v>66</v>
      </c>
      <c r="E60" s="117" t="s">
        <v>67</v>
      </c>
      <c r="F60" s="117" t="s">
        <v>68</v>
      </c>
      <c r="G60" s="117" t="s">
        <v>69</v>
      </c>
      <c r="H60" s="117" t="s">
        <v>70</v>
      </c>
      <c r="I60" s="117" t="s">
        <v>71</v>
      </c>
      <c r="J60" s="117" t="s">
        <v>4548</v>
      </c>
    </row>
    <row r="61" spans="1:10" x14ac:dyDescent="0.3">
      <c r="A61" s="125" t="s">
        <v>94</v>
      </c>
      <c r="B61" s="119"/>
      <c r="C61" s="119"/>
      <c r="D61" s="119"/>
      <c r="E61" s="119"/>
      <c r="F61" s="119"/>
      <c r="G61" s="119"/>
      <c r="H61" s="119"/>
      <c r="I61" s="119"/>
      <c r="J61" s="120"/>
    </row>
    <row r="62" spans="1:10" x14ac:dyDescent="0.3">
      <c r="A62" s="90" t="s">
        <v>95</v>
      </c>
      <c r="B62" s="132">
        <v>0</v>
      </c>
      <c r="C62" s="132">
        <v>0</v>
      </c>
      <c r="D62" s="132">
        <v>0</v>
      </c>
      <c r="E62" s="132">
        <v>0</v>
      </c>
      <c r="F62" s="132">
        <v>0</v>
      </c>
      <c r="G62" s="132">
        <v>0</v>
      </c>
      <c r="H62" s="132">
        <v>0</v>
      </c>
      <c r="I62" s="132">
        <v>0</v>
      </c>
      <c r="J62" s="132">
        <v>0</v>
      </c>
    </row>
    <row r="63" spans="1:10" x14ac:dyDescent="0.3">
      <c r="A63" s="90" t="s">
        <v>96</v>
      </c>
      <c r="B63" s="132">
        <v>0</v>
      </c>
      <c r="C63" s="132">
        <v>0</v>
      </c>
      <c r="D63" s="132">
        <v>0</v>
      </c>
      <c r="E63" s="132">
        <v>0</v>
      </c>
      <c r="F63" s="132">
        <v>0</v>
      </c>
      <c r="G63" s="132">
        <v>0</v>
      </c>
      <c r="H63" s="132">
        <v>0</v>
      </c>
      <c r="I63" s="132">
        <v>0</v>
      </c>
      <c r="J63" s="132">
        <v>0</v>
      </c>
    </row>
    <row r="64" spans="1:10" x14ac:dyDescent="0.3">
      <c r="A64" s="90" t="s">
        <v>97</v>
      </c>
      <c r="B64" s="132">
        <v>1253230.6369152002</v>
      </c>
      <c r="C64" s="132">
        <f>J64-B64</f>
        <v>7005.0056985598058</v>
      </c>
      <c r="D64" s="132">
        <v>0</v>
      </c>
      <c r="E64" s="132">
        <v>0</v>
      </c>
      <c r="F64" s="132">
        <v>0</v>
      </c>
      <c r="G64" s="132">
        <v>0</v>
      </c>
      <c r="H64" s="132">
        <v>0</v>
      </c>
      <c r="I64" s="132">
        <v>0</v>
      </c>
      <c r="J64" s="122">
        <v>1260235.64261376</v>
      </c>
    </row>
    <row r="65" spans="1:10" x14ac:dyDescent="0.3">
      <c r="A65" s="91" t="s">
        <v>98</v>
      </c>
      <c r="B65" s="92">
        <f>SUM(B62:B64)</f>
        <v>1253230.6369152002</v>
      </c>
      <c r="C65" s="92">
        <f t="shared" ref="C65:J65" si="13">SUM(C62:C64)</f>
        <v>7005.0056985598058</v>
      </c>
      <c r="D65" s="92">
        <f t="shared" si="13"/>
        <v>0</v>
      </c>
      <c r="E65" s="92">
        <f t="shared" si="13"/>
        <v>0</v>
      </c>
      <c r="F65" s="92">
        <f t="shared" si="13"/>
        <v>0</v>
      </c>
      <c r="G65" s="92">
        <f t="shared" si="13"/>
        <v>0</v>
      </c>
      <c r="H65" s="92">
        <f t="shared" si="13"/>
        <v>0</v>
      </c>
      <c r="I65" s="92">
        <f t="shared" si="13"/>
        <v>0</v>
      </c>
      <c r="J65" s="92">
        <f t="shared" si="13"/>
        <v>1260235.64261376</v>
      </c>
    </row>
    <row r="66" spans="1:10" x14ac:dyDescent="0.3">
      <c r="A66" s="90" t="s">
        <v>99</v>
      </c>
      <c r="B66" s="132">
        <v>824801.00260999997</v>
      </c>
      <c r="C66" s="132">
        <f>J66-B66</f>
        <v>173905.28451999999</v>
      </c>
      <c r="D66" s="102">
        <v>0</v>
      </c>
      <c r="E66" s="102">
        <v>0</v>
      </c>
      <c r="F66" s="102">
        <v>0</v>
      </c>
      <c r="G66" s="102">
        <v>0</v>
      </c>
      <c r="H66" s="102">
        <v>0</v>
      </c>
      <c r="I66" s="102">
        <v>0</v>
      </c>
      <c r="J66" s="122">
        <v>998706.28712999995</v>
      </c>
    </row>
    <row r="67" spans="1:10" x14ac:dyDescent="0.3">
      <c r="A67" s="90" t="s">
        <v>51</v>
      </c>
      <c r="B67" s="132">
        <v>200980.68629000001</v>
      </c>
      <c r="C67" s="102">
        <v>0</v>
      </c>
      <c r="D67" s="132">
        <f>B67-J67</f>
        <v>167.16735000000335</v>
      </c>
      <c r="E67" s="102">
        <v>0</v>
      </c>
      <c r="F67" s="102">
        <v>0</v>
      </c>
      <c r="G67" s="102">
        <v>0</v>
      </c>
      <c r="H67" s="102">
        <v>0</v>
      </c>
      <c r="I67" s="102">
        <v>0</v>
      </c>
      <c r="J67" s="122">
        <f>200813518.94/1000</f>
        <v>200813.51894000001</v>
      </c>
    </row>
    <row r="68" spans="1:10" x14ac:dyDescent="0.3">
      <c r="A68" s="90" t="s">
        <v>100</v>
      </c>
      <c r="B68" s="132">
        <v>2115765.2769999998</v>
      </c>
      <c r="C68" s="102">
        <v>0</v>
      </c>
      <c r="D68" s="102">
        <v>0</v>
      </c>
      <c r="E68" s="102">
        <v>0</v>
      </c>
      <c r="F68" s="102">
        <v>0</v>
      </c>
      <c r="G68" s="102">
        <v>0</v>
      </c>
      <c r="H68" s="102">
        <v>0</v>
      </c>
      <c r="I68" s="102">
        <v>0</v>
      </c>
      <c r="J68" s="132">
        <v>2115765.2769999998</v>
      </c>
    </row>
    <row r="69" spans="1:10" ht="13.5" customHeight="1" x14ac:dyDescent="0.3">
      <c r="A69" s="96" t="s">
        <v>101</v>
      </c>
      <c r="B69" s="97">
        <f>SUM(B65:B68)</f>
        <v>4394777.6028151996</v>
      </c>
      <c r="C69" s="97">
        <f t="shared" ref="C69:J69" si="14">SUM(C65:C68)</f>
        <v>180910.29021855979</v>
      </c>
      <c r="D69" s="97">
        <f t="shared" si="14"/>
        <v>167.16735000000335</v>
      </c>
      <c r="E69" s="97">
        <f t="shared" si="14"/>
        <v>0</v>
      </c>
      <c r="F69" s="97">
        <f t="shared" si="14"/>
        <v>0</v>
      </c>
      <c r="G69" s="97">
        <f t="shared" si="14"/>
        <v>0</v>
      </c>
      <c r="H69" s="97">
        <f t="shared" si="14"/>
        <v>0</v>
      </c>
      <c r="I69" s="97">
        <f t="shared" si="14"/>
        <v>0</v>
      </c>
      <c r="J69" s="97">
        <f t="shared" si="14"/>
        <v>4575520.7256837599</v>
      </c>
    </row>
    <row r="70" spans="1:10" ht="13.5" customHeight="1" x14ac:dyDescent="0.3">
      <c r="A70" s="106"/>
      <c r="B70" s="107"/>
      <c r="C70" s="107"/>
      <c r="D70" s="107"/>
      <c r="E70" s="107"/>
      <c r="F70" s="107"/>
      <c r="G70" s="108"/>
      <c r="H70" s="107"/>
      <c r="I70" s="107"/>
      <c r="J70" s="107"/>
    </row>
    <row r="71" spans="1:10" ht="25.5" customHeight="1" x14ac:dyDescent="0.3">
      <c r="A71" s="116"/>
      <c r="B71" s="117" t="s">
        <v>230</v>
      </c>
      <c r="C71" s="117" t="s">
        <v>65</v>
      </c>
      <c r="D71" s="117" t="s">
        <v>66</v>
      </c>
      <c r="E71" s="117" t="s">
        <v>67</v>
      </c>
      <c r="F71" s="117" t="s">
        <v>68</v>
      </c>
      <c r="G71" s="117" t="s">
        <v>69</v>
      </c>
      <c r="H71" s="117" t="s">
        <v>70</v>
      </c>
      <c r="I71" s="117" t="s">
        <v>71</v>
      </c>
      <c r="J71" s="117" t="s">
        <v>4548</v>
      </c>
    </row>
    <row r="72" spans="1:10" x14ac:dyDescent="0.3">
      <c r="A72" s="109" t="s">
        <v>103</v>
      </c>
      <c r="B72" s="132">
        <f>B22</f>
        <v>51523432.309599005</v>
      </c>
      <c r="C72" s="132">
        <f t="shared" ref="C72:J72" si="15">C22</f>
        <v>34890.365089999999</v>
      </c>
      <c r="D72" s="132">
        <f t="shared" si="15"/>
        <v>275311.32478000002</v>
      </c>
      <c r="E72" s="132">
        <f t="shared" si="15"/>
        <v>605383.19414999988</v>
      </c>
      <c r="F72" s="132">
        <f t="shared" si="15"/>
        <v>2172.652799</v>
      </c>
      <c r="G72" s="132">
        <f t="shared" si="15"/>
        <v>66503.623673999216</v>
      </c>
      <c r="H72" s="132">
        <f t="shared" si="15"/>
        <v>0</v>
      </c>
      <c r="I72" s="132">
        <f t="shared" si="15"/>
        <v>222.6849</v>
      </c>
      <c r="J72" s="132">
        <f t="shared" si="15"/>
        <v>51474515.874113008</v>
      </c>
    </row>
    <row r="73" spans="1:10" x14ac:dyDescent="0.3">
      <c r="A73" s="109" t="s">
        <v>104</v>
      </c>
      <c r="B73" s="132">
        <f>B50</f>
        <v>35870173.268771499</v>
      </c>
      <c r="C73" s="132">
        <f t="shared" ref="C73:J73" si="16">C50</f>
        <v>2533883.7091300017</v>
      </c>
      <c r="D73" s="132">
        <f t="shared" si="16"/>
        <v>228906.0860800001</v>
      </c>
      <c r="E73" s="132">
        <f t="shared" si="16"/>
        <v>43098.399390000006</v>
      </c>
      <c r="F73" s="132">
        <f t="shared" si="16"/>
        <v>0</v>
      </c>
      <c r="G73" s="132">
        <f t="shared" si="16"/>
        <v>0</v>
      </c>
      <c r="H73" s="132">
        <f t="shared" si="16"/>
        <v>123226.35730000059</v>
      </c>
      <c r="I73" s="132">
        <f t="shared" si="16"/>
        <v>0</v>
      </c>
      <c r="J73" s="132">
        <f t="shared" si="16"/>
        <v>38298377.249121502</v>
      </c>
    </row>
    <row r="74" spans="1:10" ht="24.75" customHeight="1" x14ac:dyDescent="0.3">
      <c r="A74" s="110" t="s">
        <v>105</v>
      </c>
      <c r="B74" s="111">
        <f>SUM(B72:B73)</f>
        <v>87393605.578370512</v>
      </c>
      <c r="C74" s="111">
        <f t="shared" ref="C74:J74" si="17">SUM(C72:C73)</f>
        <v>2568774.0742200017</v>
      </c>
      <c r="D74" s="111">
        <f t="shared" si="17"/>
        <v>504217.41086000012</v>
      </c>
      <c r="E74" s="111">
        <f t="shared" si="17"/>
        <v>648481.59353999991</v>
      </c>
      <c r="F74" s="111">
        <f t="shared" si="17"/>
        <v>2172.652799</v>
      </c>
      <c r="G74" s="111">
        <f t="shared" si="17"/>
        <v>66503.623673999216</v>
      </c>
      <c r="H74" s="111">
        <f t="shared" si="17"/>
        <v>123226.35730000059</v>
      </c>
      <c r="I74" s="111">
        <f t="shared" si="17"/>
        <v>222.6849</v>
      </c>
      <c r="J74" s="111">
        <f t="shared" si="17"/>
        <v>89772893.12323451</v>
      </c>
    </row>
    <row r="75" spans="1:10" ht="13.5" customHeight="1" x14ac:dyDescent="0.3">
      <c r="A75" s="112"/>
      <c r="B75" s="108"/>
      <c r="C75" s="108"/>
      <c r="D75" s="108"/>
      <c r="E75" s="108"/>
      <c r="F75" s="108"/>
      <c r="G75" s="108"/>
      <c r="H75" s="108"/>
      <c r="I75" s="108"/>
      <c r="J75" s="108"/>
    </row>
    <row r="76" spans="1:10" ht="25.5" customHeight="1" x14ac:dyDescent="0.3">
      <c r="A76" s="116" t="s">
        <v>102</v>
      </c>
      <c r="B76" s="117" t="s">
        <v>230</v>
      </c>
      <c r="C76" s="117" t="s">
        <v>65</v>
      </c>
      <c r="D76" s="117" t="s">
        <v>66</v>
      </c>
      <c r="E76" s="117" t="s">
        <v>67</v>
      </c>
      <c r="F76" s="117" t="s">
        <v>68</v>
      </c>
      <c r="G76" s="117" t="s">
        <v>69</v>
      </c>
      <c r="H76" s="117" t="s">
        <v>70</v>
      </c>
      <c r="I76" s="117" t="s">
        <v>71</v>
      </c>
      <c r="J76" s="117" t="s">
        <v>4548</v>
      </c>
    </row>
    <row r="77" spans="1:10" ht="13.5" customHeight="1" x14ac:dyDescent="0.3">
      <c r="A77" s="113" t="s">
        <v>106</v>
      </c>
      <c r="B77" s="114">
        <f>B69</f>
        <v>4394777.6028151996</v>
      </c>
      <c r="C77" s="114">
        <f t="shared" ref="C77:J77" si="18">C69</f>
        <v>180910.29021855979</v>
      </c>
      <c r="D77" s="114">
        <f t="shared" si="18"/>
        <v>167.16735000000335</v>
      </c>
      <c r="E77" s="114">
        <f t="shared" si="18"/>
        <v>0</v>
      </c>
      <c r="F77" s="114">
        <f t="shared" si="18"/>
        <v>0</v>
      </c>
      <c r="G77" s="114">
        <f t="shared" si="18"/>
        <v>0</v>
      </c>
      <c r="H77" s="114">
        <f t="shared" si="18"/>
        <v>0</v>
      </c>
      <c r="I77" s="114">
        <f t="shared" si="18"/>
        <v>0</v>
      </c>
      <c r="J77" s="114">
        <f t="shared" si="18"/>
        <v>4575520.7256837599</v>
      </c>
    </row>
    <row r="78" spans="1:10" x14ac:dyDescent="0.3">
      <c r="A78" s="115" t="s">
        <v>107</v>
      </c>
    </row>
  </sheetData>
  <mergeCells count="9">
    <mergeCell ref="A54:J54"/>
    <mergeCell ref="A55:J55"/>
    <mergeCell ref="A57:J57"/>
    <mergeCell ref="A2:J2"/>
    <mergeCell ref="A3:J3"/>
    <mergeCell ref="A4:J4"/>
    <mergeCell ref="A51:J51"/>
    <mergeCell ref="A52:J52"/>
    <mergeCell ref="A53:J53"/>
  </mergeCells>
  <hyperlinks>
    <hyperlink ref="A1" location="INDICE!A1" display="Menú Principal " xr:uid="{C495A468-4EBB-434F-81AB-3D79CFAD0E61}"/>
  </hyperlinks>
  <pageMargins left="0.70866141732283472" right="0.70866141732283472" top="0.74803149606299213" bottom="0.74803149606299213" header="0.31496062992125984" footer="0.31496062992125984"/>
  <pageSetup paperSize="9" scale="48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">
    <tabColor rgb="FFFFC000"/>
  </sheetPr>
  <dimension ref="A1:J78"/>
  <sheetViews>
    <sheetView showGridLines="0" topLeftCell="A52" zoomScale="70" zoomScaleNormal="70" workbookViewId="0">
      <selection activeCell="F67" sqref="F67"/>
    </sheetView>
  </sheetViews>
  <sheetFormatPr baseColWidth="10" defaultRowHeight="14.4" x14ac:dyDescent="0.3"/>
  <cols>
    <col min="1" max="1" width="51.44140625" customWidth="1"/>
    <col min="2" max="2" width="16.44140625" customWidth="1"/>
    <col min="3" max="3" width="16.21875" bestFit="1" customWidth="1"/>
    <col min="4" max="4" width="14.77734375" customWidth="1"/>
    <col min="5" max="5" width="13.5546875" bestFit="1" customWidth="1"/>
    <col min="6" max="7" width="11.5546875" customWidth="1"/>
    <col min="8" max="9" width="15.44140625" customWidth="1"/>
    <col min="10" max="10" width="16.5546875" customWidth="1"/>
  </cols>
  <sheetData>
    <row r="1" spans="1:10" ht="15" thickBot="1" x14ac:dyDescent="0.35">
      <c r="A1" s="498" t="s">
        <v>5033</v>
      </c>
    </row>
    <row r="2" spans="1:10" x14ac:dyDescent="0.3">
      <c r="A2" s="508" t="s">
        <v>112</v>
      </c>
      <c r="B2" s="509"/>
      <c r="C2" s="509"/>
      <c r="D2" s="509"/>
      <c r="E2" s="509"/>
      <c r="F2" s="509"/>
      <c r="G2" s="509"/>
      <c r="H2" s="509"/>
      <c r="I2" s="509"/>
      <c r="J2" s="510"/>
    </row>
    <row r="3" spans="1:10" ht="16.350000000000001" customHeight="1" x14ac:dyDescent="0.3">
      <c r="A3" s="511" t="s">
        <v>4671</v>
      </c>
      <c r="B3" s="512"/>
      <c r="C3" s="512"/>
      <c r="D3" s="512"/>
      <c r="E3" s="512"/>
      <c r="F3" s="512"/>
      <c r="G3" s="512"/>
      <c r="H3" s="512"/>
      <c r="I3" s="512"/>
      <c r="J3" s="513"/>
    </row>
    <row r="4" spans="1:10" ht="15.75" customHeight="1" x14ac:dyDescent="0.3">
      <c r="A4" s="514" t="s">
        <v>1</v>
      </c>
      <c r="B4" s="515"/>
      <c r="C4" s="515"/>
      <c r="D4" s="515"/>
      <c r="E4" s="515"/>
      <c r="F4" s="515"/>
      <c r="G4" s="515"/>
      <c r="H4" s="515"/>
      <c r="I4" s="515"/>
      <c r="J4" s="516"/>
    </row>
    <row r="5" spans="1:10" ht="13.5" customHeight="1" x14ac:dyDescent="0.3"/>
    <row r="6" spans="1:10" ht="36" customHeight="1" thickBot="1" x14ac:dyDescent="0.35">
      <c r="A6" s="145" t="s">
        <v>64</v>
      </c>
      <c r="B6" s="420" t="s">
        <v>230</v>
      </c>
      <c r="C6" s="420" t="s">
        <v>65</v>
      </c>
      <c r="D6" s="420" t="s">
        <v>66</v>
      </c>
      <c r="E6" s="420" t="s">
        <v>67</v>
      </c>
      <c r="F6" s="420" t="s">
        <v>68</v>
      </c>
      <c r="G6" s="420" t="s">
        <v>69</v>
      </c>
      <c r="H6" s="420" t="s">
        <v>70</v>
      </c>
      <c r="I6" s="420" t="s">
        <v>71</v>
      </c>
      <c r="J6" s="421" t="s">
        <v>4548</v>
      </c>
    </row>
    <row r="7" spans="1:10" ht="25.5" customHeight="1" x14ac:dyDescent="0.3">
      <c r="A7" s="422" t="s">
        <v>3</v>
      </c>
      <c r="B7" s="119"/>
      <c r="C7" s="119"/>
      <c r="D7" s="119"/>
      <c r="E7" s="119"/>
      <c r="F7" s="119"/>
      <c r="G7" s="119"/>
      <c r="H7" s="119"/>
      <c r="I7" s="119"/>
      <c r="J7" s="446"/>
    </row>
    <row r="8" spans="1:10" x14ac:dyDescent="0.3">
      <c r="A8" s="425" t="s">
        <v>4</v>
      </c>
      <c r="B8" s="94">
        <v>1016289.793585</v>
      </c>
      <c r="C8" s="94">
        <v>0</v>
      </c>
      <c r="D8" s="94">
        <v>14944.0296</v>
      </c>
      <c r="E8" s="94">
        <v>4011.48063</v>
      </c>
      <c r="F8" s="94">
        <v>0</v>
      </c>
      <c r="G8" s="94">
        <v>95.795120999999298</v>
      </c>
      <c r="H8" s="94">
        <v>0</v>
      </c>
      <c r="I8" s="94">
        <v>0</v>
      </c>
      <c r="J8" s="426">
        <v>1001441.559106</v>
      </c>
    </row>
    <row r="9" spans="1:10" x14ac:dyDescent="0.3">
      <c r="A9" s="425" t="s">
        <v>72</v>
      </c>
      <c r="B9" s="94">
        <v>2788412.8203050001</v>
      </c>
      <c r="C9" s="94">
        <v>0</v>
      </c>
      <c r="D9" s="94">
        <v>60885.083980000003</v>
      </c>
      <c r="E9" s="94">
        <v>13374.69766</v>
      </c>
      <c r="F9" s="94">
        <v>0</v>
      </c>
      <c r="G9" s="94">
        <v>5957.1164650000001</v>
      </c>
      <c r="H9" s="94">
        <v>0</v>
      </c>
      <c r="I9" s="94">
        <v>0</v>
      </c>
      <c r="J9" s="426">
        <v>2733484.8527899999</v>
      </c>
    </row>
    <row r="10" spans="1:10" x14ac:dyDescent="0.3">
      <c r="A10" s="425" t="s">
        <v>6</v>
      </c>
      <c r="B10" s="94">
        <v>27780185.392301001</v>
      </c>
      <c r="C10" s="94">
        <v>6928.0703800000001</v>
      </c>
      <c r="D10" s="94">
        <v>32730.544300000001</v>
      </c>
      <c r="E10" s="94">
        <v>51063.021249999998</v>
      </c>
      <c r="F10" s="94">
        <v>856.73508900000002</v>
      </c>
      <c r="G10" s="94">
        <v>54075.4141379992</v>
      </c>
      <c r="H10" s="94">
        <v>0</v>
      </c>
      <c r="I10" s="94">
        <v>200.10328999999999</v>
      </c>
      <c r="J10" s="426">
        <v>27808458.332518999</v>
      </c>
    </row>
    <row r="11" spans="1:10" x14ac:dyDescent="0.3">
      <c r="A11" s="425" t="s">
        <v>7</v>
      </c>
      <c r="B11" s="94">
        <v>0</v>
      </c>
      <c r="C11" s="94">
        <v>0</v>
      </c>
      <c r="D11" s="94">
        <v>0</v>
      </c>
      <c r="E11" s="94">
        <v>0</v>
      </c>
      <c r="F11" s="94">
        <v>0</v>
      </c>
      <c r="G11" s="94">
        <v>0</v>
      </c>
      <c r="H11" s="94">
        <v>0</v>
      </c>
      <c r="I11" s="94">
        <v>0</v>
      </c>
      <c r="J11" s="426">
        <v>0</v>
      </c>
    </row>
    <row r="12" spans="1:10" x14ac:dyDescent="0.3">
      <c r="A12" s="425" t="s">
        <v>9</v>
      </c>
      <c r="B12" s="94">
        <v>16162440.2249</v>
      </c>
      <c r="C12" s="94">
        <v>0</v>
      </c>
      <c r="D12" s="94">
        <v>158393.8449</v>
      </c>
      <c r="E12" s="94">
        <v>531943.22867999994</v>
      </c>
      <c r="F12" s="94">
        <v>943.75459999999998</v>
      </c>
      <c r="G12" s="94">
        <v>0</v>
      </c>
      <c r="H12" s="94">
        <v>0</v>
      </c>
      <c r="I12" s="94">
        <v>0</v>
      </c>
      <c r="J12" s="426">
        <v>16004046.380000001</v>
      </c>
    </row>
    <row r="13" spans="1:10" x14ac:dyDescent="0.3">
      <c r="A13" s="447" t="s">
        <v>11</v>
      </c>
      <c r="B13" s="102">
        <v>1656022</v>
      </c>
      <c r="C13" s="102">
        <v>0</v>
      </c>
      <c r="D13" s="102">
        <v>0</v>
      </c>
      <c r="E13" s="102">
        <v>0</v>
      </c>
      <c r="F13" s="102">
        <v>20</v>
      </c>
      <c r="G13" s="102">
        <v>0</v>
      </c>
      <c r="H13" s="102">
        <v>0</v>
      </c>
      <c r="I13" s="102">
        <v>0</v>
      </c>
      <c r="J13" s="431">
        <v>1656022</v>
      </c>
    </row>
    <row r="14" spans="1:10" ht="25.5" customHeight="1" x14ac:dyDescent="0.3">
      <c r="A14" s="448" t="s">
        <v>13</v>
      </c>
      <c r="B14" s="93">
        <f>SUM(B8:B13)</f>
        <v>49403350.231091</v>
      </c>
      <c r="C14" s="93">
        <f t="shared" ref="C14:J14" si="0">SUM(C8:C13)</f>
        <v>6928.0703800000001</v>
      </c>
      <c r="D14" s="93">
        <f t="shared" si="0"/>
        <v>266953.50277999998</v>
      </c>
      <c r="E14" s="93">
        <f t="shared" si="0"/>
        <v>600392.42821999989</v>
      </c>
      <c r="F14" s="93">
        <f t="shared" si="0"/>
        <v>1820.489689</v>
      </c>
      <c r="G14" s="93">
        <f t="shared" si="0"/>
        <v>60128.325723999202</v>
      </c>
      <c r="H14" s="93">
        <f t="shared" si="0"/>
        <v>0</v>
      </c>
      <c r="I14" s="93">
        <f t="shared" si="0"/>
        <v>200.10328999999999</v>
      </c>
      <c r="J14" s="449">
        <f t="shared" si="0"/>
        <v>49203453.124415003</v>
      </c>
    </row>
    <row r="15" spans="1:10" x14ac:dyDescent="0.3">
      <c r="A15" s="441" t="s">
        <v>73</v>
      </c>
      <c r="B15" s="126"/>
      <c r="C15" s="126"/>
      <c r="D15" s="126"/>
      <c r="E15" s="126"/>
      <c r="F15" s="126"/>
      <c r="G15" s="126"/>
      <c r="H15" s="126"/>
      <c r="I15" s="126"/>
      <c r="J15" s="442"/>
    </row>
    <row r="16" spans="1:10" x14ac:dyDescent="0.3">
      <c r="A16" s="450" t="s">
        <v>74</v>
      </c>
      <c r="B16" s="129"/>
      <c r="C16" s="129"/>
      <c r="D16" s="129"/>
      <c r="E16" s="129"/>
      <c r="F16" s="129"/>
      <c r="G16" s="129"/>
      <c r="H16" s="129"/>
      <c r="I16" s="129"/>
      <c r="J16" s="451"/>
    </row>
    <row r="17" spans="1:10" ht="26.1" customHeight="1" x14ac:dyDescent="0.3">
      <c r="A17" s="452" t="s">
        <v>15</v>
      </c>
      <c r="B17" s="132">
        <v>0</v>
      </c>
      <c r="C17" s="132">
        <v>0</v>
      </c>
      <c r="D17" s="132">
        <v>0</v>
      </c>
      <c r="E17" s="132">
        <v>0</v>
      </c>
      <c r="F17" s="132">
        <v>0</v>
      </c>
      <c r="G17" s="132">
        <v>0</v>
      </c>
      <c r="H17" s="132">
        <v>0</v>
      </c>
      <c r="I17" s="132">
        <v>0</v>
      </c>
      <c r="J17" s="177">
        <v>0</v>
      </c>
    </row>
    <row r="18" spans="1:10" ht="25.5" customHeight="1" x14ac:dyDescent="0.3">
      <c r="A18" s="437" t="s">
        <v>16</v>
      </c>
      <c r="B18" s="88">
        <f>SUM(B17)</f>
        <v>0</v>
      </c>
      <c r="C18" s="88">
        <f t="shared" ref="C18:J18" si="1">SUM(C17)</f>
        <v>0</v>
      </c>
      <c r="D18" s="88">
        <f t="shared" si="1"/>
        <v>0</v>
      </c>
      <c r="E18" s="88">
        <f t="shared" si="1"/>
        <v>0</v>
      </c>
      <c r="F18" s="88">
        <f t="shared" si="1"/>
        <v>0</v>
      </c>
      <c r="G18" s="88">
        <f t="shared" si="1"/>
        <v>0</v>
      </c>
      <c r="H18" s="88">
        <f t="shared" si="1"/>
        <v>0</v>
      </c>
      <c r="I18" s="88">
        <f t="shared" si="1"/>
        <v>0</v>
      </c>
      <c r="J18" s="176">
        <f t="shared" si="1"/>
        <v>0</v>
      </c>
    </row>
    <row r="19" spans="1:10" ht="25.5" customHeight="1" x14ac:dyDescent="0.3">
      <c r="A19" s="432" t="s">
        <v>17</v>
      </c>
      <c r="B19" s="132">
        <v>0</v>
      </c>
      <c r="C19" s="132">
        <v>0</v>
      </c>
      <c r="D19" s="132">
        <v>0</v>
      </c>
      <c r="E19" s="132">
        <v>0</v>
      </c>
      <c r="F19" s="132">
        <v>0</v>
      </c>
      <c r="G19" s="132">
        <v>0</v>
      </c>
      <c r="H19" s="132">
        <v>0</v>
      </c>
      <c r="I19" s="132">
        <v>0</v>
      </c>
      <c r="J19" s="177">
        <v>0</v>
      </c>
    </row>
    <row r="20" spans="1:10" ht="25.5" customHeight="1" x14ac:dyDescent="0.3">
      <c r="A20" s="437" t="s">
        <v>18</v>
      </c>
      <c r="B20" s="88">
        <f>SUM(B19)</f>
        <v>0</v>
      </c>
      <c r="C20" s="88">
        <f t="shared" ref="C20:J20" si="2">SUM(C19)</f>
        <v>0</v>
      </c>
      <c r="D20" s="88">
        <f t="shared" si="2"/>
        <v>0</v>
      </c>
      <c r="E20" s="88">
        <f t="shared" si="2"/>
        <v>0</v>
      </c>
      <c r="F20" s="88">
        <f t="shared" si="2"/>
        <v>0</v>
      </c>
      <c r="G20" s="88">
        <f t="shared" si="2"/>
        <v>0</v>
      </c>
      <c r="H20" s="88">
        <f t="shared" si="2"/>
        <v>0</v>
      </c>
      <c r="I20" s="88">
        <f t="shared" si="2"/>
        <v>0</v>
      </c>
      <c r="J20" s="176">
        <f t="shared" si="2"/>
        <v>0</v>
      </c>
    </row>
    <row r="21" spans="1:10" x14ac:dyDescent="0.3">
      <c r="A21" s="439" t="s">
        <v>19</v>
      </c>
      <c r="B21" s="92">
        <f>SUM(B20,B18)</f>
        <v>0</v>
      </c>
      <c r="C21" s="92">
        <f t="shared" ref="C21:J21" si="3">SUM(C20,C18)</f>
        <v>0</v>
      </c>
      <c r="D21" s="92">
        <f t="shared" si="3"/>
        <v>0</v>
      </c>
      <c r="E21" s="92">
        <f t="shared" si="3"/>
        <v>0</v>
      </c>
      <c r="F21" s="92">
        <f t="shared" si="3"/>
        <v>0</v>
      </c>
      <c r="G21" s="92">
        <f t="shared" si="3"/>
        <v>0</v>
      </c>
      <c r="H21" s="92">
        <f t="shared" si="3"/>
        <v>0</v>
      </c>
      <c r="I21" s="92">
        <f t="shared" si="3"/>
        <v>0</v>
      </c>
      <c r="J21" s="440">
        <f t="shared" si="3"/>
        <v>0</v>
      </c>
    </row>
    <row r="22" spans="1:10" ht="21.75" customHeight="1" x14ac:dyDescent="0.3">
      <c r="A22" s="453" t="s">
        <v>20</v>
      </c>
      <c r="B22" s="444">
        <f>SUM(+B14)</f>
        <v>49403350.231091</v>
      </c>
      <c r="C22" s="444">
        <f t="shared" ref="C22:J22" si="4">SUM(+C14)</f>
        <v>6928.0703800000001</v>
      </c>
      <c r="D22" s="444">
        <f t="shared" si="4"/>
        <v>266953.50277999998</v>
      </c>
      <c r="E22" s="444">
        <f t="shared" si="4"/>
        <v>600392.42821999989</v>
      </c>
      <c r="F22" s="444">
        <f t="shared" si="4"/>
        <v>1820.489689</v>
      </c>
      <c r="G22" s="444">
        <f t="shared" si="4"/>
        <v>60128.325723999202</v>
      </c>
      <c r="H22" s="444">
        <f t="shared" si="4"/>
        <v>0</v>
      </c>
      <c r="I22" s="444">
        <f t="shared" si="4"/>
        <v>200.10328999999999</v>
      </c>
      <c r="J22" s="445">
        <f t="shared" si="4"/>
        <v>49203453.124415003</v>
      </c>
    </row>
    <row r="23" spans="1:10" ht="13.5" customHeight="1" x14ac:dyDescent="0.3">
      <c r="A23" s="98"/>
      <c r="B23" s="99"/>
      <c r="C23" s="99"/>
      <c r="D23" s="99"/>
      <c r="E23" s="99"/>
      <c r="F23" s="99"/>
      <c r="G23" s="99"/>
      <c r="H23" s="99"/>
      <c r="I23" s="99"/>
      <c r="J23" s="100"/>
    </row>
    <row r="24" spans="1:10" ht="25.5" customHeight="1" thickBot="1" x14ac:dyDescent="0.35">
      <c r="A24" s="145" t="s">
        <v>109</v>
      </c>
      <c r="B24" s="420" t="s">
        <v>230</v>
      </c>
      <c r="C24" s="420" t="s">
        <v>65</v>
      </c>
      <c r="D24" s="420" t="s">
        <v>66</v>
      </c>
      <c r="E24" s="420" t="s">
        <v>67</v>
      </c>
      <c r="F24" s="420" t="s">
        <v>68</v>
      </c>
      <c r="G24" s="420" t="s">
        <v>69</v>
      </c>
      <c r="H24" s="420" t="s">
        <v>70</v>
      </c>
      <c r="I24" s="420" t="s">
        <v>71</v>
      </c>
      <c r="J24" s="421" t="s">
        <v>4548</v>
      </c>
    </row>
    <row r="25" spans="1:10" x14ac:dyDescent="0.3">
      <c r="A25" s="422" t="s">
        <v>21</v>
      </c>
      <c r="B25" s="423"/>
      <c r="C25" s="423"/>
      <c r="D25" s="423"/>
      <c r="E25" s="423"/>
      <c r="F25" s="423"/>
      <c r="G25" s="423"/>
      <c r="H25" s="423"/>
      <c r="I25" s="423"/>
      <c r="J25" s="424"/>
    </row>
    <row r="26" spans="1:10" x14ac:dyDescent="0.3">
      <c r="A26" s="425" t="s">
        <v>76</v>
      </c>
      <c r="B26" s="94">
        <v>18437680.24385</v>
      </c>
      <c r="C26" s="94">
        <v>244091.13949999999</v>
      </c>
      <c r="D26" s="94">
        <v>41865.648990000002</v>
      </c>
      <c r="E26" s="94">
        <v>11816.408960000001</v>
      </c>
      <c r="F26" s="94">
        <v>0</v>
      </c>
      <c r="G26" s="94">
        <v>0</v>
      </c>
      <c r="H26" s="94">
        <v>0</v>
      </c>
      <c r="I26" s="94">
        <v>0</v>
      </c>
      <c r="J26" s="426">
        <v>18639905.734359998</v>
      </c>
    </row>
    <row r="27" spans="1:10" x14ac:dyDescent="0.3">
      <c r="A27" s="425" t="s">
        <v>77</v>
      </c>
      <c r="B27" s="94">
        <v>3960920.36442</v>
      </c>
      <c r="C27" s="94">
        <v>176544.91662</v>
      </c>
      <c r="D27" s="94">
        <v>8545.71335</v>
      </c>
      <c r="E27" s="94">
        <v>13715.25877</v>
      </c>
      <c r="F27" s="94">
        <v>0</v>
      </c>
      <c r="G27" s="94">
        <v>0</v>
      </c>
      <c r="H27" s="94">
        <v>0</v>
      </c>
      <c r="I27" s="94">
        <v>0</v>
      </c>
      <c r="J27" s="426">
        <v>4128919.5676899999</v>
      </c>
    </row>
    <row r="28" spans="1:10" x14ac:dyDescent="0.3">
      <c r="A28" s="427" t="s">
        <v>24</v>
      </c>
      <c r="B28" s="428">
        <f>SUM(B26:B27)</f>
        <v>22398600.608270001</v>
      </c>
      <c r="C28" s="428">
        <f t="shared" ref="C28:J28" si="5">SUM(C26:C27)</f>
        <v>420636.05611999996</v>
      </c>
      <c r="D28" s="428">
        <f t="shared" si="5"/>
        <v>50411.36234</v>
      </c>
      <c r="E28" s="428">
        <f t="shared" si="5"/>
        <v>25531.667730000001</v>
      </c>
      <c r="F28" s="428">
        <f t="shared" si="5"/>
        <v>0</v>
      </c>
      <c r="G28" s="428">
        <f t="shared" si="5"/>
        <v>0</v>
      </c>
      <c r="H28" s="428">
        <f t="shared" si="5"/>
        <v>0</v>
      </c>
      <c r="I28" s="428">
        <f t="shared" si="5"/>
        <v>0</v>
      </c>
      <c r="J28" s="429">
        <f t="shared" si="5"/>
        <v>22768825.302049998</v>
      </c>
    </row>
    <row r="29" spans="1:10" x14ac:dyDescent="0.3">
      <c r="A29" s="425" t="s">
        <v>25</v>
      </c>
      <c r="B29" s="94">
        <v>0</v>
      </c>
      <c r="C29" s="94">
        <v>0</v>
      </c>
      <c r="D29" s="94">
        <v>0</v>
      </c>
      <c r="E29" s="94">
        <v>0</v>
      </c>
      <c r="F29" s="94">
        <v>0</v>
      </c>
      <c r="G29" s="94">
        <v>0</v>
      </c>
      <c r="H29" s="94">
        <v>0</v>
      </c>
      <c r="I29" s="94">
        <v>0</v>
      </c>
      <c r="J29" s="426">
        <v>0</v>
      </c>
    </row>
    <row r="30" spans="1:10" x14ac:dyDescent="0.3">
      <c r="A30" s="425" t="s">
        <v>78</v>
      </c>
      <c r="B30" s="94">
        <v>10227.154790000001</v>
      </c>
      <c r="C30" s="94">
        <v>0</v>
      </c>
      <c r="D30" s="94">
        <v>0</v>
      </c>
      <c r="E30" s="94">
        <v>0</v>
      </c>
      <c r="F30" s="94">
        <v>0</v>
      </c>
      <c r="G30" s="94">
        <v>0</v>
      </c>
      <c r="H30" s="94">
        <v>0</v>
      </c>
      <c r="I30" s="94">
        <v>0</v>
      </c>
      <c r="J30" s="426">
        <v>10227.154790000001</v>
      </c>
    </row>
    <row r="31" spans="1:10" x14ac:dyDescent="0.3">
      <c r="A31" s="425" t="s">
        <v>79</v>
      </c>
      <c r="B31" s="94">
        <v>131156.97255000001</v>
      </c>
      <c r="C31" s="94">
        <v>0</v>
      </c>
      <c r="D31" s="94">
        <f>B31-J31</f>
        <v>1451.7159600000014</v>
      </c>
      <c r="E31" s="94">
        <v>0</v>
      </c>
      <c r="F31" s="94">
        <v>0</v>
      </c>
      <c r="G31" s="94">
        <v>0</v>
      </c>
      <c r="H31" s="94">
        <v>0</v>
      </c>
      <c r="I31" s="94">
        <v>0</v>
      </c>
      <c r="J31" s="426">
        <v>129705.25659</v>
      </c>
    </row>
    <row r="32" spans="1:10" x14ac:dyDescent="0.3">
      <c r="A32" s="425" t="s">
        <v>80</v>
      </c>
      <c r="B32" s="94">
        <v>0</v>
      </c>
      <c r="C32" s="94">
        <v>0</v>
      </c>
      <c r="D32" s="94">
        <v>0</v>
      </c>
      <c r="E32" s="94">
        <v>0</v>
      </c>
      <c r="F32" s="94">
        <v>0</v>
      </c>
      <c r="G32" s="94">
        <v>0</v>
      </c>
      <c r="H32" s="94">
        <v>0</v>
      </c>
      <c r="I32" s="94">
        <v>0</v>
      </c>
      <c r="J32" s="426"/>
    </row>
    <row r="33" spans="1:10" x14ac:dyDescent="0.3">
      <c r="A33" s="427" t="s">
        <v>28</v>
      </c>
      <c r="B33" s="428">
        <f>SUM(B29:B32)</f>
        <v>141384.12734000001</v>
      </c>
      <c r="C33" s="428">
        <f t="shared" ref="C33:J33" si="6">SUM(C29:C32)</f>
        <v>0</v>
      </c>
      <c r="D33" s="428">
        <f t="shared" si="6"/>
        <v>1451.7159600000014</v>
      </c>
      <c r="E33" s="428">
        <f t="shared" si="6"/>
        <v>0</v>
      </c>
      <c r="F33" s="428">
        <f t="shared" si="6"/>
        <v>0</v>
      </c>
      <c r="G33" s="428">
        <f t="shared" si="6"/>
        <v>0</v>
      </c>
      <c r="H33" s="428">
        <f t="shared" si="6"/>
        <v>0</v>
      </c>
      <c r="I33" s="428">
        <f t="shared" si="6"/>
        <v>0</v>
      </c>
      <c r="J33" s="429">
        <f t="shared" si="6"/>
        <v>139932.41138000001</v>
      </c>
    </row>
    <row r="34" spans="1:10" x14ac:dyDescent="0.3">
      <c r="A34" s="425" t="s">
        <v>29</v>
      </c>
      <c r="B34" s="102">
        <v>2631385.0260339999</v>
      </c>
      <c r="C34" s="102">
        <v>0</v>
      </c>
      <c r="D34" s="102">
        <v>82747.640023</v>
      </c>
      <c r="E34" s="102">
        <v>17104.002670000002</v>
      </c>
      <c r="F34" s="430">
        <v>0</v>
      </c>
      <c r="G34" s="430">
        <v>0</v>
      </c>
      <c r="H34" s="430">
        <v>0</v>
      </c>
      <c r="I34" s="430">
        <v>0</v>
      </c>
      <c r="J34" s="431">
        <v>2548637.3860109998</v>
      </c>
    </row>
    <row r="35" spans="1:10" x14ac:dyDescent="0.3">
      <c r="A35" s="425" t="s">
        <v>30</v>
      </c>
      <c r="B35" s="102">
        <v>71189.075003999998</v>
      </c>
      <c r="C35" s="102">
        <v>0</v>
      </c>
      <c r="D35" s="102">
        <v>2238.6415870000001</v>
      </c>
      <c r="E35" s="102">
        <v>462.72899000000001</v>
      </c>
      <c r="F35" s="430">
        <v>0</v>
      </c>
      <c r="G35" s="430">
        <v>0</v>
      </c>
      <c r="H35" s="430">
        <v>0</v>
      </c>
      <c r="I35" s="430">
        <v>0</v>
      </c>
      <c r="J35" s="431">
        <v>68950.433416999993</v>
      </c>
    </row>
    <row r="36" spans="1:10" x14ac:dyDescent="0.3">
      <c r="A36" s="427" t="s">
        <v>31</v>
      </c>
      <c r="B36" s="428">
        <f>SUM(B34:B35)</f>
        <v>2702574.1010380001</v>
      </c>
      <c r="C36" s="428">
        <f t="shared" ref="C36:J36" si="7">SUM(C34:C35)</f>
        <v>0</v>
      </c>
      <c r="D36" s="428">
        <f t="shared" si="7"/>
        <v>84986.281610000005</v>
      </c>
      <c r="E36" s="428">
        <f t="shared" si="7"/>
        <v>17566.731660000001</v>
      </c>
      <c r="F36" s="428">
        <f t="shared" si="7"/>
        <v>0</v>
      </c>
      <c r="G36" s="428">
        <f t="shared" si="7"/>
        <v>0</v>
      </c>
      <c r="H36" s="428">
        <f t="shared" si="7"/>
        <v>0</v>
      </c>
      <c r="I36" s="428">
        <f t="shared" si="7"/>
        <v>0</v>
      </c>
      <c r="J36" s="429">
        <f t="shared" si="7"/>
        <v>2617587.8194279997</v>
      </c>
    </row>
    <row r="37" spans="1:10" ht="25.5" customHeight="1" x14ac:dyDescent="0.3">
      <c r="A37" s="432" t="s">
        <v>32</v>
      </c>
      <c r="B37" s="461">
        <v>1699641.376329999</v>
      </c>
      <c r="C37" s="102"/>
      <c r="D37" s="461">
        <f>B37-J37</f>
        <v>76681.366810000269</v>
      </c>
      <c r="E37" s="102"/>
      <c r="F37" s="102"/>
      <c r="G37" s="102"/>
      <c r="H37" s="102"/>
      <c r="I37" s="102"/>
      <c r="J37" s="462">
        <v>1622960.0095199987</v>
      </c>
    </row>
    <row r="38" spans="1:10" ht="25.5" customHeight="1" x14ac:dyDescent="0.3">
      <c r="A38" s="437" t="s">
        <v>33</v>
      </c>
      <c r="B38" s="428">
        <f>SUM(B37)</f>
        <v>1699641.376329999</v>
      </c>
      <c r="C38" s="428">
        <f t="shared" ref="C38:J38" si="8">SUM(C37)</f>
        <v>0</v>
      </c>
      <c r="D38" s="428">
        <f t="shared" si="8"/>
        <v>76681.366810000269</v>
      </c>
      <c r="E38" s="428">
        <f t="shared" si="8"/>
        <v>0</v>
      </c>
      <c r="F38" s="428">
        <f t="shared" si="8"/>
        <v>0</v>
      </c>
      <c r="G38" s="428">
        <f t="shared" si="8"/>
        <v>0</v>
      </c>
      <c r="H38" s="428">
        <f t="shared" si="8"/>
        <v>0</v>
      </c>
      <c r="I38" s="428">
        <f t="shared" si="8"/>
        <v>0</v>
      </c>
      <c r="J38" s="429">
        <f t="shared" si="8"/>
        <v>1622960.0095199987</v>
      </c>
    </row>
    <row r="39" spans="1:10" x14ac:dyDescent="0.3">
      <c r="A39" s="432" t="s">
        <v>34</v>
      </c>
      <c r="B39" s="102">
        <v>0</v>
      </c>
      <c r="C39" s="102">
        <v>0</v>
      </c>
      <c r="D39" s="102">
        <v>0</v>
      </c>
      <c r="E39" s="102">
        <v>0</v>
      </c>
      <c r="F39" s="102">
        <v>0</v>
      </c>
      <c r="G39" s="102">
        <v>0</v>
      </c>
      <c r="H39" s="102">
        <v>0</v>
      </c>
      <c r="I39" s="102">
        <v>0</v>
      </c>
      <c r="J39" s="431">
        <v>0</v>
      </c>
    </row>
    <row r="40" spans="1:10" x14ac:dyDescent="0.3">
      <c r="A40" s="432" t="s">
        <v>39</v>
      </c>
      <c r="B40" s="102">
        <v>0</v>
      </c>
      <c r="C40" s="102">
        <v>0</v>
      </c>
      <c r="D40" s="102">
        <v>0</v>
      </c>
      <c r="E40" s="102">
        <v>0</v>
      </c>
      <c r="F40" s="102">
        <v>0</v>
      </c>
      <c r="G40" s="102">
        <v>0</v>
      </c>
      <c r="H40" s="102">
        <v>0</v>
      </c>
      <c r="I40" s="102">
        <v>0</v>
      </c>
      <c r="J40" s="431">
        <v>0</v>
      </c>
    </row>
    <row r="41" spans="1:10" x14ac:dyDescent="0.3">
      <c r="A41" s="437" t="s">
        <v>81</v>
      </c>
      <c r="B41" s="428">
        <f>SUM(B39:B40)</f>
        <v>0</v>
      </c>
      <c r="C41" s="428">
        <f t="shared" ref="C41:J41" si="9">SUM(C39:C40)</f>
        <v>0</v>
      </c>
      <c r="D41" s="428">
        <f t="shared" si="9"/>
        <v>0</v>
      </c>
      <c r="E41" s="428">
        <f t="shared" si="9"/>
        <v>0</v>
      </c>
      <c r="F41" s="428">
        <f t="shared" si="9"/>
        <v>0</v>
      </c>
      <c r="G41" s="428">
        <f t="shared" si="9"/>
        <v>0</v>
      </c>
      <c r="H41" s="428">
        <f t="shared" si="9"/>
        <v>0</v>
      </c>
      <c r="I41" s="428">
        <f t="shared" si="9"/>
        <v>0</v>
      </c>
      <c r="J41" s="429">
        <f t="shared" si="9"/>
        <v>0</v>
      </c>
    </row>
    <row r="42" spans="1:10" x14ac:dyDescent="0.3">
      <c r="A42" s="439" t="s">
        <v>42</v>
      </c>
      <c r="B42" s="92">
        <f>SUM(B41,B38,B36,B33,B28)</f>
        <v>26942200.212977998</v>
      </c>
      <c r="C42" s="92">
        <f t="shared" ref="C42:J42" si="10">SUM(C41,C38,C36,C33,C28)</f>
        <v>420636.05611999996</v>
      </c>
      <c r="D42" s="92">
        <f t="shared" si="10"/>
        <v>213530.72672000027</v>
      </c>
      <c r="E42" s="92">
        <f t="shared" si="10"/>
        <v>43098.399390000006</v>
      </c>
      <c r="F42" s="92">
        <f t="shared" si="10"/>
        <v>0</v>
      </c>
      <c r="G42" s="92">
        <f t="shared" si="10"/>
        <v>0</v>
      </c>
      <c r="H42" s="92">
        <f t="shared" si="10"/>
        <v>0</v>
      </c>
      <c r="I42" s="92">
        <f t="shared" si="10"/>
        <v>0</v>
      </c>
      <c r="J42" s="440">
        <f t="shared" si="10"/>
        <v>27149305.542377997</v>
      </c>
    </row>
    <row r="43" spans="1:10" x14ac:dyDescent="0.3">
      <c r="A43" s="441" t="s">
        <v>43</v>
      </c>
      <c r="B43" s="126"/>
      <c r="C43" s="126"/>
      <c r="D43" s="126"/>
      <c r="E43" s="126"/>
      <c r="F43" s="126"/>
      <c r="G43" s="126"/>
      <c r="H43" s="126"/>
      <c r="I43" s="126"/>
      <c r="J43" s="442"/>
    </row>
    <row r="44" spans="1:10" x14ac:dyDescent="0.3">
      <c r="A44" s="425" t="s">
        <v>44</v>
      </c>
      <c r="B44" s="132">
        <v>2017529.4194400003</v>
      </c>
      <c r="C44" s="94">
        <v>0</v>
      </c>
      <c r="D44" s="132">
        <f>+B44-J44</f>
        <v>59017.039970000274</v>
      </c>
      <c r="E44" s="94">
        <v>0</v>
      </c>
      <c r="F44" s="94">
        <v>0</v>
      </c>
      <c r="G44" s="94">
        <v>0</v>
      </c>
      <c r="H44" s="94">
        <v>0</v>
      </c>
      <c r="I44" s="94">
        <v>0</v>
      </c>
      <c r="J44" s="177">
        <v>1958512.37947</v>
      </c>
    </row>
    <row r="45" spans="1:10" x14ac:dyDescent="0.3">
      <c r="A45" s="425" t="s">
        <v>82</v>
      </c>
      <c r="B45" s="132">
        <v>1286733.3754400001</v>
      </c>
      <c r="C45" s="132">
        <v>334792.24783000001</v>
      </c>
      <c r="D45" s="94">
        <v>0</v>
      </c>
      <c r="E45" s="94">
        <v>0</v>
      </c>
      <c r="F45" s="94">
        <v>0</v>
      </c>
      <c r="G45" s="94">
        <v>0</v>
      </c>
      <c r="H45" s="94">
        <v>0</v>
      </c>
      <c r="I45" s="94">
        <v>0</v>
      </c>
      <c r="J45" s="177">
        <v>1621525.6232700001</v>
      </c>
    </row>
    <row r="46" spans="1:10" x14ac:dyDescent="0.3">
      <c r="A46" s="432" t="s">
        <v>46</v>
      </c>
      <c r="B46" s="132">
        <v>1371513.4182500006</v>
      </c>
      <c r="C46" s="132">
        <v>1346547.4473499996</v>
      </c>
      <c r="D46" s="94">
        <v>0</v>
      </c>
      <c r="E46" s="94">
        <v>0</v>
      </c>
      <c r="F46" s="94">
        <v>0</v>
      </c>
      <c r="G46" s="94">
        <v>0</v>
      </c>
      <c r="H46" s="94">
        <v>0</v>
      </c>
      <c r="I46" s="94">
        <v>0</v>
      </c>
      <c r="J46" s="177">
        <v>2718060.8656000001</v>
      </c>
    </row>
    <row r="47" spans="1:10" x14ac:dyDescent="0.3">
      <c r="A47" s="432" t="s">
        <v>83</v>
      </c>
      <c r="B47" s="94">
        <v>0</v>
      </c>
      <c r="C47" s="94">
        <v>0</v>
      </c>
      <c r="D47" s="94">
        <v>0</v>
      </c>
      <c r="E47" s="94">
        <v>0</v>
      </c>
      <c r="F47" s="94">
        <v>0</v>
      </c>
      <c r="G47" s="94">
        <v>0</v>
      </c>
      <c r="H47" s="94">
        <v>0</v>
      </c>
      <c r="I47" s="94">
        <v>0</v>
      </c>
      <c r="J47" s="426">
        <v>0</v>
      </c>
    </row>
    <row r="48" spans="1:10" ht="25.5" customHeight="1" x14ac:dyDescent="0.3">
      <c r="A48" s="432" t="s">
        <v>84</v>
      </c>
      <c r="B48" s="132">
        <v>975464.86198999907</v>
      </c>
      <c r="C48" s="132">
        <v>345597.45955000084</v>
      </c>
      <c r="D48" s="94">
        <v>0</v>
      </c>
      <c r="E48" s="94">
        <v>0</v>
      </c>
      <c r="F48" s="94">
        <v>0</v>
      </c>
      <c r="G48" s="94">
        <v>0</v>
      </c>
      <c r="H48" s="94">
        <v>0</v>
      </c>
      <c r="I48" s="94">
        <v>0</v>
      </c>
      <c r="J48" s="177">
        <v>1321062.3215399999</v>
      </c>
    </row>
    <row r="49" spans="1:10" ht="13.5" customHeight="1" x14ac:dyDescent="0.3">
      <c r="A49" s="439" t="s">
        <v>52</v>
      </c>
      <c r="B49" s="92">
        <f>SUM(B44:B48)</f>
        <v>5651241.0751200002</v>
      </c>
      <c r="C49" s="92">
        <f t="shared" ref="C49:J49" si="11">SUM(C44:C48)</f>
        <v>2026937.1547300005</v>
      </c>
      <c r="D49" s="92">
        <f t="shared" si="11"/>
        <v>59017.039970000274</v>
      </c>
      <c r="E49" s="92">
        <f t="shared" si="11"/>
        <v>0</v>
      </c>
      <c r="F49" s="92">
        <f t="shared" si="11"/>
        <v>0</v>
      </c>
      <c r="G49" s="92">
        <f t="shared" si="11"/>
        <v>0</v>
      </c>
      <c r="H49" s="92">
        <f t="shared" si="11"/>
        <v>0</v>
      </c>
      <c r="I49" s="92">
        <f t="shared" si="11"/>
        <v>0</v>
      </c>
      <c r="J49" s="440">
        <f t="shared" si="11"/>
        <v>7619161.1898800004</v>
      </c>
    </row>
    <row r="50" spans="1:10" ht="18" customHeight="1" thickBot="1" x14ac:dyDescent="0.35">
      <c r="A50" s="454" t="s">
        <v>53</v>
      </c>
      <c r="B50" s="97">
        <f>+B42+B49</f>
        <v>32593441.288098</v>
      </c>
      <c r="C50" s="97">
        <f t="shared" ref="C50:J50" si="12">+C42+C49</f>
        <v>2447573.2108500004</v>
      </c>
      <c r="D50" s="97">
        <f t="shared" si="12"/>
        <v>272547.76669000054</v>
      </c>
      <c r="E50" s="97">
        <f t="shared" si="12"/>
        <v>43098.399390000006</v>
      </c>
      <c r="F50" s="97">
        <f t="shared" si="12"/>
        <v>0</v>
      </c>
      <c r="G50" s="97">
        <f t="shared" si="12"/>
        <v>0</v>
      </c>
      <c r="H50" s="97">
        <f t="shared" si="12"/>
        <v>0</v>
      </c>
      <c r="I50" s="97">
        <f t="shared" si="12"/>
        <v>0</v>
      </c>
      <c r="J50" s="455">
        <f t="shared" si="12"/>
        <v>34768466.732257999</v>
      </c>
    </row>
    <row r="51" spans="1:10" ht="14.85" customHeight="1" x14ac:dyDescent="0.3">
      <c r="A51" s="523" t="s">
        <v>85</v>
      </c>
      <c r="B51" s="517"/>
      <c r="C51" s="517"/>
      <c r="D51" s="517"/>
      <c r="E51" s="517"/>
      <c r="F51" s="517"/>
      <c r="G51" s="517"/>
      <c r="H51" s="517"/>
      <c r="I51" s="517"/>
      <c r="J51" s="524"/>
    </row>
    <row r="52" spans="1:10" ht="11.85" customHeight="1" x14ac:dyDescent="0.3">
      <c r="A52" s="523" t="s">
        <v>86</v>
      </c>
      <c r="B52" s="517"/>
      <c r="C52" s="517"/>
      <c r="D52" s="517"/>
      <c r="E52" s="517"/>
      <c r="F52" s="517"/>
      <c r="G52" s="517"/>
      <c r="H52" s="517"/>
      <c r="I52" s="517"/>
      <c r="J52" s="524"/>
    </row>
    <row r="53" spans="1:10" ht="15" customHeight="1" x14ac:dyDescent="0.3">
      <c r="A53" s="523" t="s">
        <v>87</v>
      </c>
      <c r="B53" s="517"/>
      <c r="C53" s="517"/>
      <c r="D53" s="517"/>
      <c r="E53" s="517"/>
      <c r="F53" s="517"/>
      <c r="G53" s="517"/>
      <c r="H53" s="517"/>
      <c r="I53" s="517"/>
      <c r="J53" s="524"/>
    </row>
    <row r="54" spans="1:10" ht="27" customHeight="1" x14ac:dyDescent="0.3">
      <c r="A54" s="518" t="s">
        <v>4968</v>
      </c>
      <c r="B54" s="505"/>
      <c r="C54" s="505"/>
      <c r="D54" s="505"/>
      <c r="E54" s="505"/>
      <c r="F54" s="505"/>
      <c r="G54" s="505"/>
      <c r="H54" s="505"/>
      <c r="I54" s="505"/>
      <c r="J54" s="519"/>
    </row>
    <row r="55" spans="1:10" ht="15" customHeight="1" x14ac:dyDescent="0.3">
      <c r="A55" s="520" t="s">
        <v>89</v>
      </c>
      <c r="B55" s="506"/>
      <c r="C55" s="506"/>
      <c r="D55" s="506"/>
      <c r="E55" s="506"/>
      <c r="F55" s="506"/>
      <c r="G55" s="506"/>
      <c r="H55" s="506"/>
      <c r="I55" s="506"/>
      <c r="J55" s="521"/>
    </row>
    <row r="56" spans="1:10" ht="16.5" customHeight="1" x14ac:dyDescent="0.3">
      <c r="A56" s="456" t="s">
        <v>90</v>
      </c>
      <c r="B56" s="104"/>
      <c r="C56" s="104"/>
      <c r="D56" s="104"/>
      <c r="E56" s="104"/>
      <c r="F56" s="104"/>
      <c r="G56" s="104"/>
      <c r="H56" s="104"/>
      <c r="I56" s="104"/>
      <c r="J56" s="457"/>
    </row>
    <row r="57" spans="1:10" ht="16.5" customHeight="1" x14ac:dyDescent="0.3">
      <c r="A57" s="518" t="s">
        <v>91</v>
      </c>
      <c r="B57" s="507"/>
      <c r="C57" s="507"/>
      <c r="D57" s="507"/>
      <c r="E57" s="507"/>
      <c r="F57" s="507"/>
      <c r="G57" s="507"/>
      <c r="H57" s="507"/>
      <c r="I57" s="507"/>
      <c r="J57" s="522"/>
    </row>
    <row r="58" spans="1:10" x14ac:dyDescent="0.3">
      <c r="A58" s="458" t="s">
        <v>4688</v>
      </c>
      <c r="B58" s="459"/>
      <c r="C58" s="459"/>
      <c r="D58" s="459"/>
      <c r="E58" s="459"/>
      <c r="F58" s="459"/>
      <c r="G58" s="459"/>
      <c r="H58" s="459"/>
      <c r="I58" s="459"/>
      <c r="J58" s="460"/>
    </row>
    <row r="59" spans="1:10" ht="13.5" customHeight="1" x14ac:dyDescent="0.3">
      <c r="A59" s="104"/>
      <c r="B59" s="101"/>
      <c r="C59" s="101"/>
      <c r="D59" s="101"/>
      <c r="E59" s="101"/>
      <c r="F59" s="101"/>
      <c r="G59" s="101"/>
      <c r="H59" s="101"/>
      <c r="I59" s="101"/>
      <c r="J59" s="101"/>
    </row>
    <row r="60" spans="1:10" ht="25.5" customHeight="1" thickBot="1" x14ac:dyDescent="0.35">
      <c r="A60" s="145" t="s">
        <v>93</v>
      </c>
      <c r="B60" s="420" t="s">
        <v>230</v>
      </c>
      <c r="C60" s="420" t="s">
        <v>65</v>
      </c>
      <c r="D60" s="420" t="s">
        <v>66</v>
      </c>
      <c r="E60" s="420" t="s">
        <v>67</v>
      </c>
      <c r="F60" s="420" t="s">
        <v>68</v>
      </c>
      <c r="G60" s="420" t="s">
        <v>69</v>
      </c>
      <c r="H60" s="420" t="s">
        <v>70</v>
      </c>
      <c r="I60" s="420" t="s">
        <v>71</v>
      </c>
      <c r="J60" s="421" t="s">
        <v>4548</v>
      </c>
    </row>
    <row r="61" spans="1:10" x14ac:dyDescent="0.3">
      <c r="A61" s="441" t="s">
        <v>94</v>
      </c>
      <c r="B61" s="119"/>
      <c r="C61" s="119"/>
      <c r="D61" s="119"/>
      <c r="E61" s="119"/>
      <c r="F61" s="119"/>
      <c r="G61" s="119"/>
      <c r="H61" s="119"/>
      <c r="I61" s="119"/>
      <c r="J61" s="446"/>
    </row>
    <row r="62" spans="1:10" x14ac:dyDescent="0.3">
      <c r="A62" s="432" t="s">
        <v>95</v>
      </c>
      <c r="B62" s="132">
        <v>0</v>
      </c>
      <c r="C62" s="132">
        <v>0</v>
      </c>
      <c r="D62" s="132">
        <v>0</v>
      </c>
      <c r="E62" s="132">
        <v>0</v>
      </c>
      <c r="F62" s="132">
        <v>0</v>
      </c>
      <c r="G62" s="132">
        <v>0</v>
      </c>
      <c r="H62" s="132">
        <v>0</v>
      </c>
      <c r="I62" s="132">
        <v>0</v>
      </c>
      <c r="J62" s="177">
        <v>0</v>
      </c>
    </row>
    <row r="63" spans="1:10" x14ac:dyDescent="0.3">
      <c r="A63" s="432" t="s">
        <v>96</v>
      </c>
      <c r="B63" s="132">
        <v>0</v>
      </c>
      <c r="C63" s="132">
        <v>0</v>
      </c>
      <c r="D63" s="132">
        <v>0</v>
      </c>
      <c r="E63" s="132">
        <v>0</v>
      </c>
      <c r="F63" s="132">
        <v>0</v>
      </c>
      <c r="G63" s="132">
        <v>0</v>
      </c>
      <c r="H63" s="132">
        <v>0</v>
      </c>
      <c r="I63" s="132">
        <v>0</v>
      </c>
      <c r="J63" s="177">
        <v>0</v>
      </c>
    </row>
    <row r="64" spans="1:10" x14ac:dyDescent="0.3">
      <c r="A64" s="432" t="s">
        <v>97</v>
      </c>
      <c r="B64" s="132">
        <v>1253230.6369152002</v>
      </c>
      <c r="C64" s="132">
        <v>7005.0056985598058</v>
      </c>
      <c r="D64" s="132">
        <v>0</v>
      </c>
      <c r="E64" s="132">
        <v>0</v>
      </c>
      <c r="F64" s="132">
        <v>0</v>
      </c>
      <c r="G64" s="132">
        <v>0</v>
      </c>
      <c r="H64" s="132">
        <v>0</v>
      </c>
      <c r="I64" s="132">
        <v>0</v>
      </c>
      <c r="J64" s="177">
        <v>1260235.64261376</v>
      </c>
    </row>
    <row r="65" spans="1:10" x14ac:dyDescent="0.3">
      <c r="A65" s="439" t="s">
        <v>98</v>
      </c>
      <c r="B65" s="92">
        <f>SUM(B62:B64)</f>
        <v>1253230.6369152002</v>
      </c>
      <c r="C65" s="92">
        <f t="shared" ref="C65:J65" si="13">SUM(C62:C64)</f>
        <v>7005.0056985598058</v>
      </c>
      <c r="D65" s="92">
        <f t="shared" si="13"/>
        <v>0</v>
      </c>
      <c r="E65" s="92">
        <f t="shared" si="13"/>
        <v>0</v>
      </c>
      <c r="F65" s="92">
        <f t="shared" si="13"/>
        <v>0</v>
      </c>
      <c r="G65" s="92">
        <f t="shared" si="13"/>
        <v>0</v>
      </c>
      <c r="H65" s="92">
        <f t="shared" si="13"/>
        <v>0</v>
      </c>
      <c r="I65" s="92">
        <f t="shared" si="13"/>
        <v>0</v>
      </c>
      <c r="J65" s="440">
        <f t="shared" si="13"/>
        <v>1260235.64261376</v>
      </c>
    </row>
    <row r="66" spans="1:10" x14ac:dyDescent="0.3">
      <c r="A66" s="432" t="s">
        <v>99</v>
      </c>
      <c r="B66" s="132">
        <v>0</v>
      </c>
      <c r="C66" s="132">
        <v>0</v>
      </c>
      <c r="D66" s="132">
        <v>0</v>
      </c>
      <c r="E66" s="132">
        <v>0</v>
      </c>
      <c r="F66" s="132">
        <v>0</v>
      </c>
      <c r="G66" s="132">
        <v>0</v>
      </c>
      <c r="H66" s="132">
        <v>0</v>
      </c>
      <c r="I66" s="132">
        <v>0</v>
      </c>
      <c r="J66" s="177">
        <v>0</v>
      </c>
    </row>
    <row r="67" spans="1:10" x14ac:dyDescent="0.3">
      <c r="A67" s="432" t="s">
        <v>51</v>
      </c>
      <c r="B67" s="132">
        <v>200980.68629000001</v>
      </c>
      <c r="C67" s="102">
        <v>0</v>
      </c>
      <c r="D67" s="102">
        <v>167.16735000000335</v>
      </c>
      <c r="E67" s="102">
        <v>0</v>
      </c>
      <c r="F67" s="102">
        <v>0</v>
      </c>
      <c r="G67" s="102">
        <v>0</v>
      </c>
      <c r="H67" s="102">
        <v>0</v>
      </c>
      <c r="I67" s="102">
        <v>0</v>
      </c>
      <c r="J67" s="462">
        <v>200813.51894000001</v>
      </c>
    </row>
    <row r="68" spans="1:10" x14ac:dyDescent="0.3">
      <c r="A68" s="432" t="s">
        <v>100</v>
      </c>
      <c r="B68" s="132">
        <v>2115765.2769999998</v>
      </c>
      <c r="C68" s="102">
        <v>0</v>
      </c>
      <c r="D68" s="102">
        <v>0</v>
      </c>
      <c r="E68" s="102">
        <v>0</v>
      </c>
      <c r="F68" s="102">
        <v>0</v>
      </c>
      <c r="G68" s="102">
        <v>0</v>
      </c>
      <c r="H68" s="102">
        <v>0</v>
      </c>
      <c r="I68" s="102">
        <v>0</v>
      </c>
      <c r="J68" s="177">
        <v>2115765.2769999998</v>
      </c>
    </row>
    <row r="69" spans="1:10" ht="13.5" customHeight="1" x14ac:dyDescent="0.3">
      <c r="A69" s="453" t="s">
        <v>101</v>
      </c>
      <c r="B69" s="444">
        <f>SUM(B65:B68)</f>
        <v>3569976.6002051998</v>
      </c>
      <c r="C69" s="444">
        <f t="shared" ref="C69:J69" si="14">SUM(C65:C68)</f>
        <v>7005.0056985598058</v>
      </c>
      <c r="D69" s="444">
        <f t="shared" si="14"/>
        <v>167.16735000000335</v>
      </c>
      <c r="E69" s="444">
        <f t="shared" si="14"/>
        <v>0</v>
      </c>
      <c r="F69" s="444">
        <f t="shared" si="14"/>
        <v>0</v>
      </c>
      <c r="G69" s="444">
        <f t="shared" si="14"/>
        <v>0</v>
      </c>
      <c r="H69" s="444">
        <f t="shared" si="14"/>
        <v>0</v>
      </c>
      <c r="I69" s="444">
        <f t="shared" si="14"/>
        <v>0</v>
      </c>
      <c r="J69" s="445">
        <f t="shared" si="14"/>
        <v>3576814.4385537598</v>
      </c>
    </row>
    <row r="70" spans="1:10" ht="13.5" customHeight="1" thickBot="1" x14ac:dyDescent="0.35">
      <c r="A70" s="106"/>
      <c r="B70" s="107"/>
      <c r="C70" s="107"/>
      <c r="D70" s="107"/>
      <c r="E70" s="107"/>
      <c r="F70" s="107"/>
      <c r="G70" s="108"/>
      <c r="H70" s="107"/>
      <c r="I70" s="107"/>
      <c r="J70" s="107"/>
    </row>
    <row r="71" spans="1:10" ht="25.5" customHeight="1" x14ac:dyDescent="0.3">
      <c r="A71" s="116" t="s">
        <v>102</v>
      </c>
      <c r="B71" s="117" t="s">
        <v>230</v>
      </c>
      <c r="C71" s="117" t="s">
        <v>65</v>
      </c>
      <c r="D71" s="117" t="s">
        <v>66</v>
      </c>
      <c r="E71" s="117" t="s">
        <v>67</v>
      </c>
      <c r="F71" s="117" t="s">
        <v>68</v>
      </c>
      <c r="G71" s="117" t="s">
        <v>69</v>
      </c>
      <c r="H71" s="117" t="s">
        <v>70</v>
      </c>
      <c r="I71" s="117" t="s">
        <v>71</v>
      </c>
      <c r="J71" s="117" t="s">
        <v>4548</v>
      </c>
    </row>
    <row r="72" spans="1:10" x14ac:dyDescent="0.3">
      <c r="A72" s="109" t="s">
        <v>103</v>
      </c>
      <c r="B72" s="132">
        <f>+B22</f>
        <v>49403350.231091</v>
      </c>
      <c r="C72" s="132">
        <f t="shared" ref="C72:J72" si="15">+C22</f>
        <v>6928.0703800000001</v>
      </c>
      <c r="D72" s="132">
        <f t="shared" si="15"/>
        <v>266953.50277999998</v>
      </c>
      <c r="E72" s="132">
        <f t="shared" si="15"/>
        <v>600392.42821999989</v>
      </c>
      <c r="F72" s="132">
        <f t="shared" si="15"/>
        <v>1820.489689</v>
      </c>
      <c r="G72" s="132">
        <f t="shared" si="15"/>
        <v>60128.325723999202</v>
      </c>
      <c r="H72" s="132">
        <f t="shared" si="15"/>
        <v>0</v>
      </c>
      <c r="I72" s="132">
        <f t="shared" si="15"/>
        <v>200.10328999999999</v>
      </c>
      <c r="J72" s="132">
        <f t="shared" si="15"/>
        <v>49203453.124415003</v>
      </c>
    </row>
    <row r="73" spans="1:10" x14ac:dyDescent="0.3">
      <c r="A73" s="109" t="s">
        <v>104</v>
      </c>
      <c r="B73" s="132">
        <f>+B50</f>
        <v>32593441.288098</v>
      </c>
      <c r="C73" s="132">
        <f t="shared" ref="C73:J73" si="16">+C50</f>
        <v>2447573.2108500004</v>
      </c>
      <c r="D73" s="132">
        <f t="shared" si="16"/>
        <v>272547.76669000054</v>
      </c>
      <c r="E73" s="132">
        <f t="shared" si="16"/>
        <v>43098.399390000006</v>
      </c>
      <c r="F73" s="132">
        <f t="shared" si="16"/>
        <v>0</v>
      </c>
      <c r="G73" s="132">
        <f t="shared" si="16"/>
        <v>0</v>
      </c>
      <c r="H73" s="132">
        <f t="shared" si="16"/>
        <v>0</v>
      </c>
      <c r="I73" s="132">
        <f t="shared" si="16"/>
        <v>0</v>
      </c>
      <c r="J73" s="132">
        <f t="shared" si="16"/>
        <v>34768466.732257999</v>
      </c>
    </row>
    <row r="74" spans="1:10" ht="24.75" customHeight="1" x14ac:dyDescent="0.3">
      <c r="A74" s="110" t="s">
        <v>105</v>
      </c>
      <c r="B74" s="111">
        <f>SUM(B72:B73)</f>
        <v>81996791.519189</v>
      </c>
      <c r="C74" s="111">
        <f t="shared" ref="C74:J74" si="17">SUM(C72:C73)</f>
        <v>2454501.2812300003</v>
      </c>
      <c r="D74" s="111">
        <f t="shared" si="17"/>
        <v>539501.26947000052</v>
      </c>
      <c r="E74" s="111">
        <f t="shared" si="17"/>
        <v>643490.82760999992</v>
      </c>
      <c r="F74" s="111">
        <f t="shared" si="17"/>
        <v>1820.489689</v>
      </c>
      <c r="G74" s="111">
        <f t="shared" si="17"/>
        <v>60128.325723999202</v>
      </c>
      <c r="H74" s="111">
        <f t="shared" si="17"/>
        <v>0</v>
      </c>
      <c r="I74" s="111">
        <f t="shared" si="17"/>
        <v>200.10328999999999</v>
      </c>
      <c r="J74" s="111">
        <f t="shared" si="17"/>
        <v>83971919.856673002</v>
      </c>
    </row>
    <row r="75" spans="1:10" ht="13.5" customHeight="1" x14ac:dyDescent="0.3">
      <c r="A75" s="112"/>
      <c r="B75" s="108"/>
      <c r="C75" s="108"/>
      <c r="D75" s="108"/>
      <c r="E75" s="108"/>
      <c r="F75" s="108"/>
      <c r="G75" s="108"/>
      <c r="H75" s="108"/>
      <c r="I75" s="108"/>
      <c r="J75" s="108"/>
    </row>
    <row r="76" spans="1:10" ht="25.5" customHeight="1" x14ac:dyDescent="0.3">
      <c r="A76" s="116" t="s">
        <v>102</v>
      </c>
      <c r="B76" s="117" t="s">
        <v>230</v>
      </c>
      <c r="C76" s="117" t="s">
        <v>65</v>
      </c>
      <c r="D76" s="117" t="s">
        <v>66</v>
      </c>
      <c r="E76" s="117" t="s">
        <v>67</v>
      </c>
      <c r="F76" s="117" t="s">
        <v>68</v>
      </c>
      <c r="G76" s="117" t="s">
        <v>69</v>
      </c>
      <c r="H76" s="117" t="s">
        <v>70</v>
      </c>
      <c r="I76" s="117" t="s">
        <v>71</v>
      </c>
      <c r="J76" s="117" t="s">
        <v>4548</v>
      </c>
    </row>
    <row r="77" spans="1:10" ht="13.5" customHeight="1" x14ac:dyDescent="0.3">
      <c r="A77" s="113" t="s">
        <v>106</v>
      </c>
      <c r="B77" s="114">
        <f>B69</f>
        <v>3569976.6002051998</v>
      </c>
      <c r="C77" s="114">
        <f t="shared" ref="C77:J77" si="18">C69</f>
        <v>7005.0056985598058</v>
      </c>
      <c r="D77" s="114">
        <f t="shared" si="18"/>
        <v>167.16735000000335</v>
      </c>
      <c r="E77" s="114">
        <f t="shared" si="18"/>
        <v>0</v>
      </c>
      <c r="F77" s="114">
        <f t="shared" si="18"/>
        <v>0</v>
      </c>
      <c r="G77" s="114">
        <f t="shared" si="18"/>
        <v>0</v>
      </c>
      <c r="H77" s="114">
        <f t="shared" si="18"/>
        <v>0</v>
      </c>
      <c r="I77" s="114">
        <f t="shared" si="18"/>
        <v>0</v>
      </c>
      <c r="J77" s="114">
        <f t="shared" si="18"/>
        <v>3576814.4385537598</v>
      </c>
    </row>
    <row r="78" spans="1:10" x14ac:dyDescent="0.3">
      <c r="A78" s="115" t="s">
        <v>107</v>
      </c>
    </row>
  </sheetData>
  <mergeCells count="9">
    <mergeCell ref="A54:J54"/>
    <mergeCell ref="A55:J55"/>
    <mergeCell ref="A57:J57"/>
    <mergeCell ref="A2:J2"/>
    <mergeCell ref="A3:J3"/>
    <mergeCell ref="A4:J4"/>
    <mergeCell ref="A51:J51"/>
    <mergeCell ref="A52:J52"/>
    <mergeCell ref="A53:J53"/>
  </mergeCells>
  <hyperlinks>
    <hyperlink ref="A1" location="INDICE!A1" display="Menú Principal " xr:uid="{B8C38E4C-982A-465C-B54B-9D4805E181F3}"/>
  </hyperlink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5">
    <tabColor rgb="FFFFFF00"/>
  </sheetPr>
  <dimension ref="A1:J78"/>
  <sheetViews>
    <sheetView showGridLines="0" topLeftCell="A61" zoomScale="70" zoomScaleNormal="70" workbookViewId="0">
      <selection activeCell="G22" sqref="G22"/>
    </sheetView>
  </sheetViews>
  <sheetFormatPr baseColWidth="10" defaultRowHeight="14.4" x14ac:dyDescent="0.3"/>
  <cols>
    <col min="1" max="1" width="51.44140625" customWidth="1"/>
    <col min="2" max="2" width="16.44140625" customWidth="1"/>
    <col min="3" max="3" width="16.21875" bestFit="1" customWidth="1"/>
    <col min="4" max="4" width="18.21875" bestFit="1" customWidth="1"/>
    <col min="5" max="5" width="13.5546875" bestFit="1" customWidth="1"/>
    <col min="6" max="6" width="14.44140625" bestFit="1" customWidth="1"/>
    <col min="7" max="7" width="27.77734375" bestFit="1" customWidth="1"/>
    <col min="8" max="9" width="15.44140625" customWidth="1"/>
    <col min="10" max="10" width="16.5546875" customWidth="1"/>
  </cols>
  <sheetData>
    <row r="1" spans="1:10" ht="15" thickBot="1" x14ac:dyDescent="0.35">
      <c r="A1" s="498" t="s">
        <v>5033</v>
      </c>
    </row>
    <row r="2" spans="1:10" x14ac:dyDescent="0.3">
      <c r="A2" s="525" t="s">
        <v>113</v>
      </c>
      <c r="B2" s="526"/>
      <c r="C2" s="526"/>
      <c r="D2" s="526"/>
      <c r="E2" s="526"/>
      <c r="F2" s="526"/>
      <c r="G2" s="526"/>
      <c r="H2" s="526"/>
      <c r="I2" s="526"/>
      <c r="J2" s="527"/>
    </row>
    <row r="3" spans="1:10" ht="16.350000000000001" customHeight="1" x14ac:dyDescent="0.3">
      <c r="A3" s="511" t="s">
        <v>4671</v>
      </c>
      <c r="B3" s="512"/>
      <c r="C3" s="512"/>
      <c r="D3" s="512"/>
      <c r="E3" s="512"/>
      <c r="F3" s="512"/>
      <c r="G3" s="512"/>
      <c r="H3" s="512"/>
      <c r="I3" s="512"/>
      <c r="J3" s="513"/>
    </row>
    <row r="4" spans="1:10" ht="13.5" customHeight="1" thickBot="1" x14ac:dyDescent="0.35">
      <c r="A4" s="528" t="s">
        <v>1</v>
      </c>
      <c r="B4" s="529"/>
      <c r="C4" s="529"/>
      <c r="D4" s="529"/>
      <c r="E4" s="529"/>
      <c r="F4" s="529"/>
      <c r="G4" s="529"/>
      <c r="H4" s="529"/>
      <c r="I4" s="529"/>
      <c r="J4" s="530"/>
    </row>
    <row r="5" spans="1:10" ht="13.5" customHeight="1" x14ac:dyDescent="0.3"/>
    <row r="6" spans="1:10" ht="45.6" customHeight="1" thickBot="1" x14ac:dyDescent="0.35">
      <c r="A6" s="145" t="s">
        <v>64</v>
      </c>
      <c r="B6" s="420" t="s">
        <v>230</v>
      </c>
      <c r="C6" s="420" t="s">
        <v>65</v>
      </c>
      <c r="D6" s="420" t="s">
        <v>66</v>
      </c>
      <c r="E6" s="420" t="s">
        <v>67</v>
      </c>
      <c r="F6" s="420" t="s">
        <v>68</v>
      </c>
      <c r="G6" s="420" t="s">
        <v>69</v>
      </c>
      <c r="H6" s="420" t="s">
        <v>70</v>
      </c>
      <c r="I6" s="420" t="s">
        <v>71</v>
      </c>
      <c r="J6" s="421" t="s">
        <v>4548</v>
      </c>
    </row>
    <row r="7" spans="1:10" ht="25.5" customHeight="1" x14ac:dyDescent="0.3">
      <c r="A7" s="463" t="s">
        <v>3</v>
      </c>
      <c r="B7" s="119"/>
      <c r="C7" s="119"/>
      <c r="D7" s="119"/>
      <c r="E7" s="119"/>
      <c r="F7" s="119"/>
      <c r="G7" s="119"/>
      <c r="H7" s="119"/>
      <c r="I7" s="119"/>
      <c r="J7" s="446"/>
    </row>
    <row r="8" spans="1:10" x14ac:dyDescent="0.3">
      <c r="A8" s="464" t="s">
        <v>4</v>
      </c>
      <c r="B8" s="94">
        <v>1228755.7051049999</v>
      </c>
      <c r="C8" s="94">
        <v>0</v>
      </c>
      <c r="D8" s="94">
        <v>14944.0296</v>
      </c>
      <c r="E8" s="94">
        <v>4175.4414800000004</v>
      </c>
      <c r="F8" s="94">
        <v>124.91929</v>
      </c>
      <c r="G8" s="94">
        <v>95.795121000014205</v>
      </c>
      <c r="H8" s="94">
        <v>0</v>
      </c>
      <c r="I8" s="94">
        <v>0</v>
      </c>
      <c r="J8" s="426">
        <v>1213907.4706260001</v>
      </c>
    </row>
    <row r="9" spans="1:10" x14ac:dyDescent="0.3">
      <c r="A9" s="464" t="s">
        <v>72</v>
      </c>
      <c r="B9" s="94">
        <v>3237078.6029329998</v>
      </c>
      <c r="C9" s="94">
        <v>4661.5881900000004</v>
      </c>
      <c r="D9" s="94">
        <v>62895.629800000002</v>
      </c>
      <c r="E9" s="94">
        <v>14813.02255</v>
      </c>
      <c r="F9" s="94">
        <v>37.301549999999999</v>
      </c>
      <c r="G9" s="94">
        <v>11774.277948000001</v>
      </c>
      <c r="H9" s="94">
        <v>0</v>
      </c>
      <c r="I9" s="94">
        <v>0</v>
      </c>
      <c r="J9" s="426">
        <v>3190618.8392710001</v>
      </c>
    </row>
    <row r="10" spans="1:10" x14ac:dyDescent="0.3">
      <c r="A10" s="464" t="s">
        <v>6</v>
      </c>
      <c r="B10" s="94">
        <v>30524708.129450999</v>
      </c>
      <c r="C10" s="94">
        <v>32406.909199999998</v>
      </c>
      <c r="D10" s="94">
        <v>41422.820480000002</v>
      </c>
      <c r="E10" s="94">
        <v>56651.685389999999</v>
      </c>
      <c r="F10" s="94">
        <v>1046.677359</v>
      </c>
      <c r="G10" s="94">
        <v>54075.508591999198</v>
      </c>
      <c r="H10" s="94">
        <v>0</v>
      </c>
      <c r="I10" s="94">
        <v>222.6849</v>
      </c>
      <c r="J10" s="426">
        <v>30569767.726762999</v>
      </c>
    </row>
    <row r="11" spans="1:10" x14ac:dyDescent="0.3">
      <c r="A11" s="464" t="s">
        <v>7</v>
      </c>
      <c r="B11" s="94"/>
      <c r="C11" s="94"/>
      <c r="D11" s="94"/>
      <c r="E11" s="94"/>
      <c r="F11" s="94"/>
      <c r="G11" s="94"/>
      <c r="H11" s="94"/>
      <c r="I11" s="94"/>
      <c r="J11" s="177"/>
    </row>
    <row r="12" spans="1:10" x14ac:dyDescent="0.3">
      <c r="A12" s="464" t="s">
        <v>9</v>
      </c>
      <c r="B12" s="94">
        <v>16162440.2249</v>
      </c>
      <c r="C12" s="94">
        <v>0</v>
      </c>
      <c r="D12" s="94">
        <v>158393.8449</v>
      </c>
      <c r="E12" s="94">
        <v>531943.22867999994</v>
      </c>
      <c r="F12" s="94">
        <v>943.75459999999998</v>
      </c>
      <c r="G12" s="94">
        <v>0</v>
      </c>
      <c r="H12" s="94">
        <v>0</v>
      </c>
      <c r="I12" s="94">
        <v>0</v>
      </c>
      <c r="J12" s="426">
        <v>16004046.380000001</v>
      </c>
    </row>
    <row r="13" spans="1:10" ht="25.5" customHeight="1" x14ac:dyDescent="0.3">
      <c r="A13" s="465" t="s">
        <v>11</v>
      </c>
      <c r="B13" s="102">
        <v>1656022</v>
      </c>
      <c r="C13" s="102">
        <v>0</v>
      </c>
      <c r="D13" s="102">
        <v>0</v>
      </c>
      <c r="E13" s="102">
        <v>0</v>
      </c>
      <c r="F13" s="102">
        <v>20</v>
      </c>
      <c r="G13" s="102">
        <v>0</v>
      </c>
      <c r="H13" s="102">
        <v>0</v>
      </c>
      <c r="I13" s="102">
        <v>0</v>
      </c>
      <c r="J13" s="431">
        <v>1656022</v>
      </c>
    </row>
    <row r="14" spans="1:10" ht="25.5" customHeight="1" x14ac:dyDescent="0.3">
      <c r="A14" s="466" t="s">
        <v>13</v>
      </c>
      <c r="B14" s="93">
        <v>52809004.662389003</v>
      </c>
      <c r="C14" s="93">
        <v>37068.497389999997</v>
      </c>
      <c r="D14" s="93">
        <v>277656.32478000002</v>
      </c>
      <c r="E14" s="93">
        <v>607583.37809999997</v>
      </c>
      <c r="F14" s="93">
        <v>2172.652799</v>
      </c>
      <c r="G14" s="93">
        <v>65945.581660999203</v>
      </c>
      <c r="H14" s="93">
        <v>0</v>
      </c>
      <c r="I14" s="93">
        <v>222.6849</v>
      </c>
      <c r="J14" s="449">
        <v>52634362.416660003</v>
      </c>
    </row>
    <row r="15" spans="1:10" x14ac:dyDescent="0.3">
      <c r="A15" s="467" t="s">
        <v>73</v>
      </c>
      <c r="B15" s="126"/>
      <c r="C15" s="126"/>
      <c r="D15" s="126"/>
      <c r="E15" s="126"/>
      <c r="F15" s="126"/>
      <c r="G15" s="126"/>
      <c r="H15" s="126"/>
      <c r="I15" s="126"/>
      <c r="J15" s="442"/>
    </row>
    <row r="16" spans="1:10" ht="18" customHeight="1" x14ac:dyDescent="0.3">
      <c r="A16" s="468" t="s">
        <v>74</v>
      </c>
      <c r="B16" s="129"/>
      <c r="C16" s="129"/>
      <c r="D16" s="129"/>
      <c r="E16" s="129"/>
      <c r="F16" s="129"/>
      <c r="G16" s="129"/>
      <c r="H16" s="129"/>
      <c r="I16" s="129"/>
      <c r="J16" s="451"/>
    </row>
    <row r="17" spans="1:10" ht="25.5" customHeight="1" x14ac:dyDescent="0.3">
      <c r="A17" s="452" t="s">
        <v>15</v>
      </c>
      <c r="B17" s="132"/>
      <c r="C17" s="132"/>
      <c r="D17" s="132"/>
      <c r="E17" s="132"/>
      <c r="F17" s="132"/>
      <c r="G17" s="132"/>
      <c r="H17" s="132"/>
      <c r="I17" s="132"/>
      <c r="J17" s="177"/>
    </row>
    <row r="18" spans="1:10" ht="25.5" customHeight="1" x14ac:dyDescent="0.3">
      <c r="A18" s="469" t="s">
        <v>16</v>
      </c>
      <c r="B18" s="88">
        <f>SUM(B17)</f>
        <v>0</v>
      </c>
      <c r="C18" s="88">
        <f t="shared" ref="C18:J18" si="0">SUM(C17)</f>
        <v>0</v>
      </c>
      <c r="D18" s="88">
        <f t="shared" si="0"/>
        <v>0</v>
      </c>
      <c r="E18" s="88">
        <f t="shared" si="0"/>
        <v>0</v>
      </c>
      <c r="F18" s="88">
        <f t="shared" si="0"/>
        <v>0</v>
      </c>
      <c r="G18" s="88">
        <f t="shared" si="0"/>
        <v>0</v>
      </c>
      <c r="H18" s="88">
        <f t="shared" si="0"/>
        <v>0</v>
      </c>
      <c r="I18" s="88">
        <f t="shared" si="0"/>
        <v>0</v>
      </c>
      <c r="J18" s="176">
        <f t="shared" si="0"/>
        <v>0</v>
      </c>
    </row>
    <row r="19" spans="1:10" ht="25.5" customHeight="1" x14ac:dyDescent="0.3">
      <c r="A19" s="452" t="s">
        <v>17</v>
      </c>
      <c r="B19" s="132">
        <v>128866.66157</v>
      </c>
      <c r="C19" s="132">
        <v>0</v>
      </c>
      <c r="D19" s="132">
        <v>3865.7610399999976</v>
      </c>
      <c r="E19" s="132">
        <v>0</v>
      </c>
      <c r="F19" s="132">
        <v>0</v>
      </c>
      <c r="G19" s="132">
        <v>0</v>
      </c>
      <c r="H19" s="132">
        <v>0</v>
      </c>
      <c r="I19" s="132">
        <v>0</v>
      </c>
      <c r="J19" s="177">
        <v>125000.90053</v>
      </c>
    </row>
    <row r="20" spans="1:10" ht="25.5" customHeight="1" x14ac:dyDescent="0.3">
      <c r="A20" s="469" t="s">
        <v>18</v>
      </c>
      <c r="B20" s="88">
        <f>SUM(B19)</f>
        <v>128866.66157</v>
      </c>
      <c r="C20" s="88">
        <f t="shared" ref="C20:J20" si="1">SUM(C19)</f>
        <v>0</v>
      </c>
      <c r="D20" s="88">
        <f t="shared" si="1"/>
        <v>3865.7610399999976</v>
      </c>
      <c r="E20" s="88">
        <f t="shared" si="1"/>
        <v>0</v>
      </c>
      <c r="F20" s="88">
        <f t="shared" si="1"/>
        <v>0</v>
      </c>
      <c r="G20" s="88">
        <f t="shared" si="1"/>
        <v>0</v>
      </c>
      <c r="H20" s="88">
        <f t="shared" si="1"/>
        <v>0</v>
      </c>
      <c r="I20" s="88">
        <f t="shared" si="1"/>
        <v>0</v>
      </c>
      <c r="J20" s="176">
        <f t="shared" si="1"/>
        <v>125000.90053</v>
      </c>
    </row>
    <row r="21" spans="1:10" ht="21.75" customHeight="1" x14ac:dyDescent="0.3">
      <c r="A21" s="470" t="s">
        <v>19</v>
      </c>
      <c r="B21" s="92">
        <f>SUM(B20,B18)</f>
        <v>128866.66157</v>
      </c>
      <c r="C21" s="92">
        <f t="shared" ref="C21:J21" si="2">SUM(C20,C18)</f>
        <v>0</v>
      </c>
      <c r="D21" s="92">
        <f t="shared" si="2"/>
        <v>3865.7610399999976</v>
      </c>
      <c r="E21" s="92">
        <f t="shared" si="2"/>
        <v>0</v>
      </c>
      <c r="F21" s="92">
        <f t="shared" si="2"/>
        <v>0</v>
      </c>
      <c r="G21" s="92">
        <f t="shared" si="2"/>
        <v>0</v>
      </c>
      <c r="H21" s="92">
        <f t="shared" si="2"/>
        <v>0</v>
      </c>
      <c r="I21" s="92">
        <f t="shared" si="2"/>
        <v>0</v>
      </c>
      <c r="J21" s="440">
        <f t="shared" si="2"/>
        <v>125000.90053</v>
      </c>
    </row>
    <row r="22" spans="1:10" ht="21.75" customHeight="1" x14ac:dyDescent="0.3">
      <c r="A22" s="471" t="s">
        <v>20</v>
      </c>
      <c r="B22" s="444">
        <f>SUM(+B14)</f>
        <v>52809004.662389003</v>
      </c>
      <c r="C22" s="444">
        <f t="shared" ref="C22:I22" si="3">SUM(+C14)</f>
        <v>37068.497389999997</v>
      </c>
      <c r="D22" s="444">
        <f t="shared" si="3"/>
        <v>277656.32478000002</v>
      </c>
      <c r="E22" s="444">
        <f t="shared" si="3"/>
        <v>607583.37809999997</v>
      </c>
      <c r="F22" s="444">
        <f t="shared" si="3"/>
        <v>2172.652799</v>
      </c>
      <c r="G22" s="444">
        <f t="shared" si="3"/>
        <v>65945.581660999203</v>
      </c>
      <c r="H22" s="444">
        <f t="shared" si="3"/>
        <v>0</v>
      </c>
      <c r="I22" s="444">
        <f t="shared" si="3"/>
        <v>222.6849</v>
      </c>
      <c r="J22" s="445">
        <f>SUM(+J14+J21)</f>
        <v>52759363.317190006</v>
      </c>
    </row>
    <row r="23" spans="1:10" ht="13.5" customHeight="1" x14ac:dyDescent="0.3">
      <c r="A23" s="135" t="s">
        <v>20</v>
      </c>
      <c r="B23" s="99"/>
      <c r="C23" s="99"/>
      <c r="D23" s="99"/>
      <c r="E23" s="99"/>
      <c r="F23" s="99"/>
      <c r="G23" s="99"/>
      <c r="H23" s="99"/>
      <c r="I23" s="99"/>
      <c r="J23" s="100"/>
    </row>
    <row r="24" spans="1:10" ht="25.5" customHeight="1" thickBot="1" x14ac:dyDescent="0.35">
      <c r="A24" s="145" t="s">
        <v>109</v>
      </c>
      <c r="B24" s="420" t="s">
        <v>230</v>
      </c>
      <c r="C24" s="420" t="s">
        <v>65</v>
      </c>
      <c r="D24" s="420" t="s">
        <v>66</v>
      </c>
      <c r="E24" s="420" t="s">
        <v>67</v>
      </c>
      <c r="F24" s="420" t="s">
        <v>68</v>
      </c>
      <c r="G24" s="420" t="s">
        <v>69</v>
      </c>
      <c r="H24" s="420" t="s">
        <v>70</v>
      </c>
      <c r="I24" s="420" t="s">
        <v>71</v>
      </c>
      <c r="J24" s="421" t="s">
        <v>4548</v>
      </c>
    </row>
    <row r="25" spans="1:10" x14ac:dyDescent="0.3">
      <c r="A25" s="422" t="s">
        <v>21</v>
      </c>
      <c r="B25" s="423"/>
      <c r="C25" s="423"/>
      <c r="D25" s="423"/>
      <c r="E25" s="423"/>
      <c r="F25" s="423"/>
      <c r="G25" s="423"/>
      <c r="H25" s="423"/>
      <c r="I25" s="423"/>
      <c r="J25" s="424"/>
    </row>
    <row r="26" spans="1:10" x14ac:dyDescent="0.3">
      <c r="A26" s="425" t="s">
        <v>76</v>
      </c>
      <c r="B26" s="94">
        <v>0</v>
      </c>
      <c r="C26" s="94">
        <v>0</v>
      </c>
      <c r="D26" s="94">
        <v>0</v>
      </c>
      <c r="E26" s="94">
        <v>0</v>
      </c>
      <c r="F26" s="94">
        <v>0</v>
      </c>
      <c r="G26" s="94">
        <v>0</v>
      </c>
      <c r="H26" s="94">
        <v>0</v>
      </c>
      <c r="I26" s="94">
        <v>0</v>
      </c>
      <c r="J26" s="426">
        <v>0</v>
      </c>
    </row>
    <row r="27" spans="1:10" x14ac:dyDescent="0.3">
      <c r="A27" s="425" t="s">
        <v>77</v>
      </c>
      <c r="B27" s="94">
        <v>3960920.36442</v>
      </c>
      <c r="C27" s="94">
        <v>176544.91662</v>
      </c>
      <c r="D27" s="94">
        <v>8545.71335</v>
      </c>
      <c r="E27" s="94">
        <v>13715.25877</v>
      </c>
      <c r="F27" s="94">
        <v>0</v>
      </c>
      <c r="G27" s="94">
        <v>0</v>
      </c>
      <c r="H27" s="94">
        <v>0</v>
      </c>
      <c r="I27" s="94">
        <v>0</v>
      </c>
      <c r="J27" s="426">
        <v>4128919.5676899999</v>
      </c>
    </row>
    <row r="28" spans="1:10" x14ac:dyDescent="0.3">
      <c r="A28" s="427" t="s">
        <v>24</v>
      </c>
      <c r="B28" s="428">
        <f>SUM(B26:B27)</f>
        <v>3960920.36442</v>
      </c>
      <c r="C28" s="428">
        <f t="shared" ref="C28:J28" si="4">SUM(C26:C27)</f>
        <v>176544.91662</v>
      </c>
      <c r="D28" s="428">
        <f t="shared" si="4"/>
        <v>8545.71335</v>
      </c>
      <c r="E28" s="428">
        <f t="shared" si="4"/>
        <v>13715.25877</v>
      </c>
      <c r="F28" s="428">
        <f t="shared" si="4"/>
        <v>0</v>
      </c>
      <c r="G28" s="428">
        <f t="shared" si="4"/>
        <v>0</v>
      </c>
      <c r="H28" s="428">
        <f t="shared" si="4"/>
        <v>0</v>
      </c>
      <c r="I28" s="428">
        <f t="shared" si="4"/>
        <v>0</v>
      </c>
      <c r="J28" s="429">
        <f t="shared" si="4"/>
        <v>4128919.5676899999</v>
      </c>
    </row>
    <row r="29" spans="1:10" x14ac:dyDescent="0.3">
      <c r="A29" s="425" t="s">
        <v>25</v>
      </c>
      <c r="B29" s="430">
        <v>0</v>
      </c>
      <c r="C29" s="430">
        <v>0</v>
      </c>
      <c r="D29" s="430">
        <v>0</v>
      </c>
      <c r="E29" s="430">
        <v>0</v>
      </c>
      <c r="F29" s="430">
        <v>0</v>
      </c>
      <c r="G29" s="430">
        <v>0</v>
      </c>
      <c r="H29" s="430">
        <v>0</v>
      </c>
      <c r="I29" s="430">
        <v>0</v>
      </c>
      <c r="J29" s="472">
        <v>0</v>
      </c>
    </row>
    <row r="30" spans="1:10" x14ac:dyDescent="0.3">
      <c r="A30" s="425" t="s">
        <v>114</v>
      </c>
      <c r="B30" s="430">
        <v>0</v>
      </c>
      <c r="C30" s="430">
        <v>0</v>
      </c>
      <c r="D30" s="430">
        <v>0</v>
      </c>
      <c r="E30" s="430">
        <v>0</v>
      </c>
      <c r="F30" s="430">
        <v>0</v>
      </c>
      <c r="G30" s="430">
        <v>0</v>
      </c>
      <c r="H30" s="430">
        <v>0</v>
      </c>
      <c r="I30" s="430">
        <v>0</v>
      </c>
      <c r="J30" s="472">
        <v>0</v>
      </c>
    </row>
    <row r="31" spans="1:10" x14ac:dyDescent="0.3">
      <c r="A31" s="425" t="s">
        <v>79</v>
      </c>
      <c r="B31" s="430">
        <v>0</v>
      </c>
      <c r="C31" s="430">
        <v>0</v>
      </c>
      <c r="D31" s="430">
        <v>0</v>
      </c>
      <c r="E31" s="430">
        <v>0</v>
      </c>
      <c r="F31" s="430">
        <v>0</v>
      </c>
      <c r="G31" s="430">
        <v>0</v>
      </c>
      <c r="H31" s="430">
        <v>0</v>
      </c>
      <c r="I31" s="430">
        <v>0</v>
      </c>
      <c r="J31" s="472">
        <v>0</v>
      </c>
    </row>
    <row r="32" spans="1:10" x14ac:dyDescent="0.3">
      <c r="A32" s="425" t="s">
        <v>80</v>
      </c>
      <c r="B32" s="430">
        <v>0</v>
      </c>
      <c r="C32" s="430">
        <v>0</v>
      </c>
      <c r="D32" s="430">
        <v>0</v>
      </c>
      <c r="E32" s="430">
        <v>0</v>
      </c>
      <c r="F32" s="430">
        <v>0</v>
      </c>
      <c r="G32" s="430">
        <v>0</v>
      </c>
      <c r="H32" s="430">
        <v>0</v>
      </c>
      <c r="I32" s="430">
        <v>0</v>
      </c>
      <c r="J32" s="472">
        <v>0</v>
      </c>
    </row>
    <row r="33" spans="1:10" x14ac:dyDescent="0.3">
      <c r="A33" s="427" t="s">
        <v>28</v>
      </c>
      <c r="B33" s="428">
        <f>SUM(B29:B32)</f>
        <v>0</v>
      </c>
      <c r="C33" s="428">
        <f t="shared" ref="C33:J33" si="5">SUM(C29:C32)</f>
        <v>0</v>
      </c>
      <c r="D33" s="428">
        <f t="shared" si="5"/>
        <v>0</v>
      </c>
      <c r="E33" s="428">
        <f t="shared" si="5"/>
        <v>0</v>
      </c>
      <c r="F33" s="428">
        <f t="shared" si="5"/>
        <v>0</v>
      </c>
      <c r="G33" s="428">
        <f t="shared" si="5"/>
        <v>0</v>
      </c>
      <c r="H33" s="428">
        <f t="shared" si="5"/>
        <v>0</v>
      </c>
      <c r="I33" s="428">
        <f t="shared" si="5"/>
        <v>0</v>
      </c>
      <c r="J33" s="429">
        <f t="shared" si="5"/>
        <v>0</v>
      </c>
    </row>
    <row r="34" spans="1:10" x14ac:dyDescent="0.3">
      <c r="A34" s="425" t="s">
        <v>29</v>
      </c>
      <c r="B34" s="430">
        <v>0</v>
      </c>
      <c r="C34" s="430">
        <v>0</v>
      </c>
      <c r="D34" s="430">
        <v>0</v>
      </c>
      <c r="E34" s="430">
        <v>0</v>
      </c>
      <c r="F34" s="430">
        <v>0</v>
      </c>
      <c r="G34" s="430">
        <v>0</v>
      </c>
      <c r="H34" s="430">
        <v>0</v>
      </c>
      <c r="I34" s="430">
        <v>0</v>
      </c>
      <c r="J34" s="472">
        <v>0</v>
      </c>
    </row>
    <row r="35" spans="1:10" x14ac:dyDescent="0.3">
      <c r="A35" s="425" t="s">
        <v>30</v>
      </c>
      <c r="B35" s="430">
        <v>0</v>
      </c>
      <c r="C35" s="430">
        <v>0</v>
      </c>
      <c r="D35" s="430">
        <v>0</v>
      </c>
      <c r="E35" s="430">
        <v>0</v>
      </c>
      <c r="F35" s="430">
        <v>0</v>
      </c>
      <c r="G35" s="430">
        <v>0</v>
      </c>
      <c r="H35" s="430">
        <v>0</v>
      </c>
      <c r="I35" s="430">
        <v>0</v>
      </c>
      <c r="J35" s="472">
        <v>0</v>
      </c>
    </row>
    <row r="36" spans="1:10" x14ac:dyDescent="0.3">
      <c r="A36" s="427" t="s">
        <v>31</v>
      </c>
      <c r="B36" s="428">
        <f>SUM(B34:B35)</f>
        <v>0</v>
      </c>
      <c r="C36" s="428">
        <f t="shared" ref="C36:J36" si="6">SUM(C34:C35)</f>
        <v>0</v>
      </c>
      <c r="D36" s="428">
        <f t="shared" si="6"/>
        <v>0</v>
      </c>
      <c r="E36" s="428">
        <f t="shared" si="6"/>
        <v>0</v>
      </c>
      <c r="F36" s="428">
        <f t="shared" si="6"/>
        <v>0</v>
      </c>
      <c r="G36" s="428">
        <f t="shared" si="6"/>
        <v>0</v>
      </c>
      <c r="H36" s="428">
        <f t="shared" si="6"/>
        <v>0</v>
      </c>
      <c r="I36" s="428">
        <f t="shared" si="6"/>
        <v>0</v>
      </c>
      <c r="J36" s="429">
        <f t="shared" si="6"/>
        <v>0</v>
      </c>
    </row>
    <row r="37" spans="1:10" ht="25.5" customHeight="1" x14ac:dyDescent="0.3">
      <c r="A37" s="432" t="s">
        <v>32</v>
      </c>
      <c r="B37" s="461">
        <v>632100.03995000047</v>
      </c>
      <c r="C37" s="473"/>
      <c r="D37" s="461"/>
      <c r="E37" s="473"/>
      <c r="F37" s="473"/>
      <c r="G37" s="473"/>
      <c r="H37" s="461">
        <f>J37-B37</f>
        <v>174741.02471999859</v>
      </c>
      <c r="I37" s="473"/>
      <c r="J37" s="462">
        <v>806841.06466999906</v>
      </c>
    </row>
    <row r="38" spans="1:10" ht="25.5" customHeight="1" x14ac:dyDescent="0.3">
      <c r="A38" s="437" t="s">
        <v>33</v>
      </c>
      <c r="B38" s="428">
        <f>SUM(B37)</f>
        <v>632100.03995000047</v>
      </c>
      <c r="C38" s="428">
        <f t="shared" ref="C38:J38" si="7">SUM(C37)</f>
        <v>0</v>
      </c>
      <c r="D38" s="428">
        <f t="shared" si="7"/>
        <v>0</v>
      </c>
      <c r="E38" s="428">
        <f t="shared" si="7"/>
        <v>0</v>
      </c>
      <c r="F38" s="428">
        <f t="shared" si="7"/>
        <v>0</v>
      </c>
      <c r="G38" s="428">
        <f t="shared" si="7"/>
        <v>0</v>
      </c>
      <c r="H38" s="428">
        <f t="shared" si="7"/>
        <v>174741.02471999859</v>
      </c>
      <c r="I38" s="428">
        <f t="shared" si="7"/>
        <v>0</v>
      </c>
      <c r="J38" s="429">
        <f t="shared" si="7"/>
        <v>806841.06466999906</v>
      </c>
    </row>
    <row r="39" spans="1:10" x14ac:dyDescent="0.3">
      <c r="A39" s="432" t="s">
        <v>34</v>
      </c>
      <c r="B39" s="132">
        <v>15310.226269999999</v>
      </c>
      <c r="C39" s="430">
        <v>0</v>
      </c>
      <c r="D39" s="132">
        <f>B39-J39</f>
        <v>4047.6428799999994</v>
      </c>
      <c r="E39" s="430">
        <v>0</v>
      </c>
      <c r="F39" s="430">
        <v>0</v>
      </c>
      <c r="G39" s="430">
        <v>0</v>
      </c>
      <c r="H39" s="430">
        <v>0</v>
      </c>
      <c r="I39" s="430">
        <v>0</v>
      </c>
      <c r="J39" s="426">
        <v>11262.58339</v>
      </c>
    </row>
    <row r="40" spans="1:10" x14ac:dyDescent="0.3">
      <c r="A40" s="432" t="s">
        <v>39</v>
      </c>
      <c r="B40" s="132">
        <v>11287.615800000001</v>
      </c>
      <c r="C40" s="430">
        <v>0</v>
      </c>
      <c r="D40" s="430">
        <v>0</v>
      </c>
      <c r="E40" s="430">
        <v>0</v>
      </c>
      <c r="F40" s="430">
        <v>0</v>
      </c>
      <c r="G40" s="430">
        <v>0</v>
      </c>
      <c r="H40" s="461">
        <f>J40-B40</f>
        <v>457.11236999999892</v>
      </c>
      <c r="I40" s="430">
        <v>0</v>
      </c>
      <c r="J40" s="426">
        <v>11744.72817</v>
      </c>
    </row>
    <row r="41" spans="1:10" x14ac:dyDescent="0.3">
      <c r="A41" s="437" t="s">
        <v>41</v>
      </c>
      <c r="B41" s="428">
        <f>SUM(B39:B40)</f>
        <v>26597.842069999999</v>
      </c>
      <c r="C41" s="428">
        <f t="shared" ref="C41:J41" si="8">SUM(C39:C40)</f>
        <v>0</v>
      </c>
      <c r="D41" s="428">
        <f t="shared" si="8"/>
        <v>4047.6428799999994</v>
      </c>
      <c r="E41" s="428">
        <f t="shared" si="8"/>
        <v>0</v>
      </c>
      <c r="F41" s="428">
        <f t="shared" si="8"/>
        <v>0</v>
      </c>
      <c r="G41" s="428">
        <f t="shared" si="8"/>
        <v>0</v>
      </c>
      <c r="H41" s="428">
        <f t="shared" si="8"/>
        <v>457.11236999999892</v>
      </c>
      <c r="I41" s="428">
        <f t="shared" si="8"/>
        <v>0</v>
      </c>
      <c r="J41" s="429">
        <f t="shared" si="8"/>
        <v>23007.311560000002</v>
      </c>
    </row>
    <row r="42" spans="1:10" x14ac:dyDescent="0.3">
      <c r="A42" s="439" t="s">
        <v>42</v>
      </c>
      <c r="B42" s="92">
        <f>SUM(B41,B38,B36,B33,B28)</f>
        <v>4619618.2464400008</v>
      </c>
      <c r="C42" s="92">
        <f t="shared" ref="C42:J42" si="9">SUM(C41,C38,C36,C33,C28)</f>
        <v>176544.91662</v>
      </c>
      <c r="D42" s="92">
        <f t="shared" si="9"/>
        <v>12593.356229999999</v>
      </c>
      <c r="E42" s="92">
        <f t="shared" si="9"/>
        <v>13715.25877</v>
      </c>
      <c r="F42" s="92">
        <f t="shared" si="9"/>
        <v>0</v>
      </c>
      <c r="G42" s="92">
        <f t="shared" si="9"/>
        <v>0</v>
      </c>
      <c r="H42" s="92">
        <f t="shared" si="9"/>
        <v>175198.13708999858</v>
      </c>
      <c r="I42" s="92">
        <f t="shared" si="9"/>
        <v>0</v>
      </c>
      <c r="J42" s="440">
        <f t="shared" si="9"/>
        <v>4958767.9439199995</v>
      </c>
    </row>
    <row r="43" spans="1:10" x14ac:dyDescent="0.3">
      <c r="A43" s="441" t="s">
        <v>43</v>
      </c>
      <c r="B43" s="126"/>
      <c r="C43" s="126"/>
      <c r="D43" s="126"/>
      <c r="E43" s="126"/>
      <c r="F43" s="126"/>
      <c r="G43" s="126"/>
      <c r="H43" s="126"/>
      <c r="I43" s="126"/>
      <c r="J43" s="442"/>
    </row>
    <row r="44" spans="1:10" x14ac:dyDescent="0.3">
      <c r="A44" s="425" t="s">
        <v>44</v>
      </c>
      <c r="B44" s="132">
        <v>210054.52412000002</v>
      </c>
      <c r="C44" s="430">
        <v>0</v>
      </c>
      <c r="D44" s="132">
        <f>B44-J44</f>
        <v>58211.309410000016</v>
      </c>
      <c r="E44" s="430">
        <v>0</v>
      </c>
      <c r="F44" s="430">
        <v>0</v>
      </c>
      <c r="G44" s="430">
        <v>0</v>
      </c>
      <c r="H44" s="430">
        <v>0</v>
      </c>
      <c r="I44" s="430">
        <v>0</v>
      </c>
      <c r="J44" s="177">
        <v>151843.21471</v>
      </c>
    </row>
    <row r="45" spans="1:10" x14ac:dyDescent="0.3">
      <c r="A45" s="425" t="s">
        <v>82</v>
      </c>
      <c r="B45" s="132">
        <v>828790.25044000009</v>
      </c>
      <c r="C45" s="430">
        <v>0</v>
      </c>
      <c r="D45" s="430">
        <v>0</v>
      </c>
      <c r="E45" s="430">
        <v>0</v>
      </c>
      <c r="F45" s="430">
        <v>0</v>
      </c>
      <c r="G45" s="430">
        <v>0</v>
      </c>
      <c r="H45" s="132">
        <f>J45-B45</f>
        <v>334792.24783000001</v>
      </c>
      <c r="I45" s="132"/>
      <c r="J45" s="177">
        <v>1163582.4982700001</v>
      </c>
    </row>
    <row r="46" spans="1:10" x14ac:dyDescent="0.3">
      <c r="A46" s="432" t="s">
        <v>46</v>
      </c>
      <c r="B46" s="132">
        <v>178468.05697999999</v>
      </c>
      <c r="C46" s="430">
        <v>0</v>
      </c>
      <c r="D46" s="430">
        <v>0</v>
      </c>
      <c r="E46" s="430">
        <v>0</v>
      </c>
      <c r="F46" s="430">
        <v>0</v>
      </c>
      <c r="G46" s="430">
        <v>0</v>
      </c>
      <c r="H46" s="430">
        <v>0</v>
      </c>
      <c r="I46" s="430">
        <v>0</v>
      </c>
      <c r="J46" s="177">
        <v>178468.05697999999</v>
      </c>
    </row>
    <row r="47" spans="1:10" x14ac:dyDescent="0.3">
      <c r="A47" s="432" t="s">
        <v>115</v>
      </c>
      <c r="B47" s="132">
        <v>41224.575360000003</v>
      </c>
      <c r="C47" s="430">
        <v>0</v>
      </c>
      <c r="D47" s="132">
        <f>B47-J47</f>
        <v>23346.222020000001</v>
      </c>
      <c r="E47" s="430">
        <v>0</v>
      </c>
      <c r="F47" s="430">
        <v>0</v>
      </c>
      <c r="G47" s="430">
        <v>0</v>
      </c>
      <c r="H47" s="430">
        <v>0</v>
      </c>
      <c r="I47" s="430">
        <v>0</v>
      </c>
      <c r="J47" s="177">
        <v>17878.353340000001</v>
      </c>
    </row>
    <row r="48" spans="1:10" ht="25.5" customHeight="1" x14ac:dyDescent="0.3">
      <c r="A48" s="432" t="s">
        <v>116</v>
      </c>
      <c r="B48" s="132">
        <v>271201.19444999995</v>
      </c>
      <c r="C48" s="430">
        <v>0</v>
      </c>
      <c r="D48" s="132">
        <f>B48-J48</f>
        <v>54404.429249999783</v>
      </c>
      <c r="E48" s="430">
        <v>0</v>
      </c>
      <c r="F48" s="430">
        <v>0</v>
      </c>
      <c r="G48" s="430">
        <v>0</v>
      </c>
      <c r="H48" s="430">
        <v>0</v>
      </c>
      <c r="I48" s="430">
        <v>0</v>
      </c>
      <c r="J48" s="177">
        <v>216796.76520000017</v>
      </c>
    </row>
    <row r="49" spans="1:10" ht="13.5" customHeight="1" x14ac:dyDescent="0.3">
      <c r="A49" s="439" t="s">
        <v>52</v>
      </c>
      <c r="B49" s="92">
        <f>SUM(B44:B48)</f>
        <v>1529738.6013500001</v>
      </c>
      <c r="C49" s="92">
        <f t="shared" ref="C49:J49" si="10">SUM(C44:C48)</f>
        <v>0</v>
      </c>
      <c r="D49" s="92">
        <f t="shared" si="10"/>
        <v>135961.96067999979</v>
      </c>
      <c r="E49" s="92">
        <f t="shared" si="10"/>
        <v>0</v>
      </c>
      <c r="F49" s="92">
        <f t="shared" si="10"/>
        <v>0</v>
      </c>
      <c r="G49" s="92">
        <f t="shared" si="10"/>
        <v>0</v>
      </c>
      <c r="H49" s="92">
        <f t="shared" si="10"/>
        <v>334792.24783000001</v>
      </c>
      <c r="I49" s="92">
        <f t="shared" si="10"/>
        <v>0</v>
      </c>
      <c r="J49" s="440">
        <f t="shared" si="10"/>
        <v>1728568.8885000004</v>
      </c>
    </row>
    <row r="50" spans="1:10" ht="18" customHeight="1" thickBot="1" x14ac:dyDescent="0.35">
      <c r="A50" s="454" t="s">
        <v>53</v>
      </c>
      <c r="B50" s="97">
        <f>B49+B42</f>
        <v>6149356.847790001</v>
      </c>
      <c r="C50" s="97">
        <f t="shared" ref="C50:J50" si="11">C49+C42</f>
        <v>176544.91662</v>
      </c>
      <c r="D50" s="97">
        <f t="shared" si="11"/>
        <v>148555.31690999979</v>
      </c>
      <c r="E50" s="97">
        <f t="shared" si="11"/>
        <v>13715.25877</v>
      </c>
      <c r="F50" s="97">
        <f t="shared" si="11"/>
        <v>0</v>
      </c>
      <c r="G50" s="97">
        <f t="shared" si="11"/>
        <v>0</v>
      </c>
      <c r="H50" s="97">
        <f t="shared" si="11"/>
        <v>509990.38491999859</v>
      </c>
      <c r="I50" s="97">
        <f t="shared" si="11"/>
        <v>0</v>
      </c>
      <c r="J50" s="455">
        <f t="shared" si="11"/>
        <v>6687336.8324199999</v>
      </c>
    </row>
    <row r="51" spans="1:10" ht="14.85" customHeight="1" x14ac:dyDescent="0.3">
      <c r="A51" s="523" t="s">
        <v>85</v>
      </c>
      <c r="B51" s="517"/>
      <c r="C51" s="517"/>
      <c r="D51" s="517"/>
      <c r="E51" s="517"/>
      <c r="F51" s="517"/>
      <c r="G51" s="517"/>
      <c r="H51" s="517"/>
      <c r="I51" s="517"/>
      <c r="J51" s="524"/>
    </row>
    <row r="52" spans="1:10" ht="11.85" customHeight="1" x14ac:dyDescent="0.3">
      <c r="A52" s="523" t="s">
        <v>86</v>
      </c>
      <c r="B52" s="517"/>
      <c r="C52" s="517"/>
      <c r="D52" s="517"/>
      <c r="E52" s="517"/>
      <c r="F52" s="517"/>
      <c r="G52" s="517"/>
      <c r="H52" s="517"/>
      <c r="I52" s="517"/>
      <c r="J52" s="524"/>
    </row>
    <row r="53" spans="1:10" ht="15" customHeight="1" x14ac:dyDescent="0.3">
      <c r="A53" s="523" t="s">
        <v>87</v>
      </c>
      <c r="B53" s="517"/>
      <c r="C53" s="517"/>
      <c r="D53" s="517"/>
      <c r="E53" s="517"/>
      <c r="F53" s="517"/>
      <c r="G53" s="517"/>
      <c r="H53" s="517"/>
      <c r="I53" s="517"/>
      <c r="J53" s="524"/>
    </row>
    <row r="54" spans="1:10" ht="27" customHeight="1" x14ac:dyDescent="0.3">
      <c r="A54" s="518" t="s">
        <v>88</v>
      </c>
      <c r="B54" s="505"/>
      <c r="C54" s="505"/>
      <c r="D54" s="505"/>
      <c r="E54" s="505"/>
      <c r="F54" s="505"/>
      <c r="G54" s="505"/>
      <c r="H54" s="505"/>
      <c r="I54" s="505"/>
      <c r="J54" s="519"/>
    </row>
    <row r="55" spans="1:10" ht="15" customHeight="1" x14ac:dyDescent="0.3">
      <c r="A55" s="520" t="s">
        <v>89</v>
      </c>
      <c r="B55" s="506"/>
      <c r="C55" s="506"/>
      <c r="D55" s="506"/>
      <c r="E55" s="506"/>
      <c r="F55" s="506"/>
      <c r="G55" s="506"/>
      <c r="H55" s="506"/>
      <c r="I55" s="506"/>
      <c r="J55" s="521"/>
    </row>
    <row r="56" spans="1:10" ht="16.5" customHeight="1" x14ac:dyDescent="0.3">
      <c r="A56" s="456" t="s">
        <v>90</v>
      </c>
      <c r="B56" s="104"/>
      <c r="C56" s="104"/>
      <c r="D56" s="104"/>
      <c r="E56" s="104"/>
      <c r="F56" s="104"/>
      <c r="G56" s="104"/>
      <c r="H56" s="104"/>
      <c r="I56" s="104"/>
      <c r="J56" s="457"/>
    </row>
    <row r="57" spans="1:10" ht="16.5" customHeight="1" x14ac:dyDescent="0.3">
      <c r="A57" s="518" t="s">
        <v>91</v>
      </c>
      <c r="B57" s="505"/>
      <c r="C57" s="505"/>
      <c r="D57" s="505"/>
      <c r="E57" s="505"/>
      <c r="F57" s="505"/>
      <c r="G57" s="505"/>
      <c r="H57" s="505"/>
      <c r="I57" s="505"/>
      <c r="J57" s="519"/>
    </row>
    <row r="58" spans="1:10" x14ac:dyDescent="0.3">
      <c r="A58" s="458" t="s">
        <v>92</v>
      </c>
      <c r="B58" s="459"/>
      <c r="C58" s="459"/>
      <c r="D58" s="459"/>
      <c r="E58" s="459"/>
      <c r="F58" s="459"/>
      <c r="G58" s="459"/>
      <c r="H58" s="459"/>
      <c r="I58" s="459"/>
      <c r="J58" s="460"/>
    </row>
    <row r="59" spans="1:10" ht="13.5" customHeight="1" x14ac:dyDescent="0.3"/>
    <row r="60" spans="1:10" ht="25.5" customHeight="1" thickBot="1" x14ac:dyDescent="0.35">
      <c r="A60" s="145" t="s">
        <v>93</v>
      </c>
      <c r="B60" s="420" t="s">
        <v>230</v>
      </c>
      <c r="C60" s="420" t="s">
        <v>65</v>
      </c>
      <c r="D60" s="420" t="s">
        <v>66</v>
      </c>
      <c r="E60" s="420" t="s">
        <v>67</v>
      </c>
      <c r="F60" s="420" t="s">
        <v>68</v>
      </c>
      <c r="G60" s="420" t="s">
        <v>69</v>
      </c>
      <c r="H60" s="420" t="s">
        <v>70</v>
      </c>
      <c r="I60" s="420" t="s">
        <v>71</v>
      </c>
      <c r="J60" s="421" t="s">
        <v>4548</v>
      </c>
    </row>
    <row r="61" spans="1:10" x14ac:dyDescent="0.3">
      <c r="A61" s="441" t="s">
        <v>94</v>
      </c>
      <c r="B61" s="119"/>
      <c r="C61" s="119"/>
      <c r="D61" s="119"/>
      <c r="E61" s="119"/>
      <c r="F61" s="119"/>
      <c r="G61" s="119"/>
      <c r="H61" s="119"/>
      <c r="I61" s="119"/>
      <c r="J61" s="446"/>
    </row>
    <row r="62" spans="1:10" x14ac:dyDescent="0.3">
      <c r="A62" s="432" t="s">
        <v>95</v>
      </c>
      <c r="B62" s="132">
        <v>0</v>
      </c>
      <c r="C62" s="132">
        <v>0</v>
      </c>
      <c r="D62" s="132">
        <v>0</v>
      </c>
      <c r="E62" s="132">
        <v>0</v>
      </c>
      <c r="F62" s="132">
        <v>0</v>
      </c>
      <c r="G62" s="132">
        <v>0</v>
      </c>
      <c r="H62" s="132">
        <v>0</v>
      </c>
      <c r="I62" s="132">
        <v>0</v>
      </c>
      <c r="J62" s="177">
        <v>0</v>
      </c>
    </row>
    <row r="63" spans="1:10" x14ac:dyDescent="0.3">
      <c r="A63" s="432" t="s">
        <v>96</v>
      </c>
      <c r="B63" s="132">
        <v>44655.016899999995</v>
      </c>
      <c r="C63" s="102">
        <f>J63-B63</f>
        <v>249.6018200000035</v>
      </c>
      <c r="D63" s="102">
        <v>0</v>
      </c>
      <c r="E63" s="102">
        <v>0</v>
      </c>
      <c r="F63" s="102">
        <v>0</v>
      </c>
      <c r="G63" s="132">
        <v>0</v>
      </c>
      <c r="H63" s="102">
        <v>0</v>
      </c>
      <c r="I63" s="102">
        <v>0</v>
      </c>
      <c r="J63" s="177">
        <v>44904.618719999999</v>
      </c>
    </row>
    <row r="64" spans="1:10" x14ac:dyDescent="0.3">
      <c r="A64" s="432" t="s">
        <v>97</v>
      </c>
      <c r="B64" s="132">
        <v>1253230.6369151999</v>
      </c>
      <c r="C64" s="102">
        <f>J64-B64</f>
        <v>7005.0056985600386</v>
      </c>
      <c r="D64" s="102">
        <v>0</v>
      </c>
      <c r="E64" s="102">
        <v>0</v>
      </c>
      <c r="F64" s="102">
        <v>0</v>
      </c>
      <c r="G64" s="132">
        <v>0</v>
      </c>
      <c r="H64" s="102">
        <v>0</v>
      </c>
      <c r="I64" s="102">
        <v>0</v>
      </c>
      <c r="J64" s="177">
        <v>1260235.64261376</v>
      </c>
    </row>
    <row r="65" spans="1:10" x14ac:dyDescent="0.3">
      <c r="A65" s="439" t="s">
        <v>98</v>
      </c>
      <c r="B65" s="92">
        <f>SUM(B62:B64)</f>
        <v>1297885.6538151999</v>
      </c>
      <c r="C65" s="92">
        <f t="shared" ref="C65:J65" si="12">SUM(C62:C64)</f>
        <v>7254.6075185600421</v>
      </c>
      <c r="D65" s="92">
        <f t="shared" si="12"/>
        <v>0</v>
      </c>
      <c r="E65" s="92">
        <f t="shared" si="12"/>
        <v>0</v>
      </c>
      <c r="F65" s="92">
        <f t="shared" si="12"/>
        <v>0</v>
      </c>
      <c r="G65" s="92">
        <f t="shared" si="12"/>
        <v>0</v>
      </c>
      <c r="H65" s="92">
        <f t="shared" si="12"/>
        <v>0</v>
      </c>
      <c r="I65" s="92">
        <f t="shared" si="12"/>
        <v>0</v>
      </c>
      <c r="J65" s="440">
        <f t="shared" si="12"/>
        <v>1305140.2613337599</v>
      </c>
    </row>
    <row r="66" spans="1:10" x14ac:dyDescent="0.3">
      <c r="A66" s="432" t="s">
        <v>99</v>
      </c>
      <c r="B66" s="132">
        <v>824801.00260999997</v>
      </c>
      <c r="C66" s="132">
        <f>+J66-B66</f>
        <v>173905.28451999999</v>
      </c>
      <c r="D66" s="102">
        <v>0</v>
      </c>
      <c r="E66" s="102">
        <v>0</v>
      </c>
      <c r="F66" s="102">
        <v>0</v>
      </c>
      <c r="G66" s="102">
        <v>0</v>
      </c>
      <c r="H66" s="102">
        <v>0</v>
      </c>
      <c r="I66" s="102">
        <v>0</v>
      </c>
      <c r="J66" s="177">
        <v>998706.28712999995</v>
      </c>
    </row>
    <row r="67" spans="1:10" x14ac:dyDescent="0.3">
      <c r="A67" s="432" t="s">
        <v>51</v>
      </c>
      <c r="B67" s="132">
        <v>200980.68629000001</v>
      </c>
      <c r="C67" s="102">
        <v>0</v>
      </c>
      <c r="D67" s="102">
        <f>+B67-J67</f>
        <v>167.16735000000335</v>
      </c>
      <c r="E67" s="102">
        <v>0</v>
      </c>
      <c r="F67" s="102">
        <v>0</v>
      </c>
      <c r="G67" s="102">
        <v>0</v>
      </c>
      <c r="H67" s="102">
        <v>0</v>
      </c>
      <c r="I67" s="102">
        <v>0</v>
      </c>
      <c r="J67" s="462">
        <v>200813.51894000001</v>
      </c>
    </row>
    <row r="68" spans="1:10" x14ac:dyDescent="0.3">
      <c r="A68" s="432" t="s">
        <v>100</v>
      </c>
      <c r="B68" s="132">
        <v>0</v>
      </c>
      <c r="C68" s="102">
        <v>0</v>
      </c>
      <c r="D68" s="102">
        <v>0</v>
      </c>
      <c r="E68" s="102">
        <v>0</v>
      </c>
      <c r="F68" s="102">
        <v>0</v>
      </c>
      <c r="G68" s="102">
        <v>0</v>
      </c>
      <c r="H68" s="102">
        <v>0</v>
      </c>
      <c r="I68" s="102">
        <v>0</v>
      </c>
      <c r="J68" s="431">
        <v>0</v>
      </c>
    </row>
    <row r="69" spans="1:10" ht="13.5" customHeight="1" x14ac:dyDescent="0.3">
      <c r="A69" s="453" t="s">
        <v>101</v>
      </c>
      <c r="B69" s="444">
        <f>SUM(B65:B68)</f>
        <v>2323667.3427152</v>
      </c>
      <c r="C69" s="444">
        <f t="shared" ref="C69:J69" si="13">SUM(C65:C68)</f>
        <v>181159.89203856004</v>
      </c>
      <c r="D69" s="444">
        <f t="shared" si="13"/>
        <v>167.16735000000335</v>
      </c>
      <c r="E69" s="444">
        <f t="shared" si="13"/>
        <v>0</v>
      </c>
      <c r="F69" s="444">
        <f t="shared" si="13"/>
        <v>0</v>
      </c>
      <c r="G69" s="444">
        <f t="shared" si="13"/>
        <v>0</v>
      </c>
      <c r="H69" s="444">
        <f t="shared" si="13"/>
        <v>0</v>
      </c>
      <c r="I69" s="444">
        <f t="shared" si="13"/>
        <v>0</v>
      </c>
      <c r="J69" s="445">
        <f t="shared" si="13"/>
        <v>2504660.0674037598</v>
      </c>
    </row>
    <row r="70" spans="1:10" ht="13.5" customHeight="1" thickBot="1" x14ac:dyDescent="0.35">
      <c r="A70" s="106"/>
      <c r="B70" s="107"/>
      <c r="C70" s="107"/>
      <c r="D70" s="107"/>
      <c r="E70" s="107"/>
      <c r="F70" s="107"/>
      <c r="G70" s="108"/>
      <c r="H70" s="107"/>
      <c r="I70" s="107"/>
      <c r="J70" s="107"/>
    </row>
    <row r="71" spans="1:10" ht="25.5" customHeight="1" thickBot="1" x14ac:dyDescent="0.35">
      <c r="A71" s="116" t="s">
        <v>102</v>
      </c>
      <c r="B71" s="117" t="s">
        <v>230</v>
      </c>
      <c r="C71" s="117" t="s">
        <v>65</v>
      </c>
      <c r="D71" s="117" t="s">
        <v>66</v>
      </c>
      <c r="E71" s="117" t="s">
        <v>67</v>
      </c>
      <c r="F71" s="117" t="s">
        <v>68</v>
      </c>
      <c r="G71" s="117" t="s">
        <v>69</v>
      </c>
      <c r="H71" s="117" t="s">
        <v>70</v>
      </c>
      <c r="I71" s="117" t="s">
        <v>71</v>
      </c>
      <c r="J71" s="117" t="s">
        <v>4548</v>
      </c>
    </row>
    <row r="72" spans="1:10" x14ac:dyDescent="0.3">
      <c r="A72" s="109" t="s">
        <v>103</v>
      </c>
      <c r="B72" s="132">
        <f>B22</f>
        <v>52809004.662389003</v>
      </c>
      <c r="C72" s="132">
        <f t="shared" ref="C72:J72" si="14">C22</f>
        <v>37068.497389999997</v>
      </c>
      <c r="D72" s="132">
        <f t="shared" si="14"/>
        <v>277656.32478000002</v>
      </c>
      <c r="E72" s="132">
        <f t="shared" si="14"/>
        <v>607583.37809999997</v>
      </c>
      <c r="F72" s="132">
        <f t="shared" si="14"/>
        <v>2172.652799</v>
      </c>
      <c r="G72" s="132">
        <f t="shared" si="14"/>
        <v>65945.581660999203</v>
      </c>
      <c r="H72" s="132">
        <f t="shared" si="14"/>
        <v>0</v>
      </c>
      <c r="I72" s="132">
        <f t="shared" si="14"/>
        <v>222.6849</v>
      </c>
      <c r="J72" s="132">
        <f t="shared" si="14"/>
        <v>52759363.317190006</v>
      </c>
    </row>
    <row r="73" spans="1:10" x14ac:dyDescent="0.3">
      <c r="A73" s="109" t="s">
        <v>104</v>
      </c>
      <c r="B73" s="132">
        <f>B50</f>
        <v>6149356.847790001</v>
      </c>
      <c r="C73" s="132">
        <f t="shared" ref="C73:J73" si="15">C50</f>
        <v>176544.91662</v>
      </c>
      <c r="D73" s="132">
        <f t="shared" si="15"/>
        <v>148555.31690999979</v>
      </c>
      <c r="E73" s="132">
        <f t="shared" si="15"/>
        <v>13715.25877</v>
      </c>
      <c r="F73" s="132">
        <f t="shared" si="15"/>
        <v>0</v>
      </c>
      <c r="G73" s="132">
        <f t="shared" si="15"/>
        <v>0</v>
      </c>
      <c r="H73" s="132">
        <f t="shared" si="15"/>
        <v>509990.38491999859</v>
      </c>
      <c r="I73" s="132">
        <f t="shared" si="15"/>
        <v>0</v>
      </c>
      <c r="J73" s="132">
        <f t="shared" si="15"/>
        <v>6687336.8324199999</v>
      </c>
    </row>
    <row r="74" spans="1:10" ht="24.75" customHeight="1" thickBot="1" x14ac:dyDescent="0.35">
      <c r="A74" s="110" t="s">
        <v>105</v>
      </c>
      <c r="B74" s="111">
        <f>SUM(B72+B73)</f>
        <v>58958361.510179006</v>
      </c>
      <c r="C74" s="111">
        <f t="shared" ref="C74:J74" si="16">SUM(C72+C73)</f>
        <v>213613.41401000001</v>
      </c>
      <c r="D74" s="111">
        <f t="shared" si="16"/>
        <v>426211.64168999984</v>
      </c>
      <c r="E74" s="111">
        <f t="shared" si="16"/>
        <v>621298.63686999993</v>
      </c>
      <c r="F74" s="111">
        <f t="shared" si="16"/>
        <v>2172.652799</v>
      </c>
      <c r="G74" s="111">
        <f t="shared" si="16"/>
        <v>65945.581660999203</v>
      </c>
      <c r="H74" s="111">
        <f t="shared" si="16"/>
        <v>509990.38491999859</v>
      </c>
      <c r="I74" s="111">
        <f t="shared" si="16"/>
        <v>222.6849</v>
      </c>
      <c r="J74" s="111">
        <f t="shared" si="16"/>
        <v>59446700.149610005</v>
      </c>
    </row>
    <row r="75" spans="1:10" ht="13.5" customHeight="1" thickBot="1" x14ac:dyDescent="0.35">
      <c r="A75" s="112"/>
      <c r="B75" s="108"/>
      <c r="C75" s="108"/>
      <c r="D75" s="108"/>
      <c r="E75" s="108"/>
      <c r="F75" s="108"/>
      <c r="G75" s="108"/>
      <c r="H75" s="108"/>
      <c r="I75" s="108"/>
      <c r="J75" s="108"/>
    </row>
    <row r="76" spans="1:10" ht="25.5" customHeight="1" thickBot="1" x14ac:dyDescent="0.35">
      <c r="A76" s="116" t="s">
        <v>102</v>
      </c>
      <c r="B76" s="117" t="s">
        <v>230</v>
      </c>
      <c r="C76" s="117" t="s">
        <v>65</v>
      </c>
      <c r="D76" s="117" t="s">
        <v>66</v>
      </c>
      <c r="E76" s="117" t="s">
        <v>67</v>
      </c>
      <c r="F76" s="117" t="s">
        <v>68</v>
      </c>
      <c r="G76" s="117" t="s">
        <v>69</v>
      </c>
      <c r="H76" s="117" t="s">
        <v>70</v>
      </c>
      <c r="I76" s="117" t="s">
        <v>71</v>
      </c>
      <c r="J76" s="117" t="s">
        <v>4548</v>
      </c>
    </row>
    <row r="77" spans="1:10" ht="13.5" customHeight="1" thickBot="1" x14ac:dyDescent="0.35">
      <c r="A77" s="113" t="s">
        <v>106</v>
      </c>
      <c r="B77" s="114">
        <f>B69</f>
        <v>2323667.3427152</v>
      </c>
      <c r="C77" s="114">
        <f t="shared" ref="C77:J77" si="17">C69</f>
        <v>181159.89203856004</v>
      </c>
      <c r="D77" s="114">
        <f t="shared" si="17"/>
        <v>167.16735000000335</v>
      </c>
      <c r="E77" s="114">
        <f t="shared" si="17"/>
        <v>0</v>
      </c>
      <c r="F77" s="114">
        <f t="shared" si="17"/>
        <v>0</v>
      </c>
      <c r="G77" s="114">
        <f t="shared" si="17"/>
        <v>0</v>
      </c>
      <c r="H77" s="114">
        <f t="shared" si="17"/>
        <v>0</v>
      </c>
      <c r="I77" s="114">
        <f t="shared" si="17"/>
        <v>0</v>
      </c>
      <c r="J77" s="114">
        <f t="shared" si="17"/>
        <v>2504660.0674037598</v>
      </c>
    </row>
    <row r="78" spans="1:10" x14ac:dyDescent="0.3">
      <c r="A78" s="134" t="s">
        <v>107</v>
      </c>
    </row>
  </sheetData>
  <mergeCells count="9">
    <mergeCell ref="A54:J54"/>
    <mergeCell ref="A55:J55"/>
    <mergeCell ref="A57:J57"/>
    <mergeCell ref="A2:J2"/>
    <mergeCell ref="A3:J3"/>
    <mergeCell ref="A4:J4"/>
    <mergeCell ref="A51:J51"/>
    <mergeCell ref="A52:J52"/>
    <mergeCell ref="A53:J53"/>
  </mergeCells>
  <hyperlinks>
    <hyperlink ref="A1" location="INDICE!A1" display="Menú Principal " xr:uid="{5CDBA253-22EA-4E25-869B-E7ED5CE01C05}"/>
  </hyperlinks>
  <pageMargins left="0.70866141732283472" right="0.70866141732283472" top="0.74803149606299213" bottom="0.74803149606299213" header="0.31496062992125984" footer="0.31496062992125984"/>
  <pageSetup paperSize="9" scale="5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">
    <tabColor rgb="FFFFFF00"/>
  </sheetPr>
  <dimension ref="A1:J80"/>
  <sheetViews>
    <sheetView showGridLines="0" topLeftCell="A64" zoomScale="70" zoomScaleNormal="70" workbookViewId="0">
      <selection activeCell="F10" sqref="F10"/>
    </sheetView>
  </sheetViews>
  <sheetFormatPr baseColWidth="10" defaultRowHeight="14.4" x14ac:dyDescent="0.3"/>
  <cols>
    <col min="1" max="1" width="48" customWidth="1"/>
    <col min="2" max="2" width="17" customWidth="1"/>
    <col min="3" max="3" width="13.77734375" customWidth="1"/>
    <col min="4" max="4" width="14" customWidth="1"/>
    <col min="5" max="5" width="13.21875" bestFit="1" customWidth="1"/>
    <col min="6" max="6" width="12.44140625" customWidth="1"/>
    <col min="7" max="7" width="13.44140625" customWidth="1"/>
    <col min="8" max="8" width="13.21875" bestFit="1" customWidth="1"/>
    <col min="9" max="9" width="12" customWidth="1"/>
    <col min="10" max="10" width="16.44140625" customWidth="1"/>
  </cols>
  <sheetData>
    <row r="1" spans="1:10" x14ac:dyDescent="0.3">
      <c r="A1" s="498" t="s">
        <v>5033</v>
      </c>
    </row>
    <row r="2" spans="1:10" x14ac:dyDescent="0.3">
      <c r="A2" s="531" t="s">
        <v>117</v>
      </c>
      <c r="B2" s="532"/>
      <c r="C2" s="532"/>
      <c r="D2" s="532"/>
      <c r="E2" s="532"/>
      <c r="F2" s="532"/>
      <c r="G2" s="532"/>
      <c r="H2" s="532"/>
      <c r="I2" s="532"/>
      <c r="J2" s="533"/>
    </row>
    <row r="3" spans="1:10" ht="12.75" customHeight="1" x14ac:dyDescent="0.3">
      <c r="A3" s="511" t="s">
        <v>4671</v>
      </c>
      <c r="B3" s="512"/>
      <c r="C3" s="512"/>
      <c r="D3" s="512"/>
      <c r="E3" s="512"/>
      <c r="F3" s="512"/>
      <c r="G3" s="512"/>
      <c r="H3" s="512"/>
      <c r="I3" s="512"/>
      <c r="J3" s="513"/>
    </row>
    <row r="4" spans="1:10" x14ac:dyDescent="0.3">
      <c r="A4" s="534" t="s">
        <v>1</v>
      </c>
      <c r="B4" s="535"/>
      <c r="C4" s="535"/>
      <c r="D4" s="535"/>
      <c r="E4" s="535"/>
      <c r="F4" s="535"/>
      <c r="G4" s="535"/>
      <c r="H4" s="535"/>
      <c r="I4" s="535"/>
      <c r="J4" s="536"/>
    </row>
    <row r="5" spans="1:10" ht="12" customHeight="1" x14ac:dyDescent="0.3"/>
    <row r="6" spans="1:10" ht="25.5" customHeight="1" thickBot="1" x14ac:dyDescent="0.35">
      <c r="A6" s="145" t="s">
        <v>64</v>
      </c>
      <c r="B6" s="420" t="s">
        <v>230</v>
      </c>
      <c r="C6" s="420" t="s">
        <v>65</v>
      </c>
      <c r="D6" s="420" t="s">
        <v>66</v>
      </c>
      <c r="E6" s="420" t="s">
        <v>67</v>
      </c>
      <c r="F6" s="420" t="s">
        <v>68</v>
      </c>
      <c r="G6" s="420" t="s">
        <v>69</v>
      </c>
      <c r="H6" s="420" t="s">
        <v>70</v>
      </c>
      <c r="I6" s="420" t="s">
        <v>71</v>
      </c>
      <c r="J6" s="421" t="s">
        <v>4548</v>
      </c>
    </row>
    <row r="7" spans="1:10" ht="22.5" customHeight="1" x14ac:dyDescent="0.3">
      <c r="A7" s="422" t="s">
        <v>3</v>
      </c>
      <c r="B7" s="474"/>
      <c r="C7" s="474"/>
      <c r="D7" s="474"/>
      <c r="E7" s="474"/>
      <c r="F7" s="474"/>
      <c r="G7" s="474"/>
      <c r="H7" s="136"/>
      <c r="I7" s="136"/>
      <c r="J7" s="475"/>
    </row>
    <row r="8" spans="1:10" x14ac:dyDescent="0.3">
      <c r="A8" s="425" t="s">
        <v>4</v>
      </c>
      <c r="B8" s="94">
        <v>1143411.613135</v>
      </c>
      <c r="C8" s="94">
        <v>0</v>
      </c>
      <c r="D8" s="94">
        <v>14944.0296</v>
      </c>
      <c r="E8" s="94">
        <v>4175.4414800000004</v>
      </c>
      <c r="F8" s="94">
        <v>124.91929</v>
      </c>
      <c r="G8" s="94">
        <v>95.795121000014205</v>
      </c>
      <c r="H8" s="94">
        <v>0</v>
      </c>
      <c r="I8" s="94">
        <v>0</v>
      </c>
      <c r="J8" s="426">
        <v>1128563.3786559999</v>
      </c>
    </row>
    <row r="9" spans="1:10" x14ac:dyDescent="0.3">
      <c r="A9" s="425" t="s">
        <v>72</v>
      </c>
      <c r="B9" s="94">
        <v>3197708.8327330002</v>
      </c>
      <c r="C9" s="94">
        <v>4661.5881900000004</v>
      </c>
      <c r="D9" s="94">
        <v>62895.629800000002</v>
      </c>
      <c r="E9" s="94">
        <v>14813.02255</v>
      </c>
      <c r="F9" s="94">
        <v>37.301549999999999</v>
      </c>
      <c r="G9" s="94">
        <v>12332.320105000001</v>
      </c>
      <c r="H9" s="94">
        <v>0</v>
      </c>
      <c r="I9" s="94">
        <v>0</v>
      </c>
      <c r="J9" s="426">
        <v>3151807.1112279999</v>
      </c>
    </row>
    <row r="10" spans="1:10" x14ac:dyDescent="0.3">
      <c r="A10" s="425" t="s">
        <v>6</v>
      </c>
      <c r="B10" s="94">
        <v>29363849.638831001</v>
      </c>
      <c r="C10" s="94">
        <v>30228.776900000001</v>
      </c>
      <c r="D10" s="94">
        <v>39077.820480000002</v>
      </c>
      <c r="E10" s="94">
        <v>54451.50144</v>
      </c>
      <c r="F10" s="94">
        <v>1046.677359</v>
      </c>
      <c r="G10" s="94">
        <v>54075.5084479992</v>
      </c>
      <c r="H10" s="94">
        <v>0</v>
      </c>
      <c r="I10" s="94">
        <v>222.6849</v>
      </c>
      <c r="J10" s="426">
        <v>29409076.103698999</v>
      </c>
    </row>
    <row r="11" spans="1:10" x14ac:dyDescent="0.3">
      <c r="A11" s="425" t="s">
        <v>7</v>
      </c>
      <c r="B11" s="94">
        <v>0</v>
      </c>
      <c r="C11" s="94">
        <v>0</v>
      </c>
      <c r="D11" s="94">
        <v>0</v>
      </c>
      <c r="E11" s="94">
        <v>0</v>
      </c>
      <c r="F11" s="94">
        <v>0</v>
      </c>
      <c r="G11" s="94">
        <v>0</v>
      </c>
      <c r="H11" s="94">
        <v>0</v>
      </c>
      <c r="I11" s="94">
        <v>0</v>
      </c>
      <c r="J11" s="426">
        <v>0</v>
      </c>
    </row>
    <row r="12" spans="1:10" x14ac:dyDescent="0.3">
      <c r="A12" s="425" t="s">
        <v>9</v>
      </c>
      <c r="B12" s="94">
        <v>16162440.2249</v>
      </c>
      <c r="C12" s="94">
        <v>0</v>
      </c>
      <c r="D12" s="94">
        <v>158393.8449</v>
      </c>
      <c r="E12" s="94">
        <v>531943.22867999994</v>
      </c>
      <c r="F12" s="94">
        <v>943.75459999999998</v>
      </c>
      <c r="G12" s="94">
        <v>0</v>
      </c>
      <c r="H12" s="94">
        <v>0</v>
      </c>
      <c r="I12" s="94">
        <v>0</v>
      </c>
      <c r="J12" s="426">
        <v>16004046.380000001</v>
      </c>
    </row>
    <row r="13" spans="1:10" x14ac:dyDescent="0.3">
      <c r="A13" s="425" t="s">
        <v>11</v>
      </c>
      <c r="B13" s="94">
        <v>1656022</v>
      </c>
      <c r="C13" s="94">
        <v>0</v>
      </c>
      <c r="D13" s="94">
        <v>0</v>
      </c>
      <c r="E13" s="94">
        <v>0</v>
      </c>
      <c r="F13" s="94">
        <v>20</v>
      </c>
      <c r="G13" s="94">
        <v>0</v>
      </c>
      <c r="H13" s="94">
        <v>0</v>
      </c>
      <c r="I13" s="94">
        <v>0</v>
      </c>
      <c r="J13" s="426">
        <v>1656022</v>
      </c>
    </row>
    <row r="14" spans="1:10" ht="32.25" customHeight="1" x14ac:dyDescent="0.3">
      <c r="A14" s="448" t="s">
        <v>13</v>
      </c>
      <c r="B14" s="476">
        <v>51523432.309598997</v>
      </c>
      <c r="C14" s="476">
        <v>34890.365089999999</v>
      </c>
      <c r="D14" s="476">
        <v>275311.32478000002</v>
      </c>
      <c r="E14" s="476">
        <v>605383.19415</v>
      </c>
      <c r="F14" s="476">
        <v>2172.652799</v>
      </c>
      <c r="G14" s="476">
        <v>66503.623673999202</v>
      </c>
      <c r="H14" s="476">
        <v>0</v>
      </c>
      <c r="I14" s="476">
        <v>222.6849</v>
      </c>
      <c r="J14" s="477">
        <v>51349514.973582998</v>
      </c>
    </row>
    <row r="15" spans="1:10" x14ac:dyDescent="0.3">
      <c r="A15" s="441" t="s">
        <v>73</v>
      </c>
      <c r="B15" s="474"/>
      <c r="C15" s="474"/>
      <c r="D15" s="474"/>
      <c r="E15" s="474"/>
      <c r="F15" s="474"/>
      <c r="G15" s="474"/>
      <c r="H15" s="478"/>
      <c r="I15" s="478"/>
      <c r="J15" s="475"/>
    </row>
    <row r="16" spans="1:10" x14ac:dyDescent="0.3">
      <c r="A16" s="450" t="s">
        <v>74</v>
      </c>
      <c r="B16" s="479"/>
      <c r="C16" s="479"/>
      <c r="D16" s="479"/>
      <c r="E16" s="479"/>
      <c r="F16" s="479"/>
      <c r="G16" s="479"/>
      <c r="H16" s="480"/>
      <c r="I16" s="480"/>
      <c r="J16" s="481"/>
    </row>
    <row r="17" spans="1:10" ht="22.5" customHeight="1" x14ac:dyDescent="0.3">
      <c r="A17" s="452" t="s">
        <v>15</v>
      </c>
      <c r="B17" s="94">
        <v>0</v>
      </c>
      <c r="C17" s="94">
        <v>0</v>
      </c>
      <c r="D17" s="94">
        <v>0</v>
      </c>
      <c r="E17" s="94">
        <v>0</v>
      </c>
      <c r="F17" s="94">
        <v>0</v>
      </c>
      <c r="G17" s="94">
        <v>0</v>
      </c>
      <c r="H17" s="94">
        <v>0</v>
      </c>
      <c r="I17" s="94">
        <v>0</v>
      </c>
      <c r="J17" s="426">
        <v>0</v>
      </c>
    </row>
    <row r="18" spans="1:10" ht="22.5" customHeight="1" x14ac:dyDescent="0.3">
      <c r="A18" s="437" t="s">
        <v>16</v>
      </c>
      <c r="B18" s="88">
        <f>SUM(B17)</f>
        <v>0</v>
      </c>
      <c r="C18" s="88">
        <f t="shared" ref="C18:J18" si="0">SUM(C17)</f>
        <v>0</v>
      </c>
      <c r="D18" s="88">
        <f t="shared" si="0"/>
        <v>0</v>
      </c>
      <c r="E18" s="88">
        <f t="shared" si="0"/>
        <v>0</v>
      </c>
      <c r="F18" s="88">
        <f t="shared" si="0"/>
        <v>0</v>
      </c>
      <c r="G18" s="88">
        <f t="shared" si="0"/>
        <v>0</v>
      </c>
      <c r="H18" s="88">
        <f t="shared" si="0"/>
        <v>0</v>
      </c>
      <c r="I18" s="88">
        <f t="shared" si="0"/>
        <v>0</v>
      </c>
      <c r="J18" s="176">
        <f t="shared" si="0"/>
        <v>0</v>
      </c>
    </row>
    <row r="19" spans="1:10" ht="22.5" customHeight="1" x14ac:dyDescent="0.3">
      <c r="A19" s="432" t="s">
        <v>17</v>
      </c>
      <c r="B19" s="132">
        <v>128866.66157</v>
      </c>
      <c r="C19" s="94">
        <v>0</v>
      </c>
      <c r="D19" s="94">
        <v>3865.7610399999976</v>
      </c>
      <c r="E19" s="94">
        <v>0</v>
      </c>
      <c r="F19" s="94">
        <v>0</v>
      </c>
      <c r="G19" s="94">
        <v>0</v>
      </c>
      <c r="H19" s="94">
        <v>0</v>
      </c>
      <c r="I19" s="94">
        <v>0</v>
      </c>
      <c r="J19" s="426">
        <v>125000.90053</v>
      </c>
    </row>
    <row r="20" spans="1:10" ht="22.5" customHeight="1" x14ac:dyDescent="0.3">
      <c r="A20" s="437" t="s">
        <v>18</v>
      </c>
      <c r="B20" s="88">
        <f>SUM(B19)</f>
        <v>128866.66157</v>
      </c>
      <c r="C20" s="88">
        <f t="shared" ref="C20:J20" si="1">SUM(C19)</f>
        <v>0</v>
      </c>
      <c r="D20" s="88">
        <f t="shared" si="1"/>
        <v>3865.7610399999976</v>
      </c>
      <c r="E20" s="88">
        <f t="shared" si="1"/>
        <v>0</v>
      </c>
      <c r="F20" s="88">
        <f t="shared" si="1"/>
        <v>0</v>
      </c>
      <c r="G20" s="88">
        <f t="shared" si="1"/>
        <v>0</v>
      </c>
      <c r="H20" s="88">
        <f t="shared" si="1"/>
        <v>0</v>
      </c>
      <c r="I20" s="88">
        <f t="shared" si="1"/>
        <v>0</v>
      </c>
      <c r="J20" s="176">
        <f t="shared" si="1"/>
        <v>125000.90053</v>
      </c>
    </row>
    <row r="21" spans="1:10" x14ac:dyDescent="0.3">
      <c r="A21" s="439" t="s">
        <v>19</v>
      </c>
      <c r="B21" s="92">
        <f>SUM(B20,B18)</f>
        <v>128866.66157</v>
      </c>
      <c r="C21" s="92">
        <f t="shared" ref="C21:J21" si="2">SUM(C20,C18)</f>
        <v>0</v>
      </c>
      <c r="D21" s="92">
        <f t="shared" si="2"/>
        <v>3865.7610399999976</v>
      </c>
      <c r="E21" s="92">
        <f t="shared" si="2"/>
        <v>0</v>
      </c>
      <c r="F21" s="92">
        <f t="shared" si="2"/>
        <v>0</v>
      </c>
      <c r="G21" s="92">
        <f t="shared" si="2"/>
        <v>0</v>
      </c>
      <c r="H21" s="92">
        <f t="shared" si="2"/>
        <v>0</v>
      </c>
      <c r="I21" s="92">
        <f t="shared" si="2"/>
        <v>0</v>
      </c>
      <c r="J21" s="440">
        <f t="shared" si="2"/>
        <v>125000.90053</v>
      </c>
    </row>
    <row r="22" spans="1:10" ht="18" customHeight="1" x14ac:dyDescent="0.3">
      <c r="A22" s="482" t="s">
        <v>20</v>
      </c>
      <c r="B22" s="444">
        <f>+B14+B21</f>
        <v>51652298.971168995</v>
      </c>
      <c r="C22" s="444">
        <f t="shared" ref="C22:J22" si="3">+C14+C21</f>
        <v>34890.365089999999</v>
      </c>
      <c r="D22" s="444">
        <f t="shared" si="3"/>
        <v>279177.08582000004</v>
      </c>
      <c r="E22" s="444">
        <f t="shared" si="3"/>
        <v>605383.19415</v>
      </c>
      <c r="F22" s="444">
        <f t="shared" si="3"/>
        <v>2172.652799</v>
      </c>
      <c r="G22" s="444">
        <f t="shared" si="3"/>
        <v>66503.623673999202</v>
      </c>
      <c r="H22" s="444">
        <f t="shared" si="3"/>
        <v>0</v>
      </c>
      <c r="I22" s="444">
        <f t="shared" si="3"/>
        <v>222.6849</v>
      </c>
      <c r="J22" s="445">
        <f t="shared" si="3"/>
        <v>51474515.874113001</v>
      </c>
    </row>
    <row r="23" spans="1:10" ht="12" customHeight="1" x14ac:dyDescent="0.3">
      <c r="A23" s="98"/>
      <c r="B23" s="138"/>
      <c r="C23" s="138"/>
      <c r="D23" s="138"/>
      <c r="E23" s="138"/>
      <c r="F23" s="138"/>
      <c r="G23" s="138"/>
      <c r="H23" s="138"/>
      <c r="I23" s="138"/>
      <c r="J23" s="138"/>
    </row>
    <row r="24" spans="1:10" ht="25.5" customHeight="1" thickBot="1" x14ac:dyDescent="0.35">
      <c r="A24" s="145" t="s">
        <v>109</v>
      </c>
      <c r="B24" s="420" t="s">
        <v>230</v>
      </c>
      <c r="C24" s="420" t="s">
        <v>65</v>
      </c>
      <c r="D24" s="420" t="s">
        <v>66</v>
      </c>
      <c r="E24" s="420" t="s">
        <v>67</v>
      </c>
      <c r="F24" s="420" t="s">
        <v>68</v>
      </c>
      <c r="G24" s="420" t="s">
        <v>69</v>
      </c>
      <c r="H24" s="420" t="s">
        <v>70</v>
      </c>
      <c r="I24" s="420" t="s">
        <v>71</v>
      </c>
      <c r="J24" s="421" t="s">
        <v>4548</v>
      </c>
    </row>
    <row r="25" spans="1:10" x14ac:dyDescent="0.3">
      <c r="A25" s="422" t="s">
        <v>21</v>
      </c>
      <c r="B25" s="423"/>
      <c r="C25" s="423"/>
      <c r="D25" s="423"/>
      <c r="E25" s="423"/>
      <c r="F25" s="423"/>
      <c r="G25" s="423"/>
      <c r="H25" s="423"/>
      <c r="I25" s="423"/>
      <c r="J25" s="424"/>
    </row>
    <row r="26" spans="1:10" x14ac:dyDescent="0.3">
      <c r="A26" s="425" t="s">
        <v>76</v>
      </c>
      <c r="B26" s="94">
        <v>1575323.16622</v>
      </c>
      <c r="C26" s="94">
        <v>10000</v>
      </c>
      <c r="D26" s="94">
        <v>0</v>
      </c>
      <c r="E26" s="94">
        <v>4.2249999999999996</v>
      </c>
      <c r="F26" s="94">
        <v>0</v>
      </c>
      <c r="G26" s="94">
        <v>0</v>
      </c>
      <c r="H26" s="94">
        <v>0</v>
      </c>
      <c r="I26" s="94">
        <v>0</v>
      </c>
      <c r="J26" s="426">
        <v>1585323.16622</v>
      </c>
    </row>
    <row r="27" spans="1:10" x14ac:dyDescent="0.3">
      <c r="A27" s="425" t="s">
        <v>77</v>
      </c>
      <c r="B27" s="94">
        <v>3960920.36442</v>
      </c>
      <c r="C27" s="94">
        <v>176544.91662</v>
      </c>
      <c r="D27" s="94">
        <v>8545.71335</v>
      </c>
      <c r="E27" s="94">
        <v>13715.25877</v>
      </c>
      <c r="F27" s="94">
        <v>0</v>
      </c>
      <c r="G27" s="94">
        <v>0</v>
      </c>
      <c r="H27" s="94">
        <v>0</v>
      </c>
      <c r="I27" s="94">
        <v>0</v>
      </c>
      <c r="J27" s="426">
        <v>4128919.5676899999</v>
      </c>
    </row>
    <row r="28" spans="1:10" x14ac:dyDescent="0.3">
      <c r="A28" s="427" t="s">
        <v>24</v>
      </c>
      <c r="B28" s="428">
        <f>SUM(B26:B27)</f>
        <v>5536243.5306400005</v>
      </c>
      <c r="C28" s="428">
        <f t="shared" ref="C28:J28" si="4">SUM(C26:C27)</f>
        <v>186544.91662</v>
      </c>
      <c r="D28" s="428">
        <f t="shared" si="4"/>
        <v>8545.71335</v>
      </c>
      <c r="E28" s="428">
        <f t="shared" si="4"/>
        <v>13719.483770000001</v>
      </c>
      <c r="F28" s="428">
        <f t="shared" si="4"/>
        <v>0</v>
      </c>
      <c r="G28" s="428">
        <f t="shared" si="4"/>
        <v>0</v>
      </c>
      <c r="H28" s="428">
        <f t="shared" si="4"/>
        <v>0</v>
      </c>
      <c r="I28" s="428">
        <f t="shared" si="4"/>
        <v>0</v>
      </c>
      <c r="J28" s="429">
        <f t="shared" si="4"/>
        <v>5714242.73391</v>
      </c>
    </row>
    <row r="29" spans="1:10" x14ac:dyDescent="0.3">
      <c r="A29" s="425" t="s">
        <v>25</v>
      </c>
      <c r="B29" s="94">
        <v>0</v>
      </c>
      <c r="C29" s="94">
        <v>0</v>
      </c>
      <c r="D29" s="94">
        <v>0</v>
      </c>
      <c r="E29" s="94">
        <v>0</v>
      </c>
      <c r="F29" s="94">
        <v>0</v>
      </c>
      <c r="G29" s="94">
        <v>0</v>
      </c>
      <c r="H29" s="94">
        <v>0</v>
      </c>
      <c r="I29" s="94">
        <v>0</v>
      </c>
      <c r="J29" s="426">
        <v>0</v>
      </c>
    </row>
    <row r="30" spans="1:10" x14ac:dyDescent="0.3">
      <c r="A30" s="425" t="s">
        <v>78</v>
      </c>
      <c r="B30" s="94">
        <v>10227.154790000001</v>
      </c>
      <c r="C30" s="94">
        <v>0</v>
      </c>
      <c r="D30" s="94">
        <v>0</v>
      </c>
      <c r="E30" s="94">
        <v>0</v>
      </c>
      <c r="F30" s="94">
        <v>0</v>
      </c>
      <c r="G30" s="94">
        <v>0</v>
      </c>
      <c r="H30" s="94">
        <v>0</v>
      </c>
      <c r="I30" s="94">
        <v>0</v>
      </c>
      <c r="J30" s="426">
        <v>10227.154790000001</v>
      </c>
    </row>
    <row r="31" spans="1:10" x14ac:dyDescent="0.3">
      <c r="A31" s="425" t="s">
        <v>79</v>
      </c>
      <c r="B31" s="94">
        <v>1666480.0134435</v>
      </c>
      <c r="C31" s="94">
        <v>0</v>
      </c>
      <c r="D31" s="94">
        <v>11145.1801399998</v>
      </c>
      <c r="E31" s="94">
        <v>0</v>
      </c>
      <c r="F31" s="94">
        <v>0</v>
      </c>
      <c r="G31" s="94">
        <v>0</v>
      </c>
      <c r="H31" s="94">
        <v>0</v>
      </c>
      <c r="I31" s="94">
        <v>0</v>
      </c>
      <c r="J31" s="426">
        <v>1655334.8333035</v>
      </c>
    </row>
    <row r="32" spans="1:10" x14ac:dyDescent="0.3">
      <c r="A32" s="425" t="s">
        <v>80</v>
      </c>
      <c r="B32" s="94">
        <v>0</v>
      </c>
      <c r="C32" s="94">
        <v>0</v>
      </c>
      <c r="D32" s="94">
        <v>0</v>
      </c>
      <c r="E32" s="94">
        <v>0</v>
      </c>
      <c r="F32" s="94">
        <v>0</v>
      </c>
      <c r="G32" s="94">
        <v>0</v>
      </c>
      <c r="H32" s="94">
        <v>0</v>
      </c>
      <c r="I32" s="94">
        <v>0</v>
      </c>
      <c r="J32" s="426">
        <v>0</v>
      </c>
    </row>
    <row r="33" spans="1:10" x14ac:dyDescent="0.3">
      <c r="A33" s="427" t="s">
        <v>28</v>
      </c>
      <c r="B33" s="428">
        <f>SUM(B29:B32)</f>
        <v>1676707.1682335001</v>
      </c>
      <c r="C33" s="428">
        <f t="shared" ref="C33:J33" si="5">SUM(C29:C32)</f>
        <v>0</v>
      </c>
      <c r="D33" s="428">
        <f t="shared" si="5"/>
        <v>11145.1801399998</v>
      </c>
      <c r="E33" s="428">
        <f t="shared" si="5"/>
        <v>0</v>
      </c>
      <c r="F33" s="428">
        <f t="shared" si="5"/>
        <v>0</v>
      </c>
      <c r="G33" s="428">
        <f t="shared" si="5"/>
        <v>0</v>
      </c>
      <c r="H33" s="428">
        <f t="shared" si="5"/>
        <v>0</v>
      </c>
      <c r="I33" s="428">
        <f t="shared" si="5"/>
        <v>0</v>
      </c>
      <c r="J33" s="429">
        <f t="shared" si="5"/>
        <v>1665561.9880935</v>
      </c>
    </row>
    <row r="34" spans="1:10" x14ac:dyDescent="0.3">
      <c r="A34" s="425" t="s">
        <v>29</v>
      </c>
      <c r="B34" s="102">
        <v>2631385.0260339999</v>
      </c>
      <c r="C34" s="430">
        <v>0</v>
      </c>
      <c r="D34" s="430">
        <v>82747.640023</v>
      </c>
      <c r="E34" s="430">
        <v>17104.002670000002</v>
      </c>
      <c r="F34" s="430">
        <v>0</v>
      </c>
      <c r="G34" s="430">
        <v>0</v>
      </c>
      <c r="H34" s="430">
        <v>0</v>
      </c>
      <c r="I34" s="430">
        <v>0</v>
      </c>
      <c r="J34" s="431">
        <v>2548637.3860109998</v>
      </c>
    </row>
    <row r="35" spans="1:10" x14ac:dyDescent="0.3">
      <c r="A35" s="425" t="s">
        <v>30</v>
      </c>
      <c r="B35" s="102">
        <v>71189.075003999998</v>
      </c>
      <c r="C35" s="430">
        <v>0</v>
      </c>
      <c r="D35" s="430">
        <v>2238.6415870000001</v>
      </c>
      <c r="E35" s="430">
        <v>462.72899000000001</v>
      </c>
      <c r="F35" s="430">
        <v>0</v>
      </c>
      <c r="G35" s="430">
        <v>0</v>
      </c>
      <c r="H35" s="430">
        <v>0</v>
      </c>
      <c r="I35" s="430">
        <v>0</v>
      </c>
      <c r="J35" s="431">
        <v>68950.433416999993</v>
      </c>
    </row>
    <row r="36" spans="1:10" x14ac:dyDescent="0.3">
      <c r="A36" s="427" t="s">
        <v>31</v>
      </c>
      <c r="B36" s="428">
        <f>SUM(B34:B35)</f>
        <v>2702574.1010380001</v>
      </c>
      <c r="C36" s="428">
        <f t="shared" ref="C36:J36" si="6">SUM(C34:C35)</f>
        <v>0</v>
      </c>
      <c r="D36" s="428">
        <f t="shared" si="6"/>
        <v>84986.281610000005</v>
      </c>
      <c r="E36" s="428">
        <f t="shared" si="6"/>
        <v>17566.731660000001</v>
      </c>
      <c r="F36" s="428">
        <f t="shared" si="6"/>
        <v>0</v>
      </c>
      <c r="G36" s="428">
        <f t="shared" si="6"/>
        <v>0</v>
      </c>
      <c r="H36" s="428">
        <f t="shared" si="6"/>
        <v>0</v>
      </c>
      <c r="I36" s="428">
        <f t="shared" si="6"/>
        <v>0</v>
      </c>
      <c r="J36" s="429">
        <f t="shared" si="6"/>
        <v>2617587.8194279997</v>
      </c>
    </row>
    <row r="37" spans="1:10" ht="22.5" customHeight="1" x14ac:dyDescent="0.3">
      <c r="A37" s="432" t="s">
        <v>32</v>
      </c>
      <c r="B37" s="461">
        <v>2291126.2769899988</v>
      </c>
      <c r="C37" s="461">
        <v>86310.498280001339</v>
      </c>
      <c r="D37" s="461">
        <v>0</v>
      </c>
      <c r="E37" s="461">
        <v>0</v>
      </c>
      <c r="F37" s="461">
        <v>0</v>
      </c>
      <c r="G37" s="461">
        <v>0</v>
      </c>
      <c r="H37" s="461">
        <v>0</v>
      </c>
      <c r="I37" s="461">
        <v>0</v>
      </c>
      <c r="J37" s="462">
        <v>2377436.7752700001</v>
      </c>
    </row>
    <row r="38" spans="1:10" ht="22.5" customHeight="1" x14ac:dyDescent="0.3">
      <c r="A38" s="437" t="s">
        <v>33</v>
      </c>
      <c r="B38" s="428">
        <f>SUM(B37)</f>
        <v>2291126.2769899988</v>
      </c>
      <c r="C38" s="428">
        <f t="shared" ref="C38:J38" si="7">SUM(C37)</f>
        <v>86310.498280001339</v>
      </c>
      <c r="D38" s="428">
        <f t="shared" si="7"/>
        <v>0</v>
      </c>
      <c r="E38" s="428">
        <f t="shared" si="7"/>
        <v>0</v>
      </c>
      <c r="F38" s="428">
        <f t="shared" si="7"/>
        <v>0</v>
      </c>
      <c r="G38" s="428">
        <f t="shared" si="7"/>
        <v>0</v>
      </c>
      <c r="H38" s="428">
        <f t="shared" si="7"/>
        <v>0</v>
      </c>
      <c r="I38" s="428">
        <f t="shared" si="7"/>
        <v>0</v>
      </c>
      <c r="J38" s="429">
        <f t="shared" si="7"/>
        <v>2377436.7752700001</v>
      </c>
    </row>
    <row r="39" spans="1:10" x14ac:dyDescent="0.3">
      <c r="A39" s="432" t="s">
        <v>34</v>
      </c>
      <c r="B39" s="132">
        <v>1092631.1412500001</v>
      </c>
      <c r="C39" s="94">
        <v>0</v>
      </c>
      <c r="D39" s="94">
        <v>0</v>
      </c>
      <c r="E39" s="94">
        <v>0</v>
      </c>
      <c r="F39" s="94">
        <v>0</v>
      </c>
      <c r="G39" s="94">
        <v>0</v>
      </c>
      <c r="H39" s="132">
        <f>J39-B39</f>
        <v>121317.88052000059</v>
      </c>
      <c r="I39" s="94">
        <v>0</v>
      </c>
      <c r="J39" s="426">
        <v>1213949.0217700007</v>
      </c>
    </row>
    <row r="40" spans="1:10" x14ac:dyDescent="0.3">
      <c r="A40" s="432" t="s">
        <v>39</v>
      </c>
      <c r="B40" s="132">
        <v>16068.32251</v>
      </c>
      <c r="C40" s="94">
        <v>0</v>
      </c>
      <c r="D40" s="94">
        <v>0</v>
      </c>
      <c r="E40" s="94">
        <v>0</v>
      </c>
      <c r="F40" s="94">
        <v>0</v>
      </c>
      <c r="G40" s="94">
        <v>0</v>
      </c>
      <c r="H40" s="132">
        <f>J40-B40</f>
        <v>1908.4767799999991</v>
      </c>
      <c r="I40" s="94">
        <v>0</v>
      </c>
      <c r="J40" s="426">
        <v>17976.799289999999</v>
      </c>
    </row>
    <row r="41" spans="1:10" x14ac:dyDescent="0.3">
      <c r="A41" s="437" t="s">
        <v>81</v>
      </c>
      <c r="B41" s="428">
        <f>SUM(B39:B40)</f>
        <v>1108699.4637600002</v>
      </c>
      <c r="C41" s="428">
        <f t="shared" ref="C41:J41" si="8">SUM(C39:C40)</f>
        <v>0</v>
      </c>
      <c r="D41" s="428">
        <f t="shared" si="8"/>
        <v>0</v>
      </c>
      <c r="E41" s="428">
        <f t="shared" si="8"/>
        <v>0</v>
      </c>
      <c r="F41" s="428">
        <f t="shared" si="8"/>
        <v>0</v>
      </c>
      <c r="G41" s="428">
        <f t="shared" si="8"/>
        <v>0</v>
      </c>
      <c r="H41" s="428">
        <f t="shared" si="8"/>
        <v>123226.35730000059</v>
      </c>
      <c r="I41" s="428">
        <f t="shared" si="8"/>
        <v>0</v>
      </c>
      <c r="J41" s="429">
        <f t="shared" si="8"/>
        <v>1231925.8210600007</v>
      </c>
    </row>
    <row r="42" spans="1:10" x14ac:dyDescent="0.3">
      <c r="A42" s="439" t="s">
        <v>42</v>
      </c>
      <c r="B42" s="92">
        <f>SUM(B41,B38,B36,B33,B28)</f>
        <v>13315350.540661499</v>
      </c>
      <c r="C42" s="92">
        <f t="shared" ref="C42:J42" si="9">SUM(C41,C38,C36,C33,C28)</f>
        <v>272855.41490000137</v>
      </c>
      <c r="D42" s="92">
        <f t="shared" si="9"/>
        <v>104677.17509999982</v>
      </c>
      <c r="E42" s="92">
        <f t="shared" si="9"/>
        <v>31286.215430000004</v>
      </c>
      <c r="F42" s="92">
        <f t="shared" si="9"/>
        <v>0</v>
      </c>
      <c r="G42" s="92">
        <f t="shared" si="9"/>
        <v>0</v>
      </c>
      <c r="H42" s="92">
        <f t="shared" si="9"/>
        <v>123226.35730000059</v>
      </c>
      <c r="I42" s="92">
        <f t="shared" si="9"/>
        <v>0</v>
      </c>
      <c r="J42" s="440">
        <f t="shared" si="9"/>
        <v>13606755.1377615</v>
      </c>
    </row>
    <row r="43" spans="1:10" x14ac:dyDescent="0.3">
      <c r="A43" s="441" t="s">
        <v>43</v>
      </c>
      <c r="B43" s="126"/>
      <c r="C43" s="126"/>
      <c r="D43" s="126"/>
      <c r="E43" s="126"/>
      <c r="F43" s="126"/>
      <c r="G43" s="126"/>
      <c r="H43" s="126"/>
      <c r="I43" s="126"/>
      <c r="J43" s="442"/>
    </row>
    <row r="44" spans="1:10" x14ac:dyDescent="0.3">
      <c r="A44" s="425" t="s">
        <v>44</v>
      </c>
      <c r="B44" s="461">
        <v>1712085.95</v>
      </c>
      <c r="C44" s="461"/>
      <c r="D44" s="461">
        <f>B44-J44</f>
        <v>57997.042759999866</v>
      </c>
      <c r="E44" s="461"/>
      <c r="F44" s="461"/>
      <c r="G44" s="461"/>
      <c r="H44" s="461"/>
      <c r="I44" s="461"/>
      <c r="J44" s="462">
        <v>1654088.9072400001</v>
      </c>
    </row>
    <row r="45" spans="1:10" ht="12.75" customHeight="1" x14ac:dyDescent="0.3">
      <c r="A45" s="425" t="s">
        <v>82</v>
      </c>
      <c r="B45" s="132">
        <v>1286733.3754400001</v>
      </c>
      <c r="C45" s="132">
        <v>334792.24783000001</v>
      </c>
      <c r="D45" s="94">
        <v>0</v>
      </c>
      <c r="E45" s="94">
        <v>0</v>
      </c>
      <c r="F45" s="94">
        <v>0</v>
      </c>
      <c r="G45" s="94">
        <v>0</v>
      </c>
      <c r="H45" s="94">
        <v>0</v>
      </c>
      <c r="I45" s="94">
        <v>0</v>
      </c>
      <c r="J45" s="177">
        <v>1621525.6232700001</v>
      </c>
    </row>
    <row r="46" spans="1:10" x14ac:dyDescent="0.3">
      <c r="A46" s="432" t="s">
        <v>46</v>
      </c>
      <c r="B46" s="132">
        <v>178468.06</v>
      </c>
      <c r="C46" s="132"/>
      <c r="D46" s="132"/>
      <c r="E46" s="132"/>
      <c r="F46" s="132"/>
      <c r="G46" s="132"/>
      <c r="H46" s="132"/>
      <c r="I46" s="132"/>
      <c r="J46" s="177">
        <v>178468.06</v>
      </c>
    </row>
    <row r="47" spans="1:10" x14ac:dyDescent="0.3">
      <c r="A47" s="432" t="s">
        <v>83</v>
      </c>
      <c r="B47" s="132">
        <v>41224.575360000003</v>
      </c>
      <c r="C47" s="132">
        <v>0</v>
      </c>
      <c r="D47" s="132">
        <v>23346.222020000001</v>
      </c>
      <c r="E47" s="132">
        <v>0</v>
      </c>
      <c r="F47" s="132">
        <v>0</v>
      </c>
      <c r="G47" s="132">
        <v>0</v>
      </c>
      <c r="H47" s="132">
        <v>0</v>
      </c>
      <c r="I47" s="132">
        <v>0</v>
      </c>
      <c r="J47" s="177">
        <v>17878.353340000001</v>
      </c>
    </row>
    <row r="48" spans="1:10" ht="25.5" customHeight="1" x14ac:dyDescent="0.3">
      <c r="A48" s="432" t="s">
        <v>84</v>
      </c>
      <c r="B48" s="461">
        <v>291022.65000000002</v>
      </c>
      <c r="C48" s="461"/>
      <c r="D48" s="461">
        <f>B48-J48</f>
        <v>52709.299699999887</v>
      </c>
      <c r="E48" s="461"/>
      <c r="F48" s="461"/>
      <c r="G48" s="461"/>
      <c r="H48" s="461"/>
      <c r="I48" s="461"/>
      <c r="J48" s="462">
        <v>238313.35030000014</v>
      </c>
    </row>
    <row r="49" spans="1:10" x14ac:dyDescent="0.3">
      <c r="A49" s="439" t="s">
        <v>52</v>
      </c>
      <c r="B49" s="92">
        <f>SUM(B44:B48)</f>
        <v>3509534.6107999999</v>
      </c>
      <c r="C49" s="92">
        <f t="shared" ref="C49:J49" si="10">SUM(C44:C48)</f>
        <v>334792.24783000001</v>
      </c>
      <c r="D49" s="92">
        <f t="shared" si="10"/>
        <v>134052.56447999977</v>
      </c>
      <c r="E49" s="92">
        <f t="shared" si="10"/>
        <v>0</v>
      </c>
      <c r="F49" s="92">
        <f t="shared" si="10"/>
        <v>0</v>
      </c>
      <c r="G49" s="92">
        <f t="shared" si="10"/>
        <v>0</v>
      </c>
      <c r="H49" s="92">
        <f t="shared" si="10"/>
        <v>0</v>
      </c>
      <c r="I49" s="92">
        <f t="shared" si="10"/>
        <v>0</v>
      </c>
      <c r="J49" s="440">
        <f t="shared" si="10"/>
        <v>3710274.29415</v>
      </c>
    </row>
    <row r="50" spans="1:10" ht="16.350000000000001" customHeight="1" thickBot="1" x14ac:dyDescent="0.35">
      <c r="A50" s="483" t="s">
        <v>53</v>
      </c>
      <c r="B50" s="97">
        <f>B49+B42</f>
        <v>16824885.151461497</v>
      </c>
      <c r="C50" s="97">
        <f t="shared" ref="C50:J50" si="11">C49+C42</f>
        <v>607647.66273000138</v>
      </c>
      <c r="D50" s="97">
        <f t="shared" si="11"/>
        <v>238729.73957999959</v>
      </c>
      <c r="E50" s="97">
        <f t="shared" si="11"/>
        <v>31286.215430000004</v>
      </c>
      <c r="F50" s="97">
        <f t="shared" si="11"/>
        <v>0</v>
      </c>
      <c r="G50" s="97">
        <f t="shared" si="11"/>
        <v>0</v>
      </c>
      <c r="H50" s="97">
        <f t="shared" si="11"/>
        <v>123226.35730000059</v>
      </c>
      <c r="I50" s="97">
        <f t="shared" si="11"/>
        <v>0</v>
      </c>
      <c r="J50" s="455">
        <f t="shared" si="11"/>
        <v>17317029.431911498</v>
      </c>
    </row>
    <row r="51" spans="1:10" ht="16.350000000000001" customHeight="1" x14ac:dyDescent="0.3">
      <c r="A51" s="523" t="s">
        <v>85</v>
      </c>
      <c r="B51" s="517"/>
      <c r="C51" s="517"/>
      <c r="D51" s="517"/>
      <c r="E51" s="517"/>
      <c r="F51" s="517"/>
      <c r="G51" s="517"/>
      <c r="H51" s="517"/>
      <c r="I51" s="517"/>
      <c r="J51" s="524"/>
    </row>
    <row r="52" spans="1:10" ht="20.55" customHeight="1" x14ac:dyDescent="0.3">
      <c r="A52" s="518" t="s">
        <v>4969</v>
      </c>
      <c r="B52" s="505"/>
      <c r="C52" s="505"/>
      <c r="D52" s="505"/>
      <c r="E52" s="505"/>
      <c r="F52" s="505"/>
      <c r="G52" s="505"/>
      <c r="H52" s="505"/>
      <c r="I52" s="505"/>
      <c r="J52" s="519"/>
    </row>
    <row r="53" spans="1:10" ht="16.350000000000001" customHeight="1" x14ac:dyDescent="0.3">
      <c r="A53" s="523" t="s">
        <v>86</v>
      </c>
      <c r="B53" s="517"/>
      <c r="C53" s="517"/>
      <c r="D53" s="517"/>
      <c r="E53" s="517"/>
      <c r="F53" s="517"/>
      <c r="G53" s="517"/>
      <c r="H53" s="517"/>
      <c r="I53" s="517"/>
      <c r="J53" s="524"/>
    </row>
    <row r="54" spans="1:10" ht="13.35" customHeight="1" x14ac:dyDescent="0.3">
      <c r="A54" s="523" t="s">
        <v>87</v>
      </c>
      <c r="B54" s="517"/>
      <c r="C54" s="517"/>
      <c r="D54" s="517"/>
      <c r="E54" s="517"/>
      <c r="F54" s="517"/>
      <c r="G54" s="517"/>
      <c r="H54" s="517"/>
      <c r="I54" s="517"/>
      <c r="J54" s="524"/>
    </row>
    <row r="55" spans="1:10" ht="25.5" customHeight="1" x14ac:dyDescent="0.3">
      <c r="A55" s="518" t="s">
        <v>4968</v>
      </c>
      <c r="B55" s="505"/>
      <c r="C55" s="505"/>
      <c r="D55" s="505"/>
      <c r="E55" s="505"/>
      <c r="F55" s="505"/>
      <c r="G55" s="505"/>
      <c r="H55" s="505"/>
      <c r="I55" s="505"/>
      <c r="J55" s="519"/>
    </row>
    <row r="56" spans="1:10" ht="17.55" customHeight="1" x14ac:dyDescent="0.3">
      <c r="A56" s="520" t="s">
        <v>89</v>
      </c>
      <c r="B56" s="506"/>
      <c r="C56" s="506"/>
      <c r="D56" s="506"/>
      <c r="E56" s="506"/>
      <c r="F56" s="506"/>
      <c r="G56" s="506"/>
      <c r="H56" s="506"/>
      <c r="I56" s="506"/>
      <c r="J56" s="521"/>
    </row>
    <row r="57" spans="1:10" ht="11.25" customHeight="1" x14ac:dyDescent="0.3">
      <c r="A57" s="456" t="s">
        <v>90</v>
      </c>
      <c r="B57" s="104"/>
      <c r="C57" s="104"/>
      <c r="D57" s="104"/>
      <c r="E57" s="104"/>
      <c r="F57" s="104"/>
      <c r="G57" s="104"/>
      <c r="H57" s="104"/>
      <c r="I57" s="104"/>
      <c r="J57" s="457"/>
    </row>
    <row r="58" spans="1:10" ht="13.35" customHeight="1" x14ac:dyDescent="0.3">
      <c r="A58" s="518" t="s">
        <v>91</v>
      </c>
      <c r="B58" s="507"/>
      <c r="C58" s="507"/>
      <c r="D58" s="507"/>
      <c r="E58" s="507"/>
      <c r="F58" s="507"/>
      <c r="G58" s="507"/>
      <c r="H58" s="507"/>
      <c r="I58" s="507"/>
      <c r="J58" s="522"/>
    </row>
    <row r="59" spans="1:10" ht="13.35" customHeight="1" x14ac:dyDescent="0.3">
      <c r="A59" s="458" t="s">
        <v>4688</v>
      </c>
      <c r="B59" s="459"/>
      <c r="C59" s="459"/>
      <c r="D59" s="459"/>
      <c r="E59" s="459"/>
      <c r="F59" s="459"/>
      <c r="G59" s="459"/>
      <c r="H59" s="459"/>
      <c r="I59" s="459"/>
      <c r="J59" s="460"/>
    </row>
    <row r="60" spans="1:10" ht="13.35" customHeight="1" thickBot="1" x14ac:dyDescent="0.35">
      <c r="A60" s="139"/>
      <c r="B60" s="140"/>
      <c r="C60" s="140"/>
      <c r="D60" s="140"/>
      <c r="E60" s="140"/>
      <c r="F60" s="141"/>
      <c r="G60" s="141"/>
      <c r="H60" s="141"/>
      <c r="I60" s="141"/>
      <c r="J60" s="141"/>
    </row>
    <row r="61" spans="1:10" ht="25.5" customHeight="1" x14ac:dyDescent="0.3">
      <c r="A61" s="116" t="s">
        <v>93</v>
      </c>
      <c r="B61" s="117" t="s">
        <v>230</v>
      </c>
      <c r="C61" s="117" t="s">
        <v>65</v>
      </c>
      <c r="D61" s="117" t="s">
        <v>66</v>
      </c>
      <c r="E61" s="117" t="s">
        <v>67</v>
      </c>
      <c r="F61" s="117" t="s">
        <v>68</v>
      </c>
      <c r="G61" s="117" t="s">
        <v>69</v>
      </c>
      <c r="H61" s="117" t="s">
        <v>70</v>
      </c>
      <c r="I61" s="117" t="s">
        <v>71</v>
      </c>
      <c r="J61" s="117" t="s">
        <v>4548</v>
      </c>
    </row>
    <row r="62" spans="1:10" x14ac:dyDescent="0.3">
      <c r="A62" s="125" t="s">
        <v>94</v>
      </c>
      <c r="B62" s="136"/>
      <c r="C62" s="136"/>
      <c r="D62" s="136"/>
      <c r="E62" s="136"/>
      <c r="F62" s="136"/>
      <c r="G62" s="136"/>
      <c r="H62" s="136"/>
      <c r="I62" s="136"/>
      <c r="J62" s="142"/>
    </row>
    <row r="63" spans="1:10" x14ac:dyDescent="0.3">
      <c r="A63" s="90" t="s">
        <v>95</v>
      </c>
      <c r="B63" s="132">
        <v>0</v>
      </c>
      <c r="C63" s="132">
        <v>0</v>
      </c>
      <c r="D63" s="132">
        <v>0</v>
      </c>
      <c r="E63" s="132">
        <v>0</v>
      </c>
      <c r="F63" s="132">
        <v>0</v>
      </c>
      <c r="G63" s="132">
        <v>0</v>
      </c>
      <c r="H63" s="132">
        <v>0</v>
      </c>
      <c r="I63" s="132">
        <v>0</v>
      </c>
      <c r="J63" s="132">
        <v>0</v>
      </c>
    </row>
    <row r="64" spans="1:10" x14ac:dyDescent="0.3">
      <c r="A64" s="90" t="s">
        <v>96</v>
      </c>
      <c r="B64" s="132">
        <v>0</v>
      </c>
      <c r="C64" s="132">
        <v>0</v>
      </c>
      <c r="D64" s="132">
        <v>0</v>
      </c>
      <c r="E64" s="132">
        <v>0</v>
      </c>
      <c r="F64" s="132">
        <v>0</v>
      </c>
      <c r="G64" s="132">
        <v>0</v>
      </c>
      <c r="H64" s="132">
        <v>0</v>
      </c>
      <c r="I64" s="132">
        <v>0</v>
      </c>
      <c r="J64" s="132">
        <v>0</v>
      </c>
    </row>
    <row r="65" spans="1:10" x14ac:dyDescent="0.3">
      <c r="A65" s="90" t="s">
        <v>97</v>
      </c>
      <c r="B65" s="132">
        <v>1253230.6369152002</v>
      </c>
      <c r="C65" s="132">
        <v>7005.0056985598803</v>
      </c>
      <c r="D65" s="132">
        <v>0</v>
      </c>
      <c r="E65" s="132">
        <v>0</v>
      </c>
      <c r="F65" s="132">
        <v>0</v>
      </c>
      <c r="G65" s="132">
        <v>0</v>
      </c>
      <c r="H65" s="132">
        <v>0</v>
      </c>
      <c r="I65" s="132">
        <v>0</v>
      </c>
      <c r="J65" s="122">
        <v>1260235.64261376</v>
      </c>
    </row>
    <row r="66" spans="1:10" x14ac:dyDescent="0.3">
      <c r="A66" s="91" t="s">
        <v>98</v>
      </c>
      <c r="B66" s="92">
        <f>SUM(B63:B65)</f>
        <v>1253230.6369152002</v>
      </c>
      <c r="C66" s="92">
        <f t="shared" ref="C66:J66" si="12">SUM(C63:C65)</f>
        <v>7005.0056985598803</v>
      </c>
      <c r="D66" s="92">
        <f t="shared" si="12"/>
        <v>0</v>
      </c>
      <c r="E66" s="92">
        <f t="shared" si="12"/>
        <v>0</v>
      </c>
      <c r="F66" s="92">
        <f t="shared" si="12"/>
        <v>0</v>
      </c>
      <c r="G66" s="92">
        <f t="shared" si="12"/>
        <v>0</v>
      </c>
      <c r="H66" s="92">
        <f t="shared" si="12"/>
        <v>0</v>
      </c>
      <c r="I66" s="92">
        <f t="shared" si="12"/>
        <v>0</v>
      </c>
      <c r="J66" s="92">
        <f t="shared" si="12"/>
        <v>1260235.64261376</v>
      </c>
    </row>
    <row r="67" spans="1:10" x14ac:dyDescent="0.3">
      <c r="A67" s="90" t="s">
        <v>99</v>
      </c>
      <c r="B67" s="132">
        <v>824801.00260999997</v>
      </c>
      <c r="C67" s="132">
        <f>+J67-B67</f>
        <v>173905.28451999999</v>
      </c>
      <c r="D67" s="102">
        <v>0</v>
      </c>
      <c r="E67" s="102">
        <v>0</v>
      </c>
      <c r="F67" s="102">
        <v>0</v>
      </c>
      <c r="G67" s="102">
        <v>0</v>
      </c>
      <c r="H67" s="102">
        <v>0</v>
      </c>
      <c r="I67" s="102">
        <v>0</v>
      </c>
      <c r="J67" s="122">
        <v>998706.28712999995</v>
      </c>
    </row>
    <row r="68" spans="1:10" x14ac:dyDescent="0.3">
      <c r="A68" s="90" t="s">
        <v>51</v>
      </c>
      <c r="B68" s="132">
        <v>200980.68629000001</v>
      </c>
      <c r="C68" s="102">
        <v>0</v>
      </c>
      <c r="D68" s="102">
        <f>+B68-J68</f>
        <v>167.16735000000335</v>
      </c>
      <c r="E68" s="102">
        <v>0</v>
      </c>
      <c r="F68" s="102">
        <v>0</v>
      </c>
      <c r="G68" s="102">
        <v>0</v>
      </c>
      <c r="H68" s="102">
        <v>0</v>
      </c>
      <c r="I68" s="102">
        <v>0</v>
      </c>
      <c r="J68" s="105">
        <v>200813.51894000001</v>
      </c>
    </row>
    <row r="69" spans="1:10" x14ac:dyDescent="0.3">
      <c r="A69" s="90" t="s">
        <v>100</v>
      </c>
      <c r="B69" s="132">
        <v>2115765.2769999998</v>
      </c>
      <c r="C69" s="102">
        <v>0</v>
      </c>
      <c r="D69" s="102">
        <v>0</v>
      </c>
      <c r="E69" s="102">
        <v>0</v>
      </c>
      <c r="F69" s="102">
        <v>0</v>
      </c>
      <c r="G69" s="102">
        <v>0</v>
      </c>
      <c r="H69" s="102">
        <v>0</v>
      </c>
      <c r="I69" s="102">
        <v>0</v>
      </c>
      <c r="J69" s="122">
        <v>2115765.2769999998</v>
      </c>
    </row>
    <row r="70" spans="1:10" ht="18" customHeight="1" x14ac:dyDescent="0.3">
      <c r="A70" s="137" t="s">
        <v>101</v>
      </c>
      <c r="B70" s="97">
        <f>SUM(B66:B69)</f>
        <v>4394777.6028151996</v>
      </c>
      <c r="C70" s="97">
        <f t="shared" ref="C70:J70" si="13">SUM(C66:C69)</f>
        <v>180910.29021855988</v>
      </c>
      <c r="D70" s="97">
        <f t="shared" si="13"/>
        <v>167.16735000000335</v>
      </c>
      <c r="E70" s="97">
        <f t="shared" si="13"/>
        <v>0</v>
      </c>
      <c r="F70" s="97">
        <f t="shared" si="13"/>
        <v>0</v>
      </c>
      <c r="G70" s="97">
        <f t="shared" si="13"/>
        <v>0</v>
      </c>
      <c r="H70" s="97">
        <f t="shared" si="13"/>
        <v>0</v>
      </c>
      <c r="I70" s="97">
        <f t="shared" si="13"/>
        <v>0</v>
      </c>
      <c r="J70" s="97">
        <f t="shared" si="13"/>
        <v>4575520.7256837599</v>
      </c>
    </row>
    <row r="71" spans="1:10" ht="12" customHeight="1" x14ac:dyDescent="0.3"/>
    <row r="72" spans="1:10" ht="25.5" customHeight="1" x14ac:dyDescent="0.3">
      <c r="A72" s="116" t="s">
        <v>102</v>
      </c>
      <c r="B72" s="117" t="s">
        <v>230</v>
      </c>
      <c r="C72" s="117" t="s">
        <v>65</v>
      </c>
      <c r="D72" s="117" t="s">
        <v>66</v>
      </c>
      <c r="E72" s="117" t="s">
        <v>67</v>
      </c>
      <c r="F72" s="117" t="s">
        <v>68</v>
      </c>
      <c r="G72" s="117" t="s">
        <v>69</v>
      </c>
      <c r="H72" s="117" t="s">
        <v>70</v>
      </c>
      <c r="I72" s="117" t="s">
        <v>71</v>
      </c>
      <c r="J72" s="117" t="s">
        <v>4548</v>
      </c>
    </row>
    <row r="73" spans="1:10" x14ac:dyDescent="0.3">
      <c r="A73" s="109" t="s">
        <v>103</v>
      </c>
      <c r="B73" s="132">
        <f>B22</f>
        <v>51652298.971168995</v>
      </c>
      <c r="C73" s="132">
        <f t="shared" ref="C73:J73" si="14">C22</f>
        <v>34890.365089999999</v>
      </c>
      <c r="D73" s="132">
        <f t="shared" si="14"/>
        <v>279177.08582000004</v>
      </c>
      <c r="E73" s="132">
        <f t="shared" si="14"/>
        <v>605383.19415</v>
      </c>
      <c r="F73" s="132">
        <f t="shared" si="14"/>
        <v>2172.652799</v>
      </c>
      <c r="G73" s="132">
        <f t="shared" si="14"/>
        <v>66503.623673999202</v>
      </c>
      <c r="H73" s="132">
        <f t="shared" si="14"/>
        <v>0</v>
      </c>
      <c r="I73" s="132">
        <f t="shared" si="14"/>
        <v>222.6849</v>
      </c>
      <c r="J73" s="132">
        <f t="shared" si="14"/>
        <v>51474515.874113001</v>
      </c>
    </row>
    <row r="74" spans="1:10" x14ac:dyDescent="0.3">
      <c r="A74" s="109" t="s">
        <v>104</v>
      </c>
      <c r="B74" s="132">
        <f>B50</f>
        <v>16824885.151461497</v>
      </c>
      <c r="C74" s="132">
        <f t="shared" ref="C74:J74" si="15">C50</f>
        <v>607647.66273000138</v>
      </c>
      <c r="D74" s="132">
        <f t="shared" si="15"/>
        <v>238729.73957999959</v>
      </c>
      <c r="E74" s="132">
        <f t="shared" si="15"/>
        <v>31286.215430000004</v>
      </c>
      <c r="F74" s="132">
        <f t="shared" si="15"/>
        <v>0</v>
      </c>
      <c r="G74" s="132">
        <f t="shared" si="15"/>
        <v>0</v>
      </c>
      <c r="H74" s="132">
        <f t="shared" si="15"/>
        <v>123226.35730000059</v>
      </c>
      <c r="I74" s="132">
        <f t="shared" si="15"/>
        <v>0</v>
      </c>
      <c r="J74" s="132">
        <f t="shared" si="15"/>
        <v>17317029.431911498</v>
      </c>
    </row>
    <row r="75" spans="1:10" ht="12" customHeight="1" x14ac:dyDescent="0.3">
      <c r="A75" s="110" t="s">
        <v>105</v>
      </c>
      <c r="B75" s="97">
        <f>SUM(B73:B74)</f>
        <v>68477184.122630492</v>
      </c>
      <c r="C75" s="97">
        <f t="shared" ref="C75:J75" si="16">SUM(C73:C74)</f>
        <v>642538.02782000136</v>
      </c>
      <c r="D75" s="97">
        <f t="shared" si="16"/>
        <v>517906.82539999962</v>
      </c>
      <c r="E75" s="97">
        <f t="shared" si="16"/>
        <v>636669.40957999998</v>
      </c>
      <c r="F75" s="97">
        <f t="shared" si="16"/>
        <v>2172.652799</v>
      </c>
      <c r="G75" s="97">
        <f t="shared" si="16"/>
        <v>66503.623673999202</v>
      </c>
      <c r="H75" s="97">
        <f t="shared" si="16"/>
        <v>123226.35730000059</v>
      </c>
      <c r="I75" s="97">
        <f t="shared" si="16"/>
        <v>222.6849</v>
      </c>
      <c r="J75" s="97">
        <f t="shared" si="16"/>
        <v>68791545.306024492</v>
      </c>
    </row>
    <row r="76" spans="1:10" ht="12" customHeight="1" x14ac:dyDescent="0.3">
      <c r="A76" s="112"/>
      <c r="B76" s="108"/>
      <c r="C76" s="108"/>
      <c r="D76" s="108"/>
      <c r="E76" s="108"/>
      <c r="F76" s="108"/>
      <c r="G76" s="108"/>
      <c r="H76" s="108"/>
      <c r="I76" s="108"/>
      <c r="J76" s="108"/>
    </row>
    <row r="77" spans="1:10" ht="25.5" customHeight="1" x14ac:dyDescent="0.3">
      <c r="A77" s="116" t="s">
        <v>102</v>
      </c>
      <c r="B77" s="117" t="s">
        <v>230</v>
      </c>
      <c r="C77" s="117" t="s">
        <v>65</v>
      </c>
      <c r="D77" s="117" t="s">
        <v>66</v>
      </c>
      <c r="E77" s="117" t="s">
        <v>67</v>
      </c>
      <c r="F77" s="117" t="s">
        <v>68</v>
      </c>
      <c r="G77" s="117" t="s">
        <v>69</v>
      </c>
      <c r="H77" s="117" t="s">
        <v>70</v>
      </c>
      <c r="I77" s="117" t="s">
        <v>71</v>
      </c>
      <c r="J77" s="117" t="s">
        <v>4548</v>
      </c>
    </row>
    <row r="78" spans="1:10" ht="12" customHeight="1" x14ac:dyDescent="0.3">
      <c r="A78" s="113" t="s">
        <v>106</v>
      </c>
      <c r="B78" s="143">
        <f>B70</f>
        <v>4394777.6028151996</v>
      </c>
      <c r="C78" s="143">
        <f t="shared" ref="C78:J78" si="17">C70</f>
        <v>180910.29021855988</v>
      </c>
      <c r="D78" s="143">
        <f t="shared" si="17"/>
        <v>167.16735000000335</v>
      </c>
      <c r="E78" s="143">
        <f t="shared" si="17"/>
        <v>0</v>
      </c>
      <c r="F78" s="143">
        <f t="shared" si="17"/>
        <v>0</v>
      </c>
      <c r="G78" s="143">
        <f t="shared" si="17"/>
        <v>0</v>
      </c>
      <c r="H78" s="143">
        <f t="shared" si="17"/>
        <v>0</v>
      </c>
      <c r="I78" s="143">
        <f t="shared" si="17"/>
        <v>0</v>
      </c>
      <c r="J78" s="143">
        <f t="shared" si="17"/>
        <v>4575520.7256837599</v>
      </c>
    </row>
    <row r="79" spans="1:10" x14ac:dyDescent="0.3">
      <c r="A79" s="112"/>
      <c r="B79" s="108"/>
      <c r="C79" s="108"/>
      <c r="D79" s="108"/>
      <c r="E79" s="108"/>
      <c r="F79" s="108"/>
      <c r="G79" s="108"/>
      <c r="H79" s="132"/>
      <c r="I79" s="132"/>
      <c r="J79" s="132"/>
    </row>
    <row r="80" spans="1:10" x14ac:dyDescent="0.3">
      <c r="A80" s="115" t="s">
        <v>107</v>
      </c>
    </row>
  </sheetData>
  <mergeCells count="10">
    <mergeCell ref="A54:J54"/>
    <mergeCell ref="A55:J55"/>
    <mergeCell ref="A56:J56"/>
    <mergeCell ref="A58:J58"/>
    <mergeCell ref="A2:J2"/>
    <mergeCell ref="A3:J3"/>
    <mergeCell ref="A4:J4"/>
    <mergeCell ref="A51:J51"/>
    <mergeCell ref="A52:J52"/>
    <mergeCell ref="A53:J53"/>
  </mergeCells>
  <hyperlinks>
    <hyperlink ref="A1" location="INDICE!A1" display="Menú Principal " xr:uid="{FBD2F26B-A2C3-4877-8FCF-8546FECDE775}"/>
  </hyperlinks>
  <pageMargins left="0.70866141732283472" right="0.70866141732283472" top="0.74803149606299213" bottom="0.74803149606299213" header="0.31496062992125984" footer="0.31496062992125984"/>
  <pageSetup paperSize="9" scale="5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7">
    <tabColor rgb="FFFFFF00"/>
  </sheetPr>
  <dimension ref="A1:J80"/>
  <sheetViews>
    <sheetView showGridLines="0" topLeftCell="A76" zoomScale="70" zoomScaleNormal="70" workbookViewId="0">
      <selection activeCell="D90" sqref="D90"/>
    </sheetView>
  </sheetViews>
  <sheetFormatPr baseColWidth="10" defaultRowHeight="14.4" x14ac:dyDescent="0.3"/>
  <cols>
    <col min="1" max="1" width="45.5546875" customWidth="1"/>
    <col min="2" max="2" width="18.21875" customWidth="1"/>
    <col min="3" max="4" width="14.44140625" customWidth="1"/>
    <col min="5" max="6" width="13.44140625" customWidth="1"/>
    <col min="7" max="7" width="14.44140625" customWidth="1"/>
    <col min="8" max="8" width="14.5546875" bestFit="1" customWidth="1"/>
    <col min="9" max="9" width="11.5546875" customWidth="1"/>
    <col min="10" max="10" width="16.44140625" customWidth="1"/>
  </cols>
  <sheetData>
    <row r="1" spans="1:10" x14ac:dyDescent="0.3">
      <c r="A1" s="498" t="s">
        <v>5033</v>
      </c>
    </row>
    <row r="2" spans="1:10" ht="15" customHeight="1" x14ac:dyDescent="0.3">
      <c r="A2" s="531" t="s">
        <v>118</v>
      </c>
      <c r="B2" s="532"/>
      <c r="C2" s="532"/>
      <c r="D2" s="532"/>
      <c r="E2" s="532"/>
      <c r="F2" s="532"/>
      <c r="G2" s="532"/>
      <c r="H2" s="532"/>
      <c r="I2" s="532"/>
      <c r="J2" s="533"/>
    </row>
    <row r="3" spans="1:10" ht="10.5" customHeight="1" x14ac:dyDescent="0.3">
      <c r="A3" s="511" t="s">
        <v>4671</v>
      </c>
      <c r="B3" s="512"/>
      <c r="C3" s="512"/>
      <c r="D3" s="512"/>
      <c r="E3" s="512"/>
      <c r="F3" s="512"/>
      <c r="G3" s="512"/>
      <c r="H3" s="512"/>
      <c r="I3" s="512"/>
      <c r="J3" s="513"/>
    </row>
    <row r="4" spans="1:10" x14ac:dyDescent="0.3">
      <c r="A4" s="534" t="s">
        <v>1</v>
      </c>
      <c r="B4" s="535"/>
      <c r="C4" s="535"/>
      <c r="D4" s="535"/>
      <c r="E4" s="535"/>
      <c r="F4" s="535"/>
      <c r="G4" s="535"/>
      <c r="H4" s="535"/>
      <c r="I4" s="535"/>
      <c r="J4" s="536"/>
    </row>
    <row r="5" spans="1:10" ht="12" customHeight="1" x14ac:dyDescent="0.3"/>
    <row r="6" spans="1:10" ht="25.5" customHeight="1" thickBot="1" x14ac:dyDescent="0.35">
      <c r="A6" s="145" t="s">
        <v>64</v>
      </c>
      <c r="B6" s="420" t="s">
        <v>230</v>
      </c>
      <c r="C6" s="420" t="s">
        <v>65</v>
      </c>
      <c r="D6" s="420" t="s">
        <v>66</v>
      </c>
      <c r="E6" s="420" t="s">
        <v>67</v>
      </c>
      <c r="F6" s="420" t="s">
        <v>68</v>
      </c>
      <c r="G6" s="420" t="s">
        <v>69</v>
      </c>
      <c r="H6" s="420" t="s">
        <v>70</v>
      </c>
      <c r="I6" s="420" t="s">
        <v>71</v>
      </c>
      <c r="J6" s="421" t="s">
        <v>4548</v>
      </c>
    </row>
    <row r="7" spans="1:10" ht="22.5" customHeight="1" x14ac:dyDescent="0.3">
      <c r="A7" s="422" t="s">
        <v>3</v>
      </c>
      <c r="B7" s="136"/>
      <c r="C7" s="136"/>
      <c r="D7" s="136"/>
      <c r="E7" s="136"/>
      <c r="F7" s="136"/>
      <c r="G7" s="136"/>
      <c r="H7" s="136"/>
      <c r="I7" s="136"/>
      <c r="J7" s="484"/>
    </row>
    <row r="8" spans="1:10" x14ac:dyDescent="0.3">
      <c r="A8" s="452" t="s">
        <v>4</v>
      </c>
      <c r="B8" s="94">
        <v>1016289.793585</v>
      </c>
      <c r="C8" s="94">
        <v>0</v>
      </c>
      <c r="D8" s="94">
        <v>14944.0296</v>
      </c>
      <c r="E8" s="94">
        <v>4011.48063</v>
      </c>
      <c r="F8" s="94">
        <v>0</v>
      </c>
      <c r="G8" s="94">
        <v>95.795120999999298</v>
      </c>
      <c r="H8" s="94">
        <v>0</v>
      </c>
      <c r="I8" s="94">
        <v>0</v>
      </c>
      <c r="J8" s="426">
        <v>1001441.559106</v>
      </c>
    </row>
    <row r="9" spans="1:10" x14ac:dyDescent="0.3">
      <c r="A9" s="452" t="s">
        <v>72</v>
      </c>
      <c r="B9" s="94">
        <v>2788412.8203050001</v>
      </c>
      <c r="C9" s="94">
        <v>0</v>
      </c>
      <c r="D9" s="94">
        <v>60885.083980000003</v>
      </c>
      <c r="E9" s="94">
        <v>13374.69766</v>
      </c>
      <c r="F9" s="94">
        <v>0</v>
      </c>
      <c r="G9" s="94">
        <v>5957.1164650000001</v>
      </c>
      <c r="H9" s="94">
        <v>0</v>
      </c>
      <c r="I9" s="94">
        <v>0</v>
      </c>
      <c r="J9" s="426">
        <v>2733484.8527899999</v>
      </c>
    </row>
    <row r="10" spans="1:10" x14ac:dyDescent="0.3">
      <c r="A10" s="452" t="s">
        <v>6</v>
      </c>
      <c r="B10" s="94">
        <v>27780185.392301001</v>
      </c>
      <c r="C10" s="94">
        <v>6928.0703800000001</v>
      </c>
      <c r="D10" s="94">
        <v>32730.544300000001</v>
      </c>
      <c r="E10" s="94">
        <v>51063.021249999998</v>
      </c>
      <c r="F10" s="94">
        <v>856.73508900000002</v>
      </c>
      <c r="G10" s="94">
        <v>54075.4141379992</v>
      </c>
      <c r="H10" s="94">
        <v>0</v>
      </c>
      <c r="I10" s="94">
        <v>200.10328999999999</v>
      </c>
      <c r="J10" s="426">
        <v>27808458.332518999</v>
      </c>
    </row>
    <row r="11" spans="1:10" x14ac:dyDescent="0.3">
      <c r="A11" s="452" t="s">
        <v>7</v>
      </c>
      <c r="B11" s="94">
        <v>0</v>
      </c>
      <c r="C11" s="94">
        <v>0</v>
      </c>
      <c r="D11" s="94">
        <v>0</v>
      </c>
      <c r="E11" s="94">
        <v>0</v>
      </c>
      <c r="F11" s="94">
        <v>0</v>
      </c>
      <c r="G11" s="94">
        <v>0</v>
      </c>
      <c r="H11" s="94">
        <v>0</v>
      </c>
      <c r="I11" s="94">
        <v>0</v>
      </c>
      <c r="J11" s="426">
        <v>0</v>
      </c>
    </row>
    <row r="12" spans="1:10" x14ac:dyDescent="0.3">
      <c r="A12" s="452" t="s">
        <v>9</v>
      </c>
      <c r="B12" s="94">
        <v>16162440.2249</v>
      </c>
      <c r="C12" s="94">
        <v>0</v>
      </c>
      <c r="D12" s="94">
        <v>158393.8449</v>
      </c>
      <c r="E12" s="94">
        <v>531943.22867999994</v>
      </c>
      <c r="F12" s="94">
        <v>943.75459999999998</v>
      </c>
      <c r="G12" s="94">
        <v>0</v>
      </c>
      <c r="H12" s="94">
        <v>0</v>
      </c>
      <c r="I12" s="94">
        <v>0</v>
      </c>
      <c r="J12" s="426">
        <v>16004046.380000001</v>
      </c>
    </row>
    <row r="13" spans="1:10" x14ac:dyDescent="0.3">
      <c r="A13" s="452" t="s">
        <v>11</v>
      </c>
      <c r="B13" s="94">
        <v>1656022</v>
      </c>
      <c r="C13" s="94">
        <v>0</v>
      </c>
      <c r="D13" s="94">
        <v>0</v>
      </c>
      <c r="E13" s="94">
        <v>0</v>
      </c>
      <c r="F13" s="94">
        <v>20</v>
      </c>
      <c r="G13" s="94">
        <v>0</v>
      </c>
      <c r="H13" s="94">
        <v>0</v>
      </c>
      <c r="I13" s="94">
        <v>0</v>
      </c>
      <c r="J13" s="426">
        <v>1656022</v>
      </c>
    </row>
    <row r="14" spans="1:10" ht="22.5" customHeight="1" x14ac:dyDescent="0.3">
      <c r="A14" s="466" t="s">
        <v>13</v>
      </c>
      <c r="B14" s="476">
        <f>SUM(B8:B13)</f>
        <v>49403350.231091</v>
      </c>
      <c r="C14" s="476">
        <f t="shared" ref="C14:J14" si="0">SUM(C8:C13)</f>
        <v>6928.0703800000001</v>
      </c>
      <c r="D14" s="476">
        <f t="shared" si="0"/>
        <v>266953.50277999998</v>
      </c>
      <c r="E14" s="476">
        <f t="shared" si="0"/>
        <v>600392.42821999989</v>
      </c>
      <c r="F14" s="476">
        <f t="shared" si="0"/>
        <v>1820.489689</v>
      </c>
      <c r="G14" s="476">
        <f t="shared" si="0"/>
        <v>60128.325723999202</v>
      </c>
      <c r="H14" s="476">
        <f t="shared" si="0"/>
        <v>0</v>
      </c>
      <c r="I14" s="476">
        <f t="shared" si="0"/>
        <v>200.10328999999999</v>
      </c>
      <c r="J14" s="477">
        <f t="shared" si="0"/>
        <v>49203453.124415003</v>
      </c>
    </row>
    <row r="15" spans="1:10" x14ac:dyDescent="0.3">
      <c r="A15" s="467" t="s">
        <v>73</v>
      </c>
      <c r="B15" s="126"/>
      <c r="C15" s="126"/>
      <c r="D15" s="126"/>
      <c r="E15" s="126"/>
      <c r="F15" s="126"/>
      <c r="G15" s="126"/>
      <c r="H15" s="126"/>
      <c r="I15" s="126"/>
      <c r="J15" s="442"/>
    </row>
    <row r="16" spans="1:10" x14ac:dyDescent="0.3">
      <c r="A16" s="468" t="s">
        <v>74</v>
      </c>
      <c r="B16" s="129"/>
      <c r="C16" s="129"/>
      <c r="D16" s="129"/>
      <c r="E16" s="129"/>
      <c r="F16" s="129"/>
      <c r="G16" s="129"/>
      <c r="H16" s="129"/>
      <c r="I16" s="129"/>
      <c r="J16" s="451"/>
    </row>
    <row r="17" spans="1:10" ht="22.5" customHeight="1" x14ac:dyDescent="0.3">
      <c r="A17" s="452" t="s">
        <v>15</v>
      </c>
      <c r="B17" s="94">
        <v>0</v>
      </c>
      <c r="C17" s="94">
        <v>0</v>
      </c>
      <c r="D17" s="94">
        <v>0</v>
      </c>
      <c r="E17" s="94">
        <v>0</v>
      </c>
      <c r="F17" s="94">
        <v>0</v>
      </c>
      <c r="G17" s="94">
        <v>0</v>
      </c>
      <c r="H17" s="94">
        <v>0</v>
      </c>
      <c r="I17" s="94">
        <v>0</v>
      </c>
      <c r="J17" s="426">
        <v>0</v>
      </c>
    </row>
    <row r="18" spans="1:10" ht="22.5" customHeight="1" x14ac:dyDescent="0.3">
      <c r="A18" s="469" t="s">
        <v>16</v>
      </c>
      <c r="B18" s="88">
        <f>SUM(B17)</f>
        <v>0</v>
      </c>
      <c r="C18" s="88">
        <f t="shared" ref="C18:J18" si="1">SUM(C17)</f>
        <v>0</v>
      </c>
      <c r="D18" s="88">
        <f t="shared" si="1"/>
        <v>0</v>
      </c>
      <c r="E18" s="88">
        <f t="shared" si="1"/>
        <v>0</v>
      </c>
      <c r="F18" s="88">
        <f t="shared" si="1"/>
        <v>0</v>
      </c>
      <c r="G18" s="88">
        <f t="shared" si="1"/>
        <v>0</v>
      </c>
      <c r="H18" s="88">
        <f t="shared" si="1"/>
        <v>0</v>
      </c>
      <c r="I18" s="88">
        <f t="shared" si="1"/>
        <v>0</v>
      </c>
      <c r="J18" s="176">
        <f t="shared" si="1"/>
        <v>0</v>
      </c>
    </row>
    <row r="19" spans="1:10" ht="22.5" customHeight="1" x14ac:dyDescent="0.3">
      <c r="A19" s="452" t="s">
        <v>17</v>
      </c>
      <c r="B19" s="94">
        <v>0</v>
      </c>
      <c r="C19" s="94">
        <v>0</v>
      </c>
      <c r="D19" s="94">
        <v>0</v>
      </c>
      <c r="E19" s="94">
        <v>0</v>
      </c>
      <c r="F19" s="94">
        <v>0</v>
      </c>
      <c r="G19" s="94">
        <v>0</v>
      </c>
      <c r="H19" s="94">
        <v>0</v>
      </c>
      <c r="I19" s="94">
        <v>0</v>
      </c>
      <c r="J19" s="426">
        <v>0</v>
      </c>
    </row>
    <row r="20" spans="1:10" ht="22.5" customHeight="1" x14ac:dyDescent="0.3">
      <c r="A20" s="469" t="s">
        <v>18</v>
      </c>
      <c r="B20" s="88">
        <f>SUM(B19)</f>
        <v>0</v>
      </c>
      <c r="C20" s="88">
        <f t="shared" ref="C20:J20" si="2">SUM(C19)</f>
        <v>0</v>
      </c>
      <c r="D20" s="88">
        <f t="shared" si="2"/>
        <v>0</v>
      </c>
      <c r="E20" s="88">
        <f t="shared" si="2"/>
        <v>0</v>
      </c>
      <c r="F20" s="88">
        <f t="shared" si="2"/>
        <v>0</v>
      </c>
      <c r="G20" s="88">
        <f t="shared" si="2"/>
        <v>0</v>
      </c>
      <c r="H20" s="88">
        <f t="shared" si="2"/>
        <v>0</v>
      </c>
      <c r="I20" s="88">
        <f t="shared" si="2"/>
        <v>0</v>
      </c>
      <c r="J20" s="176">
        <f t="shared" si="2"/>
        <v>0</v>
      </c>
    </row>
    <row r="21" spans="1:10" x14ac:dyDescent="0.3">
      <c r="A21" s="470" t="s">
        <v>19</v>
      </c>
      <c r="B21" s="92">
        <f>B20+B18</f>
        <v>0</v>
      </c>
      <c r="C21" s="92">
        <f t="shared" ref="C21:J21" si="3">C20+C18</f>
        <v>0</v>
      </c>
      <c r="D21" s="92">
        <f t="shared" si="3"/>
        <v>0</v>
      </c>
      <c r="E21" s="92">
        <f t="shared" si="3"/>
        <v>0</v>
      </c>
      <c r="F21" s="92">
        <f t="shared" si="3"/>
        <v>0</v>
      </c>
      <c r="G21" s="92">
        <f t="shared" si="3"/>
        <v>0</v>
      </c>
      <c r="H21" s="92">
        <f t="shared" si="3"/>
        <v>0</v>
      </c>
      <c r="I21" s="92">
        <f t="shared" si="3"/>
        <v>0</v>
      </c>
      <c r="J21" s="440">
        <f t="shared" si="3"/>
        <v>0</v>
      </c>
    </row>
    <row r="22" spans="1:10" ht="19.5" customHeight="1" x14ac:dyDescent="0.3">
      <c r="A22" s="482" t="s">
        <v>20</v>
      </c>
      <c r="B22" s="444">
        <f>B21+B14</f>
        <v>49403350.231091</v>
      </c>
      <c r="C22" s="444">
        <f t="shared" ref="C22:J22" si="4">C21+C14</f>
        <v>6928.0703800000001</v>
      </c>
      <c r="D22" s="444">
        <f t="shared" si="4"/>
        <v>266953.50277999998</v>
      </c>
      <c r="E22" s="444">
        <f t="shared" si="4"/>
        <v>600392.42821999989</v>
      </c>
      <c r="F22" s="444">
        <f t="shared" si="4"/>
        <v>1820.489689</v>
      </c>
      <c r="G22" s="444">
        <f t="shared" si="4"/>
        <v>60128.325723999202</v>
      </c>
      <c r="H22" s="444">
        <f t="shared" si="4"/>
        <v>0</v>
      </c>
      <c r="I22" s="444">
        <f t="shared" si="4"/>
        <v>200.10328999999999</v>
      </c>
      <c r="J22" s="445">
        <f t="shared" si="4"/>
        <v>49203453.124415003</v>
      </c>
    </row>
    <row r="23" spans="1:10" ht="12" customHeight="1" x14ac:dyDescent="0.3">
      <c r="A23" s="98"/>
      <c r="B23" s="138"/>
      <c r="C23" s="138"/>
      <c r="D23" s="138"/>
      <c r="E23" s="138"/>
      <c r="F23" s="138"/>
      <c r="G23" s="138"/>
      <c r="H23" s="138"/>
      <c r="I23" s="138"/>
      <c r="J23" s="138"/>
    </row>
    <row r="24" spans="1:10" ht="25.5" customHeight="1" thickBot="1" x14ac:dyDescent="0.35">
      <c r="A24" s="145" t="s">
        <v>109</v>
      </c>
      <c r="B24" s="420" t="s">
        <v>230</v>
      </c>
      <c r="C24" s="420" t="s">
        <v>65</v>
      </c>
      <c r="D24" s="420" t="s">
        <v>66</v>
      </c>
      <c r="E24" s="420" t="s">
        <v>67</v>
      </c>
      <c r="F24" s="420" t="s">
        <v>68</v>
      </c>
      <c r="G24" s="420" t="s">
        <v>69</v>
      </c>
      <c r="H24" s="420" t="s">
        <v>70</v>
      </c>
      <c r="I24" s="420" t="s">
        <v>71</v>
      </c>
      <c r="J24" s="421" t="s">
        <v>4548</v>
      </c>
    </row>
    <row r="25" spans="1:10" x14ac:dyDescent="0.3">
      <c r="A25" s="422" t="s">
        <v>21</v>
      </c>
      <c r="B25" s="485"/>
      <c r="C25" s="485"/>
      <c r="D25" s="485"/>
      <c r="E25" s="485"/>
      <c r="F25" s="423"/>
      <c r="G25" s="423"/>
      <c r="H25" s="423"/>
      <c r="I25" s="423"/>
      <c r="J25" s="486"/>
    </row>
    <row r="26" spans="1:10" x14ac:dyDescent="0.3">
      <c r="A26" s="425" t="s">
        <v>76</v>
      </c>
      <c r="B26" s="94">
        <v>18431275.125119999</v>
      </c>
      <c r="C26" s="94">
        <v>244091.13949999999</v>
      </c>
      <c r="D26" s="94">
        <v>41865.648990000002</v>
      </c>
      <c r="E26" s="94">
        <v>11624.39661</v>
      </c>
      <c r="F26" s="94">
        <v>0</v>
      </c>
      <c r="G26" s="94">
        <v>0</v>
      </c>
      <c r="H26" s="94">
        <v>0</v>
      </c>
      <c r="I26" s="94">
        <v>0</v>
      </c>
      <c r="J26" s="426">
        <v>18633500.615630001</v>
      </c>
    </row>
    <row r="27" spans="1:10" x14ac:dyDescent="0.3">
      <c r="A27" s="425" t="s">
        <v>77</v>
      </c>
      <c r="B27" s="94">
        <v>3960920.36442</v>
      </c>
      <c r="C27" s="94">
        <v>176544.91662</v>
      </c>
      <c r="D27" s="94">
        <v>8545.71335</v>
      </c>
      <c r="E27" s="94">
        <v>13715.25877</v>
      </c>
      <c r="F27" s="94">
        <v>0</v>
      </c>
      <c r="G27" s="94">
        <v>0</v>
      </c>
      <c r="H27" s="94">
        <v>0</v>
      </c>
      <c r="I27" s="94">
        <v>0</v>
      </c>
      <c r="J27" s="426">
        <v>4128919.5676899999</v>
      </c>
    </row>
    <row r="28" spans="1:10" x14ac:dyDescent="0.3">
      <c r="A28" s="427" t="s">
        <v>24</v>
      </c>
      <c r="B28" s="428">
        <f>SUM(B26:B27)</f>
        <v>22392195.48954</v>
      </c>
      <c r="C28" s="428">
        <f t="shared" ref="C28:J28" si="5">SUM(C26:C27)</f>
        <v>420636.05611999996</v>
      </c>
      <c r="D28" s="428">
        <f t="shared" si="5"/>
        <v>50411.36234</v>
      </c>
      <c r="E28" s="428">
        <f t="shared" si="5"/>
        <v>25339.65538</v>
      </c>
      <c r="F28" s="428">
        <f t="shared" si="5"/>
        <v>0</v>
      </c>
      <c r="G28" s="428">
        <f t="shared" si="5"/>
        <v>0</v>
      </c>
      <c r="H28" s="428">
        <f t="shared" si="5"/>
        <v>0</v>
      </c>
      <c r="I28" s="428">
        <f t="shared" si="5"/>
        <v>0</v>
      </c>
      <c r="J28" s="429">
        <f t="shared" si="5"/>
        <v>22762420.183320001</v>
      </c>
    </row>
    <row r="29" spans="1:10" x14ac:dyDescent="0.3">
      <c r="A29" s="425" t="s">
        <v>25</v>
      </c>
      <c r="B29" s="94">
        <v>0</v>
      </c>
      <c r="C29" s="94">
        <v>0</v>
      </c>
      <c r="D29" s="94">
        <v>0</v>
      </c>
      <c r="E29" s="94">
        <v>0</v>
      </c>
      <c r="F29" s="94">
        <v>0</v>
      </c>
      <c r="G29" s="94">
        <v>0</v>
      </c>
      <c r="H29" s="94">
        <v>0</v>
      </c>
      <c r="I29" s="94">
        <v>0</v>
      </c>
      <c r="J29" s="426">
        <v>0</v>
      </c>
    </row>
    <row r="30" spans="1:10" x14ac:dyDescent="0.3">
      <c r="A30" s="425" t="s">
        <v>26</v>
      </c>
      <c r="B30" s="94">
        <v>10227.154790000001</v>
      </c>
      <c r="C30" s="94">
        <v>0</v>
      </c>
      <c r="D30" s="94">
        <v>0</v>
      </c>
      <c r="E30" s="94">
        <v>0</v>
      </c>
      <c r="F30" s="94">
        <v>0</v>
      </c>
      <c r="G30" s="94">
        <v>0</v>
      </c>
      <c r="H30" s="94">
        <v>0</v>
      </c>
      <c r="I30" s="94">
        <v>0</v>
      </c>
      <c r="J30" s="426">
        <v>10227.154790000001</v>
      </c>
    </row>
    <row r="31" spans="1:10" x14ac:dyDescent="0.3">
      <c r="A31" s="425" t="s">
        <v>27</v>
      </c>
      <c r="B31" s="94">
        <v>131156.97255000001</v>
      </c>
      <c r="C31" s="94">
        <v>0</v>
      </c>
      <c r="D31" s="94">
        <v>1451.7159600000014</v>
      </c>
      <c r="E31" s="94">
        <v>0</v>
      </c>
      <c r="F31" s="94">
        <v>0</v>
      </c>
      <c r="G31" s="94">
        <v>0</v>
      </c>
      <c r="H31" s="94">
        <v>0</v>
      </c>
      <c r="I31" s="94">
        <v>0</v>
      </c>
      <c r="J31" s="426">
        <v>129705.25659</v>
      </c>
    </row>
    <row r="32" spans="1:10" x14ac:dyDescent="0.3">
      <c r="A32" s="425" t="s">
        <v>80</v>
      </c>
      <c r="B32" s="94">
        <v>0</v>
      </c>
      <c r="C32" s="94">
        <v>0</v>
      </c>
      <c r="D32" s="94">
        <v>0</v>
      </c>
      <c r="E32" s="94">
        <v>0</v>
      </c>
      <c r="F32" s="94">
        <v>0</v>
      </c>
      <c r="G32" s="94">
        <v>0</v>
      </c>
      <c r="H32" s="94">
        <v>0</v>
      </c>
      <c r="I32" s="94">
        <v>0</v>
      </c>
      <c r="J32" s="426">
        <v>0</v>
      </c>
    </row>
    <row r="33" spans="1:10" x14ac:dyDescent="0.3">
      <c r="A33" s="427" t="s">
        <v>28</v>
      </c>
      <c r="B33" s="428">
        <f>SUM(B29:B32)</f>
        <v>141384.12734000001</v>
      </c>
      <c r="C33" s="428">
        <f t="shared" ref="C33:J33" si="6">SUM(C29:C32)</f>
        <v>0</v>
      </c>
      <c r="D33" s="428">
        <f t="shared" si="6"/>
        <v>1451.7159600000014</v>
      </c>
      <c r="E33" s="428">
        <f t="shared" si="6"/>
        <v>0</v>
      </c>
      <c r="F33" s="428">
        <f t="shared" si="6"/>
        <v>0</v>
      </c>
      <c r="G33" s="428">
        <f t="shared" si="6"/>
        <v>0</v>
      </c>
      <c r="H33" s="428">
        <f t="shared" si="6"/>
        <v>0</v>
      </c>
      <c r="I33" s="428">
        <f t="shared" si="6"/>
        <v>0</v>
      </c>
      <c r="J33" s="429">
        <f t="shared" si="6"/>
        <v>139932.41138000001</v>
      </c>
    </row>
    <row r="34" spans="1:10" x14ac:dyDescent="0.3">
      <c r="A34" s="425" t="s">
        <v>29</v>
      </c>
      <c r="B34" s="102">
        <v>2631385.0260339999</v>
      </c>
      <c r="C34" s="430">
        <v>0</v>
      </c>
      <c r="D34" s="102">
        <v>82747.640023</v>
      </c>
      <c r="E34" s="102">
        <v>17104.002670000002</v>
      </c>
      <c r="F34" s="430">
        <v>0</v>
      </c>
      <c r="G34" s="430">
        <v>0</v>
      </c>
      <c r="H34" s="430">
        <v>0</v>
      </c>
      <c r="I34" s="430">
        <v>0</v>
      </c>
      <c r="J34" s="431">
        <v>2548637.3860109998</v>
      </c>
    </row>
    <row r="35" spans="1:10" x14ac:dyDescent="0.3">
      <c r="A35" s="425" t="s">
        <v>30</v>
      </c>
      <c r="B35" s="102">
        <v>71189.075003999998</v>
      </c>
      <c r="C35" s="430">
        <v>0</v>
      </c>
      <c r="D35" s="102">
        <v>2238.6415870000001</v>
      </c>
      <c r="E35" s="102">
        <v>462.72899000000001</v>
      </c>
      <c r="F35" s="430">
        <v>0</v>
      </c>
      <c r="G35" s="430">
        <v>0</v>
      </c>
      <c r="H35" s="430">
        <v>0</v>
      </c>
      <c r="I35" s="430">
        <v>0</v>
      </c>
      <c r="J35" s="431">
        <v>68950.433416999993</v>
      </c>
    </row>
    <row r="36" spans="1:10" x14ac:dyDescent="0.3">
      <c r="A36" s="427" t="s">
        <v>31</v>
      </c>
      <c r="B36" s="428">
        <f>SUM(B34:B35)</f>
        <v>2702574.1010380001</v>
      </c>
      <c r="C36" s="428">
        <f t="shared" ref="C36:J36" si="7">SUM(C34:C35)</f>
        <v>0</v>
      </c>
      <c r="D36" s="428">
        <f t="shared" si="7"/>
        <v>84986.281610000005</v>
      </c>
      <c r="E36" s="428">
        <f t="shared" si="7"/>
        <v>17566.731660000001</v>
      </c>
      <c r="F36" s="428">
        <f t="shared" si="7"/>
        <v>0</v>
      </c>
      <c r="G36" s="428">
        <f t="shared" si="7"/>
        <v>0</v>
      </c>
      <c r="H36" s="428">
        <f t="shared" si="7"/>
        <v>0</v>
      </c>
      <c r="I36" s="428">
        <f t="shared" si="7"/>
        <v>0</v>
      </c>
      <c r="J36" s="429">
        <f t="shared" si="7"/>
        <v>2617587.8194279997</v>
      </c>
    </row>
    <row r="37" spans="1:10" ht="22.5" customHeight="1" x14ac:dyDescent="0.3">
      <c r="A37" s="432" t="s">
        <v>32</v>
      </c>
      <c r="B37" s="102">
        <v>1699641.38</v>
      </c>
      <c r="C37" s="102">
        <v>0</v>
      </c>
      <c r="D37" s="102">
        <f>B37-J37</f>
        <v>76681.370480001206</v>
      </c>
      <c r="E37" s="102">
        <v>0</v>
      </c>
      <c r="F37" s="102">
        <v>0</v>
      </c>
      <c r="G37" s="102">
        <v>0</v>
      </c>
      <c r="H37" s="102">
        <v>0</v>
      </c>
      <c r="I37" s="102">
        <v>0</v>
      </c>
      <c r="J37" s="431">
        <v>1622960.0095199987</v>
      </c>
    </row>
    <row r="38" spans="1:10" ht="22.5" customHeight="1" x14ac:dyDescent="0.3">
      <c r="A38" s="437" t="s">
        <v>33</v>
      </c>
      <c r="B38" s="428">
        <f>SUM(B37)</f>
        <v>1699641.38</v>
      </c>
      <c r="C38" s="428">
        <f t="shared" ref="C38:I38" si="8">SUM(C37)</f>
        <v>0</v>
      </c>
      <c r="D38" s="428">
        <f t="shared" si="8"/>
        <v>76681.370480001206</v>
      </c>
      <c r="E38" s="428">
        <f t="shared" si="8"/>
        <v>0</v>
      </c>
      <c r="F38" s="428">
        <f t="shared" si="8"/>
        <v>0</v>
      </c>
      <c r="G38" s="428">
        <f t="shared" si="8"/>
        <v>0</v>
      </c>
      <c r="H38" s="428">
        <f t="shared" si="8"/>
        <v>0</v>
      </c>
      <c r="I38" s="428">
        <f t="shared" si="8"/>
        <v>0</v>
      </c>
      <c r="J38" s="429">
        <f t="shared" ref="J38" si="9">SUM(J37)</f>
        <v>1622960.0095199987</v>
      </c>
    </row>
    <row r="39" spans="1:10" x14ac:dyDescent="0.3">
      <c r="A39" s="432" t="s">
        <v>34</v>
      </c>
      <c r="B39" s="94">
        <v>0</v>
      </c>
      <c r="C39" s="94">
        <v>0</v>
      </c>
      <c r="D39" s="94">
        <v>0</v>
      </c>
      <c r="E39" s="94">
        <v>0</v>
      </c>
      <c r="F39" s="94">
        <v>0</v>
      </c>
      <c r="G39" s="94">
        <v>0</v>
      </c>
      <c r="H39" s="94">
        <v>0</v>
      </c>
      <c r="I39" s="94">
        <v>0</v>
      </c>
      <c r="J39" s="426">
        <v>0</v>
      </c>
    </row>
    <row r="40" spans="1:10" x14ac:dyDescent="0.3">
      <c r="A40" s="432" t="s">
        <v>39</v>
      </c>
      <c r="B40" s="94">
        <v>0</v>
      </c>
      <c r="C40" s="94">
        <v>0</v>
      </c>
      <c r="D40" s="94">
        <v>0</v>
      </c>
      <c r="E40" s="94">
        <v>0</v>
      </c>
      <c r="F40" s="94">
        <v>0</v>
      </c>
      <c r="G40" s="94">
        <v>0</v>
      </c>
      <c r="H40" s="94">
        <v>0</v>
      </c>
      <c r="I40" s="94">
        <v>0</v>
      </c>
      <c r="J40" s="426">
        <v>0</v>
      </c>
    </row>
    <row r="41" spans="1:10" x14ac:dyDescent="0.3">
      <c r="A41" s="437" t="s">
        <v>81</v>
      </c>
      <c r="B41" s="428">
        <f>SUM(B39:B40)</f>
        <v>0</v>
      </c>
      <c r="C41" s="428">
        <f t="shared" ref="C41:J41" si="10">SUM(C39:C40)</f>
        <v>0</v>
      </c>
      <c r="D41" s="428">
        <f t="shared" si="10"/>
        <v>0</v>
      </c>
      <c r="E41" s="428">
        <f t="shared" si="10"/>
        <v>0</v>
      </c>
      <c r="F41" s="428">
        <f t="shared" si="10"/>
        <v>0</v>
      </c>
      <c r="G41" s="428">
        <f t="shared" si="10"/>
        <v>0</v>
      </c>
      <c r="H41" s="428">
        <f t="shared" si="10"/>
        <v>0</v>
      </c>
      <c r="I41" s="428">
        <f t="shared" si="10"/>
        <v>0</v>
      </c>
      <c r="J41" s="429">
        <f t="shared" si="10"/>
        <v>0</v>
      </c>
    </row>
    <row r="42" spans="1:10" x14ac:dyDescent="0.3">
      <c r="A42" s="439" t="s">
        <v>42</v>
      </c>
      <c r="B42" s="92">
        <f>SUM(B41,B38,B36,B33,B28)</f>
        <v>26935795.097918</v>
      </c>
      <c r="C42" s="92">
        <f t="shared" ref="C42:J42" si="11">SUM(C41,C38,C36,C33,C28)</f>
        <v>420636.05611999996</v>
      </c>
      <c r="D42" s="92">
        <f t="shared" si="11"/>
        <v>213530.7303900012</v>
      </c>
      <c r="E42" s="92">
        <f t="shared" si="11"/>
        <v>42906.387040000001</v>
      </c>
      <c r="F42" s="92">
        <f t="shared" si="11"/>
        <v>0</v>
      </c>
      <c r="G42" s="92">
        <f t="shared" si="11"/>
        <v>0</v>
      </c>
      <c r="H42" s="92">
        <f t="shared" si="11"/>
        <v>0</v>
      </c>
      <c r="I42" s="92">
        <f t="shared" si="11"/>
        <v>0</v>
      </c>
      <c r="J42" s="440">
        <f t="shared" si="11"/>
        <v>27142900.423648</v>
      </c>
    </row>
    <row r="43" spans="1:10" x14ac:dyDescent="0.3">
      <c r="A43" s="441" t="s">
        <v>43</v>
      </c>
      <c r="B43" s="126"/>
      <c r="C43" s="126"/>
      <c r="D43" s="126"/>
      <c r="E43" s="126"/>
      <c r="F43" s="126"/>
      <c r="G43" s="126"/>
      <c r="H43" s="126"/>
      <c r="I43" s="126"/>
      <c r="J43" s="442"/>
    </row>
    <row r="44" spans="1:10" x14ac:dyDescent="0.3">
      <c r="A44" s="425" t="s">
        <v>44</v>
      </c>
      <c r="B44" s="132">
        <v>2017529.4194400003</v>
      </c>
      <c r="C44" s="94">
        <v>0</v>
      </c>
      <c r="D44" s="132">
        <f>+B44-J44</f>
        <v>59017.039970000274</v>
      </c>
      <c r="E44" s="94">
        <v>0</v>
      </c>
      <c r="F44" s="94">
        <v>0</v>
      </c>
      <c r="G44" s="94">
        <v>0</v>
      </c>
      <c r="H44" s="94">
        <v>0</v>
      </c>
      <c r="I44" s="94">
        <v>0</v>
      </c>
      <c r="J44" s="177">
        <v>1958512.37947</v>
      </c>
    </row>
    <row r="45" spans="1:10" ht="12.75" customHeight="1" x14ac:dyDescent="0.3">
      <c r="A45" s="425" t="s">
        <v>82</v>
      </c>
      <c r="B45" s="132">
        <v>1286733.3754400001</v>
      </c>
      <c r="C45" s="132">
        <v>334792.24783000001</v>
      </c>
      <c r="D45" s="94">
        <v>0</v>
      </c>
      <c r="E45" s="94">
        <v>0</v>
      </c>
      <c r="F45" s="94">
        <v>0</v>
      </c>
      <c r="G45" s="94">
        <v>0</v>
      </c>
      <c r="H45" s="94">
        <v>0</v>
      </c>
      <c r="I45" s="94">
        <v>0</v>
      </c>
      <c r="J45" s="177">
        <v>1621525.6232700001</v>
      </c>
    </row>
    <row r="46" spans="1:10" x14ac:dyDescent="0.3">
      <c r="A46" s="432" t="s">
        <v>46</v>
      </c>
      <c r="B46" s="132">
        <v>1371513.4182500006</v>
      </c>
      <c r="C46" s="132">
        <v>1346547.4473499996</v>
      </c>
      <c r="D46" s="94">
        <v>0</v>
      </c>
      <c r="E46" s="94">
        <v>0</v>
      </c>
      <c r="F46" s="94">
        <v>0</v>
      </c>
      <c r="G46" s="94">
        <v>0</v>
      </c>
      <c r="H46" s="94">
        <v>0</v>
      </c>
      <c r="I46" s="94">
        <v>0</v>
      </c>
      <c r="J46" s="177">
        <v>2718060.8656000001</v>
      </c>
    </row>
    <row r="47" spans="1:10" x14ac:dyDescent="0.3">
      <c r="A47" s="432" t="s">
        <v>119</v>
      </c>
      <c r="B47" s="94">
        <v>0</v>
      </c>
      <c r="C47" s="94">
        <v>0</v>
      </c>
      <c r="D47" s="94">
        <v>0</v>
      </c>
      <c r="E47" s="94">
        <v>0</v>
      </c>
      <c r="F47" s="94">
        <v>0</v>
      </c>
      <c r="G47" s="94">
        <v>0</v>
      </c>
      <c r="H47" s="94">
        <v>0</v>
      </c>
      <c r="I47" s="94">
        <v>0</v>
      </c>
      <c r="J47" s="426">
        <v>0</v>
      </c>
    </row>
    <row r="48" spans="1:10" ht="22.5" customHeight="1" x14ac:dyDescent="0.3">
      <c r="A48" s="432" t="s">
        <v>120</v>
      </c>
      <c r="B48" s="461">
        <v>883189.15</v>
      </c>
      <c r="C48" s="461"/>
      <c r="D48" s="461"/>
      <c r="E48" s="461"/>
      <c r="F48" s="461"/>
      <c r="G48" s="461"/>
      <c r="H48" s="461">
        <f>J48-B48</f>
        <v>1106224.0248799995</v>
      </c>
      <c r="I48" s="461"/>
      <c r="J48" s="462">
        <v>1989413.1748799994</v>
      </c>
    </row>
    <row r="49" spans="1:10" x14ac:dyDescent="0.3">
      <c r="A49" s="439" t="s">
        <v>52</v>
      </c>
      <c r="B49" s="92">
        <f>SUM(B44:B48)</f>
        <v>5558965.3631300014</v>
      </c>
      <c r="C49" s="92">
        <f t="shared" ref="C49:J49" si="12">SUM(C44:C48)</f>
        <v>1681339.6951799996</v>
      </c>
      <c r="D49" s="92">
        <f t="shared" si="12"/>
        <v>59017.039970000274</v>
      </c>
      <c r="E49" s="92">
        <f t="shared" si="12"/>
        <v>0</v>
      </c>
      <c r="F49" s="92">
        <f t="shared" si="12"/>
        <v>0</v>
      </c>
      <c r="G49" s="92">
        <f t="shared" si="12"/>
        <v>0</v>
      </c>
      <c r="H49" s="92">
        <f t="shared" si="12"/>
        <v>1106224.0248799995</v>
      </c>
      <c r="I49" s="92">
        <f t="shared" si="12"/>
        <v>0</v>
      </c>
      <c r="J49" s="440">
        <f t="shared" si="12"/>
        <v>8287512.0432200003</v>
      </c>
    </row>
    <row r="50" spans="1:10" ht="17.25" customHeight="1" thickBot="1" x14ac:dyDescent="0.35">
      <c r="A50" s="487" t="s">
        <v>49</v>
      </c>
      <c r="B50" s="97">
        <f>B49+B42</f>
        <v>32494760.461048</v>
      </c>
      <c r="C50" s="97">
        <f t="shared" ref="C50:J50" si="13">C49+C42</f>
        <v>2101975.7512999997</v>
      </c>
      <c r="D50" s="97">
        <f t="shared" si="13"/>
        <v>272547.77036000148</v>
      </c>
      <c r="E50" s="97">
        <f t="shared" si="13"/>
        <v>42906.387040000001</v>
      </c>
      <c r="F50" s="97">
        <f t="shared" si="13"/>
        <v>0</v>
      </c>
      <c r="G50" s="97">
        <f t="shared" si="13"/>
        <v>0</v>
      </c>
      <c r="H50" s="97">
        <f t="shared" si="13"/>
        <v>1106224.0248799995</v>
      </c>
      <c r="I50" s="97">
        <f t="shared" si="13"/>
        <v>0</v>
      </c>
      <c r="J50" s="455">
        <f t="shared" si="13"/>
        <v>35430412.466867998</v>
      </c>
    </row>
    <row r="51" spans="1:10" x14ac:dyDescent="0.3">
      <c r="A51" s="488" t="s">
        <v>85</v>
      </c>
      <c r="B51" s="489"/>
      <c r="C51" s="489"/>
      <c r="D51" s="489"/>
      <c r="E51" s="489"/>
      <c r="F51" s="489"/>
      <c r="G51" s="489"/>
      <c r="H51" s="489"/>
      <c r="I51" s="489"/>
      <c r="J51" s="490"/>
    </row>
    <row r="52" spans="1:10" x14ac:dyDescent="0.3">
      <c r="A52" s="523" t="s">
        <v>86</v>
      </c>
      <c r="B52" s="517"/>
      <c r="C52" s="517"/>
      <c r="D52" s="517"/>
      <c r="E52" s="517"/>
      <c r="F52" s="517"/>
      <c r="G52" s="517"/>
      <c r="H52" s="517"/>
      <c r="I52" s="517"/>
      <c r="J52" s="524"/>
    </row>
    <row r="53" spans="1:10" x14ac:dyDescent="0.3">
      <c r="A53" s="523" t="s">
        <v>87</v>
      </c>
      <c r="B53" s="517"/>
      <c r="C53" s="517"/>
      <c r="D53" s="517"/>
      <c r="E53" s="517"/>
      <c r="F53" s="517"/>
      <c r="G53" s="517"/>
      <c r="H53" s="517"/>
      <c r="I53" s="517"/>
      <c r="J53" s="524"/>
    </row>
    <row r="54" spans="1:10" ht="20.25" customHeight="1" x14ac:dyDescent="0.3">
      <c r="A54" s="518" t="s">
        <v>88</v>
      </c>
      <c r="B54" s="505"/>
      <c r="C54" s="505"/>
      <c r="D54" s="505"/>
      <c r="E54" s="505"/>
      <c r="F54" s="505"/>
      <c r="G54" s="505"/>
      <c r="H54" s="505"/>
      <c r="I54" s="505"/>
      <c r="J54" s="519"/>
    </row>
    <row r="55" spans="1:10" x14ac:dyDescent="0.3">
      <c r="A55" s="520" t="s">
        <v>89</v>
      </c>
      <c r="B55" s="506"/>
      <c r="C55" s="506"/>
      <c r="D55" s="506"/>
      <c r="E55" s="506"/>
      <c r="F55" s="506"/>
      <c r="G55" s="506"/>
      <c r="H55" s="506"/>
      <c r="I55" s="506"/>
      <c r="J55" s="521"/>
    </row>
    <row r="56" spans="1:10" ht="14.55" customHeight="1" x14ac:dyDescent="0.3">
      <c r="A56" s="456" t="s">
        <v>90</v>
      </c>
      <c r="B56" s="104"/>
      <c r="C56" s="104"/>
      <c r="D56" s="104"/>
      <c r="E56" s="104"/>
      <c r="F56" s="104"/>
      <c r="G56" s="104"/>
      <c r="H56" s="104"/>
      <c r="I56" s="104"/>
      <c r="J56" s="457"/>
    </row>
    <row r="57" spans="1:10" x14ac:dyDescent="0.3">
      <c r="A57" s="518" t="s">
        <v>91</v>
      </c>
      <c r="B57" s="505"/>
      <c r="C57" s="505"/>
      <c r="D57" s="505"/>
      <c r="E57" s="505"/>
      <c r="F57" s="505"/>
      <c r="G57" s="505"/>
      <c r="H57" s="505"/>
      <c r="I57" s="505"/>
      <c r="J57" s="519"/>
    </row>
    <row r="58" spans="1:10" ht="12.75" customHeight="1" x14ac:dyDescent="0.3">
      <c r="A58" s="458" t="s">
        <v>92</v>
      </c>
      <c r="B58" s="459"/>
      <c r="C58" s="459"/>
      <c r="D58" s="459"/>
      <c r="E58" s="459"/>
      <c r="F58" s="459"/>
      <c r="G58" s="459"/>
      <c r="H58" s="459"/>
      <c r="I58" s="459"/>
      <c r="J58" s="460"/>
    </row>
    <row r="59" spans="1:10" x14ac:dyDescent="0.3">
      <c r="A59" s="537"/>
      <c r="B59" s="537"/>
      <c r="C59" s="537"/>
      <c r="D59" s="537"/>
      <c r="E59" s="537"/>
      <c r="F59" s="537"/>
      <c r="G59" s="537"/>
      <c r="H59" s="537"/>
      <c r="I59" s="537"/>
      <c r="J59" s="537"/>
    </row>
    <row r="60" spans="1:10" ht="12" customHeight="1" x14ac:dyDescent="0.3">
      <c r="A60" s="141"/>
      <c r="B60" s="141"/>
      <c r="C60" s="141"/>
      <c r="D60" s="141"/>
      <c r="E60" s="141"/>
      <c r="F60" s="141"/>
      <c r="G60" s="141"/>
      <c r="H60" s="141"/>
      <c r="I60" s="141"/>
      <c r="J60" s="141"/>
    </row>
    <row r="61" spans="1:10" ht="25.5" customHeight="1" x14ac:dyDescent="0.3">
      <c r="A61" s="116" t="s">
        <v>93</v>
      </c>
      <c r="B61" s="117" t="s">
        <v>230</v>
      </c>
      <c r="C61" s="117" t="s">
        <v>65</v>
      </c>
      <c r="D61" s="117" t="s">
        <v>66</v>
      </c>
      <c r="E61" s="117" t="s">
        <v>67</v>
      </c>
      <c r="F61" s="117" t="s">
        <v>68</v>
      </c>
      <c r="G61" s="117" t="s">
        <v>69</v>
      </c>
      <c r="H61" s="117" t="s">
        <v>70</v>
      </c>
      <c r="I61" s="117" t="s">
        <v>71</v>
      </c>
      <c r="J61" s="117" t="s">
        <v>4548</v>
      </c>
    </row>
    <row r="62" spans="1:10" x14ac:dyDescent="0.3">
      <c r="A62" s="125" t="s">
        <v>94</v>
      </c>
      <c r="B62" s="136"/>
      <c r="C62" s="136"/>
      <c r="D62" s="136"/>
      <c r="E62" s="136"/>
      <c r="F62" s="136"/>
      <c r="G62" s="136"/>
      <c r="H62" s="136"/>
      <c r="I62" s="136"/>
      <c r="J62" s="142"/>
    </row>
    <row r="63" spans="1:10" x14ac:dyDescent="0.3">
      <c r="A63" s="90" t="s">
        <v>95</v>
      </c>
      <c r="B63" s="132">
        <v>0</v>
      </c>
      <c r="C63" s="132">
        <v>0</v>
      </c>
      <c r="D63" s="132">
        <v>0</v>
      </c>
      <c r="E63" s="132">
        <v>0</v>
      </c>
      <c r="F63" s="132">
        <v>0</v>
      </c>
      <c r="G63" s="132">
        <v>0</v>
      </c>
      <c r="H63" s="132">
        <v>0</v>
      </c>
      <c r="I63" s="132">
        <v>0</v>
      </c>
      <c r="J63" s="132">
        <v>0</v>
      </c>
    </row>
    <row r="64" spans="1:10" x14ac:dyDescent="0.3">
      <c r="A64" s="90" t="s">
        <v>96</v>
      </c>
      <c r="B64" s="132">
        <v>0</v>
      </c>
      <c r="C64" s="132">
        <v>0</v>
      </c>
      <c r="D64" s="132">
        <v>0</v>
      </c>
      <c r="E64" s="132">
        <v>0</v>
      </c>
      <c r="F64" s="132">
        <v>0</v>
      </c>
      <c r="G64" s="132">
        <v>0</v>
      </c>
      <c r="H64" s="132">
        <v>0</v>
      </c>
      <c r="I64" s="132">
        <v>0</v>
      </c>
      <c r="J64" s="132">
        <v>0</v>
      </c>
    </row>
    <row r="65" spans="1:10" x14ac:dyDescent="0.3">
      <c r="A65" s="90" t="s">
        <v>97</v>
      </c>
      <c r="B65" s="132">
        <v>1253230.6369152002</v>
      </c>
      <c r="C65" s="132">
        <v>7005.0056985598803</v>
      </c>
      <c r="D65" s="132">
        <v>0</v>
      </c>
      <c r="E65" s="132">
        <v>0</v>
      </c>
      <c r="F65" s="132">
        <v>0</v>
      </c>
      <c r="G65" s="132">
        <v>0</v>
      </c>
      <c r="H65" s="132">
        <v>0</v>
      </c>
      <c r="I65" s="132">
        <v>0</v>
      </c>
      <c r="J65" s="122">
        <v>1260235.64261376</v>
      </c>
    </row>
    <row r="66" spans="1:10" x14ac:dyDescent="0.3">
      <c r="A66" s="91" t="s">
        <v>98</v>
      </c>
      <c r="B66" s="92">
        <f>SUM(B63:B65)</f>
        <v>1253230.6369152002</v>
      </c>
      <c r="C66" s="92">
        <f t="shared" ref="C66:J66" si="14">SUM(C63:C65)</f>
        <v>7005.0056985598803</v>
      </c>
      <c r="D66" s="92">
        <f t="shared" si="14"/>
        <v>0</v>
      </c>
      <c r="E66" s="92">
        <f t="shared" si="14"/>
        <v>0</v>
      </c>
      <c r="F66" s="92">
        <f t="shared" si="14"/>
        <v>0</v>
      </c>
      <c r="G66" s="92">
        <f t="shared" si="14"/>
        <v>0</v>
      </c>
      <c r="H66" s="92">
        <f t="shared" si="14"/>
        <v>0</v>
      </c>
      <c r="I66" s="92">
        <f t="shared" si="14"/>
        <v>0</v>
      </c>
      <c r="J66" s="92">
        <f t="shared" si="14"/>
        <v>1260235.64261376</v>
      </c>
    </row>
    <row r="67" spans="1:10" x14ac:dyDescent="0.3">
      <c r="A67" s="90" t="s">
        <v>99</v>
      </c>
      <c r="B67" s="132">
        <v>0</v>
      </c>
      <c r="C67" s="132">
        <v>0</v>
      </c>
      <c r="D67" s="132">
        <v>0</v>
      </c>
      <c r="E67" s="132">
        <v>0</v>
      </c>
      <c r="F67" s="132">
        <v>0</v>
      </c>
      <c r="G67" s="132">
        <v>0</v>
      </c>
      <c r="H67" s="132">
        <v>0</v>
      </c>
      <c r="I67" s="132">
        <v>0</v>
      </c>
      <c r="J67" s="132">
        <v>0</v>
      </c>
    </row>
    <row r="68" spans="1:10" x14ac:dyDescent="0.3">
      <c r="A68" s="90" t="s">
        <v>51</v>
      </c>
      <c r="B68" s="132">
        <v>200980.68629000001</v>
      </c>
      <c r="C68" s="102">
        <v>0</v>
      </c>
      <c r="D68" s="102">
        <f>+B68-J68</f>
        <v>167.16735000000335</v>
      </c>
      <c r="E68" s="102">
        <v>0</v>
      </c>
      <c r="F68" s="102">
        <v>0</v>
      </c>
      <c r="G68" s="102">
        <v>0</v>
      </c>
      <c r="H68" s="102">
        <v>0</v>
      </c>
      <c r="I68" s="102">
        <v>0</v>
      </c>
      <c r="J68" s="105">
        <v>200813.51894000001</v>
      </c>
    </row>
    <row r="69" spans="1:10" x14ac:dyDescent="0.3">
      <c r="A69" s="90" t="s">
        <v>100</v>
      </c>
      <c r="B69" s="132">
        <v>2115765.2769999998</v>
      </c>
      <c r="C69" s="102">
        <v>0</v>
      </c>
      <c r="D69" s="102">
        <v>0</v>
      </c>
      <c r="E69" s="102">
        <v>0</v>
      </c>
      <c r="F69" s="102">
        <v>0</v>
      </c>
      <c r="G69" s="102">
        <v>0</v>
      </c>
      <c r="H69" s="102">
        <v>0</v>
      </c>
      <c r="I69" s="102">
        <v>0</v>
      </c>
      <c r="J69" s="122">
        <v>2115765.2769999998</v>
      </c>
    </row>
    <row r="70" spans="1:10" ht="17.100000000000001" customHeight="1" x14ac:dyDescent="0.3">
      <c r="A70" s="137" t="s">
        <v>101</v>
      </c>
      <c r="B70" s="97">
        <f>SUM(B66:B69)</f>
        <v>3569976.6002051998</v>
      </c>
      <c r="C70" s="97">
        <f t="shared" ref="C70:J70" si="15">SUM(C66:C69)</f>
        <v>7005.0056985598803</v>
      </c>
      <c r="D70" s="97">
        <f t="shared" si="15"/>
        <v>167.16735000000335</v>
      </c>
      <c r="E70" s="97">
        <f t="shared" si="15"/>
        <v>0</v>
      </c>
      <c r="F70" s="97">
        <f t="shared" si="15"/>
        <v>0</v>
      </c>
      <c r="G70" s="97">
        <f t="shared" si="15"/>
        <v>0</v>
      </c>
      <c r="H70" s="97">
        <f t="shared" si="15"/>
        <v>0</v>
      </c>
      <c r="I70" s="97">
        <f t="shared" si="15"/>
        <v>0</v>
      </c>
      <c r="J70" s="97">
        <f t="shared" si="15"/>
        <v>3576814.4385537598</v>
      </c>
    </row>
    <row r="71" spans="1:10" ht="12" customHeight="1" x14ac:dyDescent="0.3"/>
    <row r="72" spans="1:10" ht="25.5" customHeight="1" x14ac:dyDescent="0.3">
      <c r="A72" s="116" t="s">
        <v>102</v>
      </c>
      <c r="B72" s="117" t="s">
        <v>230</v>
      </c>
      <c r="C72" s="117" t="s">
        <v>65</v>
      </c>
      <c r="D72" s="117" t="s">
        <v>66</v>
      </c>
      <c r="E72" s="117" t="s">
        <v>67</v>
      </c>
      <c r="F72" s="117" t="s">
        <v>68</v>
      </c>
      <c r="G72" s="117" t="s">
        <v>69</v>
      </c>
      <c r="H72" s="117" t="s">
        <v>70</v>
      </c>
      <c r="I72" s="117" t="s">
        <v>71</v>
      </c>
      <c r="J72" s="117" t="s">
        <v>4548</v>
      </c>
    </row>
    <row r="73" spans="1:10" x14ac:dyDescent="0.3">
      <c r="A73" s="109" t="s">
        <v>103</v>
      </c>
      <c r="B73" s="132">
        <f>B22</f>
        <v>49403350.231091</v>
      </c>
      <c r="C73" s="132">
        <f t="shared" ref="C73:J73" si="16">C22</f>
        <v>6928.0703800000001</v>
      </c>
      <c r="D73" s="132">
        <f t="shared" si="16"/>
        <v>266953.50277999998</v>
      </c>
      <c r="E73" s="132">
        <f t="shared" si="16"/>
        <v>600392.42821999989</v>
      </c>
      <c r="F73" s="132">
        <f t="shared" si="16"/>
        <v>1820.489689</v>
      </c>
      <c r="G73" s="132">
        <f t="shared" si="16"/>
        <v>60128.325723999202</v>
      </c>
      <c r="H73" s="132">
        <f t="shared" si="16"/>
        <v>0</v>
      </c>
      <c r="I73" s="132">
        <f t="shared" si="16"/>
        <v>200.10328999999999</v>
      </c>
      <c r="J73" s="132">
        <f t="shared" si="16"/>
        <v>49203453.124415003</v>
      </c>
    </row>
    <row r="74" spans="1:10" x14ac:dyDescent="0.3">
      <c r="A74" s="109" t="s">
        <v>104</v>
      </c>
      <c r="B74" s="132">
        <f>B50</f>
        <v>32494760.461048</v>
      </c>
      <c r="C74" s="132">
        <f t="shared" ref="C74:J74" si="17">C50</f>
        <v>2101975.7512999997</v>
      </c>
      <c r="D74" s="132">
        <f t="shared" si="17"/>
        <v>272547.77036000148</v>
      </c>
      <c r="E74" s="132">
        <f t="shared" si="17"/>
        <v>42906.387040000001</v>
      </c>
      <c r="F74" s="132">
        <f t="shared" si="17"/>
        <v>0</v>
      </c>
      <c r="G74" s="132">
        <f t="shared" si="17"/>
        <v>0</v>
      </c>
      <c r="H74" s="132">
        <f t="shared" si="17"/>
        <v>1106224.0248799995</v>
      </c>
      <c r="I74" s="132">
        <f t="shared" si="17"/>
        <v>0</v>
      </c>
      <c r="J74" s="132">
        <f t="shared" si="17"/>
        <v>35430412.466867998</v>
      </c>
    </row>
    <row r="75" spans="1:10" ht="12" customHeight="1" x14ac:dyDescent="0.3">
      <c r="A75" s="110" t="s">
        <v>105</v>
      </c>
      <c r="B75" s="97">
        <f>SUM(B73:B74)</f>
        <v>81898110.692139</v>
      </c>
      <c r="C75" s="97">
        <f t="shared" ref="C75:J75" si="18">SUM(C73:C74)</f>
        <v>2108903.8216799996</v>
      </c>
      <c r="D75" s="97">
        <f t="shared" si="18"/>
        <v>539501.27314000146</v>
      </c>
      <c r="E75" s="97">
        <f t="shared" si="18"/>
        <v>643298.81525999983</v>
      </c>
      <c r="F75" s="97">
        <f t="shared" si="18"/>
        <v>1820.489689</v>
      </c>
      <c r="G75" s="97">
        <f t="shared" si="18"/>
        <v>60128.325723999202</v>
      </c>
      <c r="H75" s="97">
        <f t="shared" si="18"/>
        <v>1106224.0248799995</v>
      </c>
      <c r="I75" s="97">
        <f t="shared" si="18"/>
        <v>200.10328999999999</v>
      </c>
      <c r="J75" s="97">
        <f t="shared" si="18"/>
        <v>84633865.591282994</v>
      </c>
    </row>
    <row r="76" spans="1:10" ht="12" customHeight="1" x14ac:dyDescent="0.3">
      <c r="A76" s="112"/>
      <c r="B76" s="108"/>
      <c r="C76" s="108"/>
      <c r="D76" s="108"/>
      <c r="E76" s="108"/>
      <c r="F76" s="108"/>
      <c r="G76" s="108"/>
      <c r="H76" s="108"/>
      <c r="I76" s="108"/>
      <c r="J76" s="108"/>
    </row>
    <row r="77" spans="1:10" ht="25.5" customHeight="1" x14ac:dyDescent="0.3">
      <c r="A77" s="116" t="s">
        <v>102</v>
      </c>
      <c r="B77" s="117" t="s">
        <v>230</v>
      </c>
      <c r="C77" s="117" t="s">
        <v>65</v>
      </c>
      <c r="D77" s="117" t="s">
        <v>66</v>
      </c>
      <c r="E77" s="117" t="s">
        <v>67</v>
      </c>
      <c r="F77" s="117" t="s">
        <v>68</v>
      </c>
      <c r="G77" s="117" t="s">
        <v>69</v>
      </c>
      <c r="H77" s="117" t="s">
        <v>70</v>
      </c>
      <c r="I77" s="117" t="s">
        <v>71</v>
      </c>
      <c r="J77" s="117" t="s">
        <v>4548</v>
      </c>
    </row>
    <row r="78" spans="1:10" ht="12" customHeight="1" x14ac:dyDescent="0.3">
      <c r="A78" s="113" t="s">
        <v>106</v>
      </c>
      <c r="B78" s="114">
        <f>B70</f>
        <v>3569976.6002051998</v>
      </c>
      <c r="C78" s="114">
        <f t="shared" ref="C78:J78" si="19">C70</f>
        <v>7005.0056985598803</v>
      </c>
      <c r="D78" s="114">
        <f t="shared" si="19"/>
        <v>167.16735000000335</v>
      </c>
      <c r="E78" s="114">
        <f t="shared" si="19"/>
        <v>0</v>
      </c>
      <c r="F78" s="114">
        <f t="shared" si="19"/>
        <v>0</v>
      </c>
      <c r="G78" s="114">
        <f t="shared" si="19"/>
        <v>0</v>
      </c>
      <c r="H78" s="114">
        <f t="shared" si="19"/>
        <v>0</v>
      </c>
      <c r="I78" s="114">
        <f t="shared" si="19"/>
        <v>0</v>
      </c>
      <c r="J78" s="114">
        <f t="shared" si="19"/>
        <v>3576814.4385537598</v>
      </c>
    </row>
    <row r="79" spans="1:10" x14ac:dyDescent="0.3">
      <c r="A79" s="112"/>
      <c r="B79" s="132"/>
      <c r="C79" s="132"/>
      <c r="D79" s="132"/>
      <c r="E79" s="132"/>
      <c r="F79" s="132"/>
      <c r="G79" s="132"/>
      <c r="H79" s="132"/>
      <c r="I79" s="132"/>
      <c r="J79" s="132"/>
    </row>
    <row r="80" spans="1:10" x14ac:dyDescent="0.3">
      <c r="A80" s="115" t="s">
        <v>107</v>
      </c>
    </row>
  </sheetData>
  <mergeCells count="9">
    <mergeCell ref="A57:J57"/>
    <mergeCell ref="A59:J59"/>
    <mergeCell ref="A2:J2"/>
    <mergeCell ref="A3:J3"/>
    <mergeCell ref="A4:J4"/>
    <mergeCell ref="A53:J53"/>
    <mergeCell ref="A54:J54"/>
    <mergeCell ref="A55:J55"/>
    <mergeCell ref="A52:J52"/>
  </mergeCells>
  <hyperlinks>
    <hyperlink ref="A1" location="INDICE!A1" display="Menú Principal " xr:uid="{0C6C1441-F5FA-4B75-AD69-075B994D15FE}"/>
  </hyperlinks>
  <pageMargins left="0.70866141732283472" right="0.70866141732283472" top="0.74803149606299213" bottom="0.74803149606299213" header="0.31496062992125984" footer="0.31496062992125984"/>
  <pageSetup paperSize="9" scale="5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3"/>
  <dimension ref="A1:AO383"/>
  <sheetViews>
    <sheetView workbookViewId="0"/>
  </sheetViews>
  <sheetFormatPr baseColWidth="10" defaultRowHeight="14.4" x14ac:dyDescent="0.3"/>
  <cols>
    <col min="1" max="1" width="14.77734375" customWidth="1"/>
    <col min="11" max="11" width="28.21875" customWidth="1"/>
    <col min="18" max="18" width="17.77734375" customWidth="1"/>
    <col min="19" max="21" width="15.21875" customWidth="1"/>
    <col min="22" max="22" width="14.21875" customWidth="1"/>
    <col min="23" max="23" width="27.21875" customWidth="1"/>
    <col min="24" max="25" width="11.77734375" customWidth="1"/>
    <col min="26" max="26" width="17.77734375" customWidth="1"/>
    <col min="27" max="27" width="18.44140625" customWidth="1"/>
    <col min="28" max="28" width="37.21875" customWidth="1"/>
    <col min="29" max="30" width="16.77734375" customWidth="1"/>
    <col min="40" max="40" width="17.21875" customWidth="1"/>
  </cols>
  <sheetData>
    <row r="1" spans="1:41" x14ac:dyDescent="0.3">
      <c r="A1" s="498" t="s">
        <v>5033</v>
      </c>
    </row>
    <row r="2" spans="1:41" ht="25.5" customHeight="1" x14ac:dyDescent="0.3">
      <c r="A2" s="6" t="s">
        <v>4498</v>
      </c>
      <c r="B2" s="4" t="s">
        <v>232</v>
      </c>
      <c r="C2" s="4" t="s">
        <v>233</v>
      </c>
      <c r="D2" s="4" t="s">
        <v>200</v>
      </c>
      <c r="E2" s="4" t="s">
        <v>234</v>
      </c>
      <c r="F2" s="4" t="s">
        <v>235</v>
      </c>
      <c r="G2" s="4" t="s">
        <v>236</v>
      </c>
      <c r="H2" s="4" t="s">
        <v>4499</v>
      </c>
      <c r="I2" s="4" t="s">
        <v>237</v>
      </c>
      <c r="J2" s="7" t="s">
        <v>4500</v>
      </c>
      <c r="K2" s="4" t="s">
        <v>4501</v>
      </c>
      <c r="L2" s="4" t="s">
        <v>238</v>
      </c>
      <c r="M2" s="4" t="s">
        <v>239</v>
      </c>
      <c r="N2" s="4" t="s">
        <v>240</v>
      </c>
      <c r="O2" s="10" t="s">
        <v>241</v>
      </c>
      <c r="P2" s="10" t="s">
        <v>242</v>
      </c>
      <c r="Q2" s="10" t="s">
        <v>243</v>
      </c>
      <c r="R2" s="8" t="s">
        <v>4544</v>
      </c>
      <c r="S2" s="9" t="s">
        <v>4502</v>
      </c>
      <c r="T2" s="9" t="s">
        <v>4503</v>
      </c>
      <c r="U2" s="9" t="s">
        <v>67</v>
      </c>
      <c r="V2" s="11" t="s">
        <v>244</v>
      </c>
      <c r="W2" s="13" t="s">
        <v>4504</v>
      </c>
      <c r="X2" s="11" t="s">
        <v>245</v>
      </c>
      <c r="Y2" s="14" t="s">
        <v>246</v>
      </c>
      <c r="Z2" s="8" t="s">
        <v>4546</v>
      </c>
      <c r="AA2" s="7" t="s">
        <v>4505</v>
      </c>
      <c r="AB2" s="7" t="s">
        <v>247</v>
      </c>
      <c r="AC2" s="7" t="s">
        <v>248</v>
      </c>
      <c r="AD2" s="7" t="s">
        <v>249</v>
      </c>
      <c r="AE2" s="7" t="s">
        <v>250</v>
      </c>
      <c r="AF2" s="7" t="s">
        <v>251</v>
      </c>
      <c r="AG2" s="12" t="s">
        <v>4506</v>
      </c>
      <c r="AH2" s="12" t="s">
        <v>4507</v>
      </c>
      <c r="AI2" s="4" t="s">
        <v>252</v>
      </c>
      <c r="AJ2" s="15" t="s">
        <v>4508</v>
      </c>
      <c r="AK2" s="15" t="s">
        <v>4509</v>
      </c>
      <c r="AL2" s="15" t="s">
        <v>4510</v>
      </c>
      <c r="AM2" s="4" t="s">
        <v>253</v>
      </c>
      <c r="AN2" s="8" t="s">
        <v>254</v>
      </c>
    </row>
    <row r="3" spans="1:41" x14ac:dyDescent="0.3">
      <c r="A3">
        <v>20056000</v>
      </c>
      <c r="B3">
        <v>1</v>
      </c>
      <c r="C3">
        <v>1</v>
      </c>
      <c r="D3">
        <v>1</v>
      </c>
      <c r="E3" t="s">
        <v>255</v>
      </c>
      <c r="F3" t="s">
        <v>256</v>
      </c>
      <c r="G3" t="s">
        <v>211</v>
      </c>
      <c r="H3" t="s">
        <v>199</v>
      </c>
      <c r="I3" t="s">
        <v>200</v>
      </c>
      <c r="J3" t="s">
        <v>202</v>
      </c>
      <c r="K3" t="s">
        <v>128</v>
      </c>
      <c r="L3" t="s">
        <v>257</v>
      </c>
      <c r="M3" t="s">
        <v>258</v>
      </c>
      <c r="N3" t="s">
        <v>259</v>
      </c>
      <c r="O3" t="s">
        <v>260</v>
      </c>
      <c r="P3" t="s">
        <v>260</v>
      </c>
      <c r="Q3" t="s">
        <v>128</v>
      </c>
      <c r="R3" s="1">
        <v>340258.09</v>
      </c>
      <c r="S3" s="1">
        <v>0</v>
      </c>
      <c r="T3" s="1">
        <v>0</v>
      </c>
      <c r="U3" s="1">
        <v>0</v>
      </c>
      <c r="V3" s="1">
        <v>0</v>
      </c>
      <c r="W3" s="1">
        <f>Z3-R3-S3+T3</f>
        <v>0</v>
      </c>
      <c r="X3" s="16">
        <v>0</v>
      </c>
      <c r="Y3" s="16">
        <v>0</v>
      </c>
      <c r="Z3" s="1">
        <v>340258.09</v>
      </c>
      <c r="AA3" s="17">
        <v>32497</v>
      </c>
      <c r="AB3" s="17">
        <v>47107</v>
      </c>
      <c r="AC3" s="1">
        <v>6300000</v>
      </c>
      <c r="AD3" s="1">
        <v>4083098.29</v>
      </c>
      <c r="AE3" s="16">
        <f>(AB3-AO3)/365</f>
        <v>2.3917808219178083</v>
      </c>
      <c r="AF3" s="16">
        <f>(AB3-AA3)/365</f>
        <v>40.027397260273972</v>
      </c>
      <c r="AG3" s="19">
        <v>0.02</v>
      </c>
      <c r="AH3" t="s">
        <v>261</v>
      </c>
      <c r="AI3">
        <v>0</v>
      </c>
      <c r="AJ3" s="16">
        <f>(AB3-AO3)/365</f>
        <v>2.3917808219178083</v>
      </c>
      <c r="AK3" s="16">
        <f>(AB3-AA3)/365</f>
        <v>40.027397260273972</v>
      </c>
      <c r="AL3" s="19">
        <v>0.02</v>
      </c>
      <c r="AM3" t="s">
        <v>128</v>
      </c>
      <c r="AN3" t="s">
        <v>128</v>
      </c>
      <c r="AO3" s="20">
        <v>46234</v>
      </c>
    </row>
    <row r="4" spans="1:41" x14ac:dyDescent="0.3">
      <c r="A4">
        <v>20061001</v>
      </c>
      <c r="B4">
        <v>1</v>
      </c>
      <c r="C4">
        <v>1</v>
      </c>
      <c r="D4">
        <v>1</v>
      </c>
      <c r="E4" t="s">
        <v>255</v>
      </c>
      <c r="F4" t="s">
        <v>256</v>
      </c>
      <c r="G4" t="s">
        <v>211</v>
      </c>
      <c r="H4" t="s">
        <v>199</v>
      </c>
      <c r="I4" t="s">
        <v>200</v>
      </c>
      <c r="J4" t="s">
        <v>202</v>
      </c>
      <c r="K4" t="s">
        <v>128</v>
      </c>
      <c r="L4" t="s">
        <v>257</v>
      </c>
      <c r="M4" t="s">
        <v>258</v>
      </c>
      <c r="N4" t="s">
        <v>259</v>
      </c>
      <c r="O4" t="s">
        <v>262</v>
      </c>
      <c r="P4" t="s">
        <v>262</v>
      </c>
      <c r="Q4" t="s">
        <v>128</v>
      </c>
      <c r="R4" s="1">
        <v>2796708.24</v>
      </c>
      <c r="S4" s="1">
        <v>0</v>
      </c>
      <c r="T4" s="1">
        <v>254246.18</v>
      </c>
      <c r="U4" s="1">
        <v>27967.08</v>
      </c>
      <c r="V4" s="1">
        <v>0</v>
      </c>
      <c r="W4" s="1">
        <f t="shared" ref="W4:W67" si="0">Z4-R4-S4+T4</f>
        <v>0</v>
      </c>
      <c r="X4" s="16">
        <v>0</v>
      </c>
      <c r="Y4" s="16">
        <v>0</v>
      </c>
      <c r="Z4" s="1">
        <v>2542462.06</v>
      </c>
      <c r="AA4" s="17">
        <v>33408</v>
      </c>
      <c r="AB4" s="17">
        <v>48035</v>
      </c>
      <c r="AC4" s="1">
        <v>12203816.9</v>
      </c>
      <c r="AD4" s="1">
        <v>12203816.9</v>
      </c>
      <c r="AE4" s="16">
        <f t="shared" ref="AE4:AE67" si="1">(AB4-AO4)/365</f>
        <v>4.934246575342466</v>
      </c>
      <c r="AF4" s="16">
        <f t="shared" ref="AF4:AF67" si="2">(AB4-AA4)/365</f>
        <v>40.073972602739723</v>
      </c>
      <c r="AG4" s="19">
        <v>0.02</v>
      </c>
      <c r="AH4" t="s">
        <v>261</v>
      </c>
      <c r="AI4">
        <v>0</v>
      </c>
      <c r="AJ4" s="16">
        <f t="shared" ref="AJ4:AJ67" si="3">(AB4-AO4)/365</f>
        <v>4.934246575342466</v>
      </c>
      <c r="AK4" s="16">
        <f t="shared" ref="AK4:AK67" si="4">(AB4-AA4)/365</f>
        <v>40.073972602739723</v>
      </c>
      <c r="AL4" s="19">
        <v>0.02</v>
      </c>
      <c r="AM4" t="s">
        <v>128</v>
      </c>
      <c r="AN4" t="s">
        <v>128</v>
      </c>
      <c r="AO4" s="20">
        <v>46234</v>
      </c>
    </row>
    <row r="5" spans="1:41" x14ac:dyDescent="0.3">
      <c r="A5">
        <v>20062000</v>
      </c>
      <c r="B5">
        <v>1</v>
      </c>
      <c r="C5">
        <v>0</v>
      </c>
      <c r="D5">
        <v>0</v>
      </c>
      <c r="E5" t="s">
        <v>255</v>
      </c>
      <c r="F5" t="s">
        <v>208</v>
      </c>
      <c r="G5" t="s">
        <v>208</v>
      </c>
      <c r="H5" t="s">
        <v>208</v>
      </c>
      <c r="I5" t="s">
        <v>208</v>
      </c>
      <c r="J5" t="s">
        <v>202</v>
      </c>
      <c r="K5" t="s">
        <v>128</v>
      </c>
      <c r="L5" t="s">
        <v>227</v>
      </c>
      <c r="M5" t="s">
        <v>258</v>
      </c>
      <c r="N5" t="s">
        <v>259</v>
      </c>
      <c r="O5" t="s">
        <v>263</v>
      </c>
      <c r="P5" t="s">
        <v>263</v>
      </c>
      <c r="Q5" t="s">
        <v>128</v>
      </c>
      <c r="R5" s="1">
        <v>453745.76</v>
      </c>
      <c r="S5" s="1">
        <v>0</v>
      </c>
      <c r="T5" s="1">
        <v>0</v>
      </c>
      <c r="U5" s="1">
        <v>0</v>
      </c>
      <c r="V5" s="1">
        <v>0</v>
      </c>
      <c r="W5" s="1">
        <f t="shared" si="0"/>
        <v>0.143999999971129</v>
      </c>
      <c r="X5" s="16">
        <v>0</v>
      </c>
      <c r="Y5" s="16">
        <v>0</v>
      </c>
      <c r="Z5" s="1">
        <v>453745.90399999998</v>
      </c>
      <c r="AA5" s="17">
        <v>33699</v>
      </c>
      <c r="AB5" s="17">
        <v>48310</v>
      </c>
      <c r="AC5" s="1">
        <v>2270200</v>
      </c>
      <c r="AD5" s="1">
        <v>2268767.86</v>
      </c>
      <c r="AE5" s="16">
        <f t="shared" si="1"/>
        <v>5.6876712328767125</v>
      </c>
      <c r="AF5" s="16">
        <f t="shared" si="2"/>
        <v>40.030136986301372</v>
      </c>
      <c r="AG5" s="19">
        <v>0.02</v>
      </c>
      <c r="AH5" t="s">
        <v>261</v>
      </c>
      <c r="AI5">
        <v>0</v>
      </c>
      <c r="AJ5" s="16">
        <f t="shared" si="3"/>
        <v>5.6876712328767125</v>
      </c>
      <c r="AK5" s="16">
        <f t="shared" si="4"/>
        <v>40.030136986301372</v>
      </c>
      <c r="AL5" s="19">
        <v>0.02</v>
      </c>
      <c r="AM5" t="s">
        <v>128</v>
      </c>
      <c r="AN5" t="s">
        <v>128</v>
      </c>
      <c r="AO5" s="20">
        <v>46234</v>
      </c>
    </row>
    <row r="6" spans="1:41" x14ac:dyDescent="0.3">
      <c r="A6">
        <v>20070000</v>
      </c>
      <c r="B6">
        <v>1</v>
      </c>
      <c r="C6">
        <v>1</v>
      </c>
      <c r="D6">
        <v>1</v>
      </c>
      <c r="E6" t="s">
        <v>264</v>
      </c>
      <c r="F6" t="s">
        <v>256</v>
      </c>
      <c r="G6" t="s">
        <v>211</v>
      </c>
      <c r="H6" t="s">
        <v>199</v>
      </c>
      <c r="I6" t="s">
        <v>200</v>
      </c>
      <c r="J6" t="s">
        <v>202</v>
      </c>
      <c r="K6" t="s">
        <v>128</v>
      </c>
      <c r="L6" t="s">
        <v>257</v>
      </c>
      <c r="M6" t="s">
        <v>258</v>
      </c>
      <c r="N6" t="s">
        <v>259</v>
      </c>
      <c r="O6" t="s">
        <v>265</v>
      </c>
      <c r="P6" t="s">
        <v>265</v>
      </c>
      <c r="Q6" t="s">
        <v>128</v>
      </c>
      <c r="R6" s="1">
        <v>11999594.952</v>
      </c>
      <c r="S6" s="1">
        <v>0</v>
      </c>
      <c r="T6" s="1">
        <v>0</v>
      </c>
      <c r="U6" s="1">
        <v>0</v>
      </c>
      <c r="V6" s="1">
        <v>0</v>
      </c>
      <c r="W6" s="1">
        <f t="shared" si="0"/>
        <v>0</v>
      </c>
      <c r="X6" s="16">
        <v>0</v>
      </c>
      <c r="Y6" s="16">
        <v>0</v>
      </c>
      <c r="Z6" s="1">
        <v>11999594.952</v>
      </c>
      <c r="AA6" s="17">
        <v>35868</v>
      </c>
      <c r="AB6" s="17">
        <v>50478</v>
      </c>
      <c r="AC6" s="1">
        <v>30000000</v>
      </c>
      <c r="AD6" s="1">
        <v>29998987.620000001</v>
      </c>
      <c r="AE6" s="16">
        <f>(AB6-AO6)/365</f>
        <v>11.627397260273973</v>
      </c>
      <c r="AF6" s="16">
        <f t="shared" si="2"/>
        <v>40.027397260273972</v>
      </c>
      <c r="AG6" s="19">
        <v>0.02</v>
      </c>
      <c r="AH6" t="s">
        <v>261</v>
      </c>
      <c r="AI6">
        <v>0</v>
      </c>
      <c r="AJ6" s="16">
        <f t="shared" si="3"/>
        <v>11.627397260273973</v>
      </c>
      <c r="AK6" s="16">
        <f t="shared" si="4"/>
        <v>40.027397260273972</v>
      </c>
      <c r="AL6" s="19">
        <v>0.02</v>
      </c>
      <c r="AM6" t="s">
        <v>128</v>
      </c>
      <c r="AN6" t="s">
        <v>128</v>
      </c>
      <c r="AO6" s="20">
        <v>46234</v>
      </c>
    </row>
    <row r="7" spans="1:41" x14ac:dyDescent="0.3">
      <c r="A7">
        <v>20071000</v>
      </c>
      <c r="B7">
        <v>1</v>
      </c>
      <c r="C7">
        <v>1</v>
      </c>
      <c r="D7">
        <v>1</v>
      </c>
      <c r="E7" t="s">
        <v>255</v>
      </c>
      <c r="F7" t="s">
        <v>256</v>
      </c>
      <c r="G7" t="s">
        <v>211</v>
      </c>
      <c r="H7" t="s">
        <v>199</v>
      </c>
      <c r="I7" t="s">
        <v>200</v>
      </c>
      <c r="J7" t="s">
        <v>202</v>
      </c>
      <c r="K7" t="s">
        <v>128</v>
      </c>
      <c r="L7" t="s">
        <v>257</v>
      </c>
      <c r="M7" t="s">
        <v>258</v>
      </c>
      <c r="N7" t="s">
        <v>259</v>
      </c>
      <c r="O7" t="s">
        <v>266</v>
      </c>
      <c r="P7" t="s">
        <v>266</v>
      </c>
      <c r="Q7" t="s">
        <v>128</v>
      </c>
      <c r="R7" s="1">
        <v>3250000</v>
      </c>
      <c r="S7" s="1">
        <v>0</v>
      </c>
      <c r="T7" s="1">
        <v>0</v>
      </c>
      <c r="U7" s="1">
        <v>0</v>
      </c>
      <c r="V7" s="1">
        <v>0</v>
      </c>
      <c r="W7" s="1">
        <f t="shared" si="0"/>
        <v>0</v>
      </c>
      <c r="X7" s="16">
        <v>0</v>
      </c>
      <c r="Y7" s="16">
        <v>0</v>
      </c>
      <c r="Z7" s="1">
        <v>3250000</v>
      </c>
      <c r="AA7" s="17">
        <v>36087</v>
      </c>
      <c r="AB7" s="17">
        <v>50697</v>
      </c>
      <c r="AC7" s="1">
        <v>7800000</v>
      </c>
      <c r="AD7" s="1">
        <v>7800000</v>
      </c>
      <c r="AE7" s="16">
        <f t="shared" si="1"/>
        <v>12.227397260273973</v>
      </c>
      <c r="AF7" s="16">
        <f t="shared" si="2"/>
        <v>40.027397260273972</v>
      </c>
      <c r="AG7" s="19">
        <v>0.02</v>
      </c>
      <c r="AH7" t="s">
        <v>261</v>
      </c>
      <c r="AI7">
        <v>0</v>
      </c>
      <c r="AJ7" s="16">
        <f t="shared" si="3"/>
        <v>12.227397260273973</v>
      </c>
      <c r="AK7" s="16">
        <f t="shared" si="4"/>
        <v>40.027397260273972</v>
      </c>
      <c r="AL7" s="19">
        <v>0.02</v>
      </c>
      <c r="AM7" t="s">
        <v>128</v>
      </c>
      <c r="AN7" t="s">
        <v>128</v>
      </c>
      <c r="AO7" s="20">
        <v>46234</v>
      </c>
    </row>
    <row r="8" spans="1:41" x14ac:dyDescent="0.3">
      <c r="A8">
        <v>20100000</v>
      </c>
      <c r="B8">
        <v>1</v>
      </c>
      <c r="C8">
        <v>0</v>
      </c>
      <c r="D8">
        <v>0</v>
      </c>
      <c r="E8" t="s">
        <v>255</v>
      </c>
      <c r="F8" t="s">
        <v>208</v>
      </c>
      <c r="G8" t="s">
        <v>208</v>
      </c>
      <c r="H8" t="s">
        <v>208</v>
      </c>
      <c r="I8" t="s">
        <v>208</v>
      </c>
      <c r="J8" t="s">
        <v>202</v>
      </c>
      <c r="K8" t="s">
        <v>134</v>
      </c>
      <c r="L8" t="s">
        <v>229</v>
      </c>
      <c r="M8" t="s">
        <v>258</v>
      </c>
      <c r="N8" t="s">
        <v>259</v>
      </c>
      <c r="O8" t="s">
        <v>267</v>
      </c>
      <c r="P8" t="s">
        <v>267</v>
      </c>
      <c r="Q8" t="s">
        <v>134</v>
      </c>
      <c r="R8" s="1">
        <v>42860000</v>
      </c>
      <c r="S8" s="1">
        <v>0</v>
      </c>
      <c r="T8" s="1">
        <v>0</v>
      </c>
      <c r="U8" s="1">
        <v>0</v>
      </c>
      <c r="V8" s="1">
        <v>0</v>
      </c>
      <c r="W8" s="1">
        <f t="shared" si="0"/>
        <v>0</v>
      </c>
      <c r="X8" s="16">
        <v>0</v>
      </c>
      <c r="Y8" s="16">
        <v>0</v>
      </c>
      <c r="Z8" s="1">
        <v>42860000</v>
      </c>
      <c r="AA8" s="17">
        <v>45050</v>
      </c>
      <c r="AB8" s="17">
        <v>48259</v>
      </c>
      <c r="AC8" s="1">
        <v>50000000</v>
      </c>
      <c r="AD8" s="1">
        <v>50000000</v>
      </c>
      <c r="AE8" s="16">
        <f t="shared" si="1"/>
        <v>5.5479452054794525</v>
      </c>
      <c r="AF8" s="16">
        <f t="shared" si="2"/>
        <v>8.7917808219178077</v>
      </c>
      <c r="AG8" s="19">
        <v>5.3318780000000003E-2</v>
      </c>
      <c r="AH8" t="s">
        <v>268</v>
      </c>
      <c r="AI8">
        <v>1.2282599999999999E-2</v>
      </c>
      <c r="AJ8" s="16">
        <f t="shared" si="3"/>
        <v>5.5479452054794525</v>
      </c>
      <c r="AK8" s="16">
        <f t="shared" si="4"/>
        <v>8.7917808219178077</v>
      </c>
      <c r="AL8" s="19">
        <v>5.3318780000000003E-2</v>
      </c>
      <c r="AM8" t="s">
        <v>134</v>
      </c>
      <c r="AN8" t="s">
        <v>134</v>
      </c>
      <c r="AO8" s="20">
        <v>46234</v>
      </c>
    </row>
    <row r="9" spans="1:41" x14ac:dyDescent="0.3">
      <c r="A9">
        <v>20255000</v>
      </c>
      <c r="B9">
        <v>1</v>
      </c>
      <c r="C9">
        <v>1</v>
      </c>
      <c r="D9">
        <v>1</v>
      </c>
      <c r="E9" t="s">
        <v>255</v>
      </c>
      <c r="F9" t="s">
        <v>256</v>
      </c>
      <c r="G9" t="s">
        <v>211</v>
      </c>
      <c r="H9" t="s">
        <v>199</v>
      </c>
      <c r="I9" t="s">
        <v>200</v>
      </c>
      <c r="J9" t="s">
        <v>202</v>
      </c>
      <c r="K9" t="s">
        <v>128</v>
      </c>
      <c r="L9" t="s">
        <v>257</v>
      </c>
      <c r="M9" t="s">
        <v>258</v>
      </c>
      <c r="N9" t="s">
        <v>259</v>
      </c>
      <c r="O9" t="s">
        <v>269</v>
      </c>
      <c r="P9" t="s">
        <v>269</v>
      </c>
      <c r="Q9" t="s">
        <v>128</v>
      </c>
      <c r="R9" s="1">
        <v>197114.58</v>
      </c>
      <c r="S9" s="1">
        <v>0</v>
      </c>
      <c r="T9" s="1">
        <v>197114.58</v>
      </c>
      <c r="U9" s="1">
        <v>844.13</v>
      </c>
      <c r="V9" s="1">
        <v>0</v>
      </c>
      <c r="W9" s="1">
        <f t="shared" si="0"/>
        <v>0</v>
      </c>
      <c r="X9" s="16">
        <v>0</v>
      </c>
      <c r="Y9" s="16">
        <v>0</v>
      </c>
      <c r="Z9" s="1">
        <v>0</v>
      </c>
      <c r="AA9" s="17">
        <v>37099</v>
      </c>
      <c r="AB9" s="17">
        <v>46230</v>
      </c>
      <c r="AC9" s="1">
        <v>9000000</v>
      </c>
      <c r="AD9" s="1">
        <v>8859976.0999999996</v>
      </c>
      <c r="AE9" s="16">
        <f>(AB9-AO9)/365</f>
        <v>-1.0958904109589041E-2</v>
      </c>
      <c r="AF9" s="16">
        <f t="shared" si="2"/>
        <v>25.016438356164382</v>
      </c>
      <c r="AG9" s="19">
        <v>5.3900000000000003E-2</v>
      </c>
      <c r="AH9" t="s">
        <v>261</v>
      </c>
      <c r="AI9">
        <v>0</v>
      </c>
      <c r="AJ9" s="16">
        <f>(AB9-AO9)/365</f>
        <v>-1.0958904109589041E-2</v>
      </c>
      <c r="AK9" s="16">
        <f t="shared" si="4"/>
        <v>25.016438356164382</v>
      </c>
      <c r="AL9" s="19">
        <v>5.3900000000000003E-2</v>
      </c>
      <c r="AM9" t="s">
        <v>128</v>
      </c>
      <c r="AN9" t="s">
        <v>128</v>
      </c>
      <c r="AO9" s="20">
        <v>46234</v>
      </c>
    </row>
    <row r="10" spans="1:41" x14ac:dyDescent="0.3">
      <c r="A10">
        <v>20256000</v>
      </c>
      <c r="B10">
        <v>1</v>
      </c>
      <c r="C10">
        <v>1</v>
      </c>
      <c r="D10">
        <v>1</v>
      </c>
      <c r="E10" t="s">
        <v>255</v>
      </c>
      <c r="F10" t="s">
        <v>256</v>
      </c>
      <c r="G10" t="s">
        <v>211</v>
      </c>
      <c r="H10" t="s">
        <v>199</v>
      </c>
      <c r="I10" t="s">
        <v>200</v>
      </c>
      <c r="J10" t="s">
        <v>202</v>
      </c>
      <c r="K10" t="s">
        <v>128</v>
      </c>
      <c r="L10" t="s">
        <v>257</v>
      </c>
      <c r="M10" t="s">
        <v>258</v>
      </c>
      <c r="N10" t="s">
        <v>259</v>
      </c>
      <c r="O10" t="s">
        <v>270</v>
      </c>
      <c r="P10" t="s">
        <v>271</v>
      </c>
      <c r="Q10" t="s">
        <v>128</v>
      </c>
      <c r="R10" s="1">
        <v>750708.23</v>
      </c>
      <c r="S10" s="1">
        <v>0</v>
      </c>
      <c r="T10" s="1">
        <v>0</v>
      </c>
      <c r="U10" s="1">
        <v>0</v>
      </c>
      <c r="V10" s="1">
        <v>0</v>
      </c>
      <c r="W10" s="1">
        <f t="shared" si="0"/>
        <v>0</v>
      </c>
      <c r="X10" s="16">
        <v>0</v>
      </c>
      <c r="Y10" s="16">
        <v>0</v>
      </c>
      <c r="Z10" s="1">
        <v>750708.23</v>
      </c>
      <c r="AA10" s="17">
        <v>37398</v>
      </c>
      <c r="AB10" s="17">
        <v>46529</v>
      </c>
      <c r="AC10" s="1">
        <v>15200000</v>
      </c>
      <c r="AD10" s="1">
        <v>15080000</v>
      </c>
      <c r="AE10" s="16">
        <f t="shared" si="1"/>
        <v>0.80821917808219179</v>
      </c>
      <c r="AF10" s="16">
        <f t="shared" si="2"/>
        <v>25.016438356164382</v>
      </c>
      <c r="AG10" s="19">
        <v>5.3900000000000003E-2</v>
      </c>
      <c r="AH10" t="s">
        <v>261</v>
      </c>
      <c r="AI10">
        <v>0</v>
      </c>
      <c r="AJ10" s="16">
        <f t="shared" si="3"/>
        <v>0.80821917808219179</v>
      </c>
      <c r="AK10" s="16">
        <f t="shared" si="4"/>
        <v>25.016438356164382</v>
      </c>
      <c r="AL10" s="19">
        <v>5.3900000000000003E-2</v>
      </c>
      <c r="AM10" t="s">
        <v>128</v>
      </c>
      <c r="AN10" t="s">
        <v>128</v>
      </c>
      <c r="AO10" s="20">
        <v>46234</v>
      </c>
    </row>
    <row r="11" spans="1:41" x14ac:dyDescent="0.3">
      <c r="A11">
        <v>20257000</v>
      </c>
      <c r="B11">
        <v>1</v>
      </c>
      <c r="C11">
        <v>1</v>
      </c>
      <c r="D11">
        <v>1</v>
      </c>
      <c r="E11" t="s">
        <v>255</v>
      </c>
      <c r="F11" t="s">
        <v>256</v>
      </c>
      <c r="G11" t="s">
        <v>211</v>
      </c>
      <c r="H11" t="s">
        <v>199</v>
      </c>
      <c r="I11" t="s">
        <v>200</v>
      </c>
      <c r="J11" t="s">
        <v>202</v>
      </c>
      <c r="K11" t="s">
        <v>128</v>
      </c>
      <c r="L11" t="s">
        <v>257</v>
      </c>
      <c r="M11" t="s">
        <v>258</v>
      </c>
      <c r="N11" t="s">
        <v>259</v>
      </c>
      <c r="O11" t="s">
        <v>272</v>
      </c>
      <c r="P11" t="s">
        <v>273</v>
      </c>
      <c r="Q11" t="s">
        <v>128</v>
      </c>
      <c r="R11" s="1">
        <v>1707901.58</v>
      </c>
      <c r="S11" s="1">
        <v>0</v>
      </c>
      <c r="T11" s="1">
        <v>0</v>
      </c>
      <c r="U11" s="1">
        <v>0</v>
      </c>
      <c r="V11" s="1">
        <v>0</v>
      </c>
      <c r="W11" s="1">
        <f t="shared" si="0"/>
        <v>0</v>
      </c>
      <c r="X11" s="16">
        <v>0</v>
      </c>
      <c r="Y11" s="16">
        <v>0</v>
      </c>
      <c r="Z11" s="1">
        <v>1707901.58</v>
      </c>
      <c r="AA11" s="17">
        <v>37398</v>
      </c>
      <c r="AB11" s="17">
        <v>46529</v>
      </c>
      <c r="AC11" s="1">
        <v>40000000</v>
      </c>
      <c r="AD11" s="1">
        <v>35187390.920000002</v>
      </c>
      <c r="AE11" s="16">
        <f t="shared" si="1"/>
        <v>0.80821917808219179</v>
      </c>
      <c r="AF11" s="16">
        <f t="shared" si="2"/>
        <v>25.016438356164382</v>
      </c>
      <c r="AG11" s="19">
        <v>5.3900000000000003E-2</v>
      </c>
      <c r="AH11" t="s">
        <v>261</v>
      </c>
      <c r="AI11">
        <v>0</v>
      </c>
      <c r="AJ11" s="16">
        <f t="shared" si="3"/>
        <v>0.80821917808219179</v>
      </c>
      <c r="AK11" s="16">
        <f t="shared" si="4"/>
        <v>25.016438356164382</v>
      </c>
      <c r="AL11" s="19">
        <v>5.3900000000000003E-2</v>
      </c>
      <c r="AM11" t="s">
        <v>128</v>
      </c>
      <c r="AN11" t="s">
        <v>128</v>
      </c>
      <c r="AO11" s="20">
        <v>46234</v>
      </c>
    </row>
    <row r="12" spans="1:41" x14ac:dyDescent="0.3">
      <c r="A12">
        <v>20259000</v>
      </c>
      <c r="B12">
        <v>1</v>
      </c>
      <c r="C12">
        <v>1</v>
      </c>
      <c r="D12">
        <v>1</v>
      </c>
      <c r="E12" t="s">
        <v>255</v>
      </c>
      <c r="F12" t="s">
        <v>256</v>
      </c>
      <c r="G12" t="s">
        <v>211</v>
      </c>
      <c r="H12" t="s">
        <v>199</v>
      </c>
      <c r="I12" t="s">
        <v>200</v>
      </c>
      <c r="J12" t="s">
        <v>202</v>
      </c>
      <c r="K12" t="s">
        <v>128</v>
      </c>
      <c r="L12" t="s">
        <v>257</v>
      </c>
      <c r="M12" t="s">
        <v>258</v>
      </c>
      <c r="N12" t="s">
        <v>259</v>
      </c>
      <c r="O12" t="s">
        <v>274</v>
      </c>
      <c r="P12" t="s">
        <v>274</v>
      </c>
      <c r="Q12" t="s">
        <v>128</v>
      </c>
      <c r="R12" s="1">
        <v>1714758.72</v>
      </c>
      <c r="S12" s="1">
        <v>0</v>
      </c>
      <c r="T12" s="1">
        <v>0</v>
      </c>
      <c r="U12" s="1">
        <v>0</v>
      </c>
      <c r="V12" s="1">
        <v>0</v>
      </c>
      <c r="W12" s="1">
        <f t="shared" si="0"/>
        <v>0</v>
      </c>
      <c r="X12" s="16">
        <v>0</v>
      </c>
      <c r="Y12" s="16">
        <v>0</v>
      </c>
      <c r="Z12" s="1">
        <v>1714758.72</v>
      </c>
      <c r="AA12" s="17">
        <v>37606</v>
      </c>
      <c r="AB12" s="17">
        <v>46737</v>
      </c>
      <c r="AC12" s="1">
        <v>25000000</v>
      </c>
      <c r="AD12" s="1">
        <v>24515611.170000002</v>
      </c>
      <c r="AE12" s="16">
        <f t="shared" si="1"/>
        <v>1.3780821917808219</v>
      </c>
      <c r="AF12" s="16">
        <f t="shared" si="2"/>
        <v>25.016438356164382</v>
      </c>
      <c r="AG12" s="19">
        <v>5.4579999999999997E-2</v>
      </c>
      <c r="AH12" t="s">
        <v>261</v>
      </c>
      <c r="AI12">
        <v>0</v>
      </c>
      <c r="AJ12" s="16">
        <f t="shared" si="3"/>
        <v>1.3780821917808219</v>
      </c>
      <c r="AK12" s="16">
        <f t="shared" si="4"/>
        <v>25.016438356164382</v>
      </c>
      <c r="AL12" s="19">
        <v>5.4579999999999997E-2</v>
      </c>
      <c r="AM12" t="s">
        <v>128</v>
      </c>
      <c r="AN12" t="s">
        <v>128</v>
      </c>
      <c r="AO12" s="20">
        <v>46234</v>
      </c>
    </row>
    <row r="13" spans="1:41" x14ac:dyDescent="0.3">
      <c r="A13">
        <v>20260000</v>
      </c>
      <c r="B13">
        <v>1</v>
      </c>
      <c r="C13">
        <v>1</v>
      </c>
      <c r="D13">
        <v>1</v>
      </c>
      <c r="E13" t="s">
        <v>255</v>
      </c>
      <c r="F13" t="s">
        <v>256</v>
      </c>
      <c r="G13" t="s">
        <v>211</v>
      </c>
      <c r="H13" t="s">
        <v>199</v>
      </c>
      <c r="I13" t="s">
        <v>200</v>
      </c>
      <c r="J13" t="s">
        <v>202</v>
      </c>
      <c r="K13" t="s">
        <v>128</v>
      </c>
      <c r="L13" t="s">
        <v>257</v>
      </c>
      <c r="M13" t="s">
        <v>258</v>
      </c>
      <c r="N13" t="s">
        <v>259</v>
      </c>
      <c r="O13" t="s">
        <v>275</v>
      </c>
      <c r="P13" t="s">
        <v>275</v>
      </c>
      <c r="Q13" t="s">
        <v>128</v>
      </c>
      <c r="R13" s="1">
        <v>846343.24</v>
      </c>
      <c r="S13" s="1">
        <v>0</v>
      </c>
      <c r="T13" s="1">
        <v>0</v>
      </c>
      <c r="U13" s="1">
        <v>0</v>
      </c>
      <c r="V13" s="1">
        <v>0</v>
      </c>
      <c r="W13" s="1">
        <f t="shared" si="0"/>
        <v>0</v>
      </c>
      <c r="X13" s="16">
        <v>0</v>
      </c>
      <c r="Y13" s="16">
        <v>0</v>
      </c>
      <c r="Z13" s="1">
        <v>846343.24</v>
      </c>
      <c r="AA13" s="17">
        <v>37664</v>
      </c>
      <c r="AB13" s="17">
        <v>46795</v>
      </c>
      <c r="AC13" s="1">
        <v>10000000</v>
      </c>
      <c r="AD13" s="1">
        <v>8666462.0299999993</v>
      </c>
      <c r="AE13" s="16">
        <f t="shared" si="1"/>
        <v>1.536986301369863</v>
      </c>
      <c r="AF13" s="16">
        <f t="shared" si="2"/>
        <v>25.016438356164382</v>
      </c>
      <c r="AG13" s="19">
        <v>5.4609999999999999E-2</v>
      </c>
      <c r="AH13" t="s">
        <v>261</v>
      </c>
      <c r="AI13">
        <v>0</v>
      </c>
      <c r="AJ13" s="16">
        <f t="shared" si="3"/>
        <v>1.536986301369863</v>
      </c>
      <c r="AK13" s="16">
        <f t="shared" si="4"/>
        <v>25.016438356164382</v>
      </c>
      <c r="AL13" s="19">
        <v>5.4609999999999999E-2</v>
      </c>
      <c r="AM13" t="s">
        <v>128</v>
      </c>
      <c r="AN13" t="s">
        <v>128</v>
      </c>
      <c r="AO13" s="20">
        <v>46234</v>
      </c>
    </row>
    <row r="14" spans="1:41" x14ac:dyDescent="0.3">
      <c r="A14">
        <v>20261000</v>
      </c>
      <c r="B14">
        <v>1</v>
      </c>
      <c r="C14">
        <v>1</v>
      </c>
      <c r="D14">
        <v>1</v>
      </c>
      <c r="E14" t="s">
        <v>255</v>
      </c>
      <c r="F14" t="s">
        <v>256</v>
      </c>
      <c r="G14" t="s">
        <v>211</v>
      </c>
      <c r="H14" t="s">
        <v>199</v>
      </c>
      <c r="I14" t="s">
        <v>200</v>
      </c>
      <c r="J14" t="s">
        <v>202</v>
      </c>
      <c r="K14" t="s">
        <v>128</v>
      </c>
      <c r="L14" t="s">
        <v>257</v>
      </c>
      <c r="M14" t="s">
        <v>258</v>
      </c>
      <c r="N14" t="s">
        <v>259</v>
      </c>
      <c r="O14" t="s">
        <v>276</v>
      </c>
      <c r="P14" t="s">
        <v>276</v>
      </c>
      <c r="Q14" t="s">
        <v>128</v>
      </c>
      <c r="R14" s="1">
        <v>411962.24800000002</v>
      </c>
      <c r="S14" s="1">
        <v>0</v>
      </c>
      <c r="T14" s="1">
        <v>82392.479999999996</v>
      </c>
      <c r="U14" s="1">
        <v>11011.13</v>
      </c>
      <c r="V14" s="1">
        <v>0</v>
      </c>
      <c r="W14" s="1">
        <f t="shared" si="0"/>
        <v>0</v>
      </c>
      <c r="X14" s="16">
        <v>0</v>
      </c>
      <c r="Y14" s="16">
        <v>0</v>
      </c>
      <c r="Z14" s="1">
        <v>329569.76799999998</v>
      </c>
      <c r="AA14" s="17">
        <v>37832</v>
      </c>
      <c r="AB14" s="17">
        <v>46964</v>
      </c>
      <c r="AC14" s="1">
        <v>4800000</v>
      </c>
      <c r="AD14" s="1">
        <v>3460484</v>
      </c>
      <c r="AE14" s="16">
        <f t="shared" si="1"/>
        <v>2</v>
      </c>
      <c r="AF14" s="16">
        <f t="shared" si="2"/>
        <v>25.019178082191782</v>
      </c>
      <c r="AG14" s="19">
        <v>5.3900000000000003E-2</v>
      </c>
      <c r="AH14" t="s">
        <v>261</v>
      </c>
      <c r="AI14">
        <v>0</v>
      </c>
      <c r="AJ14" s="16">
        <f t="shared" si="3"/>
        <v>2</v>
      </c>
      <c r="AK14" s="16">
        <f t="shared" si="4"/>
        <v>25.019178082191782</v>
      </c>
      <c r="AL14" s="19">
        <v>5.3900000000000003E-2</v>
      </c>
      <c r="AM14" t="s">
        <v>128</v>
      </c>
      <c r="AN14" t="s">
        <v>128</v>
      </c>
      <c r="AO14" s="20">
        <v>46234</v>
      </c>
    </row>
    <row r="15" spans="1:41" x14ac:dyDescent="0.3">
      <c r="A15">
        <v>20262000</v>
      </c>
      <c r="B15">
        <v>1</v>
      </c>
      <c r="C15">
        <v>1</v>
      </c>
      <c r="D15">
        <v>1</v>
      </c>
      <c r="E15" t="s">
        <v>255</v>
      </c>
      <c r="F15" t="s">
        <v>256</v>
      </c>
      <c r="G15" t="s">
        <v>211</v>
      </c>
      <c r="H15" t="s">
        <v>199</v>
      </c>
      <c r="I15" t="s">
        <v>200</v>
      </c>
      <c r="J15" t="s">
        <v>202</v>
      </c>
      <c r="K15" t="s">
        <v>128</v>
      </c>
      <c r="L15" t="s">
        <v>257</v>
      </c>
      <c r="M15" t="s">
        <v>258</v>
      </c>
      <c r="N15" t="s">
        <v>259</v>
      </c>
      <c r="O15" t="s">
        <v>277</v>
      </c>
      <c r="P15" t="s">
        <v>277</v>
      </c>
      <c r="Q15" t="s">
        <v>128</v>
      </c>
      <c r="R15" s="1">
        <v>24750000</v>
      </c>
      <c r="S15" s="1">
        <v>0</v>
      </c>
      <c r="T15" s="1">
        <v>0</v>
      </c>
      <c r="U15" s="1">
        <v>0</v>
      </c>
      <c r="V15" s="1">
        <v>0</v>
      </c>
      <c r="W15" s="1">
        <f t="shared" si="0"/>
        <v>0</v>
      </c>
      <c r="X15" s="16">
        <v>0</v>
      </c>
      <c r="Y15" s="16">
        <v>0</v>
      </c>
      <c r="Z15" s="1">
        <v>24750000</v>
      </c>
      <c r="AA15" s="17">
        <v>37860</v>
      </c>
      <c r="AB15" s="17">
        <v>46992</v>
      </c>
      <c r="AC15" s="1">
        <v>200000000</v>
      </c>
      <c r="AD15" s="1">
        <v>198000000</v>
      </c>
      <c r="AE15" s="16">
        <f t="shared" si="1"/>
        <v>2.0767123287671234</v>
      </c>
      <c r="AF15" s="16">
        <f t="shared" si="2"/>
        <v>25.019178082191782</v>
      </c>
      <c r="AG15" s="19">
        <v>5.4719999999999998E-2</v>
      </c>
      <c r="AH15" t="s">
        <v>261</v>
      </c>
      <c r="AI15">
        <v>0</v>
      </c>
      <c r="AJ15" s="16">
        <f t="shared" si="3"/>
        <v>2.0767123287671234</v>
      </c>
      <c r="AK15" s="16">
        <f t="shared" si="4"/>
        <v>25.019178082191782</v>
      </c>
      <c r="AL15" s="19">
        <v>5.4719999999999998E-2</v>
      </c>
      <c r="AM15" t="s">
        <v>128</v>
      </c>
      <c r="AN15" t="s">
        <v>128</v>
      </c>
      <c r="AO15" s="20">
        <v>46234</v>
      </c>
    </row>
    <row r="16" spans="1:41" x14ac:dyDescent="0.3">
      <c r="A16">
        <v>20264000</v>
      </c>
      <c r="B16">
        <v>1</v>
      </c>
      <c r="C16">
        <v>1</v>
      </c>
      <c r="D16">
        <v>1</v>
      </c>
      <c r="E16" t="s">
        <v>255</v>
      </c>
      <c r="F16" t="s">
        <v>256</v>
      </c>
      <c r="G16" t="s">
        <v>211</v>
      </c>
      <c r="H16" t="s">
        <v>199</v>
      </c>
      <c r="I16" t="s">
        <v>200</v>
      </c>
      <c r="J16" t="s">
        <v>202</v>
      </c>
      <c r="K16" t="s">
        <v>128</v>
      </c>
      <c r="L16" t="s">
        <v>257</v>
      </c>
      <c r="M16" t="s">
        <v>258</v>
      </c>
      <c r="N16" t="s">
        <v>259</v>
      </c>
      <c r="O16" t="s">
        <v>278</v>
      </c>
      <c r="P16" t="s">
        <v>278</v>
      </c>
      <c r="Q16" t="s">
        <v>128</v>
      </c>
      <c r="R16" s="1">
        <v>2127936.8199999998</v>
      </c>
      <c r="S16" s="1">
        <v>0</v>
      </c>
      <c r="T16" s="1">
        <v>0</v>
      </c>
      <c r="U16" s="1">
        <v>0</v>
      </c>
      <c r="V16" s="1">
        <v>0</v>
      </c>
      <c r="W16" s="1">
        <f t="shared" si="0"/>
        <v>0</v>
      </c>
      <c r="X16" s="16">
        <v>0</v>
      </c>
      <c r="Y16" s="16">
        <v>0</v>
      </c>
      <c r="Z16" s="1">
        <v>2127936.8199999998</v>
      </c>
      <c r="AA16" s="17">
        <v>38286</v>
      </c>
      <c r="AB16" s="17">
        <v>47417</v>
      </c>
      <c r="AC16" s="1">
        <v>12400000</v>
      </c>
      <c r="AD16" s="1">
        <v>11944835.029999999</v>
      </c>
      <c r="AE16" s="16">
        <f t="shared" si="1"/>
        <v>3.2410958904109588</v>
      </c>
      <c r="AF16" s="16">
        <f t="shared" si="2"/>
        <v>25.016438356164382</v>
      </c>
      <c r="AG16" s="19">
        <v>5.5E-2</v>
      </c>
      <c r="AH16" t="s">
        <v>261</v>
      </c>
      <c r="AI16">
        <v>0</v>
      </c>
      <c r="AJ16" s="16">
        <f t="shared" si="3"/>
        <v>3.2410958904109588</v>
      </c>
      <c r="AK16" s="16">
        <f t="shared" si="4"/>
        <v>25.016438356164382</v>
      </c>
      <c r="AL16" s="19">
        <v>5.5E-2</v>
      </c>
      <c r="AM16" t="s">
        <v>128</v>
      </c>
      <c r="AN16" t="s">
        <v>128</v>
      </c>
      <c r="AO16" s="20">
        <v>46234</v>
      </c>
    </row>
    <row r="17" spans="1:41" x14ac:dyDescent="0.3">
      <c r="A17">
        <v>20267000</v>
      </c>
      <c r="B17">
        <v>1</v>
      </c>
      <c r="C17">
        <v>1</v>
      </c>
      <c r="D17">
        <v>0</v>
      </c>
      <c r="E17" t="s">
        <v>255</v>
      </c>
      <c r="F17" t="s">
        <v>256</v>
      </c>
      <c r="G17" t="s">
        <v>207</v>
      </c>
      <c r="H17" t="s">
        <v>207</v>
      </c>
      <c r="I17" t="s">
        <v>207</v>
      </c>
      <c r="J17" t="s">
        <v>202</v>
      </c>
      <c r="K17" t="s">
        <v>128</v>
      </c>
      <c r="L17" t="s">
        <v>279</v>
      </c>
      <c r="M17" t="s">
        <v>258</v>
      </c>
      <c r="N17" t="s">
        <v>259</v>
      </c>
      <c r="O17" t="s">
        <v>280</v>
      </c>
      <c r="P17" t="s">
        <v>280</v>
      </c>
      <c r="Q17" t="s">
        <v>128</v>
      </c>
      <c r="R17" s="1">
        <v>17960729.109999999</v>
      </c>
      <c r="S17" s="1">
        <v>0</v>
      </c>
      <c r="T17" s="1">
        <v>0</v>
      </c>
      <c r="U17" s="1">
        <v>0</v>
      </c>
      <c r="V17" s="1">
        <v>0</v>
      </c>
      <c r="W17" s="1">
        <f t="shared" si="0"/>
        <v>0</v>
      </c>
      <c r="X17" s="16">
        <v>0</v>
      </c>
      <c r="Y17" s="16">
        <v>0</v>
      </c>
      <c r="Z17" s="1">
        <v>17960729.109999999</v>
      </c>
      <c r="AA17" s="17">
        <v>39058</v>
      </c>
      <c r="AB17" s="17">
        <v>48189</v>
      </c>
      <c r="AC17" s="1">
        <v>61250000</v>
      </c>
      <c r="AD17" s="1">
        <v>61250000</v>
      </c>
      <c r="AE17" s="16">
        <f t="shared" si="1"/>
        <v>5.3561643835616435</v>
      </c>
      <c r="AF17" s="16">
        <f t="shared" si="2"/>
        <v>25.016438356164382</v>
      </c>
      <c r="AG17" s="19">
        <v>6.4354300000000003E-2</v>
      </c>
      <c r="AH17" t="s">
        <v>281</v>
      </c>
      <c r="AI17">
        <v>1.2E-2</v>
      </c>
      <c r="AJ17" s="16">
        <f t="shared" si="3"/>
        <v>5.3561643835616435</v>
      </c>
      <c r="AK17" s="16">
        <f t="shared" si="4"/>
        <v>25.016438356164382</v>
      </c>
      <c r="AL17" s="19">
        <v>6.4354300000000003E-2</v>
      </c>
      <c r="AM17" t="s">
        <v>128</v>
      </c>
      <c r="AN17" t="s">
        <v>128</v>
      </c>
      <c r="AO17" s="20">
        <v>46234</v>
      </c>
    </row>
    <row r="18" spans="1:41" x14ac:dyDescent="0.3">
      <c r="A18">
        <v>20268000</v>
      </c>
      <c r="B18">
        <v>1</v>
      </c>
      <c r="C18">
        <v>1</v>
      </c>
      <c r="D18">
        <v>0</v>
      </c>
      <c r="E18" t="s">
        <v>255</v>
      </c>
      <c r="F18" t="s">
        <v>256</v>
      </c>
      <c r="G18" t="s">
        <v>211</v>
      </c>
      <c r="H18" t="s">
        <v>204</v>
      </c>
      <c r="I18" t="s">
        <v>205</v>
      </c>
      <c r="J18" t="s">
        <v>202</v>
      </c>
      <c r="K18" t="s">
        <v>128</v>
      </c>
      <c r="L18" t="s">
        <v>282</v>
      </c>
      <c r="M18" t="s">
        <v>258</v>
      </c>
      <c r="N18" t="s">
        <v>259</v>
      </c>
      <c r="O18" t="s">
        <v>283</v>
      </c>
      <c r="P18" t="s">
        <v>283</v>
      </c>
      <c r="Q18" t="s">
        <v>128</v>
      </c>
      <c r="R18" s="1">
        <v>1523285.15</v>
      </c>
      <c r="S18" s="1">
        <v>0</v>
      </c>
      <c r="T18" s="1">
        <v>0</v>
      </c>
      <c r="U18" s="1">
        <v>0</v>
      </c>
      <c r="V18" s="1">
        <v>0</v>
      </c>
      <c r="W18" s="1">
        <f t="shared" si="0"/>
        <v>0</v>
      </c>
      <c r="X18" s="16">
        <v>0</v>
      </c>
      <c r="Y18" s="16">
        <v>0</v>
      </c>
      <c r="Z18" s="1">
        <v>1523285.15</v>
      </c>
      <c r="AA18" s="17">
        <v>39058</v>
      </c>
      <c r="AB18" s="17">
        <v>48189</v>
      </c>
      <c r="AC18" s="1">
        <v>6588000</v>
      </c>
      <c r="AD18" s="1">
        <v>6063747.96</v>
      </c>
      <c r="AE18" s="16">
        <f t="shared" si="1"/>
        <v>5.3561643835616435</v>
      </c>
      <c r="AF18" s="16">
        <f t="shared" si="2"/>
        <v>25.016438356164382</v>
      </c>
      <c r="AG18" s="19">
        <v>5.5399999999999998E-2</v>
      </c>
      <c r="AH18" t="s">
        <v>284</v>
      </c>
      <c r="AI18">
        <v>8.0000000000000002E-3</v>
      </c>
      <c r="AJ18" s="16">
        <f t="shared" si="3"/>
        <v>5.3561643835616435</v>
      </c>
      <c r="AK18" s="16">
        <f t="shared" si="4"/>
        <v>25.016438356164382</v>
      </c>
      <c r="AL18" s="19">
        <v>5.5399999999999998E-2</v>
      </c>
      <c r="AM18" t="s">
        <v>128</v>
      </c>
      <c r="AN18" t="s">
        <v>128</v>
      </c>
      <c r="AO18" s="20">
        <v>46234</v>
      </c>
    </row>
    <row r="19" spans="1:41" x14ac:dyDescent="0.3">
      <c r="A19">
        <v>20269000</v>
      </c>
      <c r="B19">
        <v>1</v>
      </c>
      <c r="C19">
        <v>1</v>
      </c>
      <c r="D19">
        <v>0</v>
      </c>
      <c r="E19" t="s">
        <v>255</v>
      </c>
      <c r="F19" t="s">
        <v>256</v>
      </c>
      <c r="G19" t="s">
        <v>211</v>
      </c>
      <c r="H19" t="s">
        <v>204</v>
      </c>
      <c r="I19" t="s">
        <v>205</v>
      </c>
      <c r="J19" t="s">
        <v>202</v>
      </c>
      <c r="K19" t="s">
        <v>128</v>
      </c>
      <c r="L19" t="s">
        <v>285</v>
      </c>
      <c r="M19" t="s">
        <v>258</v>
      </c>
      <c r="N19" t="s">
        <v>259</v>
      </c>
      <c r="O19" t="s">
        <v>286</v>
      </c>
      <c r="P19" t="s">
        <v>286</v>
      </c>
      <c r="Q19" t="s">
        <v>128</v>
      </c>
      <c r="R19" s="1">
        <v>2383348.2400000002</v>
      </c>
      <c r="S19" s="1">
        <v>0</v>
      </c>
      <c r="T19" s="1">
        <v>0</v>
      </c>
      <c r="U19" s="1">
        <v>0</v>
      </c>
      <c r="V19" s="1">
        <v>0</v>
      </c>
      <c r="W19" s="1">
        <f t="shared" si="0"/>
        <v>0</v>
      </c>
      <c r="X19" s="16">
        <v>0</v>
      </c>
      <c r="Y19" s="16">
        <v>0</v>
      </c>
      <c r="Z19" s="1">
        <v>2383348.2400000002</v>
      </c>
      <c r="AA19" s="17">
        <v>39146</v>
      </c>
      <c r="AB19" s="17">
        <v>46451</v>
      </c>
      <c r="AC19" s="1">
        <v>37100000</v>
      </c>
      <c r="AD19" s="1">
        <v>35314037.869999997</v>
      </c>
      <c r="AE19" s="16">
        <f t="shared" si="1"/>
        <v>0.59452054794520548</v>
      </c>
      <c r="AF19" s="16">
        <f t="shared" si="2"/>
        <v>20.013698630136986</v>
      </c>
      <c r="AG19" s="19">
        <v>5.3900000000000003E-2</v>
      </c>
      <c r="AH19" t="s">
        <v>261</v>
      </c>
      <c r="AI19">
        <v>0</v>
      </c>
      <c r="AJ19" s="16">
        <f t="shared" si="3"/>
        <v>0.59452054794520548</v>
      </c>
      <c r="AK19" s="16">
        <f t="shared" si="4"/>
        <v>20.013698630136986</v>
      </c>
      <c r="AL19" s="19">
        <v>5.3900000000000003E-2</v>
      </c>
      <c r="AM19" t="s">
        <v>128</v>
      </c>
      <c r="AN19" t="s">
        <v>128</v>
      </c>
      <c r="AO19" s="20">
        <v>46234</v>
      </c>
    </row>
    <row r="20" spans="1:41" x14ac:dyDescent="0.3">
      <c r="A20">
        <v>20270000</v>
      </c>
      <c r="B20">
        <v>1</v>
      </c>
      <c r="C20">
        <v>1</v>
      </c>
      <c r="D20">
        <v>1</v>
      </c>
      <c r="E20" t="s">
        <v>255</v>
      </c>
      <c r="F20" t="s">
        <v>256</v>
      </c>
      <c r="G20" t="s">
        <v>211</v>
      </c>
      <c r="H20" t="s">
        <v>199</v>
      </c>
      <c r="I20" t="s">
        <v>200</v>
      </c>
      <c r="J20" t="s">
        <v>202</v>
      </c>
      <c r="K20" t="s">
        <v>128</v>
      </c>
      <c r="L20" t="s">
        <v>257</v>
      </c>
      <c r="M20" t="s">
        <v>258</v>
      </c>
      <c r="N20" t="s">
        <v>259</v>
      </c>
      <c r="O20" t="s">
        <v>287</v>
      </c>
      <c r="P20" t="s">
        <v>287</v>
      </c>
      <c r="Q20" t="s">
        <v>128</v>
      </c>
      <c r="R20" s="1">
        <v>1724137.96</v>
      </c>
      <c r="S20" s="1">
        <v>0</v>
      </c>
      <c r="T20" s="1">
        <v>0</v>
      </c>
      <c r="U20" s="1">
        <v>0</v>
      </c>
      <c r="V20" s="1">
        <v>0</v>
      </c>
      <c r="W20" s="1">
        <f t="shared" si="0"/>
        <v>0</v>
      </c>
      <c r="X20" s="16">
        <v>0</v>
      </c>
      <c r="Y20" s="16">
        <v>0</v>
      </c>
      <c r="Z20" s="1">
        <v>1724137.96</v>
      </c>
      <c r="AA20" s="17">
        <v>39262</v>
      </c>
      <c r="AB20" s="17">
        <v>46341</v>
      </c>
      <c r="AC20" s="1">
        <v>50000000</v>
      </c>
      <c r="AD20" s="1">
        <v>50000000</v>
      </c>
      <c r="AE20" s="16">
        <f t="shared" si="1"/>
        <v>0.29315068493150687</v>
      </c>
      <c r="AF20" s="16">
        <f t="shared" si="2"/>
        <v>19.394520547945206</v>
      </c>
      <c r="AG20" s="19">
        <v>5.3900000000000003E-2</v>
      </c>
      <c r="AH20" t="s">
        <v>261</v>
      </c>
      <c r="AI20">
        <v>0</v>
      </c>
      <c r="AJ20" s="16">
        <f t="shared" si="3"/>
        <v>0.29315068493150687</v>
      </c>
      <c r="AK20" s="16">
        <f t="shared" si="4"/>
        <v>19.394520547945206</v>
      </c>
      <c r="AL20" s="19">
        <v>5.3900000000000003E-2</v>
      </c>
      <c r="AM20" t="s">
        <v>128</v>
      </c>
      <c r="AN20" t="s">
        <v>128</v>
      </c>
      <c r="AO20" s="20">
        <v>46234</v>
      </c>
    </row>
    <row r="21" spans="1:41" x14ac:dyDescent="0.3">
      <c r="A21">
        <v>20271000</v>
      </c>
      <c r="B21">
        <v>1</v>
      </c>
      <c r="C21">
        <v>1</v>
      </c>
      <c r="D21">
        <v>1</v>
      </c>
      <c r="E21" t="s">
        <v>255</v>
      </c>
      <c r="F21" t="s">
        <v>256</v>
      </c>
      <c r="G21" t="s">
        <v>207</v>
      </c>
      <c r="H21" t="s">
        <v>207</v>
      </c>
      <c r="I21" t="s">
        <v>207</v>
      </c>
      <c r="J21" t="s">
        <v>202</v>
      </c>
      <c r="K21" t="s">
        <v>128</v>
      </c>
      <c r="L21" t="s">
        <v>288</v>
      </c>
      <c r="M21" t="s">
        <v>258</v>
      </c>
      <c r="N21" t="s">
        <v>259</v>
      </c>
      <c r="O21" t="s">
        <v>289</v>
      </c>
      <c r="P21" t="s">
        <v>289</v>
      </c>
      <c r="Q21" t="s">
        <v>128</v>
      </c>
      <c r="R21" s="1">
        <v>4910075.6500000004</v>
      </c>
      <c r="S21" s="1">
        <v>0</v>
      </c>
      <c r="T21" s="1">
        <v>0</v>
      </c>
      <c r="U21" s="1">
        <v>0</v>
      </c>
      <c r="V21" s="1">
        <v>0</v>
      </c>
      <c r="W21" s="1">
        <f t="shared" si="0"/>
        <v>0</v>
      </c>
      <c r="X21" s="16">
        <v>0</v>
      </c>
      <c r="Y21" s="16">
        <v>0</v>
      </c>
      <c r="Z21" s="1">
        <v>4910075.6500000004</v>
      </c>
      <c r="AA21" s="17">
        <v>39428</v>
      </c>
      <c r="AB21" s="17">
        <v>46733</v>
      </c>
      <c r="AC21" s="1">
        <v>62250000</v>
      </c>
      <c r="AD21" s="1">
        <v>62188291.189999998</v>
      </c>
      <c r="AE21" s="16">
        <f t="shared" si="1"/>
        <v>1.3671232876712329</v>
      </c>
      <c r="AF21" s="16">
        <f t="shared" si="2"/>
        <v>20.013698630136986</v>
      </c>
      <c r="AG21" s="19">
        <v>5.3900000000000003E-2</v>
      </c>
      <c r="AH21" t="s">
        <v>261</v>
      </c>
      <c r="AI21">
        <v>0</v>
      </c>
      <c r="AJ21" s="16">
        <f t="shared" si="3"/>
        <v>1.3671232876712329</v>
      </c>
      <c r="AK21" s="16">
        <f t="shared" si="4"/>
        <v>20.013698630136986</v>
      </c>
      <c r="AL21" s="19">
        <v>5.3900000000000003E-2</v>
      </c>
      <c r="AM21" t="s">
        <v>128</v>
      </c>
      <c r="AN21" t="s">
        <v>128</v>
      </c>
      <c r="AO21" s="20">
        <v>46234</v>
      </c>
    </row>
    <row r="22" spans="1:41" x14ac:dyDescent="0.3">
      <c r="A22">
        <v>20272000</v>
      </c>
      <c r="B22">
        <v>1</v>
      </c>
      <c r="C22">
        <v>1</v>
      </c>
      <c r="D22">
        <v>1</v>
      </c>
      <c r="E22" t="s">
        <v>255</v>
      </c>
      <c r="F22" t="s">
        <v>256</v>
      </c>
      <c r="G22" t="s">
        <v>211</v>
      </c>
      <c r="H22" t="s">
        <v>199</v>
      </c>
      <c r="I22" t="s">
        <v>200</v>
      </c>
      <c r="J22" t="s">
        <v>202</v>
      </c>
      <c r="K22" t="s">
        <v>128</v>
      </c>
      <c r="L22" t="s">
        <v>257</v>
      </c>
      <c r="M22" t="s">
        <v>258</v>
      </c>
      <c r="N22" t="s">
        <v>259</v>
      </c>
      <c r="O22" t="s">
        <v>290</v>
      </c>
      <c r="P22" t="s">
        <v>290</v>
      </c>
      <c r="Q22" t="s">
        <v>128</v>
      </c>
      <c r="R22" s="1">
        <v>27857142.827</v>
      </c>
      <c r="S22" s="1">
        <v>0</v>
      </c>
      <c r="T22" s="1">
        <v>0</v>
      </c>
      <c r="U22" s="1">
        <v>0</v>
      </c>
      <c r="V22" s="1">
        <v>0</v>
      </c>
      <c r="W22" s="1">
        <f t="shared" si="0"/>
        <v>0</v>
      </c>
      <c r="X22" s="16">
        <v>0</v>
      </c>
      <c r="Y22" s="16">
        <v>0</v>
      </c>
      <c r="Z22" s="1">
        <v>27857142.827</v>
      </c>
      <c r="AA22" s="17">
        <v>39428</v>
      </c>
      <c r="AB22" s="17">
        <v>48560</v>
      </c>
      <c r="AC22" s="1">
        <v>90000000</v>
      </c>
      <c r="AD22" s="1">
        <v>90000000</v>
      </c>
      <c r="AE22" s="16">
        <f t="shared" si="1"/>
        <v>6.3726027397260276</v>
      </c>
      <c r="AF22" s="16">
        <f t="shared" si="2"/>
        <v>25.019178082191782</v>
      </c>
      <c r="AG22" s="19">
        <v>5.3900000000000003E-2</v>
      </c>
      <c r="AH22" t="s">
        <v>261</v>
      </c>
      <c r="AI22">
        <v>0</v>
      </c>
      <c r="AJ22" s="16">
        <f t="shared" si="3"/>
        <v>6.3726027397260276</v>
      </c>
      <c r="AK22" s="16">
        <f t="shared" si="4"/>
        <v>25.019178082191782</v>
      </c>
      <c r="AL22" s="19">
        <v>5.3900000000000003E-2</v>
      </c>
      <c r="AM22" t="s">
        <v>128</v>
      </c>
      <c r="AN22" t="s">
        <v>128</v>
      </c>
      <c r="AO22" s="20">
        <v>46234</v>
      </c>
    </row>
    <row r="23" spans="1:41" x14ac:dyDescent="0.3">
      <c r="A23">
        <v>20273000</v>
      </c>
      <c r="B23">
        <v>1</v>
      </c>
      <c r="C23">
        <v>1</v>
      </c>
      <c r="D23">
        <v>1</v>
      </c>
      <c r="E23" t="s">
        <v>255</v>
      </c>
      <c r="F23" t="s">
        <v>256</v>
      </c>
      <c r="G23" t="s">
        <v>211</v>
      </c>
      <c r="H23" t="s">
        <v>199</v>
      </c>
      <c r="I23" t="s">
        <v>200</v>
      </c>
      <c r="J23" t="s">
        <v>202</v>
      </c>
      <c r="K23" t="s">
        <v>128</v>
      </c>
      <c r="L23" t="s">
        <v>257</v>
      </c>
      <c r="M23" t="s">
        <v>258</v>
      </c>
      <c r="N23" t="s">
        <v>259</v>
      </c>
      <c r="O23" t="s">
        <v>291</v>
      </c>
      <c r="P23" t="s">
        <v>291</v>
      </c>
      <c r="Q23" t="s">
        <v>128</v>
      </c>
      <c r="R23" s="1">
        <v>27383673.48</v>
      </c>
      <c r="S23" s="1">
        <v>0</v>
      </c>
      <c r="T23" s="1">
        <v>0</v>
      </c>
      <c r="U23" s="1">
        <v>0</v>
      </c>
      <c r="V23" s="1">
        <v>0</v>
      </c>
      <c r="W23" s="1">
        <f t="shared" si="0"/>
        <v>0</v>
      </c>
      <c r="X23" s="16">
        <v>0</v>
      </c>
      <c r="Y23" s="16">
        <v>0</v>
      </c>
      <c r="Z23" s="1">
        <v>27383673.48</v>
      </c>
      <c r="AA23" s="17">
        <v>39428</v>
      </c>
      <c r="AB23" s="17">
        <v>50386</v>
      </c>
      <c r="AC23" s="1">
        <v>38100000</v>
      </c>
      <c r="AD23" s="1">
        <v>38100000</v>
      </c>
      <c r="AE23" s="16">
        <f t="shared" si="1"/>
        <v>11.375342465753425</v>
      </c>
      <c r="AF23" s="16">
        <f t="shared" si="2"/>
        <v>30.021917808219179</v>
      </c>
      <c r="AG23" s="19">
        <v>5.3900000000000003E-2</v>
      </c>
      <c r="AH23" t="s">
        <v>261</v>
      </c>
      <c r="AI23">
        <v>0</v>
      </c>
      <c r="AJ23" s="16">
        <f t="shared" si="3"/>
        <v>11.375342465753425</v>
      </c>
      <c r="AK23" s="16">
        <f t="shared" si="4"/>
        <v>30.021917808219179</v>
      </c>
      <c r="AL23" s="19">
        <v>5.3900000000000003E-2</v>
      </c>
      <c r="AM23" t="s">
        <v>128</v>
      </c>
      <c r="AN23" t="s">
        <v>128</v>
      </c>
      <c r="AO23" s="20">
        <v>46234</v>
      </c>
    </row>
    <row r="24" spans="1:41" x14ac:dyDescent="0.3">
      <c r="A24">
        <v>20274000</v>
      </c>
      <c r="B24">
        <v>1</v>
      </c>
      <c r="C24">
        <v>1</v>
      </c>
      <c r="D24">
        <v>0</v>
      </c>
      <c r="E24" t="s">
        <v>255</v>
      </c>
      <c r="F24" t="s">
        <v>256</v>
      </c>
      <c r="G24" t="s">
        <v>207</v>
      </c>
      <c r="H24" t="s">
        <v>207</v>
      </c>
      <c r="I24" t="s">
        <v>207</v>
      </c>
      <c r="J24" t="s">
        <v>202</v>
      </c>
      <c r="K24" t="s">
        <v>128</v>
      </c>
      <c r="L24" t="s">
        <v>292</v>
      </c>
      <c r="M24" t="s">
        <v>258</v>
      </c>
      <c r="N24" t="s">
        <v>259</v>
      </c>
      <c r="O24" t="s">
        <v>293</v>
      </c>
      <c r="P24" t="s">
        <v>293</v>
      </c>
      <c r="Q24" t="s">
        <v>128</v>
      </c>
      <c r="R24" s="1">
        <v>22994846.289999999</v>
      </c>
      <c r="S24" s="1">
        <v>0</v>
      </c>
      <c r="T24" s="1">
        <v>0</v>
      </c>
      <c r="U24" s="1">
        <v>0</v>
      </c>
      <c r="V24" s="1">
        <v>0</v>
      </c>
      <c r="W24" s="1">
        <f t="shared" si="0"/>
        <v>0</v>
      </c>
      <c r="X24" s="16">
        <v>0</v>
      </c>
      <c r="Y24" s="16">
        <v>0</v>
      </c>
      <c r="Z24" s="1">
        <v>22994846.289999999</v>
      </c>
      <c r="AA24" s="17">
        <v>39428</v>
      </c>
      <c r="AB24" s="17">
        <v>48560</v>
      </c>
      <c r="AC24" s="1">
        <v>67100000</v>
      </c>
      <c r="AD24" s="1">
        <v>67100000</v>
      </c>
      <c r="AE24" s="16">
        <f t="shared" si="1"/>
        <v>6.3726027397260276</v>
      </c>
      <c r="AF24" s="16">
        <f t="shared" si="2"/>
        <v>25.019178082191782</v>
      </c>
      <c r="AG24" s="19">
        <v>6.4493900000000007E-2</v>
      </c>
      <c r="AH24" t="s">
        <v>281</v>
      </c>
      <c r="AI24">
        <v>1.2E-2</v>
      </c>
      <c r="AJ24" s="16">
        <f t="shared" si="3"/>
        <v>6.3726027397260276</v>
      </c>
      <c r="AK24" s="16">
        <f t="shared" si="4"/>
        <v>25.019178082191782</v>
      </c>
      <c r="AL24" s="19">
        <v>6.4493900000000007E-2</v>
      </c>
      <c r="AM24" t="s">
        <v>128</v>
      </c>
      <c r="AN24" t="s">
        <v>128</v>
      </c>
      <c r="AO24" s="20">
        <v>46234</v>
      </c>
    </row>
    <row r="25" spans="1:41" x14ac:dyDescent="0.3">
      <c r="A25">
        <v>20276000</v>
      </c>
      <c r="B25">
        <v>1</v>
      </c>
      <c r="C25">
        <v>1</v>
      </c>
      <c r="D25">
        <v>1</v>
      </c>
      <c r="E25" t="s">
        <v>255</v>
      </c>
      <c r="F25" t="s">
        <v>256</v>
      </c>
      <c r="G25" t="s">
        <v>211</v>
      </c>
      <c r="H25" t="s">
        <v>199</v>
      </c>
      <c r="I25" t="s">
        <v>200</v>
      </c>
      <c r="J25" t="s">
        <v>202</v>
      </c>
      <c r="K25" t="s">
        <v>128</v>
      </c>
      <c r="L25" t="s">
        <v>257</v>
      </c>
      <c r="M25" t="s">
        <v>258</v>
      </c>
      <c r="N25" t="s">
        <v>259</v>
      </c>
      <c r="O25" t="s">
        <v>294</v>
      </c>
      <c r="P25" t="s">
        <v>294</v>
      </c>
      <c r="Q25" t="s">
        <v>128</v>
      </c>
      <c r="R25" s="1">
        <v>74580886.820999995</v>
      </c>
      <c r="S25" s="1">
        <v>0</v>
      </c>
      <c r="T25" s="1">
        <v>0</v>
      </c>
      <c r="U25" s="1">
        <v>0</v>
      </c>
      <c r="V25" s="1">
        <v>0</v>
      </c>
      <c r="W25" s="1">
        <f t="shared" si="0"/>
        <v>0</v>
      </c>
      <c r="X25" s="16">
        <v>0</v>
      </c>
      <c r="Y25" s="16">
        <v>0</v>
      </c>
      <c r="Z25" s="1">
        <v>74580886.820999995</v>
      </c>
      <c r="AA25" s="17">
        <v>39428</v>
      </c>
      <c r="AB25" s="17">
        <v>48560</v>
      </c>
      <c r="AC25" s="1">
        <v>246400000</v>
      </c>
      <c r="AD25" s="1">
        <v>246400000</v>
      </c>
      <c r="AE25" s="16">
        <f t="shared" si="1"/>
        <v>6.3726027397260276</v>
      </c>
      <c r="AF25" s="16">
        <f t="shared" si="2"/>
        <v>25.019178082191782</v>
      </c>
      <c r="AG25" s="19">
        <v>5.3900000000000003E-2</v>
      </c>
      <c r="AH25" t="s">
        <v>261</v>
      </c>
      <c r="AI25">
        <v>0</v>
      </c>
      <c r="AJ25" s="16">
        <f t="shared" si="3"/>
        <v>6.3726027397260276</v>
      </c>
      <c r="AK25" s="16">
        <f t="shared" si="4"/>
        <v>25.019178082191782</v>
      </c>
      <c r="AL25" s="19">
        <v>5.3900000000000003E-2</v>
      </c>
      <c r="AM25" t="s">
        <v>128</v>
      </c>
      <c r="AN25" t="s">
        <v>128</v>
      </c>
      <c r="AO25" s="20">
        <v>46234</v>
      </c>
    </row>
    <row r="26" spans="1:41" x14ac:dyDescent="0.3">
      <c r="A26">
        <v>20277000</v>
      </c>
      <c r="B26">
        <v>1</v>
      </c>
      <c r="C26">
        <v>1</v>
      </c>
      <c r="D26">
        <v>1</v>
      </c>
      <c r="E26" t="s">
        <v>255</v>
      </c>
      <c r="F26" t="s">
        <v>256</v>
      </c>
      <c r="G26" t="s">
        <v>211</v>
      </c>
      <c r="H26" t="s">
        <v>199</v>
      </c>
      <c r="I26" t="s">
        <v>200</v>
      </c>
      <c r="J26" t="s">
        <v>202</v>
      </c>
      <c r="K26" t="s">
        <v>128</v>
      </c>
      <c r="L26" t="s">
        <v>257</v>
      </c>
      <c r="M26" t="s">
        <v>258</v>
      </c>
      <c r="N26" t="s">
        <v>259</v>
      </c>
      <c r="O26" t="s">
        <v>295</v>
      </c>
      <c r="P26" t="s">
        <v>295</v>
      </c>
      <c r="Q26" t="s">
        <v>128</v>
      </c>
      <c r="R26" s="1">
        <v>4297050.09</v>
      </c>
      <c r="S26" s="1">
        <v>0</v>
      </c>
      <c r="T26" s="1">
        <v>0</v>
      </c>
      <c r="U26" s="1">
        <v>0</v>
      </c>
      <c r="V26" s="1">
        <v>0</v>
      </c>
      <c r="W26" s="1">
        <f t="shared" si="0"/>
        <v>0</v>
      </c>
      <c r="X26" s="16">
        <v>0</v>
      </c>
      <c r="Y26" s="16">
        <v>0</v>
      </c>
      <c r="Z26" s="1">
        <v>4297050.09</v>
      </c>
      <c r="AA26" s="17">
        <v>39903</v>
      </c>
      <c r="AB26" s="17">
        <v>50860</v>
      </c>
      <c r="AC26" s="1">
        <v>38080000</v>
      </c>
      <c r="AD26" s="1">
        <v>8098286.7699999996</v>
      </c>
      <c r="AE26" s="16">
        <f t="shared" si="1"/>
        <v>12.673972602739726</v>
      </c>
      <c r="AF26" s="16">
        <f t="shared" si="2"/>
        <v>30.019178082191782</v>
      </c>
      <c r="AG26" s="19">
        <v>3.6799999999999999E-2</v>
      </c>
      <c r="AH26" t="s">
        <v>261</v>
      </c>
      <c r="AI26">
        <v>0</v>
      </c>
      <c r="AJ26" s="16">
        <f t="shared" si="3"/>
        <v>12.673972602739726</v>
      </c>
      <c r="AK26" s="16">
        <f t="shared" si="4"/>
        <v>30.019178082191782</v>
      </c>
      <c r="AL26" s="19">
        <v>3.6799999999999999E-2</v>
      </c>
      <c r="AM26" t="s">
        <v>128</v>
      </c>
      <c r="AN26" t="s">
        <v>128</v>
      </c>
      <c r="AO26" s="20">
        <v>46234</v>
      </c>
    </row>
    <row r="27" spans="1:41" x14ac:dyDescent="0.3">
      <c r="A27">
        <v>20278000</v>
      </c>
      <c r="B27">
        <v>1</v>
      </c>
      <c r="C27">
        <v>1</v>
      </c>
      <c r="D27">
        <v>1</v>
      </c>
      <c r="E27" t="s">
        <v>255</v>
      </c>
      <c r="F27" t="s">
        <v>256</v>
      </c>
      <c r="G27" t="s">
        <v>211</v>
      </c>
      <c r="H27" t="s">
        <v>199</v>
      </c>
      <c r="I27" t="s">
        <v>200</v>
      </c>
      <c r="J27" t="s">
        <v>202</v>
      </c>
      <c r="K27" t="s">
        <v>128</v>
      </c>
      <c r="L27" t="s">
        <v>257</v>
      </c>
      <c r="M27" t="s">
        <v>258</v>
      </c>
      <c r="N27" t="s">
        <v>259</v>
      </c>
      <c r="O27" t="s">
        <v>296</v>
      </c>
      <c r="P27" t="s">
        <v>296</v>
      </c>
      <c r="Q27" t="s">
        <v>128</v>
      </c>
      <c r="R27" s="1">
        <v>450000</v>
      </c>
      <c r="S27" s="1">
        <v>0</v>
      </c>
      <c r="T27" s="1">
        <v>0</v>
      </c>
      <c r="U27" s="1">
        <v>0</v>
      </c>
      <c r="V27" s="1">
        <v>0</v>
      </c>
      <c r="W27" s="1">
        <f t="shared" si="0"/>
        <v>0</v>
      </c>
      <c r="X27" s="16">
        <v>0</v>
      </c>
      <c r="Y27" s="16">
        <v>0</v>
      </c>
      <c r="Z27" s="1">
        <v>450000</v>
      </c>
      <c r="AA27" s="17">
        <v>39903</v>
      </c>
      <c r="AB27" s="17">
        <v>47208</v>
      </c>
      <c r="AC27" s="1">
        <v>2400000</v>
      </c>
      <c r="AD27" s="1">
        <v>2400000</v>
      </c>
      <c r="AE27" s="16">
        <f t="shared" si="1"/>
        <v>2.6684931506849314</v>
      </c>
      <c r="AF27" s="16">
        <f t="shared" si="2"/>
        <v>20.013698630136986</v>
      </c>
      <c r="AG27" s="19">
        <v>1.6079E-2</v>
      </c>
      <c r="AH27" t="s">
        <v>261</v>
      </c>
      <c r="AI27">
        <v>0</v>
      </c>
      <c r="AJ27" s="16">
        <f t="shared" si="3"/>
        <v>2.6684931506849314</v>
      </c>
      <c r="AK27" s="16">
        <f t="shared" si="4"/>
        <v>20.013698630136986</v>
      </c>
      <c r="AL27" s="19">
        <v>1.6079E-2</v>
      </c>
      <c r="AM27" t="s">
        <v>128</v>
      </c>
      <c r="AN27" t="s">
        <v>128</v>
      </c>
      <c r="AO27" s="20">
        <v>46234</v>
      </c>
    </row>
    <row r="28" spans="1:41" x14ac:dyDescent="0.3">
      <c r="A28">
        <v>20279000</v>
      </c>
      <c r="B28">
        <v>1</v>
      </c>
      <c r="C28">
        <v>1</v>
      </c>
      <c r="D28">
        <v>1</v>
      </c>
      <c r="E28" t="s">
        <v>255</v>
      </c>
      <c r="F28" t="s">
        <v>256</v>
      </c>
      <c r="G28" t="s">
        <v>211</v>
      </c>
      <c r="H28" t="s">
        <v>199</v>
      </c>
      <c r="I28" t="s">
        <v>200</v>
      </c>
      <c r="J28" t="s">
        <v>202</v>
      </c>
      <c r="K28" t="s">
        <v>128</v>
      </c>
      <c r="L28" t="s">
        <v>257</v>
      </c>
      <c r="M28" t="s">
        <v>258</v>
      </c>
      <c r="N28" t="s">
        <v>259</v>
      </c>
      <c r="O28" t="s">
        <v>297</v>
      </c>
      <c r="P28" t="s">
        <v>297</v>
      </c>
      <c r="Q28" t="s">
        <v>128</v>
      </c>
      <c r="R28" s="1">
        <v>2024571.69</v>
      </c>
      <c r="S28" s="1">
        <v>0</v>
      </c>
      <c r="T28" s="1">
        <v>0</v>
      </c>
      <c r="U28" s="1">
        <v>0</v>
      </c>
      <c r="V28" s="1">
        <v>0</v>
      </c>
      <c r="W28" s="1">
        <f t="shared" si="0"/>
        <v>0</v>
      </c>
      <c r="X28" s="16">
        <v>0</v>
      </c>
      <c r="Y28" s="16">
        <v>0</v>
      </c>
      <c r="Z28" s="1">
        <v>2024571.69</v>
      </c>
      <c r="AA28" s="17">
        <v>39903</v>
      </c>
      <c r="AB28" s="17">
        <v>54513</v>
      </c>
      <c r="AC28" s="1">
        <v>9520000</v>
      </c>
      <c r="AD28" s="1">
        <v>2024571.69</v>
      </c>
      <c r="AE28" s="16">
        <f t="shared" si="1"/>
        <v>22.682191780821917</v>
      </c>
      <c r="AF28" s="16">
        <f t="shared" si="2"/>
        <v>40.027397260273972</v>
      </c>
      <c r="AG28" s="19">
        <v>2.5000000000000001E-3</v>
      </c>
      <c r="AH28" t="s">
        <v>261</v>
      </c>
      <c r="AI28">
        <v>0</v>
      </c>
      <c r="AJ28" s="16">
        <f t="shared" si="3"/>
        <v>22.682191780821917</v>
      </c>
      <c r="AK28" s="16">
        <f t="shared" si="4"/>
        <v>40.027397260273972</v>
      </c>
      <c r="AL28" s="19">
        <v>2.5000000000000001E-3</v>
      </c>
      <c r="AM28" t="s">
        <v>128</v>
      </c>
      <c r="AN28" t="s">
        <v>128</v>
      </c>
      <c r="AO28" s="20">
        <v>46234</v>
      </c>
    </row>
    <row r="29" spans="1:41" x14ac:dyDescent="0.3">
      <c r="A29">
        <v>20280000</v>
      </c>
      <c r="B29">
        <v>1</v>
      </c>
      <c r="C29">
        <v>1</v>
      </c>
      <c r="D29">
        <v>1</v>
      </c>
      <c r="E29" t="s">
        <v>255</v>
      </c>
      <c r="F29" t="s">
        <v>256</v>
      </c>
      <c r="G29" t="s">
        <v>211</v>
      </c>
      <c r="H29" t="s">
        <v>199</v>
      </c>
      <c r="I29" t="s">
        <v>200</v>
      </c>
      <c r="J29" t="s">
        <v>202</v>
      </c>
      <c r="K29" t="s">
        <v>128</v>
      </c>
      <c r="L29" t="s">
        <v>257</v>
      </c>
      <c r="M29" t="s">
        <v>258</v>
      </c>
      <c r="N29" t="s">
        <v>259</v>
      </c>
      <c r="O29" t="s">
        <v>298</v>
      </c>
      <c r="P29" t="s">
        <v>298</v>
      </c>
      <c r="Q29" t="s">
        <v>128</v>
      </c>
      <c r="R29" s="1">
        <v>159815465.736</v>
      </c>
      <c r="S29" s="1">
        <v>0</v>
      </c>
      <c r="T29" s="1">
        <v>0</v>
      </c>
      <c r="U29" s="1">
        <v>0</v>
      </c>
      <c r="V29" s="1">
        <v>0</v>
      </c>
      <c r="W29" s="1">
        <f t="shared" si="0"/>
        <v>0</v>
      </c>
      <c r="X29" s="16">
        <v>0</v>
      </c>
      <c r="Y29" s="16">
        <v>0</v>
      </c>
      <c r="Z29" s="1">
        <v>159815465.736</v>
      </c>
      <c r="AA29" s="17">
        <v>40228</v>
      </c>
      <c r="AB29" s="17">
        <v>49359</v>
      </c>
      <c r="AC29" s="1">
        <v>350000000</v>
      </c>
      <c r="AD29" s="1">
        <v>336662873.99000001</v>
      </c>
      <c r="AE29" s="16">
        <f t="shared" si="1"/>
        <v>8.5616438356164384</v>
      </c>
      <c r="AF29" s="16">
        <f t="shared" si="2"/>
        <v>25.016438356164382</v>
      </c>
      <c r="AG29" s="19">
        <v>1.8360000000000001E-2</v>
      </c>
      <c r="AH29" t="s">
        <v>261</v>
      </c>
      <c r="AI29">
        <v>0</v>
      </c>
      <c r="AJ29" s="16">
        <f t="shared" si="3"/>
        <v>8.5616438356164384</v>
      </c>
      <c r="AK29" s="16">
        <f t="shared" si="4"/>
        <v>25.016438356164382</v>
      </c>
      <c r="AL29" s="19">
        <v>1.8360000000000001E-2</v>
      </c>
      <c r="AM29" t="s">
        <v>128</v>
      </c>
      <c r="AN29" t="s">
        <v>128</v>
      </c>
      <c r="AO29" s="20">
        <v>46234</v>
      </c>
    </row>
    <row r="30" spans="1:41" x14ac:dyDescent="0.3">
      <c r="A30">
        <v>20281000</v>
      </c>
      <c r="B30">
        <v>1</v>
      </c>
      <c r="C30">
        <v>1</v>
      </c>
      <c r="D30">
        <v>1</v>
      </c>
      <c r="E30" t="s">
        <v>255</v>
      </c>
      <c r="F30" t="s">
        <v>256</v>
      </c>
      <c r="G30" t="s">
        <v>211</v>
      </c>
      <c r="H30" t="s">
        <v>199</v>
      </c>
      <c r="I30" t="s">
        <v>200</v>
      </c>
      <c r="J30" t="s">
        <v>202</v>
      </c>
      <c r="K30" t="s">
        <v>128</v>
      </c>
      <c r="L30" t="s">
        <v>257</v>
      </c>
      <c r="M30" t="s">
        <v>258</v>
      </c>
      <c r="N30" t="s">
        <v>259</v>
      </c>
      <c r="O30" t="s">
        <v>299</v>
      </c>
      <c r="P30" t="s">
        <v>299</v>
      </c>
      <c r="Q30" t="s">
        <v>128</v>
      </c>
      <c r="R30" s="1">
        <v>42805765.726000004</v>
      </c>
      <c r="S30" s="1">
        <v>0</v>
      </c>
      <c r="T30" s="1">
        <v>0</v>
      </c>
      <c r="U30" s="1">
        <v>0</v>
      </c>
      <c r="V30" s="1">
        <v>0</v>
      </c>
      <c r="W30" s="1">
        <f t="shared" si="0"/>
        <v>0</v>
      </c>
      <c r="X30" s="16">
        <v>0</v>
      </c>
      <c r="Y30" s="16">
        <v>0</v>
      </c>
      <c r="Z30" s="1">
        <v>42805765.726000004</v>
      </c>
      <c r="AA30" s="17">
        <v>40259</v>
      </c>
      <c r="AB30" s="17">
        <v>49390</v>
      </c>
      <c r="AC30" s="1">
        <v>100000000</v>
      </c>
      <c r="AD30" s="1">
        <v>99880120</v>
      </c>
      <c r="AE30" s="16">
        <f t="shared" si="1"/>
        <v>8.6465753424657539</v>
      </c>
      <c r="AF30" s="16">
        <f t="shared" si="2"/>
        <v>25.016438356164382</v>
      </c>
      <c r="AG30" s="19">
        <v>1.8329999999999999E-2</v>
      </c>
      <c r="AH30" t="s">
        <v>261</v>
      </c>
      <c r="AI30">
        <v>0</v>
      </c>
      <c r="AJ30" s="16">
        <f t="shared" si="3"/>
        <v>8.6465753424657539</v>
      </c>
      <c r="AK30" s="16">
        <f t="shared" si="4"/>
        <v>25.016438356164382</v>
      </c>
      <c r="AL30" s="19">
        <v>1.8329999999999999E-2</v>
      </c>
      <c r="AM30" t="s">
        <v>128</v>
      </c>
      <c r="AN30" t="s">
        <v>128</v>
      </c>
      <c r="AO30" s="20">
        <v>46234</v>
      </c>
    </row>
    <row r="31" spans="1:41" x14ac:dyDescent="0.3">
      <c r="A31">
        <v>20282000</v>
      </c>
      <c r="B31">
        <v>1</v>
      </c>
      <c r="C31">
        <v>1</v>
      </c>
      <c r="D31">
        <v>1</v>
      </c>
      <c r="E31" t="s">
        <v>255</v>
      </c>
      <c r="F31" t="s">
        <v>256</v>
      </c>
      <c r="G31" t="s">
        <v>211</v>
      </c>
      <c r="H31" t="s">
        <v>199</v>
      </c>
      <c r="I31" t="s">
        <v>200</v>
      </c>
      <c r="J31" t="s">
        <v>202</v>
      </c>
      <c r="K31" t="s">
        <v>128</v>
      </c>
      <c r="L31" t="s">
        <v>257</v>
      </c>
      <c r="M31" t="s">
        <v>258</v>
      </c>
      <c r="N31" t="s">
        <v>259</v>
      </c>
      <c r="O31" t="s">
        <v>300</v>
      </c>
      <c r="P31" t="s">
        <v>300</v>
      </c>
      <c r="Q31" t="s">
        <v>128</v>
      </c>
      <c r="R31" s="1">
        <v>34306277.030000001</v>
      </c>
      <c r="S31" s="1">
        <v>0</v>
      </c>
      <c r="T31" s="1">
        <v>0</v>
      </c>
      <c r="U31" s="1">
        <v>0</v>
      </c>
      <c r="V31" s="1">
        <v>0</v>
      </c>
      <c r="W31" s="1">
        <f t="shared" si="0"/>
        <v>0</v>
      </c>
      <c r="X31" s="16">
        <v>0</v>
      </c>
      <c r="Y31" s="16">
        <v>0</v>
      </c>
      <c r="Z31" s="1">
        <v>34306277.030000001</v>
      </c>
      <c r="AA31" s="17">
        <v>40525</v>
      </c>
      <c r="AB31" s="17">
        <v>49656</v>
      </c>
      <c r="AC31" s="1">
        <v>75000000</v>
      </c>
      <c r="AD31" s="1">
        <v>75000000</v>
      </c>
      <c r="AE31" s="16">
        <f t="shared" si="1"/>
        <v>9.375342465753425</v>
      </c>
      <c r="AF31" s="16">
        <f t="shared" si="2"/>
        <v>25.016438356164382</v>
      </c>
      <c r="AG31" s="19">
        <v>1.7909999999999999E-2</v>
      </c>
      <c r="AH31" t="s">
        <v>261</v>
      </c>
      <c r="AI31">
        <v>0</v>
      </c>
      <c r="AJ31" s="16">
        <f t="shared" si="3"/>
        <v>9.375342465753425</v>
      </c>
      <c r="AK31" s="16">
        <f t="shared" si="4"/>
        <v>25.016438356164382</v>
      </c>
      <c r="AL31" s="19">
        <v>1.7909999999999999E-2</v>
      </c>
      <c r="AM31" t="s">
        <v>128</v>
      </c>
      <c r="AN31" t="s">
        <v>128</v>
      </c>
      <c r="AO31" s="20">
        <v>46234</v>
      </c>
    </row>
    <row r="32" spans="1:41" x14ac:dyDescent="0.3">
      <c r="A32">
        <v>20283000</v>
      </c>
      <c r="B32">
        <v>1</v>
      </c>
      <c r="C32">
        <v>1</v>
      </c>
      <c r="D32">
        <v>1</v>
      </c>
      <c r="E32" t="s">
        <v>255</v>
      </c>
      <c r="F32" t="s">
        <v>256</v>
      </c>
      <c r="G32" t="s">
        <v>211</v>
      </c>
      <c r="H32" t="s">
        <v>199</v>
      </c>
      <c r="I32" t="s">
        <v>200</v>
      </c>
      <c r="J32" t="s">
        <v>202</v>
      </c>
      <c r="K32" t="s">
        <v>128</v>
      </c>
      <c r="L32" t="s">
        <v>257</v>
      </c>
      <c r="M32" t="s">
        <v>258</v>
      </c>
      <c r="N32" t="s">
        <v>259</v>
      </c>
      <c r="O32" t="s">
        <v>301</v>
      </c>
      <c r="P32" t="s">
        <v>301</v>
      </c>
      <c r="Q32" t="s">
        <v>128</v>
      </c>
      <c r="R32" s="1">
        <v>13567244.050000001</v>
      </c>
      <c r="S32" s="1">
        <v>0</v>
      </c>
      <c r="T32" s="1">
        <v>678362.2</v>
      </c>
      <c r="U32" s="1">
        <v>119595.15</v>
      </c>
      <c r="V32" s="1">
        <v>0</v>
      </c>
      <c r="W32" s="1">
        <f t="shared" si="0"/>
        <v>-1.1641532182693481E-9</v>
      </c>
      <c r="X32" s="16">
        <v>0</v>
      </c>
      <c r="Y32" s="16">
        <v>0</v>
      </c>
      <c r="Z32" s="1">
        <v>12888881.85</v>
      </c>
      <c r="AA32" s="17">
        <v>40553</v>
      </c>
      <c r="AB32" s="17">
        <v>49684</v>
      </c>
      <c r="AC32" s="1">
        <v>30000000</v>
      </c>
      <c r="AD32" s="1">
        <v>27053570.93</v>
      </c>
      <c r="AE32" s="16">
        <f t="shared" si="1"/>
        <v>9.4520547945205475</v>
      </c>
      <c r="AF32" s="16">
        <f t="shared" si="2"/>
        <v>25.016438356164382</v>
      </c>
      <c r="AG32" s="19">
        <v>1.7781000000000002E-2</v>
      </c>
      <c r="AH32" t="s">
        <v>261</v>
      </c>
      <c r="AI32">
        <v>0</v>
      </c>
      <c r="AJ32" s="16">
        <f t="shared" si="3"/>
        <v>9.4520547945205475</v>
      </c>
      <c r="AK32" s="16">
        <f t="shared" si="4"/>
        <v>25.016438356164382</v>
      </c>
      <c r="AL32" s="19">
        <v>1.7781000000000002E-2</v>
      </c>
      <c r="AM32" t="s">
        <v>128</v>
      </c>
      <c r="AN32" t="s">
        <v>128</v>
      </c>
      <c r="AO32" s="20">
        <v>46234</v>
      </c>
    </row>
    <row r="33" spans="1:41" x14ac:dyDescent="0.3">
      <c r="A33">
        <v>20284000</v>
      </c>
      <c r="B33">
        <v>1</v>
      </c>
      <c r="C33">
        <v>1</v>
      </c>
      <c r="D33">
        <v>1</v>
      </c>
      <c r="E33" t="s">
        <v>255</v>
      </c>
      <c r="F33" t="s">
        <v>256</v>
      </c>
      <c r="G33" t="s">
        <v>211</v>
      </c>
      <c r="H33" t="s">
        <v>199</v>
      </c>
      <c r="I33" t="s">
        <v>200</v>
      </c>
      <c r="J33" t="s">
        <v>202</v>
      </c>
      <c r="K33" t="s">
        <v>128</v>
      </c>
      <c r="L33" t="s">
        <v>257</v>
      </c>
      <c r="M33" t="s">
        <v>258</v>
      </c>
      <c r="N33" t="s">
        <v>259</v>
      </c>
      <c r="O33" t="s">
        <v>302</v>
      </c>
      <c r="P33" t="s">
        <v>302</v>
      </c>
      <c r="Q33" t="s">
        <v>128</v>
      </c>
      <c r="R33" s="1">
        <v>30809523.82</v>
      </c>
      <c r="S33" s="1">
        <v>0</v>
      </c>
      <c r="T33" s="1">
        <v>1540476.19</v>
      </c>
      <c r="U33" s="1">
        <v>274778.36</v>
      </c>
      <c r="V33" s="1">
        <v>0</v>
      </c>
      <c r="W33" s="1">
        <f t="shared" si="0"/>
        <v>0</v>
      </c>
      <c r="X33" s="16">
        <v>0</v>
      </c>
      <c r="Y33" s="16">
        <v>0</v>
      </c>
      <c r="Z33" s="1">
        <v>29269047.629999999</v>
      </c>
      <c r="AA33" s="17">
        <v>40575</v>
      </c>
      <c r="AB33" s="17">
        <v>49706</v>
      </c>
      <c r="AC33" s="1">
        <v>64700000</v>
      </c>
      <c r="AD33" s="1">
        <v>64700000</v>
      </c>
      <c r="AE33" s="16">
        <f t="shared" si="1"/>
        <v>9.5123287671232877</v>
      </c>
      <c r="AF33" s="16">
        <f t="shared" si="2"/>
        <v>25.016438356164382</v>
      </c>
      <c r="AG33" s="19">
        <v>1.7995000000000001E-2</v>
      </c>
      <c r="AH33" t="s">
        <v>261</v>
      </c>
      <c r="AI33">
        <v>0</v>
      </c>
      <c r="AJ33" s="16">
        <f t="shared" si="3"/>
        <v>9.5123287671232877</v>
      </c>
      <c r="AK33" s="16">
        <f t="shared" si="4"/>
        <v>25.016438356164382</v>
      </c>
      <c r="AL33" s="19">
        <v>1.7995000000000001E-2</v>
      </c>
      <c r="AM33" t="s">
        <v>128</v>
      </c>
      <c r="AN33" t="s">
        <v>128</v>
      </c>
      <c r="AO33" s="20">
        <v>46234</v>
      </c>
    </row>
    <row r="34" spans="1:41" x14ac:dyDescent="0.3">
      <c r="A34">
        <v>20285000</v>
      </c>
      <c r="B34">
        <v>1</v>
      </c>
      <c r="C34">
        <v>1</v>
      </c>
      <c r="D34">
        <v>1</v>
      </c>
      <c r="E34" t="s">
        <v>255</v>
      </c>
      <c r="F34" t="s">
        <v>256</v>
      </c>
      <c r="G34" t="s">
        <v>211</v>
      </c>
      <c r="H34" t="s">
        <v>199</v>
      </c>
      <c r="I34" t="s">
        <v>200</v>
      </c>
      <c r="J34" t="s">
        <v>202</v>
      </c>
      <c r="K34" t="s">
        <v>128</v>
      </c>
      <c r="L34" t="s">
        <v>257</v>
      </c>
      <c r="M34" t="s">
        <v>258</v>
      </c>
      <c r="N34" t="s">
        <v>259</v>
      </c>
      <c r="O34" t="s">
        <v>303</v>
      </c>
      <c r="P34" t="s">
        <v>303</v>
      </c>
      <c r="Q34" t="s">
        <v>128</v>
      </c>
      <c r="R34" s="1">
        <v>42817149.640000001</v>
      </c>
      <c r="S34" s="1">
        <v>0</v>
      </c>
      <c r="T34" s="1">
        <v>2140857.4900000002</v>
      </c>
      <c r="U34" s="1">
        <v>381869.8</v>
      </c>
      <c r="V34" s="1">
        <v>0</v>
      </c>
      <c r="W34" s="1">
        <f t="shared" si="0"/>
        <v>0</v>
      </c>
      <c r="X34" s="16">
        <v>0</v>
      </c>
      <c r="Y34" s="16">
        <v>0</v>
      </c>
      <c r="Z34" s="1">
        <v>40676292.149999999</v>
      </c>
      <c r="AA34" s="17">
        <v>40575</v>
      </c>
      <c r="AB34" s="17">
        <v>49706</v>
      </c>
      <c r="AC34" s="1">
        <v>90000000</v>
      </c>
      <c r="AD34" s="1">
        <v>89391856.319999993</v>
      </c>
      <c r="AE34" s="16">
        <f t="shared" si="1"/>
        <v>9.5123287671232877</v>
      </c>
      <c r="AF34" s="16">
        <f t="shared" si="2"/>
        <v>25.016438356164382</v>
      </c>
      <c r="AG34" s="19">
        <v>1.7995000000000001E-2</v>
      </c>
      <c r="AH34" t="s">
        <v>261</v>
      </c>
      <c r="AI34">
        <v>0</v>
      </c>
      <c r="AJ34" s="16">
        <f t="shared" si="3"/>
        <v>9.5123287671232877</v>
      </c>
      <c r="AK34" s="16">
        <f t="shared" si="4"/>
        <v>25.016438356164382</v>
      </c>
      <c r="AL34" s="19">
        <v>1.7995000000000001E-2</v>
      </c>
      <c r="AM34" t="s">
        <v>128</v>
      </c>
      <c r="AN34" t="s">
        <v>128</v>
      </c>
      <c r="AO34" s="20">
        <v>46234</v>
      </c>
    </row>
    <row r="35" spans="1:41" x14ac:dyDescent="0.3">
      <c r="A35">
        <v>20286000</v>
      </c>
      <c r="B35">
        <v>1</v>
      </c>
      <c r="C35">
        <v>1</v>
      </c>
      <c r="D35">
        <v>1</v>
      </c>
      <c r="E35" t="s">
        <v>255</v>
      </c>
      <c r="F35" t="s">
        <v>256</v>
      </c>
      <c r="G35" t="s">
        <v>211</v>
      </c>
      <c r="H35" t="s">
        <v>199</v>
      </c>
      <c r="I35" t="s">
        <v>200</v>
      </c>
      <c r="J35" t="s">
        <v>202</v>
      </c>
      <c r="K35" t="s">
        <v>128</v>
      </c>
      <c r="L35" t="s">
        <v>257</v>
      </c>
      <c r="M35" t="s">
        <v>258</v>
      </c>
      <c r="N35" t="s">
        <v>259</v>
      </c>
      <c r="O35" t="s">
        <v>304</v>
      </c>
      <c r="P35" t="s">
        <v>304</v>
      </c>
      <c r="Q35" t="s">
        <v>128</v>
      </c>
      <c r="R35" s="1">
        <v>24297230.399999999</v>
      </c>
      <c r="S35" s="1">
        <v>0</v>
      </c>
      <c r="T35" s="1">
        <v>1214861.52</v>
      </c>
      <c r="U35" s="1">
        <v>216697.71</v>
      </c>
      <c r="V35" s="1">
        <v>0</v>
      </c>
      <c r="W35" s="1">
        <f t="shared" si="0"/>
        <v>0</v>
      </c>
      <c r="X35" s="16">
        <v>0</v>
      </c>
      <c r="Y35" s="16">
        <v>0</v>
      </c>
      <c r="Z35" s="1">
        <v>23082368.879999999</v>
      </c>
      <c r="AA35" s="17">
        <v>40575</v>
      </c>
      <c r="AB35" s="17">
        <v>49888</v>
      </c>
      <c r="AC35" s="1">
        <v>58000000</v>
      </c>
      <c r="AD35" s="1">
        <v>53844460.799999997</v>
      </c>
      <c r="AE35" s="16">
        <f t="shared" si="1"/>
        <v>10.010958904109589</v>
      </c>
      <c r="AF35" s="16">
        <f t="shared" si="2"/>
        <v>25.515068493150686</v>
      </c>
      <c r="AG35" s="19">
        <v>1.7995000000000001E-2</v>
      </c>
      <c r="AH35" t="s">
        <v>261</v>
      </c>
      <c r="AI35">
        <v>0</v>
      </c>
      <c r="AJ35" s="16">
        <f t="shared" si="3"/>
        <v>10.010958904109589</v>
      </c>
      <c r="AK35" s="16">
        <f t="shared" si="4"/>
        <v>25.515068493150686</v>
      </c>
      <c r="AL35" s="19">
        <v>1.7995000000000001E-2</v>
      </c>
      <c r="AM35" t="s">
        <v>128</v>
      </c>
      <c r="AN35" t="s">
        <v>128</v>
      </c>
      <c r="AO35" s="20">
        <v>46234</v>
      </c>
    </row>
    <row r="36" spans="1:41" x14ac:dyDescent="0.3">
      <c r="A36">
        <v>20287000</v>
      </c>
      <c r="B36">
        <v>1</v>
      </c>
      <c r="C36">
        <v>1</v>
      </c>
      <c r="D36">
        <v>1</v>
      </c>
      <c r="E36" t="s">
        <v>255</v>
      </c>
      <c r="F36" t="s">
        <v>256</v>
      </c>
      <c r="G36" t="s">
        <v>211</v>
      </c>
      <c r="H36" t="s">
        <v>199</v>
      </c>
      <c r="I36" t="s">
        <v>200</v>
      </c>
      <c r="J36" t="s">
        <v>202</v>
      </c>
      <c r="K36" t="s">
        <v>128</v>
      </c>
      <c r="L36" t="s">
        <v>257</v>
      </c>
      <c r="M36" t="s">
        <v>258</v>
      </c>
      <c r="N36" t="s">
        <v>259</v>
      </c>
      <c r="O36" t="s">
        <v>305</v>
      </c>
      <c r="P36" t="s">
        <v>305</v>
      </c>
      <c r="Q36" t="s">
        <v>128</v>
      </c>
      <c r="R36" s="1">
        <v>33673025.560000002</v>
      </c>
      <c r="S36" s="1">
        <v>0</v>
      </c>
      <c r="T36" s="1">
        <v>0</v>
      </c>
      <c r="U36" s="1">
        <v>0</v>
      </c>
      <c r="V36" s="1">
        <v>0</v>
      </c>
      <c r="W36" s="1">
        <f t="shared" si="0"/>
        <v>0</v>
      </c>
      <c r="X36" s="16">
        <v>0</v>
      </c>
      <c r="Y36" s="16">
        <v>0</v>
      </c>
      <c r="Z36" s="1">
        <v>33673025.560000002</v>
      </c>
      <c r="AA36" s="17">
        <v>40605</v>
      </c>
      <c r="AB36" s="17">
        <v>49737</v>
      </c>
      <c r="AC36" s="1">
        <v>78000000</v>
      </c>
      <c r="AD36" s="1">
        <v>73816306.129999995</v>
      </c>
      <c r="AE36" s="16">
        <f t="shared" si="1"/>
        <v>9.5972602739726032</v>
      </c>
      <c r="AF36" s="16">
        <f t="shared" si="2"/>
        <v>25.019178082191782</v>
      </c>
      <c r="AG36" s="19">
        <v>1.805E-2</v>
      </c>
      <c r="AH36" t="s">
        <v>261</v>
      </c>
      <c r="AI36">
        <v>0</v>
      </c>
      <c r="AJ36" s="16">
        <f t="shared" si="3"/>
        <v>9.5972602739726032</v>
      </c>
      <c r="AK36" s="16">
        <f t="shared" si="4"/>
        <v>25.019178082191782</v>
      </c>
      <c r="AL36" s="19">
        <v>1.805E-2</v>
      </c>
      <c r="AM36" t="s">
        <v>128</v>
      </c>
      <c r="AN36" t="s">
        <v>128</v>
      </c>
      <c r="AO36" s="20">
        <v>46234</v>
      </c>
    </row>
    <row r="37" spans="1:41" x14ac:dyDescent="0.3">
      <c r="A37">
        <v>20288000</v>
      </c>
      <c r="B37">
        <v>1</v>
      </c>
      <c r="C37">
        <v>1</v>
      </c>
      <c r="D37">
        <v>1</v>
      </c>
      <c r="E37" t="s">
        <v>255</v>
      </c>
      <c r="F37" t="s">
        <v>256</v>
      </c>
      <c r="G37" t="s">
        <v>211</v>
      </c>
      <c r="H37" t="s">
        <v>199</v>
      </c>
      <c r="I37" t="s">
        <v>200</v>
      </c>
      <c r="J37" t="s">
        <v>202</v>
      </c>
      <c r="K37" t="s">
        <v>128</v>
      </c>
      <c r="L37" t="s">
        <v>257</v>
      </c>
      <c r="M37" t="s">
        <v>258</v>
      </c>
      <c r="N37" t="s">
        <v>259</v>
      </c>
      <c r="O37" t="s">
        <v>306</v>
      </c>
      <c r="P37" t="s">
        <v>306</v>
      </c>
      <c r="Q37" t="s">
        <v>128</v>
      </c>
      <c r="R37" s="1">
        <v>36669430.149999999</v>
      </c>
      <c r="S37" s="1">
        <v>0</v>
      </c>
      <c r="T37" s="1">
        <v>0</v>
      </c>
      <c r="U37" s="1">
        <v>0</v>
      </c>
      <c r="V37" s="1">
        <v>0</v>
      </c>
      <c r="W37" s="1">
        <f t="shared" si="0"/>
        <v>0</v>
      </c>
      <c r="X37" s="16">
        <v>0</v>
      </c>
      <c r="Y37" s="16">
        <v>0</v>
      </c>
      <c r="Z37" s="1">
        <v>36669430.149999999</v>
      </c>
      <c r="AA37" s="17">
        <v>40629</v>
      </c>
      <c r="AB37" s="17">
        <v>49761</v>
      </c>
      <c r="AC37" s="1">
        <v>100000000</v>
      </c>
      <c r="AD37" s="1">
        <v>75711466.640000001</v>
      </c>
      <c r="AE37" s="16">
        <f t="shared" si="1"/>
        <v>9.6630136986301363</v>
      </c>
      <c r="AF37" s="16">
        <f t="shared" si="2"/>
        <v>25.019178082191782</v>
      </c>
      <c r="AG37" s="19">
        <v>1.8020000000000001E-2</v>
      </c>
      <c r="AH37" t="s">
        <v>261</v>
      </c>
      <c r="AI37">
        <v>0</v>
      </c>
      <c r="AJ37" s="16">
        <f t="shared" si="3"/>
        <v>9.6630136986301363</v>
      </c>
      <c r="AK37" s="16">
        <f t="shared" si="4"/>
        <v>25.019178082191782</v>
      </c>
      <c r="AL37" s="19">
        <v>1.8020000000000001E-2</v>
      </c>
      <c r="AM37" t="s">
        <v>128</v>
      </c>
      <c r="AN37" t="s">
        <v>128</v>
      </c>
      <c r="AO37" s="20">
        <v>46234</v>
      </c>
    </row>
    <row r="38" spans="1:41" x14ac:dyDescent="0.3">
      <c r="A38">
        <v>20289000</v>
      </c>
      <c r="B38">
        <v>1</v>
      </c>
      <c r="C38">
        <v>1</v>
      </c>
      <c r="D38">
        <v>1</v>
      </c>
      <c r="E38" t="s">
        <v>255</v>
      </c>
      <c r="F38" t="s">
        <v>256</v>
      </c>
      <c r="G38" t="s">
        <v>211</v>
      </c>
      <c r="H38" t="s">
        <v>199</v>
      </c>
      <c r="I38" t="s">
        <v>200</v>
      </c>
      <c r="J38" t="s">
        <v>202</v>
      </c>
      <c r="K38" t="s">
        <v>128</v>
      </c>
      <c r="L38" t="s">
        <v>257</v>
      </c>
      <c r="M38" t="s">
        <v>258</v>
      </c>
      <c r="N38" t="s">
        <v>259</v>
      </c>
      <c r="O38" t="s">
        <v>307</v>
      </c>
      <c r="P38" t="s">
        <v>307</v>
      </c>
      <c r="Q38" t="s">
        <v>128</v>
      </c>
      <c r="R38" s="1">
        <v>17924442.280000001</v>
      </c>
      <c r="S38" s="1">
        <v>0</v>
      </c>
      <c r="T38" s="1">
        <v>0</v>
      </c>
      <c r="U38" s="1">
        <v>0</v>
      </c>
      <c r="V38" s="1">
        <v>0</v>
      </c>
      <c r="W38" s="1">
        <f t="shared" si="0"/>
        <v>0</v>
      </c>
      <c r="X38" s="16">
        <v>0</v>
      </c>
      <c r="Y38" s="16">
        <v>0</v>
      </c>
      <c r="Z38" s="1">
        <v>17924442.280000001</v>
      </c>
      <c r="AA38" s="17">
        <v>40879</v>
      </c>
      <c r="AB38" s="17">
        <v>50011</v>
      </c>
      <c r="AC38" s="1">
        <v>40000000</v>
      </c>
      <c r="AD38" s="1">
        <v>34159388.969999999</v>
      </c>
      <c r="AE38" s="16">
        <f t="shared" si="1"/>
        <v>10.347945205479451</v>
      </c>
      <c r="AF38" s="16">
        <f t="shared" si="2"/>
        <v>25.019178082191782</v>
      </c>
      <c r="AG38" s="19">
        <v>1.8185E-2</v>
      </c>
      <c r="AH38" t="s">
        <v>261</v>
      </c>
      <c r="AI38">
        <v>0</v>
      </c>
      <c r="AJ38" s="16">
        <f t="shared" si="3"/>
        <v>10.347945205479451</v>
      </c>
      <c r="AK38" s="16">
        <f t="shared" si="4"/>
        <v>25.019178082191782</v>
      </c>
      <c r="AL38" s="19">
        <v>1.8185E-2</v>
      </c>
      <c r="AM38" t="s">
        <v>128</v>
      </c>
      <c r="AN38" t="s">
        <v>128</v>
      </c>
      <c r="AO38" s="20">
        <v>46234</v>
      </c>
    </row>
    <row r="39" spans="1:41" x14ac:dyDescent="0.3">
      <c r="A39">
        <v>20290000</v>
      </c>
      <c r="B39">
        <v>1</v>
      </c>
      <c r="C39">
        <v>1</v>
      </c>
      <c r="D39">
        <v>1</v>
      </c>
      <c r="E39" t="s">
        <v>255</v>
      </c>
      <c r="F39" t="s">
        <v>256</v>
      </c>
      <c r="G39" t="s">
        <v>211</v>
      </c>
      <c r="H39" t="s">
        <v>199</v>
      </c>
      <c r="I39" t="s">
        <v>200</v>
      </c>
      <c r="J39" t="s">
        <v>202</v>
      </c>
      <c r="K39" t="s">
        <v>128</v>
      </c>
      <c r="L39" t="s">
        <v>257</v>
      </c>
      <c r="M39" t="s">
        <v>258</v>
      </c>
      <c r="N39" t="s">
        <v>259</v>
      </c>
      <c r="O39" t="s">
        <v>308</v>
      </c>
      <c r="P39" t="s">
        <v>308</v>
      </c>
      <c r="Q39" t="s">
        <v>128</v>
      </c>
      <c r="R39" s="1">
        <v>130686548.642</v>
      </c>
      <c r="S39" s="1">
        <v>0</v>
      </c>
      <c r="T39" s="1">
        <v>0</v>
      </c>
      <c r="U39" s="1">
        <v>0</v>
      </c>
      <c r="V39" s="1">
        <v>0</v>
      </c>
      <c r="W39" s="1">
        <f t="shared" si="0"/>
        <v>0</v>
      </c>
      <c r="X39" s="16">
        <v>0</v>
      </c>
      <c r="Y39" s="16">
        <v>0</v>
      </c>
      <c r="Z39" s="1">
        <v>130686548.642</v>
      </c>
      <c r="AA39" s="17">
        <v>40892</v>
      </c>
      <c r="AB39" s="17">
        <v>50024</v>
      </c>
      <c r="AC39" s="1">
        <v>250000000</v>
      </c>
      <c r="AD39" s="1">
        <v>248933378.06999999</v>
      </c>
      <c r="AE39" s="16">
        <f t="shared" si="1"/>
        <v>10.383561643835616</v>
      </c>
      <c r="AF39" s="16">
        <f t="shared" si="2"/>
        <v>25.019178082191782</v>
      </c>
      <c r="AG39" s="19">
        <v>1.8185E-2</v>
      </c>
      <c r="AH39" t="s">
        <v>261</v>
      </c>
      <c r="AI39">
        <v>0</v>
      </c>
      <c r="AJ39" s="16">
        <f t="shared" si="3"/>
        <v>10.383561643835616</v>
      </c>
      <c r="AK39" s="16">
        <f t="shared" si="4"/>
        <v>25.019178082191782</v>
      </c>
      <c r="AL39" s="19">
        <v>1.8185E-2</v>
      </c>
      <c r="AM39" t="s">
        <v>128</v>
      </c>
      <c r="AN39" t="s">
        <v>128</v>
      </c>
      <c r="AO39" s="20">
        <v>46234</v>
      </c>
    </row>
    <row r="40" spans="1:41" x14ac:dyDescent="0.3">
      <c r="A40">
        <v>20291000</v>
      </c>
      <c r="B40">
        <v>1</v>
      </c>
      <c r="C40">
        <v>1</v>
      </c>
      <c r="D40">
        <v>1</v>
      </c>
      <c r="E40" t="s">
        <v>255</v>
      </c>
      <c r="F40" t="s">
        <v>256</v>
      </c>
      <c r="G40" t="s">
        <v>211</v>
      </c>
      <c r="H40" t="s">
        <v>199</v>
      </c>
      <c r="I40" t="s">
        <v>200</v>
      </c>
      <c r="J40" t="s">
        <v>202</v>
      </c>
      <c r="K40" t="s">
        <v>128</v>
      </c>
      <c r="L40" t="s">
        <v>257</v>
      </c>
      <c r="M40" t="s">
        <v>258</v>
      </c>
      <c r="N40" t="s">
        <v>259</v>
      </c>
      <c r="O40" t="s">
        <v>309</v>
      </c>
      <c r="P40" t="s">
        <v>309</v>
      </c>
      <c r="Q40" t="s">
        <v>128</v>
      </c>
      <c r="R40" s="1">
        <v>19130434.719000001</v>
      </c>
      <c r="S40" s="1">
        <v>0</v>
      </c>
      <c r="T40" s="1">
        <v>0</v>
      </c>
      <c r="U40" s="1">
        <v>0</v>
      </c>
      <c r="V40" s="1">
        <v>0</v>
      </c>
      <c r="W40" s="1">
        <f t="shared" si="0"/>
        <v>0</v>
      </c>
      <c r="X40" s="16">
        <v>0</v>
      </c>
      <c r="Y40" s="16">
        <v>0</v>
      </c>
      <c r="Z40" s="1">
        <v>19130434.719000001</v>
      </c>
      <c r="AA40" s="17">
        <v>41031</v>
      </c>
      <c r="AB40" s="17">
        <v>50162</v>
      </c>
      <c r="AC40" s="1">
        <v>40000000</v>
      </c>
      <c r="AD40" s="1">
        <v>40000000</v>
      </c>
      <c r="AE40" s="16">
        <f t="shared" si="1"/>
        <v>10.761643835616438</v>
      </c>
      <c r="AF40" s="16">
        <f t="shared" si="2"/>
        <v>25.016438356164382</v>
      </c>
      <c r="AG40" s="19">
        <v>1.8159999999999999E-2</v>
      </c>
      <c r="AH40" t="s">
        <v>261</v>
      </c>
      <c r="AI40">
        <v>0</v>
      </c>
      <c r="AJ40" s="16">
        <f t="shared" si="3"/>
        <v>10.761643835616438</v>
      </c>
      <c r="AK40" s="16">
        <f t="shared" si="4"/>
        <v>25.016438356164382</v>
      </c>
      <c r="AL40" s="19">
        <v>1.8159999999999999E-2</v>
      </c>
      <c r="AM40" t="s">
        <v>128</v>
      </c>
      <c r="AN40" t="s">
        <v>128</v>
      </c>
      <c r="AO40" s="20">
        <v>46234</v>
      </c>
    </row>
    <row r="41" spans="1:41" x14ac:dyDescent="0.3">
      <c r="A41">
        <v>20292000</v>
      </c>
      <c r="B41">
        <v>1</v>
      </c>
      <c r="C41">
        <v>1</v>
      </c>
      <c r="D41">
        <v>1</v>
      </c>
      <c r="E41" t="s">
        <v>255</v>
      </c>
      <c r="F41" t="s">
        <v>256</v>
      </c>
      <c r="G41" t="s">
        <v>211</v>
      </c>
      <c r="H41" t="s">
        <v>199</v>
      </c>
      <c r="I41" t="s">
        <v>200</v>
      </c>
      <c r="J41" t="s">
        <v>202</v>
      </c>
      <c r="K41" t="s">
        <v>128</v>
      </c>
      <c r="L41" t="s">
        <v>257</v>
      </c>
      <c r="M41" t="s">
        <v>258</v>
      </c>
      <c r="N41" t="s">
        <v>259</v>
      </c>
      <c r="O41" t="s">
        <v>310</v>
      </c>
      <c r="P41" t="s">
        <v>310</v>
      </c>
      <c r="Q41" t="s">
        <v>128</v>
      </c>
      <c r="R41" s="1">
        <v>1110936</v>
      </c>
      <c r="S41" s="1">
        <v>0</v>
      </c>
      <c r="T41" s="1">
        <v>0</v>
      </c>
      <c r="U41" s="1">
        <v>0</v>
      </c>
      <c r="V41" s="1">
        <v>0</v>
      </c>
      <c r="W41" s="1">
        <f t="shared" si="0"/>
        <v>0</v>
      </c>
      <c r="X41" s="16">
        <v>0</v>
      </c>
      <c r="Y41" s="16">
        <v>0</v>
      </c>
      <c r="Z41" s="1">
        <v>1110936</v>
      </c>
      <c r="AA41" s="17">
        <v>41031</v>
      </c>
      <c r="AB41" s="17">
        <v>50162</v>
      </c>
      <c r="AC41" s="1">
        <v>2270161.4900000002</v>
      </c>
      <c r="AD41" s="1">
        <v>2270161.79</v>
      </c>
      <c r="AE41" s="16">
        <f t="shared" si="1"/>
        <v>10.761643835616438</v>
      </c>
      <c r="AF41" s="16">
        <f t="shared" si="2"/>
        <v>25.016438356164382</v>
      </c>
      <c r="AG41" s="19">
        <v>1.8159999999999999E-2</v>
      </c>
      <c r="AH41" t="s">
        <v>261</v>
      </c>
      <c r="AI41">
        <v>0</v>
      </c>
      <c r="AJ41" s="16">
        <f t="shared" si="3"/>
        <v>10.761643835616438</v>
      </c>
      <c r="AK41" s="16">
        <f t="shared" si="4"/>
        <v>25.016438356164382</v>
      </c>
      <c r="AL41" s="19">
        <v>1.8159999999999999E-2</v>
      </c>
      <c r="AM41" t="s">
        <v>128</v>
      </c>
      <c r="AN41" t="s">
        <v>128</v>
      </c>
      <c r="AO41" s="20">
        <v>46234</v>
      </c>
    </row>
    <row r="42" spans="1:41" x14ac:dyDescent="0.3">
      <c r="A42">
        <v>20293000</v>
      </c>
      <c r="B42">
        <v>1</v>
      </c>
      <c r="C42">
        <v>1</v>
      </c>
      <c r="D42">
        <v>1</v>
      </c>
      <c r="E42" t="s">
        <v>255</v>
      </c>
      <c r="F42" t="s">
        <v>256</v>
      </c>
      <c r="G42" t="s">
        <v>211</v>
      </c>
      <c r="H42" t="s">
        <v>199</v>
      </c>
      <c r="I42" t="s">
        <v>200</v>
      </c>
      <c r="J42" t="s">
        <v>202</v>
      </c>
      <c r="K42" t="s">
        <v>128</v>
      </c>
      <c r="L42" t="s">
        <v>257</v>
      </c>
      <c r="M42" t="s">
        <v>258</v>
      </c>
      <c r="N42" t="s">
        <v>259</v>
      </c>
      <c r="O42" t="s">
        <v>311</v>
      </c>
      <c r="P42" t="s">
        <v>311</v>
      </c>
      <c r="Q42" t="s">
        <v>128</v>
      </c>
      <c r="R42" s="1">
        <v>7779158.2599999998</v>
      </c>
      <c r="S42" s="1">
        <v>0</v>
      </c>
      <c r="T42" s="1">
        <v>0</v>
      </c>
      <c r="U42" s="1">
        <v>0</v>
      </c>
      <c r="V42" s="1">
        <v>0</v>
      </c>
      <c r="W42" s="1">
        <f t="shared" si="0"/>
        <v>0</v>
      </c>
      <c r="X42" s="16">
        <v>0</v>
      </c>
      <c r="Y42" s="16">
        <v>0</v>
      </c>
      <c r="Z42" s="1">
        <v>7779158.2599999998</v>
      </c>
      <c r="AA42" s="17">
        <v>40984</v>
      </c>
      <c r="AB42" s="17">
        <v>50115</v>
      </c>
      <c r="AC42" s="1">
        <v>14559417.130000001</v>
      </c>
      <c r="AD42" s="1">
        <v>14334092.779999999</v>
      </c>
      <c r="AE42" s="16">
        <f t="shared" si="1"/>
        <v>10.632876712328768</v>
      </c>
      <c r="AF42" s="16">
        <f t="shared" si="2"/>
        <v>25.016438356164382</v>
      </c>
      <c r="AG42" s="19">
        <v>1.8134000000000001E-2</v>
      </c>
      <c r="AH42" t="s">
        <v>261</v>
      </c>
      <c r="AI42">
        <v>0</v>
      </c>
      <c r="AJ42" s="16">
        <f t="shared" si="3"/>
        <v>10.632876712328768</v>
      </c>
      <c r="AK42" s="16">
        <f t="shared" si="4"/>
        <v>25.016438356164382</v>
      </c>
      <c r="AL42" s="19">
        <v>1.8134000000000001E-2</v>
      </c>
      <c r="AM42" t="s">
        <v>128</v>
      </c>
      <c r="AN42" t="s">
        <v>128</v>
      </c>
      <c r="AO42" s="20">
        <v>46234</v>
      </c>
    </row>
    <row r="43" spans="1:41" x14ac:dyDescent="0.3">
      <c r="A43">
        <v>20295000</v>
      </c>
      <c r="B43">
        <v>1</v>
      </c>
      <c r="C43">
        <v>1</v>
      </c>
      <c r="D43">
        <v>1</v>
      </c>
      <c r="E43" t="s">
        <v>255</v>
      </c>
      <c r="F43" t="s">
        <v>256</v>
      </c>
      <c r="G43" t="s">
        <v>211</v>
      </c>
      <c r="H43" t="s">
        <v>199</v>
      </c>
      <c r="I43" t="s">
        <v>200</v>
      </c>
      <c r="J43" t="s">
        <v>202</v>
      </c>
      <c r="K43" t="s">
        <v>128</v>
      </c>
      <c r="L43" t="s">
        <v>257</v>
      </c>
      <c r="M43" t="s">
        <v>258</v>
      </c>
      <c r="N43" t="s">
        <v>259</v>
      </c>
      <c r="O43" t="s">
        <v>312</v>
      </c>
      <c r="P43" t="s">
        <v>312</v>
      </c>
      <c r="Q43" t="s">
        <v>128</v>
      </c>
      <c r="R43" s="1">
        <v>1518294.14</v>
      </c>
      <c r="S43" s="1">
        <v>0</v>
      </c>
      <c r="T43" s="1">
        <v>0</v>
      </c>
      <c r="U43" s="1">
        <v>0</v>
      </c>
      <c r="V43" s="1">
        <v>0</v>
      </c>
      <c r="W43" s="1">
        <f t="shared" si="0"/>
        <v>0</v>
      </c>
      <c r="X43" s="16">
        <v>0</v>
      </c>
      <c r="Y43" s="16">
        <v>0</v>
      </c>
      <c r="Z43" s="1">
        <v>1518294.14</v>
      </c>
      <c r="AA43" s="17">
        <v>41136</v>
      </c>
      <c r="AB43" s="17">
        <v>50267</v>
      </c>
      <c r="AC43" s="1">
        <v>10000000</v>
      </c>
      <c r="AD43" s="1">
        <v>2447205.3199999998</v>
      </c>
      <c r="AE43" s="16">
        <f t="shared" si="1"/>
        <v>11.049315068493151</v>
      </c>
      <c r="AF43" s="16">
        <f t="shared" si="2"/>
        <v>25.016438356164382</v>
      </c>
      <c r="AG43" s="19">
        <v>1.8214999999999999E-2</v>
      </c>
      <c r="AH43" t="s">
        <v>261</v>
      </c>
      <c r="AI43">
        <v>0</v>
      </c>
      <c r="AJ43" s="16">
        <f t="shared" si="3"/>
        <v>11.049315068493151</v>
      </c>
      <c r="AK43" s="16">
        <f t="shared" si="4"/>
        <v>25.016438356164382</v>
      </c>
      <c r="AL43" s="19">
        <v>1.8214999999999999E-2</v>
      </c>
      <c r="AM43" t="s">
        <v>128</v>
      </c>
      <c r="AN43" t="s">
        <v>128</v>
      </c>
      <c r="AO43" s="20">
        <v>46234</v>
      </c>
    </row>
    <row r="44" spans="1:41" x14ac:dyDescent="0.3">
      <c r="A44">
        <v>20297000</v>
      </c>
      <c r="B44">
        <v>1</v>
      </c>
      <c r="C44">
        <v>1</v>
      </c>
      <c r="D44">
        <v>1</v>
      </c>
      <c r="E44" t="s">
        <v>255</v>
      </c>
      <c r="F44" t="s">
        <v>256</v>
      </c>
      <c r="G44" t="s">
        <v>211</v>
      </c>
      <c r="H44" t="s">
        <v>199</v>
      </c>
      <c r="I44" t="s">
        <v>200</v>
      </c>
      <c r="J44" t="s">
        <v>202</v>
      </c>
      <c r="K44" t="s">
        <v>128</v>
      </c>
      <c r="L44" t="s">
        <v>257</v>
      </c>
      <c r="M44" t="s">
        <v>258</v>
      </c>
      <c r="N44" t="s">
        <v>259</v>
      </c>
      <c r="O44" t="s">
        <v>313</v>
      </c>
      <c r="P44" t="s">
        <v>313</v>
      </c>
      <c r="Q44" t="s">
        <v>128</v>
      </c>
      <c r="R44" s="1">
        <v>27380952.390000001</v>
      </c>
      <c r="S44" s="1">
        <v>0</v>
      </c>
      <c r="T44" s="1">
        <v>0</v>
      </c>
      <c r="U44" s="1">
        <v>0</v>
      </c>
      <c r="V44" s="1">
        <v>0</v>
      </c>
      <c r="W44" s="1">
        <f t="shared" si="0"/>
        <v>0</v>
      </c>
      <c r="X44" s="16">
        <v>0</v>
      </c>
      <c r="Y44" s="16">
        <v>0</v>
      </c>
      <c r="Z44" s="1">
        <v>27380952.390000001</v>
      </c>
      <c r="AA44" s="17">
        <v>41243</v>
      </c>
      <c r="AB44" s="17">
        <v>50374</v>
      </c>
      <c r="AC44" s="1">
        <v>50000000</v>
      </c>
      <c r="AD44" s="1">
        <v>50000000</v>
      </c>
      <c r="AE44" s="16">
        <f t="shared" si="1"/>
        <v>11.342465753424657</v>
      </c>
      <c r="AF44" s="16">
        <f t="shared" si="2"/>
        <v>25.016438356164382</v>
      </c>
      <c r="AG44" s="19">
        <v>1.8373E-2</v>
      </c>
      <c r="AH44" t="s">
        <v>261</v>
      </c>
      <c r="AI44">
        <v>0</v>
      </c>
      <c r="AJ44" s="16">
        <f t="shared" si="3"/>
        <v>11.342465753424657</v>
      </c>
      <c r="AK44" s="16">
        <f t="shared" si="4"/>
        <v>25.016438356164382</v>
      </c>
      <c r="AL44" s="19">
        <v>1.8373E-2</v>
      </c>
      <c r="AM44" t="s">
        <v>128</v>
      </c>
      <c r="AN44" t="s">
        <v>128</v>
      </c>
      <c r="AO44" s="20">
        <v>46234</v>
      </c>
    </row>
    <row r="45" spans="1:41" x14ac:dyDescent="0.3">
      <c r="A45">
        <v>20298000</v>
      </c>
      <c r="B45">
        <v>1</v>
      </c>
      <c r="C45">
        <v>1</v>
      </c>
      <c r="D45">
        <v>1</v>
      </c>
      <c r="E45" t="s">
        <v>255</v>
      </c>
      <c r="F45" t="s">
        <v>256</v>
      </c>
      <c r="G45" t="s">
        <v>211</v>
      </c>
      <c r="H45" t="s">
        <v>199</v>
      </c>
      <c r="I45" t="s">
        <v>200</v>
      </c>
      <c r="J45" t="s">
        <v>202</v>
      </c>
      <c r="K45" t="s">
        <v>128</v>
      </c>
      <c r="L45" t="s">
        <v>257</v>
      </c>
      <c r="M45" t="s">
        <v>258</v>
      </c>
      <c r="N45" t="s">
        <v>259</v>
      </c>
      <c r="O45" t="s">
        <v>314</v>
      </c>
      <c r="P45" t="s">
        <v>314</v>
      </c>
      <c r="Q45" t="s">
        <v>128</v>
      </c>
      <c r="R45" s="1">
        <v>94990000</v>
      </c>
      <c r="S45" s="1">
        <v>0</v>
      </c>
      <c r="T45" s="1">
        <v>0</v>
      </c>
      <c r="U45" s="1">
        <v>0</v>
      </c>
      <c r="V45" s="1">
        <v>0</v>
      </c>
      <c r="W45" s="1">
        <f t="shared" si="0"/>
        <v>0</v>
      </c>
      <c r="X45" s="16">
        <v>0</v>
      </c>
      <c r="Y45" s="16">
        <v>0</v>
      </c>
      <c r="Z45" s="1">
        <v>94990000</v>
      </c>
      <c r="AA45" s="17">
        <v>41348</v>
      </c>
      <c r="AB45" s="17">
        <v>50359</v>
      </c>
      <c r="AC45" s="1">
        <v>100000000</v>
      </c>
      <c r="AD45" s="1">
        <v>94990000</v>
      </c>
      <c r="AE45" s="16">
        <f t="shared" si="1"/>
        <v>11.301369863013699</v>
      </c>
      <c r="AF45" s="16">
        <f t="shared" si="2"/>
        <v>24.687671232876713</v>
      </c>
      <c r="AG45" s="19">
        <v>1.7084999999999999E-2</v>
      </c>
      <c r="AH45" t="s">
        <v>261</v>
      </c>
      <c r="AI45">
        <v>0</v>
      </c>
      <c r="AJ45" s="16">
        <f t="shared" si="3"/>
        <v>11.301369863013699</v>
      </c>
      <c r="AK45" s="16">
        <f t="shared" si="4"/>
        <v>24.687671232876713</v>
      </c>
      <c r="AL45" s="19">
        <v>1.7084999999999999E-2</v>
      </c>
      <c r="AM45" t="s">
        <v>128</v>
      </c>
      <c r="AN45" t="s">
        <v>128</v>
      </c>
      <c r="AO45" s="20">
        <v>46234</v>
      </c>
    </row>
    <row r="46" spans="1:41" x14ac:dyDescent="0.3">
      <c r="A46">
        <v>20299000</v>
      </c>
      <c r="B46">
        <v>1</v>
      </c>
      <c r="C46">
        <v>1</v>
      </c>
      <c r="D46">
        <v>1</v>
      </c>
      <c r="E46" t="s">
        <v>255</v>
      </c>
      <c r="F46" t="s">
        <v>256</v>
      </c>
      <c r="G46" t="s">
        <v>211</v>
      </c>
      <c r="H46" t="s">
        <v>199</v>
      </c>
      <c r="I46" t="s">
        <v>200</v>
      </c>
      <c r="J46" t="s">
        <v>202</v>
      </c>
      <c r="K46" t="s">
        <v>128</v>
      </c>
      <c r="L46" t="s">
        <v>257</v>
      </c>
      <c r="M46" t="s">
        <v>258</v>
      </c>
      <c r="N46" t="s">
        <v>259</v>
      </c>
      <c r="O46" t="s">
        <v>315</v>
      </c>
      <c r="P46" t="s">
        <v>315</v>
      </c>
      <c r="Q46" t="s">
        <v>128</v>
      </c>
      <c r="R46" s="1">
        <v>1348069.26</v>
      </c>
      <c r="S46" s="1">
        <v>0</v>
      </c>
      <c r="T46" s="1">
        <v>0</v>
      </c>
      <c r="U46" s="1">
        <v>0</v>
      </c>
      <c r="V46" s="1">
        <v>0</v>
      </c>
      <c r="W46" s="1">
        <f t="shared" si="0"/>
        <v>0</v>
      </c>
      <c r="X46" s="16">
        <v>0</v>
      </c>
      <c r="Y46" s="16">
        <v>0</v>
      </c>
      <c r="Z46" s="1">
        <v>1348069.26</v>
      </c>
      <c r="AA46" s="17">
        <v>41348</v>
      </c>
      <c r="AB46" s="17">
        <v>50359</v>
      </c>
      <c r="AC46" s="1">
        <v>2168540.1800000002</v>
      </c>
      <c r="AD46" s="1">
        <v>2139185.0099999998</v>
      </c>
      <c r="AE46" s="16">
        <f t="shared" si="1"/>
        <v>11.301369863013699</v>
      </c>
      <c r="AF46" s="16">
        <f t="shared" si="2"/>
        <v>24.687671232876713</v>
      </c>
      <c r="AG46" s="19">
        <v>1.7864999999999999E-2</v>
      </c>
      <c r="AH46" t="s">
        <v>261</v>
      </c>
      <c r="AI46">
        <v>0</v>
      </c>
      <c r="AJ46" s="16">
        <f t="shared" si="3"/>
        <v>11.301369863013699</v>
      </c>
      <c r="AK46" s="16">
        <f t="shared" si="4"/>
        <v>24.687671232876713</v>
      </c>
      <c r="AL46" s="19">
        <v>1.7864999999999999E-2</v>
      </c>
      <c r="AM46" t="s">
        <v>128</v>
      </c>
      <c r="AN46" t="s">
        <v>128</v>
      </c>
      <c r="AO46" s="20">
        <v>46234</v>
      </c>
    </row>
    <row r="47" spans="1:41" x14ac:dyDescent="0.3">
      <c r="A47">
        <v>20300000</v>
      </c>
      <c r="B47">
        <v>1</v>
      </c>
      <c r="C47">
        <v>1</v>
      </c>
      <c r="D47">
        <v>1</v>
      </c>
      <c r="E47" t="s">
        <v>255</v>
      </c>
      <c r="F47" t="s">
        <v>256</v>
      </c>
      <c r="G47" t="s">
        <v>211</v>
      </c>
      <c r="H47" t="s">
        <v>199</v>
      </c>
      <c r="I47" t="s">
        <v>200</v>
      </c>
      <c r="J47" t="s">
        <v>202</v>
      </c>
      <c r="K47" t="s">
        <v>128</v>
      </c>
      <c r="L47" t="s">
        <v>257</v>
      </c>
      <c r="M47" t="s">
        <v>258</v>
      </c>
      <c r="N47" t="s">
        <v>259</v>
      </c>
      <c r="O47" t="s">
        <v>316</v>
      </c>
      <c r="P47" t="s">
        <v>316</v>
      </c>
      <c r="Q47" t="s">
        <v>128</v>
      </c>
      <c r="R47" s="1">
        <v>73352227</v>
      </c>
      <c r="S47" s="1">
        <v>0</v>
      </c>
      <c r="T47" s="1">
        <v>0</v>
      </c>
      <c r="U47" s="1">
        <v>0</v>
      </c>
      <c r="V47" s="1">
        <v>0</v>
      </c>
      <c r="W47" s="1">
        <f t="shared" si="0"/>
        <v>0</v>
      </c>
      <c r="X47" s="16">
        <v>0</v>
      </c>
      <c r="Y47" s="16">
        <v>0</v>
      </c>
      <c r="Z47" s="1">
        <v>73352227</v>
      </c>
      <c r="AA47" s="17">
        <v>41487</v>
      </c>
      <c r="AB47" s="17">
        <v>50389</v>
      </c>
      <c r="AC47" s="1">
        <v>100000000</v>
      </c>
      <c r="AD47" s="1">
        <v>94118010.799999997</v>
      </c>
      <c r="AE47" s="16">
        <f t="shared" si="1"/>
        <v>11.383561643835616</v>
      </c>
      <c r="AF47" s="16">
        <f t="shared" si="2"/>
        <v>24.389041095890413</v>
      </c>
      <c r="AG47" s="19">
        <v>1.7084999999999999E-2</v>
      </c>
      <c r="AH47" t="s">
        <v>261</v>
      </c>
      <c r="AI47">
        <v>0</v>
      </c>
      <c r="AJ47" s="16">
        <f t="shared" si="3"/>
        <v>11.383561643835616</v>
      </c>
      <c r="AK47" s="16">
        <f t="shared" si="4"/>
        <v>24.389041095890413</v>
      </c>
      <c r="AL47" s="19">
        <v>1.7084999999999999E-2</v>
      </c>
      <c r="AM47" t="s">
        <v>128</v>
      </c>
      <c r="AN47" t="s">
        <v>128</v>
      </c>
      <c r="AO47" s="20">
        <v>46234</v>
      </c>
    </row>
    <row r="48" spans="1:41" x14ac:dyDescent="0.3">
      <c r="A48">
        <v>20301000</v>
      </c>
      <c r="B48">
        <v>1</v>
      </c>
      <c r="C48">
        <v>1</v>
      </c>
      <c r="D48">
        <v>0</v>
      </c>
      <c r="E48" t="s">
        <v>255</v>
      </c>
      <c r="F48" t="s">
        <v>256</v>
      </c>
      <c r="G48" t="s">
        <v>211</v>
      </c>
      <c r="H48" t="s">
        <v>204</v>
      </c>
      <c r="I48" t="s">
        <v>206</v>
      </c>
      <c r="J48" t="s">
        <v>202</v>
      </c>
      <c r="K48" t="s">
        <v>128</v>
      </c>
      <c r="L48" t="s">
        <v>317</v>
      </c>
      <c r="M48" t="s">
        <v>258</v>
      </c>
      <c r="N48" t="s">
        <v>259</v>
      </c>
      <c r="O48" t="s">
        <v>318</v>
      </c>
      <c r="P48" t="s">
        <v>318</v>
      </c>
      <c r="Q48" t="s">
        <v>128</v>
      </c>
      <c r="R48" s="1">
        <v>7500000</v>
      </c>
      <c r="S48" s="1">
        <v>0</v>
      </c>
      <c r="T48" s="1">
        <v>0</v>
      </c>
      <c r="U48" s="1">
        <v>0</v>
      </c>
      <c r="V48" s="1">
        <v>0</v>
      </c>
      <c r="W48" s="1">
        <f t="shared" si="0"/>
        <v>0</v>
      </c>
      <c r="X48" s="16">
        <v>0</v>
      </c>
      <c r="Y48" s="16">
        <v>0</v>
      </c>
      <c r="Z48" s="1">
        <v>7500000</v>
      </c>
      <c r="AA48" s="17">
        <v>41540</v>
      </c>
      <c r="AB48" s="17">
        <v>48837</v>
      </c>
      <c r="AC48" s="1">
        <v>15000000</v>
      </c>
      <c r="AD48" s="1">
        <v>15000000</v>
      </c>
      <c r="AE48" s="16">
        <f t="shared" si="1"/>
        <v>7.1315068493150688</v>
      </c>
      <c r="AF48" s="16">
        <f t="shared" si="2"/>
        <v>19.991780821917807</v>
      </c>
      <c r="AG48" s="19">
        <v>5.1224499999999999E-2</v>
      </c>
      <c r="AH48" t="s">
        <v>281</v>
      </c>
      <c r="AI48">
        <v>1.2E-2</v>
      </c>
      <c r="AJ48" s="16">
        <f t="shared" si="3"/>
        <v>7.1315068493150688</v>
      </c>
      <c r="AK48" s="16">
        <f t="shared" si="4"/>
        <v>19.991780821917807</v>
      </c>
      <c r="AL48" s="19">
        <v>5.1224499999999999E-2</v>
      </c>
      <c r="AM48" t="s">
        <v>128</v>
      </c>
      <c r="AN48" t="s">
        <v>128</v>
      </c>
      <c r="AO48" s="20">
        <v>46234</v>
      </c>
    </row>
    <row r="49" spans="1:41" x14ac:dyDescent="0.3">
      <c r="A49">
        <v>20302000</v>
      </c>
      <c r="B49">
        <v>1</v>
      </c>
      <c r="C49">
        <v>1</v>
      </c>
      <c r="D49">
        <v>1</v>
      </c>
      <c r="E49" t="s">
        <v>255</v>
      </c>
      <c r="F49" t="s">
        <v>256</v>
      </c>
      <c r="G49" t="s">
        <v>211</v>
      </c>
      <c r="H49" t="s">
        <v>199</v>
      </c>
      <c r="I49" t="s">
        <v>200</v>
      </c>
      <c r="J49" t="s">
        <v>202</v>
      </c>
      <c r="K49" t="s">
        <v>128</v>
      </c>
      <c r="L49" t="s">
        <v>257</v>
      </c>
      <c r="M49" t="s">
        <v>258</v>
      </c>
      <c r="N49" t="s">
        <v>259</v>
      </c>
      <c r="O49" t="s">
        <v>319</v>
      </c>
      <c r="P49" t="s">
        <v>319</v>
      </c>
      <c r="Q49" t="s">
        <v>128</v>
      </c>
      <c r="R49" s="1">
        <v>267002186.13</v>
      </c>
      <c r="S49" s="1">
        <v>0</v>
      </c>
      <c r="T49" s="1">
        <v>0</v>
      </c>
      <c r="U49" s="1">
        <v>0</v>
      </c>
      <c r="V49" s="1">
        <v>0</v>
      </c>
      <c r="W49" s="1">
        <f t="shared" si="0"/>
        <v>0</v>
      </c>
      <c r="X49" s="16">
        <v>0</v>
      </c>
      <c r="Y49" s="16">
        <v>0</v>
      </c>
      <c r="Z49" s="1">
        <v>267002186.13</v>
      </c>
      <c r="AA49" s="17">
        <v>41611</v>
      </c>
      <c r="AB49" s="17">
        <v>50724</v>
      </c>
      <c r="AC49" s="1">
        <v>270000000</v>
      </c>
      <c r="AD49" s="1">
        <v>267002186.13</v>
      </c>
      <c r="AE49" s="16">
        <f t="shared" si="1"/>
        <v>12.301369863013699</v>
      </c>
      <c r="AF49" s="16">
        <f t="shared" si="2"/>
        <v>24.967123287671232</v>
      </c>
      <c r="AG49" s="19">
        <v>2.9499999999999998E-2</v>
      </c>
      <c r="AH49" t="s">
        <v>261</v>
      </c>
      <c r="AI49">
        <v>0</v>
      </c>
      <c r="AJ49" s="16">
        <f t="shared" si="3"/>
        <v>12.301369863013699</v>
      </c>
      <c r="AK49" s="16">
        <f t="shared" si="4"/>
        <v>24.967123287671232</v>
      </c>
      <c r="AL49" s="19">
        <v>2.9499999999999998E-2</v>
      </c>
      <c r="AM49" t="s">
        <v>128</v>
      </c>
      <c r="AN49" t="s">
        <v>128</v>
      </c>
      <c r="AO49" s="20">
        <v>46234</v>
      </c>
    </row>
    <row r="50" spans="1:41" x14ac:dyDescent="0.3">
      <c r="A50">
        <v>20303000</v>
      </c>
      <c r="B50">
        <v>1</v>
      </c>
      <c r="C50">
        <v>1</v>
      </c>
      <c r="D50">
        <v>1</v>
      </c>
      <c r="E50" t="s">
        <v>255</v>
      </c>
      <c r="F50" t="s">
        <v>256</v>
      </c>
      <c r="G50" t="s">
        <v>211</v>
      </c>
      <c r="H50" t="s">
        <v>199</v>
      </c>
      <c r="I50" t="s">
        <v>200</v>
      </c>
      <c r="J50" t="s">
        <v>202</v>
      </c>
      <c r="K50" t="s">
        <v>128</v>
      </c>
      <c r="L50" t="s">
        <v>257</v>
      </c>
      <c r="M50" t="s">
        <v>258</v>
      </c>
      <c r="N50" t="s">
        <v>259</v>
      </c>
      <c r="O50" t="s">
        <v>320</v>
      </c>
      <c r="P50" t="s">
        <v>320</v>
      </c>
      <c r="Q50" t="s">
        <v>128</v>
      </c>
      <c r="R50" s="1">
        <v>11526347.335000001</v>
      </c>
      <c r="S50" s="1">
        <v>0</v>
      </c>
      <c r="T50" s="1">
        <v>0</v>
      </c>
      <c r="U50" s="1">
        <v>0</v>
      </c>
      <c r="V50" s="1">
        <v>0</v>
      </c>
      <c r="W50" s="1">
        <f t="shared" si="0"/>
        <v>0</v>
      </c>
      <c r="X50" s="16">
        <v>0</v>
      </c>
      <c r="Y50" s="16">
        <v>0</v>
      </c>
      <c r="Z50" s="1">
        <v>11526347.335000001</v>
      </c>
      <c r="AA50" s="17">
        <v>41726</v>
      </c>
      <c r="AB50" s="17">
        <v>48898</v>
      </c>
      <c r="AC50" s="1">
        <v>30000000</v>
      </c>
      <c r="AD50" s="1">
        <v>29950000</v>
      </c>
      <c r="AE50" s="16">
        <f t="shared" si="1"/>
        <v>7.2986301369863016</v>
      </c>
      <c r="AF50" s="16">
        <f t="shared" si="2"/>
        <v>19.649315068493152</v>
      </c>
      <c r="AG50" s="19">
        <v>1.7437000000000001E-2</v>
      </c>
      <c r="AH50" t="s">
        <v>261</v>
      </c>
      <c r="AI50">
        <v>0</v>
      </c>
      <c r="AJ50" s="16">
        <f t="shared" si="3"/>
        <v>7.2986301369863016</v>
      </c>
      <c r="AK50" s="16">
        <f t="shared" si="4"/>
        <v>19.649315068493152</v>
      </c>
      <c r="AL50" s="19">
        <v>1.7437000000000001E-2</v>
      </c>
      <c r="AM50" t="s">
        <v>128</v>
      </c>
      <c r="AN50" t="s">
        <v>128</v>
      </c>
      <c r="AO50" s="20">
        <v>46234</v>
      </c>
    </row>
    <row r="51" spans="1:41" x14ac:dyDescent="0.3">
      <c r="A51">
        <v>20304000</v>
      </c>
      <c r="B51">
        <v>1</v>
      </c>
      <c r="C51">
        <v>1</v>
      </c>
      <c r="D51">
        <v>1</v>
      </c>
      <c r="E51" t="s">
        <v>255</v>
      </c>
      <c r="F51" t="s">
        <v>256</v>
      </c>
      <c r="G51" t="s">
        <v>211</v>
      </c>
      <c r="H51" t="s">
        <v>199</v>
      </c>
      <c r="I51" t="s">
        <v>200</v>
      </c>
      <c r="J51" t="s">
        <v>202</v>
      </c>
      <c r="K51" t="s">
        <v>128</v>
      </c>
      <c r="L51" t="s">
        <v>257</v>
      </c>
      <c r="M51" t="s">
        <v>258</v>
      </c>
      <c r="N51" t="s">
        <v>259</v>
      </c>
      <c r="O51" t="s">
        <v>321</v>
      </c>
      <c r="P51" t="s">
        <v>321</v>
      </c>
      <c r="Q51" t="s">
        <v>128</v>
      </c>
      <c r="R51" s="1">
        <v>59363606.200000003</v>
      </c>
      <c r="S51" s="1">
        <v>0</v>
      </c>
      <c r="T51" s="1">
        <v>0</v>
      </c>
      <c r="U51" s="1">
        <v>593393.81000000006</v>
      </c>
      <c r="V51" s="1">
        <v>0</v>
      </c>
      <c r="W51" s="1">
        <f t="shared" si="0"/>
        <v>0</v>
      </c>
      <c r="X51" s="16">
        <v>0</v>
      </c>
      <c r="Y51" s="16">
        <v>0</v>
      </c>
      <c r="Z51" s="1">
        <v>59363606.200000003</v>
      </c>
      <c r="AA51" s="17">
        <v>41726</v>
      </c>
      <c r="AB51" s="17">
        <v>50785</v>
      </c>
      <c r="AC51" s="1">
        <v>60000000</v>
      </c>
      <c r="AD51" s="1">
        <v>59363606.200000003</v>
      </c>
      <c r="AE51" s="16">
        <f t="shared" si="1"/>
        <v>12.468493150684932</v>
      </c>
      <c r="AF51" s="16">
        <f t="shared" si="2"/>
        <v>24.81917808219178</v>
      </c>
      <c r="AG51" s="19">
        <v>4.3853000000000003E-2</v>
      </c>
      <c r="AH51" t="s">
        <v>261</v>
      </c>
      <c r="AI51">
        <v>0</v>
      </c>
      <c r="AJ51" s="16">
        <f t="shared" si="3"/>
        <v>12.468493150684932</v>
      </c>
      <c r="AK51" s="16">
        <f t="shared" si="4"/>
        <v>24.81917808219178</v>
      </c>
      <c r="AL51" s="19">
        <v>4.3853000000000003E-2</v>
      </c>
      <c r="AM51" t="s">
        <v>128</v>
      </c>
      <c r="AN51" t="s">
        <v>128</v>
      </c>
      <c r="AO51" s="20">
        <v>46234</v>
      </c>
    </row>
    <row r="52" spans="1:41" x14ac:dyDescent="0.3">
      <c r="A52">
        <v>20305000</v>
      </c>
      <c r="B52">
        <v>1</v>
      </c>
      <c r="C52">
        <v>1</v>
      </c>
      <c r="D52">
        <v>1</v>
      </c>
      <c r="E52" t="s">
        <v>255</v>
      </c>
      <c r="F52" t="s">
        <v>256</v>
      </c>
      <c r="G52" t="s">
        <v>211</v>
      </c>
      <c r="H52" t="s">
        <v>199</v>
      </c>
      <c r="I52" t="s">
        <v>200</v>
      </c>
      <c r="J52" t="s">
        <v>202</v>
      </c>
      <c r="K52" t="s">
        <v>128</v>
      </c>
      <c r="L52" t="s">
        <v>257</v>
      </c>
      <c r="M52" t="s">
        <v>258</v>
      </c>
      <c r="N52" t="s">
        <v>259</v>
      </c>
      <c r="O52" t="s">
        <v>322</v>
      </c>
      <c r="P52" t="s">
        <v>322</v>
      </c>
      <c r="Q52" t="s">
        <v>128</v>
      </c>
      <c r="R52" s="1">
        <v>10329042.83</v>
      </c>
      <c r="S52" s="1">
        <v>0</v>
      </c>
      <c r="T52" s="1">
        <v>1513039.51</v>
      </c>
      <c r="U52" s="1">
        <v>91889.99</v>
      </c>
      <c r="V52" s="1">
        <v>0</v>
      </c>
      <c r="W52" s="1">
        <f t="shared" si="0"/>
        <v>0</v>
      </c>
      <c r="X52" s="16">
        <v>0</v>
      </c>
      <c r="Y52" s="16">
        <v>0</v>
      </c>
      <c r="Z52" s="1">
        <v>8816003.3200000003</v>
      </c>
      <c r="AA52" s="17">
        <v>41753</v>
      </c>
      <c r="AB52" s="17">
        <v>50785</v>
      </c>
      <c r="AC52" s="1">
        <v>20000000</v>
      </c>
      <c r="AD52" s="1">
        <v>10329042.83</v>
      </c>
      <c r="AE52" s="16">
        <f t="shared" si="1"/>
        <v>12.468493150684932</v>
      </c>
      <c r="AF52" s="16">
        <f t="shared" si="2"/>
        <v>24.745205479452054</v>
      </c>
      <c r="AG52" s="19">
        <v>1.7940000000000001E-2</v>
      </c>
      <c r="AH52" t="s">
        <v>261</v>
      </c>
      <c r="AI52">
        <v>0</v>
      </c>
      <c r="AJ52" s="16">
        <f t="shared" si="3"/>
        <v>12.468493150684932</v>
      </c>
      <c r="AK52" s="16">
        <f t="shared" si="4"/>
        <v>24.745205479452054</v>
      </c>
      <c r="AL52" s="19">
        <v>1.7940000000000001E-2</v>
      </c>
      <c r="AM52" t="s">
        <v>128</v>
      </c>
      <c r="AN52" t="s">
        <v>128</v>
      </c>
      <c r="AO52" s="20">
        <v>46234</v>
      </c>
    </row>
    <row r="53" spans="1:41" x14ac:dyDescent="0.3">
      <c r="A53">
        <v>20306000</v>
      </c>
      <c r="B53">
        <v>1</v>
      </c>
      <c r="C53">
        <v>1</v>
      </c>
      <c r="D53">
        <v>1</v>
      </c>
      <c r="E53" t="s">
        <v>255</v>
      </c>
      <c r="F53" t="s">
        <v>256</v>
      </c>
      <c r="G53" t="s">
        <v>211</v>
      </c>
      <c r="H53" t="s">
        <v>199</v>
      </c>
      <c r="I53" t="s">
        <v>200</v>
      </c>
      <c r="J53" t="s">
        <v>202</v>
      </c>
      <c r="K53" t="s">
        <v>128</v>
      </c>
      <c r="L53" t="s">
        <v>257</v>
      </c>
      <c r="M53" t="s">
        <v>258</v>
      </c>
      <c r="N53" t="s">
        <v>259</v>
      </c>
      <c r="O53" t="s">
        <v>323</v>
      </c>
      <c r="P53" t="s">
        <v>323</v>
      </c>
      <c r="Q53" t="s">
        <v>128</v>
      </c>
      <c r="R53" s="1">
        <v>170000000</v>
      </c>
      <c r="S53" s="1">
        <v>0</v>
      </c>
      <c r="T53" s="1">
        <v>0</v>
      </c>
      <c r="U53" s="1">
        <v>0</v>
      </c>
      <c r="V53" s="1">
        <v>0</v>
      </c>
      <c r="W53" s="1">
        <f t="shared" si="0"/>
        <v>0</v>
      </c>
      <c r="X53" s="16">
        <v>0</v>
      </c>
      <c r="Y53" s="16">
        <v>0</v>
      </c>
      <c r="Z53" s="1">
        <v>170000000</v>
      </c>
      <c r="AA53" s="17">
        <v>41851</v>
      </c>
      <c r="AB53" s="17">
        <v>50936</v>
      </c>
      <c r="AC53" s="1">
        <v>170000000</v>
      </c>
      <c r="AD53" s="1">
        <v>170000000</v>
      </c>
      <c r="AE53" s="16">
        <f t="shared" si="1"/>
        <v>12.882191780821918</v>
      </c>
      <c r="AF53" s="16">
        <f t="shared" si="2"/>
        <v>24.890410958904109</v>
      </c>
      <c r="AG53" s="19">
        <v>2.9919999999999999E-2</v>
      </c>
      <c r="AH53" t="s">
        <v>261</v>
      </c>
      <c r="AI53">
        <v>0</v>
      </c>
      <c r="AJ53" s="16">
        <f t="shared" si="3"/>
        <v>12.882191780821918</v>
      </c>
      <c r="AK53" s="16">
        <f t="shared" si="4"/>
        <v>24.890410958904109</v>
      </c>
      <c r="AL53" s="19">
        <v>2.9919999999999999E-2</v>
      </c>
      <c r="AM53" t="s">
        <v>128</v>
      </c>
      <c r="AN53" t="s">
        <v>128</v>
      </c>
      <c r="AO53" s="20">
        <v>46234</v>
      </c>
    </row>
    <row r="54" spans="1:41" x14ac:dyDescent="0.3">
      <c r="A54">
        <v>20307000</v>
      </c>
      <c r="B54">
        <v>1</v>
      </c>
      <c r="C54">
        <v>1</v>
      </c>
      <c r="D54">
        <v>1</v>
      </c>
      <c r="E54" t="s">
        <v>255</v>
      </c>
      <c r="F54" t="s">
        <v>256</v>
      </c>
      <c r="G54" t="s">
        <v>211</v>
      </c>
      <c r="H54" t="s">
        <v>199</v>
      </c>
      <c r="I54" t="s">
        <v>200</v>
      </c>
      <c r="J54" t="s">
        <v>202</v>
      </c>
      <c r="K54" t="s">
        <v>128</v>
      </c>
      <c r="L54" t="s">
        <v>257</v>
      </c>
      <c r="M54" t="s">
        <v>258</v>
      </c>
      <c r="N54" t="s">
        <v>259</v>
      </c>
      <c r="O54" t="s">
        <v>324</v>
      </c>
      <c r="P54" t="s">
        <v>324</v>
      </c>
      <c r="Q54" t="s">
        <v>128</v>
      </c>
      <c r="R54" s="1">
        <v>50000000</v>
      </c>
      <c r="S54" s="1">
        <v>0</v>
      </c>
      <c r="T54" s="1">
        <v>0</v>
      </c>
      <c r="U54" s="1">
        <v>0</v>
      </c>
      <c r="V54" s="1">
        <v>0</v>
      </c>
      <c r="W54" s="1">
        <f t="shared" si="0"/>
        <v>0</v>
      </c>
      <c r="X54" s="16">
        <v>0</v>
      </c>
      <c r="Y54" s="16">
        <v>0</v>
      </c>
      <c r="Z54" s="1">
        <v>50000000</v>
      </c>
      <c r="AA54" s="17">
        <v>41851</v>
      </c>
      <c r="AB54" s="17">
        <v>50936</v>
      </c>
      <c r="AC54" s="1">
        <v>50000000</v>
      </c>
      <c r="AD54" s="1">
        <v>50000000</v>
      </c>
      <c r="AE54" s="16">
        <f t="shared" si="1"/>
        <v>12.882191780821918</v>
      </c>
      <c r="AF54" s="16">
        <f t="shared" si="2"/>
        <v>24.890410958904109</v>
      </c>
      <c r="AG54" s="19">
        <v>5.4853499999999999E-2</v>
      </c>
      <c r="AH54" t="s">
        <v>281</v>
      </c>
      <c r="AI54">
        <v>1.2E-2</v>
      </c>
      <c r="AJ54" s="16">
        <f t="shared" si="3"/>
        <v>12.882191780821918</v>
      </c>
      <c r="AK54" s="16">
        <f t="shared" si="4"/>
        <v>24.890410958904109</v>
      </c>
      <c r="AL54" s="19">
        <v>5.4853499999999999E-2</v>
      </c>
      <c r="AM54" t="s">
        <v>128</v>
      </c>
      <c r="AN54" t="s">
        <v>128</v>
      </c>
      <c r="AO54" s="20">
        <v>46234</v>
      </c>
    </row>
    <row r="55" spans="1:41" x14ac:dyDescent="0.3">
      <c r="A55">
        <v>20308000</v>
      </c>
      <c r="B55">
        <v>1</v>
      </c>
      <c r="C55">
        <v>1</v>
      </c>
      <c r="D55">
        <v>1</v>
      </c>
      <c r="E55" t="s">
        <v>255</v>
      </c>
      <c r="F55" t="s">
        <v>256</v>
      </c>
      <c r="G55" t="s">
        <v>211</v>
      </c>
      <c r="H55" t="s">
        <v>199</v>
      </c>
      <c r="I55" t="s">
        <v>200</v>
      </c>
      <c r="J55" t="s">
        <v>202</v>
      </c>
      <c r="K55" t="s">
        <v>128</v>
      </c>
      <c r="L55" t="s">
        <v>257</v>
      </c>
      <c r="M55" t="s">
        <v>258</v>
      </c>
      <c r="N55" t="s">
        <v>259</v>
      </c>
      <c r="O55" t="s">
        <v>325</v>
      </c>
      <c r="P55" t="s">
        <v>325</v>
      </c>
      <c r="Q55" t="s">
        <v>128</v>
      </c>
      <c r="R55" s="1">
        <v>150000000</v>
      </c>
      <c r="S55" s="1">
        <v>0</v>
      </c>
      <c r="T55" s="1">
        <v>0</v>
      </c>
      <c r="U55" s="1">
        <v>0</v>
      </c>
      <c r="V55" s="1">
        <v>0</v>
      </c>
      <c r="W55" s="1">
        <f t="shared" si="0"/>
        <v>0</v>
      </c>
      <c r="X55" s="16">
        <v>0</v>
      </c>
      <c r="Y55" s="16">
        <v>0</v>
      </c>
      <c r="Z55" s="1">
        <v>150000000</v>
      </c>
      <c r="AA55" s="17">
        <v>41813</v>
      </c>
      <c r="AB55" s="17">
        <v>50905</v>
      </c>
      <c r="AC55" s="1">
        <v>150000000</v>
      </c>
      <c r="AD55" s="1">
        <v>150000000</v>
      </c>
      <c r="AE55" s="16">
        <f t="shared" si="1"/>
        <v>12.797260273972602</v>
      </c>
      <c r="AF55" s="16">
        <f t="shared" si="2"/>
        <v>24.909589041095892</v>
      </c>
      <c r="AG55" s="19">
        <v>4.3860000000000003E-2</v>
      </c>
      <c r="AH55" t="s">
        <v>261</v>
      </c>
      <c r="AI55">
        <v>0</v>
      </c>
      <c r="AJ55" s="16">
        <f t="shared" si="3"/>
        <v>12.797260273972602</v>
      </c>
      <c r="AK55" s="16">
        <f t="shared" si="4"/>
        <v>24.909589041095892</v>
      </c>
      <c r="AL55" s="19">
        <v>4.3860000000000003E-2</v>
      </c>
      <c r="AM55" t="s">
        <v>128</v>
      </c>
      <c r="AN55" t="s">
        <v>128</v>
      </c>
      <c r="AO55" s="20">
        <v>46234</v>
      </c>
    </row>
    <row r="56" spans="1:41" x14ac:dyDescent="0.3">
      <c r="A56">
        <v>20309000</v>
      </c>
      <c r="B56">
        <v>1</v>
      </c>
      <c r="C56">
        <v>1</v>
      </c>
      <c r="D56">
        <v>1</v>
      </c>
      <c r="E56" t="s">
        <v>255</v>
      </c>
      <c r="F56" t="s">
        <v>256</v>
      </c>
      <c r="G56" t="s">
        <v>211</v>
      </c>
      <c r="H56" t="s">
        <v>199</v>
      </c>
      <c r="I56" t="s">
        <v>200</v>
      </c>
      <c r="J56" t="s">
        <v>202</v>
      </c>
      <c r="K56" t="s">
        <v>128</v>
      </c>
      <c r="L56" t="s">
        <v>257</v>
      </c>
      <c r="M56" t="s">
        <v>258</v>
      </c>
      <c r="N56" t="s">
        <v>259</v>
      </c>
      <c r="O56" t="s">
        <v>326</v>
      </c>
      <c r="P56" t="s">
        <v>326</v>
      </c>
      <c r="Q56" t="s">
        <v>128</v>
      </c>
      <c r="R56" s="1">
        <v>116669044.58</v>
      </c>
      <c r="S56" s="1">
        <v>0</v>
      </c>
      <c r="T56" s="1">
        <v>0</v>
      </c>
      <c r="U56" s="1">
        <v>0</v>
      </c>
      <c r="V56" s="1">
        <v>0</v>
      </c>
      <c r="W56" s="1">
        <f t="shared" si="0"/>
        <v>0</v>
      </c>
      <c r="X56" s="16">
        <v>0</v>
      </c>
      <c r="Y56" s="16">
        <v>0</v>
      </c>
      <c r="Z56" s="1">
        <v>116669044.58</v>
      </c>
      <c r="AA56" s="17">
        <v>41957</v>
      </c>
      <c r="AB56" s="17">
        <v>50997</v>
      </c>
      <c r="AC56" s="1">
        <v>120000000</v>
      </c>
      <c r="AD56" s="1">
        <v>118012000</v>
      </c>
      <c r="AE56" s="16">
        <f t="shared" si="1"/>
        <v>13.049315068493151</v>
      </c>
      <c r="AF56" s="16">
        <f t="shared" si="2"/>
        <v>24.767123287671232</v>
      </c>
      <c r="AG56" s="19">
        <v>2.9960000000000001E-2</v>
      </c>
      <c r="AH56" t="s">
        <v>261</v>
      </c>
      <c r="AI56">
        <v>0</v>
      </c>
      <c r="AJ56" s="16">
        <f t="shared" si="3"/>
        <v>13.049315068493151</v>
      </c>
      <c r="AK56" s="16">
        <f t="shared" si="4"/>
        <v>24.767123287671232</v>
      </c>
      <c r="AL56" s="19">
        <v>2.9960000000000001E-2</v>
      </c>
      <c r="AM56" t="s">
        <v>128</v>
      </c>
      <c r="AN56" t="s">
        <v>128</v>
      </c>
      <c r="AO56" s="20">
        <v>46234</v>
      </c>
    </row>
    <row r="57" spans="1:41" x14ac:dyDescent="0.3">
      <c r="A57">
        <v>20310000</v>
      </c>
      <c r="B57">
        <v>1</v>
      </c>
      <c r="C57">
        <v>1</v>
      </c>
      <c r="D57">
        <v>1</v>
      </c>
      <c r="E57" t="s">
        <v>255</v>
      </c>
      <c r="F57" t="s">
        <v>256</v>
      </c>
      <c r="G57" t="s">
        <v>211</v>
      </c>
      <c r="H57" t="s">
        <v>199</v>
      </c>
      <c r="I57" t="s">
        <v>200</v>
      </c>
      <c r="J57" t="s">
        <v>202</v>
      </c>
      <c r="K57" t="s">
        <v>128</v>
      </c>
      <c r="L57" t="s">
        <v>257</v>
      </c>
      <c r="M57" t="s">
        <v>258</v>
      </c>
      <c r="N57" t="s">
        <v>259</v>
      </c>
      <c r="O57" t="s">
        <v>327</v>
      </c>
      <c r="P57" t="s">
        <v>327</v>
      </c>
      <c r="Q57" t="s">
        <v>128</v>
      </c>
      <c r="R57" s="1">
        <v>28257846.84</v>
      </c>
      <c r="S57" s="1">
        <v>0</v>
      </c>
      <c r="T57" s="1">
        <v>0</v>
      </c>
      <c r="U57" s="1">
        <v>0</v>
      </c>
      <c r="V57" s="1">
        <v>0</v>
      </c>
      <c r="W57" s="1">
        <f t="shared" si="0"/>
        <v>0</v>
      </c>
      <c r="X57" s="16">
        <v>0</v>
      </c>
      <c r="Y57" s="16">
        <v>0</v>
      </c>
      <c r="Z57" s="1">
        <v>28257846.84</v>
      </c>
      <c r="AA57" s="17">
        <v>41957</v>
      </c>
      <c r="AB57" s="17">
        <v>50997</v>
      </c>
      <c r="AC57" s="1">
        <v>30000000</v>
      </c>
      <c r="AD57" s="1">
        <v>30000000</v>
      </c>
      <c r="AE57" s="16">
        <f t="shared" si="1"/>
        <v>13.049315068493151</v>
      </c>
      <c r="AF57" s="16">
        <f t="shared" si="2"/>
        <v>24.767123287671232</v>
      </c>
      <c r="AG57" s="19">
        <v>5.2531500000000002E-2</v>
      </c>
      <c r="AH57" t="s">
        <v>281</v>
      </c>
      <c r="AI57">
        <v>1.2E-2</v>
      </c>
      <c r="AJ57" s="16">
        <f t="shared" si="3"/>
        <v>13.049315068493151</v>
      </c>
      <c r="AK57" s="16">
        <f t="shared" si="4"/>
        <v>24.767123287671232</v>
      </c>
      <c r="AL57" s="19">
        <v>5.2531500000000002E-2</v>
      </c>
      <c r="AM57" t="s">
        <v>128</v>
      </c>
      <c r="AN57" t="s">
        <v>128</v>
      </c>
      <c r="AO57" s="20">
        <v>46234</v>
      </c>
    </row>
    <row r="58" spans="1:41" x14ac:dyDescent="0.3">
      <c r="A58">
        <v>20311000</v>
      </c>
      <c r="B58">
        <v>1</v>
      </c>
      <c r="C58">
        <v>1</v>
      </c>
      <c r="D58">
        <v>1</v>
      </c>
      <c r="E58" t="s">
        <v>255</v>
      </c>
      <c r="F58" t="s">
        <v>256</v>
      </c>
      <c r="G58" t="s">
        <v>211</v>
      </c>
      <c r="H58" t="s">
        <v>199</v>
      </c>
      <c r="I58" t="s">
        <v>200</v>
      </c>
      <c r="J58" t="s">
        <v>202</v>
      </c>
      <c r="K58" t="s">
        <v>128</v>
      </c>
      <c r="L58" t="s">
        <v>257</v>
      </c>
      <c r="M58" t="s">
        <v>258</v>
      </c>
      <c r="N58" t="s">
        <v>259</v>
      </c>
      <c r="O58" t="s">
        <v>328</v>
      </c>
      <c r="P58" t="s">
        <v>328</v>
      </c>
      <c r="Q58" t="s">
        <v>128</v>
      </c>
      <c r="R58" s="1">
        <v>500000000</v>
      </c>
      <c r="S58" s="1">
        <v>0</v>
      </c>
      <c r="T58" s="1">
        <v>0</v>
      </c>
      <c r="U58" s="1">
        <v>7135863.0199999996</v>
      </c>
      <c r="V58" s="1">
        <v>0</v>
      </c>
      <c r="W58" s="1">
        <f t="shared" si="0"/>
        <v>0</v>
      </c>
      <c r="X58" s="16">
        <v>0</v>
      </c>
      <c r="Y58" s="16">
        <v>0</v>
      </c>
      <c r="Z58" s="1">
        <v>500000000</v>
      </c>
      <c r="AA58" s="17">
        <v>42040</v>
      </c>
      <c r="AB58" s="17">
        <v>49324</v>
      </c>
      <c r="AC58" s="1">
        <v>500000000</v>
      </c>
      <c r="AD58" s="1">
        <v>500000000</v>
      </c>
      <c r="AE58" s="16">
        <f t="shared" si="1"/>
        <v>8.4657534246575334</v>
      </c>
      <c r="AF58" s="16">
        <f t="shared" si="2"/>
        <v>19.956164383561642</v>
      </c>
      <c r="AG58" s="19">
        <v>2.878E-2</v>
      </c>
      <c r="AH58" t="s">
        <v>261</v>
      </c>
      <c r="AI58">
        <v>0</v>
      </c>
      <c r="AJ58" s="16">
        <f t="shared" si="3"/>
        <v>8.4657534246575334</v>
      </c>
      <c r="AK58" s="16">
        <f t="shared" si="4"/>
        <v>19.956164383561642</v>
      </c>
      <c r="AL58" s="19">
        <v>2.878E-2</v>
      </c>
      <c r="AM58" t="s">
        <v>128</v>
      </c>
      <c r="AN58" t="s">
        <v>128</v>
      </c>
      <c r="AO58" s="20">
        <v>46234</v>
      </c>
    </row>
    <row r="59" spans="1:41" x14ac:dyDescent="0.3">
      <c r="A59">
        <v>20313000</v>
      </c>
      <c r="B59">
        <v>1</v>
      </c>
      <c r="C59">
        <v>1</v>
      </c>
      <c r="D59">
        <v>1</v>
      </c>
      <c r="E59" t="s">
        <v>255</v>
      </c>
      <c r="F59" t="s">
        <v>256</v>
      </c>
      <c r="G59" t="s">
        <v>211</v>
      </c>
      <c r="H59" t="s">
        <v>199</v>
      </c>
      <c r="I59" t="s">
        <v>200</v>
      </c>
      <c r="J59" t="s">
        <v>202</v>
      </c>
      <c r="K59" t="s">
        <v>128</v>
      </c>
      <c r="L59" t="s">
        <v>257</v>
      </c>
      <c r="M59" t="s">
        <v>258</v>
      </c>
      <c r="N59" t="s">
        <v>259</v>
      </c>
      <c r="O59" t="s">
        <v>329</v>
      </c>
      <c r="P59" t="s">
        <v>329</v>
      </c>
      <c r="Q59" t="s">
        <v>128</v>
      </c>
      <c r="R59" s="1">
        <v>68695814.290000007</v>
      </c>
      <c r="S59" s="1">
        <v>0</v>
      </c>
      <c r="T59" s="1">
        <v>0</v>
      </c>
      <c r="U59" s="1">
        <v>0</v>
      </c>
      <c r="V59" s="1">
        <v>0</v>
      </c>
      <c r="W59" s="1">
        <f t="shared" si="0"/>
        <v>0</v>
      </c>
      <c r="X59" s="16">
        <v>0</v>
      </c>
      <c r="Y59" s="16">
        <v>0</v>
      </c>
      <c r="Z59" s="1">
        <v>68695814.290000007</v>
      </c>
      <c r="AA59" s="17">
        <v>42040</v>
      </c>
      <c r="AB59" s="17">
        <v>51119</v>
      </c>
      <c r="AC59" s="1">
        <v>80000000</v>
      </c>
      <c r="AD59" s="1">
        <v>73162121.799999997</v>
      </c>
      <c r="AE59" s="16">
        <f t="shared" si="1"/>
        <v>13.383561643835616</v>
      </c>
      <c r="AF59" s="16">
        <f t="shared" si="2"/>
        <v>24.873972602739727</v>
      </c>
      <c r="AG59" s="19">
        <v>1.831E-2</v>
      </c>
      <c r="AH59" t="s">
        <v>261</v>
      </c>
      <c r="AI59">
        <v>0</v>
      </c>
      <c r="AJ59" s="16">
        <f t="shared" si="3"/>
        <v>13.383561643835616</v>
      </c>
      <c r="AK59" s="16">
        <f t="shared" si="4"/>
        <v>24.873972602739727</v>
      </c>
      <c r="AL59" s="19">
        <v>1.831E-2</v>
      </c>
      <c r="AM59" t="s">
        <v>128</v>
      </c>
      <c r="AN59" t="s">
        <v>128</v>
      </c>
      <c r="AO59" s="20">
        <v>46234</v>
      </c>
    </row>
    <row r="60" spans="1:41" x14ac:dyDescent="0.3">
      <c r="A60">
        <v>20314000</v>
      </c>
      <c r="B60">
        <v>1</v>
      </c>
      <c r="C60">
        <v>1</v>
      </c>
      <c r="D60">
        <v>1</v>
      </c>
      <c r="E60" t="s">
        <v>255</v>
      </c>
      <c r="F60" t="s">
        <v>256</v>
      </c>
      <c r="G60" t="s">
        <v>211</v>
      </c>
      <c r="H60" t="s">
        <v>199</v>
      </c>
      <c r="I60" t="s">
        <v>200</v>
      </c>
      <c r="J60" t="s">
        <v>202</v>
      </c>
      <c r="K60" t="s">
        <v>128</v>
      </c>
      <c r="L60" t="s">
        <v>257</v>
      </c>
      <c r="M60" t="s">
        <v>258</v>
      </c>
      <c r="N60" t="s">
        <v>259</v>
      </c>
      <c r="O60" t="s">
        <v>330</v>
      </c>
      <c r="P60" t="s">
        <v>330</v>
      </c>
      <c r="Q60" t="s">
        <v>128</v>
      </c>
      <c r="R60" s="1">
        <v>14004240.310000001</v>
      </c>
      <c r="S60" s="1">
        <v>0</v>
      </c>
      <c r="T60" s="1">
        <v>0</v>
      </c>
      <c r="U60" s="1">
        <v>0</v>
      </c>
      <c r="V60" s="1">
        <v>0</v>
      </c>
      <c r="W60" s="1">
        <f t="shared" si="0"/>
        <v>0</v>
      </c>
      <c r="X60" s="16">
        <v>0</v>
      </c>
      <c r="Y60" s="16">
        <v>0</v>
      </c>
      <c r="Z60" s="1">
        <v>14004240.310000001</v>
      </c>
      <c r="AA60" s="17">
        <v>42040</v>
      </c>
      <c r="AB60" s="17">
        <v>51119</v>
      </c>
      <c r="AC60" s="1">
        <v>30000000</v>
      </c>
      <c r="AD60" s="1">
        <v>14400000</v>
      </c>
      <c r="AE60" s="16">
        <f t="shared" si="1"/>
        <v>13.383561643835616</v>
      </c>
      <c r="AF60" s="16">
        <f t="shared" si="2"/>
        <v>24.873972602739727</v>
      </c>
      <c r="AG60" s="19">
        <v>1.8204999999999999E-2</v>
      </c>
      <c r="AH60" t="s">
        <v>261</v>
      </c>
      <c r="AI60">
        <v>0</v>
      </c>
      <c r="AJ60" s="16">
        <f t="shared" si="3"/>
        <v>13.383561643835616</v>
      </c>
      <c r="AK60" s="16">
        <f t="shared" si="4"/>
        <v>24.873972602739727</v>
      </c>
      <c r="AL60" s="19">
        <v>1.8204999999999999E-2</v>
      </c>
      <c r="AM60" t="s">
        <v>128</v>
      </c>
      <c r="AN60" t="s">
        <v>128</v>
      </c>
      <c r="AO60" s="20">
        <v>46234</v>
      </c>
    </row>
    <row r="61" spans="1:41" x14ac:dyDescent="0.3">
      <c r="A61">
        <v>20315000</v>
      </c>
      <c r="B61">
        <v>1</v>
      </c>
      <c r="C61">
        <v>1</v>
      </c>
      <c r="D61">
        <v>1</v>
      </c>
      <c r="E61" t="s">
        <v>255</v>
      </c>
      <c r="F61" t="s">
        <v>256</v>
      </c>
      <c r="G61" t="s">
        <v>211</v>
      </c>
      <c r="H61" t="s">
        <v>199</v>
      </c>
      <c r="I61" t="s">
        <v>200</v>
      </c>
      <c r="J61" t="s">
        <v>202</v>
      </c>
      <c r="K61" t="s">
        <v>128</v>
      </c>
      <c r="L61" t="s">
        <v>257</v>
      </c>
      <c r="M61" t="s">
        <v>258</v>
      </c>
      <c r="N61" t="s">
        <v>259</v>
      </c>
      <c r="O61" t="s">
        <v>331</v>
      </c>
      <c r="P61" t="s">
        <v>331</v>
      </c>
      <c r="Q61" t="s">
        <v>128</v>
      </c>
      <c r="R61" s="1">
        <v>123200000</v>
      </c>
      <c r="S61" s="1">
        <v>0</v>
      </c>
      <c r="T61" s="1">
        <v>0</v>
      </c>
      <c r="U61" s="1">
        <v>0</v>
      </c>
      <c r="V61" s="1">
        <v>0</v>
      </c>
      <c r="W61" s="1">
        <f t="shared" si="0"/>
        <v>0</v>
      </c>
      <c r="X61" s="16">
        <v>0</v>
      </c>
      <c r="Y61" s="16">
        <v>0</v>
      </c>
      <c r="Z61" s="1">
        <v>123200000</v>
      </c>
      <c r="AA61" s="17">
        <v>42171</v>
      </c>
      <c r="AB61" s="17">
        <v>51271</v>
      </c>
      <c r="AC61" s="1">
        <v>200000000</v>
      </c>
      <c r="AD61" s="1">
        <v>200000000</v>
      </c>
      <c r="AE61" s="16">
        <f t="shared" si="1"/>
        <v>13.8</v>
      </c>
      <c r="AF61" s="16">
        <f t="shared" si="2"/>
        <v>24.931506849315067</v>
      </c>
      <c r="AG61" s="19">
        <v>3.109E-2</v>
      </c>
      <c r="AH61" t="s">
        <v>261</v>
      </c>
      <c r="AI61">
        <v>0</v>
      </c>
      <c r="AJ61" s="16">
        <f t="shared" si="3"/>
        <v>13.8</v>
      </c>
      <c r="AK61" s="16">
        <f t="shared" si="4"/>
        <v>24.931506849315067</v>
      </c>
      <c r="AL61" s="19">
        <v>3.109E-2</v>
      </c>
      <c r="AM61" t="s">
        <v>128</v>
      </c>
      <c r="AN61" t="s">
        <v>128</v>
      </c>
      <c r="AO61" s="20">
        <v>46234</v>
      </c>
    </row>
    <row r="62" spans="1:41" x14ac:dyDescent="0.3">
      <c r="A62">
        <v>20316000</v>
      </c>
      <c r="B62">
        <v>1</v>
      </c>
      <c r="C62">
        <v>1</v>
      </c>
      <c r="D62">
        <v>1</v>
      </c>
      <c r="E62" t="s">
        <v>255</v>
      </c>
      <c r="F62" t="s">
        <v>256</v>
      </c>
      <c r="G62" t="s">
        <v>211</v>
      </c>
      <c r="H62" t="s">
        <v>199</v>
      </c>
      <c r="I62" t="s">
        <v>200</v>
      </c>
      <c r="J62" t="s">
        <v>202</v>
      </c>
      <c r="K62" t="s">
        <v>128</v>
      </c>
      <c r="L62" t="s">
        <v>257</v>
      </c>
      <c r="M62" t="s">
        <v>258</v>
      </c>
      <c r="N62" t="s">
        <v>259</v>
      </c>
      <c r="O62" t="s">
        <v>332</v>
      </c>
      <c r="P62" t="s">
        <v>332</v>
      </c>
      <c r="Q62" t="s">
        <v>128</v>
      </c>
      <c r="R62" s="1">
        <v>120000000</v>
      </c>
      <c r="S62" s="1">
        <v>0</v>
      </c>
      <c r="T62" s="1">
        <v>0</v>
      </c>
      <c r="U62" s="1">
        <v>0</v>
      </c>
      <c r="V62" s="1">
        <v>0</v>
      </c>
      <c r="W62" s="1">
        <f t="shared" si="0"/>
        <v>0</v>
      </c>
      <c r="X62" s="16">
        <v>0</v>
      </c>
      <c r="Y62" s="16">
        <v>0</v>
      </c>
      <c r="Z62" s="1">
        <v>120000000</v>
      </c>
      <c r="AA62" s="17">
        <v>42171</v>
      </c>
      <c r="AB62" s="17">
        <v>51606</v>
      </c>
      <c r="AC62" s="1">
        <v>300000000</v>
      </c>
      <c r="AD62" s="1">
        <v>160000000</v>
      </c>
      <c r="AE62" s="16">
        <f t="shared" si="1"/>
        <v>14.717808219178082</v>
      </c>
      <c r="AF62" s="16">
        <f t="shared" si="2"/>
        <v>25.849315068493151</v>
      </c>
      <c r="AG62" s="19">
        <v>3.1460000000000002E-2</v>
      </c>
      <c r="AH62" t="s">
        <v>261</v>
      </c>
      <c r="AI62">
        <v>0</v>
      </c>
      <c r="AJ62" s="16">
        <f t="shared" si="3"/>
        <v>14.717808219178082</v>
      </c>
      <c r="AK62" s="16">
        <f t="shared" si="4"/>
        <v>25.849315068493151</v>
      </c>
      <c r="AL62" s="19">
        <v>3.1460000000000002E-2</v>
      </c>
      <c r="AM62" t="s">
        <v>128</v>
      </c>
      <c r="AN62" t="s">
        <v>128</v>
      </c>
      <c r="AO62" s="20">
        <v>46234</v>
      </c>
    </row>
    <row r="63" spans="1:41" x14ac:dyDescent="0.3">
      <c r="A63">
        <v>20317000</v>
      </c>
      <c r="B63">
        <v>1</v>
      </c>
      <c r="C63">
        <v>1</v>
      </c>
      <c r="D63">
        <v>1</v>
      </c>
      <c r="E63" t="s">
        <v>255</v>
      </c>
      <c r="F63" t="s">
        <v>256</v>
      </c>
      <c r="G63" t="s">
        <v>211</v>
      </c>
      <c r="H63" t="s">
        <v>199</v>
      </c>
      <c r="I63" t="s">
        <v>200</v>
      </c>
      <c r="J63" t="s">
        <v>202</v>
      </c>
      <c r="K63" t="s">
        <v>128</v>
      </c>
      <c r="L63" t="s">
        <v>257</v>
      </c>
      <c r="M63" t="s">
        <v>258</v>
      </c>
      <c r="N63" t="s">
        <v>259</v>
      </c>
      <c r="O63" t="s">
        <v>333</v>
      </c>
      <c r="P63" t="s">
        <v>333</v>
      </c>
      <c r="Q63" t="s">
        <v>128</v>
      </c>
      <c r="R63" s="1">
        <v>29579414.25</v>
      </c>
      <c r="S63" s="1">
        <v>0</v>
      </c>
      <c r="T63" s="1">
        <v>0</v>
      </c>
      <c r="U63" s="1">
        <v>0</v>
      </c>
      <c r="V63" s="1">
        <v>0</v>
      </c>
      <c r="W63" s="1">
        <f t="shared" si="0"/>
        <v>0</v>
      </c>
      <c r="X63" s="16">
        <v>0</v>
      </c>
      <c r="Y63" s="16">
        <v>0</v>
      </c>
      <c r="Z63" s="1">
        <v>29579414.25</v>
      </c>
      <c r="AA63" s="17">
        <v>42277</v>
      </c>
      <c r="AB63" s="17">
        <v>51271</v>
      </c>
      <c r="AC63" s="1">
        <v>50000000</v>
      </c>
      <c r="AD63" s="1">
        <v>50000000</v>
      </c>
      <c r="AE63" s="16">
        <f t="shared" si="1"/>
        <v>13.8</v>
      </c>
      <c r="AF63" s="16">
        <f t="shared" si="2"/>
        <v>24.641095890410959</v>
      </c>
      <c r="AG63" s="19">
        <v>1.831E-2</v>
      </c>
      <c r="AH63" t="s">
        <v>261</v>
      </c>
      <c r="AI63">
        <v>0</v>
      </c>
      <c r="AJ63" s="16">
        <f t="shared" si="3"/>
        <v>13.8</v>
      </c>
      <c r="AK63" s="16">
        <f t="shared" si="4"/>
        <v>24.641095890410959</v>
      </c>
      <c r="AL63" s="19">
        <v>1.831E-2</v>
      </c>
      <c r="AM63" t="s">
        <v>128</v>
      </c>
      <c r="AN63" t="s">
        <v>128</v>
      </c>
      <c r="AO63" s="20">
        <v>46234</v>
      </c>
    </row>
    <row r="64" spans="1:41" x14ac:dyDescent="0.3">
      <c r="A64">
        <v>20318000</v>
      </c>
      <c r="B64">
        <v>1</v>
      </c>
      <c r="C64">
        <v>1</v>
      </c>
      <c r="D64">
        <v>1</v>
      </c>
      <c r="E64" t="s">
        <v>255</v>
      </c>
      <c r="F64" t="s">
        <v>256</v>
      </c>
      <c r="G64" t="s">
        <v>211</v>
      </c>
      <c r="H64" t="s">
        <v>199</v>
      </c>
      <c r="I64" t="s">
        <v>200</v>
      </c>
      <c r="J64" t="s">
        <v>202</v>
      </c>
      <c r="K64" t="s">
        <v>128</v>
      </c>
      <c r="L64" t="s">
        <v>257</v>
      </c>
      <c r="M64" t="s">
        <v>258</v>
      </c>
      <c r="N64" t="s">
        <v>259</v>
      </c>
      <c r="O64" t="s">
        <v>334</v>
      </c>
      <c r="P64" t="s">
        <v>334</v>
      </c>
      <c r="Q64" t="s">
        <v>128</v>
      </c>
      <c r="R64" s="1">
        <v>18480000</v>
      </c>
      <c r="S64" s="1">
        <v>0</v>
      </c>
      <c r="T64" s="1">
        <v>0</v>
      </c>
      <c r="U64" s="1">
        <v>0</v>
      </c>
      <c r="V64" s="1">
        <v>0</v>
      </c>
      <c r="W64" s="1">
        <f t="shared" si="0"/>
        <v>0</v>
      </c>
      <c r="X64" s="16">
        <v>0</v>
      </c>
      <c r="Y64" s="16">
        <v>0</v>
      </c>
      <c r="Z64" s="1">
        <v>18480000</v>
      </c>
      <c r="AA64" s="17">
        <v>42277</v>
      </c>
      <c r="AB64" s="17">
        <v>51271</v>
      </c>
      <c r="AC64" s="1">
        <v>30000000</v>
      </c>
      <c r="AD64" s="1">
        <v>30000000</v>
      </c>
      <c r="AE64" s="16">
        <f t="shared" si="1"/>
        <v>13.8</v>
      </c>
      <c r="AF64" s="16">
        <f t="shared" si="2"/>
        <v>24.641095890410959</v>
      </c>
      <c r="AG64" s="19">
        <v>4.9474499999999998E-2</v>
      </c>
      <c r="AH64" t="s">
        <v>281</v>
      </c>
      <c r="AI64">
        <v>1.2E-2</v>
      </c>
      <c r="AJ64" s="16">
        <f t="shared" si="3"/>
        <v>13.8</v>
      </c>
      <c r="AK64" s="16">
        <f t="shared" si="4"/>
        <v>24.641095890410959</v>
      </c>
      <c r="AL64" s="19">
        <v>4.9474499999999998E-2</v>
      </c>
      <c r="AM64" t="s">
        <v>128</v>
      </c>
      <c r="AN64" t="s">
        <v>128</v>
      </c>
      <c r="AO64" s="20">
        <v>46234</v>
      </c>
    </row>
    <row r="65" spans="1:41" x14ac:dyDescent="0.3">
      <c r="A65">
        <v>20320000</v>
      </c>
      <c r="B65">
        <v>1</v>
      </c>
      <c r="C65">
        <v>1</v>
      </c>
      <c r="D65">
        <v>1</v>
      </c>
      <c r="E65" t="s">
        <v>255</v>
      </c>
      <c r="F65" t="s">
        <v>256</v>
      </c>
      <c r="G65" t="s">
        <v>211</v>
      </c>
      <c r="H65" t="s">
        <v>199</v>
      </c>
      <c r="I65" t="s">
        <v>200</v>
      </c>
      <c r="J65" t="s">
        <v>202</v>
      </c>
      <c r="K65" t="s">
        <v>128</v>
      </c>
      <c r="L65" t="s">
        <v>257</v>
      </c>
      <c r="M65" t="s">
        <v>258</v>
      </c>
      <c r="N65" t="s">
        <v>259</v>
      </c>
      <c r="O65" t="s">
        <v>335</v>
      </c>
      <c r="P65" t="s">
        <v>335</v>
      </c>
      <c r="Q65" t="s">
        <v>128</v>
      </c>
      <c r="R65" s="1">
        <v>82524751.319999993</v>
      </c>
      <c r="S65" s="1">
        <v>0</v>
      </c>
      <c r="T65" s="1">
        <v>0</v>
      </c>
      <c r="U65" s="1">
        <v>0</v>
      </c>
      <c r="V65" s="1">
        <v>0</v>
      </c>
      <c r="W65" s="1">
        <f t="shared" si="0"/>
        <v>0</v>
      </c>
      <c r="X65" s="16">
        <v>0</v>
      </c>
      <c r="Y65" s="16">
        <v>0</v>
      </c>
      <c r="Z65" s="1">
        <v>82524751.319999993</v>
      </c>
      <c r="AA65" s="17">
        <v>42674</v>
      </c>
      <c r="AB65" s="17">
        <v>51728</v>
      </c>
      <c r="AC65" s="1">
        <v>118000000</v>
      </c>
      <c r="AD65" s="1">
        <v>118000000</v>
      </c>
      <c r="AE65" s="16">
        <f t="shared" si="1"/>
        <v>15.052054794520547</v>
      </c>
      <c r="AF65" s="16">
        <f t="shared" si="2"/>
        <v>24.805479452054794</v>
      </c>
      <c r="AG65" s="19">
        <v>4.514E-2</v>
      </c>
      <c r="AH65" t="s">
        <v>261</v>
      </c>
      <c r="AI65">
        <v>0</v>
      </c>
      <c r="AJ65" s="16">
        <f t="shared" si="3"/>
        <v>15.052054794520547</v>
      </c>
      <c r="AK65" s="16">
        <f t="shared" si="4"/>
        <v>24.805479452054794</v>
      </c>
      <c r="AL65" s="19">
        <v>4.514E-2</v>
      </c>
      <c r="AM65" t="s">
        <v>128</v>
      </c>
      <c r="AN65" t="s">
        <v>128</v>
      </c>
      <c r="AO65" s="20">
        <v>46234</v>
      </c>
    </row>
    <row r="66" spans="1:41" x14ac:dyDescent="0.3">
      <c r="A66">
        <v>20321000</v>
      </c>
      <c r="B66">
        <v>1</v>
      </c>
      <c r="C66">
        <v>1</v>
      </c>
      <c r="D66">
        <v>1</v>
      </c>
      <c r="E66" t="s">
        <v>255</v>
      </c>
      <c r="F66" t="s">
        <v>256</v>
      </c>
      <c r="G66" t="s">
        <v>211</v>
      </c>
      <c r="H66" t="s">
        <v>199</v>
      </c>
      <c r="I66" t="s">
        <v>200</v>
      </c>
      <c r="J66" t="s">
        <v>202</v>
      </c>
      <c r="K66" t="s">
        <v>128</v>
      </c>
      <c r="L66" t="s">
        <v>257</v>
      </c>
      <c r="M66" t="s">
        <v>258</v>
      </c>
      <c r="N66" t="s">
        <v>259</v>
      </c>
      <c r="O66" t="s">
        <v>336</v>
      </c>
      <c r="P66" t="s">
        <v>336</v>
      </c>
      <c r="Q66" t="s">
        <v>128</v>
      </c>
      <c r="R66" s="1">
        <v>17467600</v>
      </c>
      <c r="S66" s="1">
        <v>0</v>
      </c>
      <c r="T66" s="1">
        <v>0</v>
      </c>
      <c r="U66" s="1">
        <v>0</v>
      </c>
      <c r="V66" s="1">
        <v>0</v>
      </c>
      <c r="W66" s="1">
        <f t="shared" si="0"/>
        <v>0</v>
      </c>
      <c r="X66" s="16">
        <v>0</v>
      </c>
      <c r="Y66" s="16">
        <v>0</v>
      </c>
      <c r="Z66" s="1">
        <v>17467600</v>
      </c>
      <c r="AA66" s="17">
        <v>42674</v>
      </c>
      <c r="AB66" s="17">
        <v>51728</v>
      </c>
      <c r="AC66" s="1">
        <v>25000000</v>
      </c>
      <c r="AD66" s="1">
        <v>25000000</v>
      </c>
      <c r="AE66" s="16">
        <f t="shared" si="1"/>
        <v>15.052054794520547</v>
      </c>
      <c r="AF66" s="16">
        <f t="shared" si="2"/>
        <v>24.805479452054794</v>
      </c>
      <c r="AG66" s="19">
        <v>2.5000000000000001E-2</v>
      </c>
      <c r="AH66" t="s">
        <v>261</v>
      </c>
      <c r="AI66">
        <v>0</v>
      </c>
      <c r="AJ66" s="16">
        <f t="shared" si="3"/>
        <v>15.052054794520547</v>
      </c>
      <c r="AK66" s="16">
        <f t="shared" si="4"/>
        <v>24.805479452054794</v>
      </c>
      <c r="AL66" s="19">
        <v>2.5000000000000001E-2</v>
      </c>
      <c r="AM66" t="s">
        <v>128</v>
      </c>
      <c r="AN66" t="s">
        <v>128</v>
      </c>
      <c r="AO66" s="20">
        <v>46234</v>
      </c>
    </row>
    <row r="67" spans="1:41" x14ac:dyDescent="0.3">
      <c r="A67">
        <v>20322000</v>
      </c>
      <c r="B67">
        <v>1</v>
      </c>
      <c r="C67">
        <v>1</v>
      </c>
      <c r="D67">
        <v>1</v>
      </c>
      <c r="E67" t="s">
        <v>255</v>
      </c>
      <c r="F67" t="s">
        <v>256</v>
      </c>
      <c r="G67" t="s">
        <v>211</v>
      </c>
      <c r="H67" t="s">
        <v>199</v>
      </c>
      <c r="I67" t="s">
        <v>200</v>
      </c>
      <c r="J67" t="s">
        <v>202</v>
      </c>
      <c r="K67" t="s">
        <v>128</v>
      </c>
      <c r="L67" t="s">
        <v>257</v>
      </c>
      <c r="M67" t="s">
        <v>258</v>
      </c>
      <c r="N67" t="s">
        <v>259</v>
      </c>
      <c r="O67" t="s">
        <v>337</v>
      </c>
      <c r="P67" t="s">
        <v>337</v>
      </c>
      <c r="Q67" t="s">
        <v>128</v>
      </c>
      <c r="R67" s="1">
        <v>111568673.38</v>
      </c>
      <c r="S67" s="1">
        <v>0</v>
      </c>
      <c r="T67" s="1">
        <v>0</v>
      </c>
      <c r="U67" s="1">
        <v>0</v>
      </c>
      <c r="V67" s="1">
        <v>0</v>
      </c>
      <c r="W67" s="1">
        <f t="shared" si="0"/>
        <v>0</v>
      </c>
      <c r="X67" s="16">
        <v>0</v>
      </c>
      <c r="Y67" s="16">
        <v>0</v>
      </c>
      <c r="Z67" s="1">
        <v>111568673.38</v>
      </c>
      <c r="AA67" s="17">
        <v>42674</v>
      </c>
      <c r="AB67" s="17">
        <v>51728</v>
      </c>
      <c r="AC67" s="1">
        <v>160000000</v>
      </c>
      <c r="AD67" s="1">
        <v>159513936.72</v>
      </c>
      <c r="AE67" s="16">
        <f t="shared" si="1"/>
        <v>15.052054794520547</v>
      </c>
      <c r="AF67" s="16">
        <f t="shared" si="2"/>
        <v>24.805479452054794</v>
      </c>
      <c r="AG67" s="19">
        <v>4.514E-2</v>
      </c>
      <c r="AH67" t="s">
        <v>261</v>
      </c>
      <c r="AI67">
        <v>0</v>
      </c>
      <c r="AJ67" s="16">
        <f t="shared" si="3"/>
        <v>15.052054794520547</v>
      </c>
      <c r="AK67" s="16">
        <f t="shared" si="4"/>
        <v>24.805479452054794</v>
      </c>
      <c r="AL67" s="19">
        <v>4.514E-2</v>
      </c>
      <c r="AM67" t="s">
        <v>128</v>
      </c>
      <c r="AN67" t="s">
        <v>128</v>
      </c>
      <c r="AO67" s="20">
        <v>46234</v>
      </c>
    </row>
    <row r="68" spans="1:41" x14ac:dyDescent="0.3">
      <c r="A68">
        <v>20323000</v>
      </c>
      <c r="B68">
        <v>1</v>
      </c>
      <c r="C68">
        <v>1</v>
      </c>
      <c r="D68">
        <v>1</v>
      </c>
      <c r="E68" t="s">
        <v>255</v>
      </c>
      <c r="F68" t="s">
        <v>256</v>
      </c>
      <c r="G68" t="s">
        <v>211</v>
      </c>
      <c r="H68" t="s">
        <v>199</v>
      </c>
      <c r="I68" t="s">
        <v>200</v>
      </c>
      <c r="J68" t="s">
        <v>202</v>
      </c>
      <c r="K68" t="s">
        <v>128</v>
      </c>
      <c r="L68" t="s">
        <v>257</v>
      </c>
      <c r="M68" t="s">
        <v>258</v>
      </c>
      <c r="N68" t="s">
        <v>259</v>
      </c>
      <c r="O68" t="s">
        <v>338</v>
      </c>
      <c r="P68" t="s">
        <v>338</v>
      </c>
      <c r="Q68" t="s">
        <v>128</v>
      </c>
      <c r="R68" s="1">
        <v>13224594.59</v>
      </c>
      <c r="S68" s="1">
        <v>0</v>
      </c>
      <c r="T68" s="1">
        <v>0</v>
      </c>
      <c r="U68" s="1">
        <v>0</v>
      </c>
      <c r="V68" s="1">
        <v>0</v>
      </c>
      <c r="W68" s="1">
        <f t="shared" ref="W68:W131" si="5">Z68-R68-S68+T68</f>
        <v>0</v>
      </c>
      <c r="X68" s="16">
        <v>0</v>
      </c>
      <c r="Y68" s="16">
        <v>0</v>
      </c>
      <c r="Z68" s="1">
        <v>13224594.59</v>
      </c>
      <c r="AA68" s="17">
        <v>42703</v>
      </c>
      <c r="AB68" s="17">
        <v>51789</v>
      </c>
      <c r="AC68" s="1">
        <v>19720000</v>
      </c>
      <c r="AD68" s="1">
        <v>19019299.73</v>
      </c>
      <c r="AE68" s="16">
        <f t="shared" ref="AE68:AE131" si="6">(AB68-AO68)/365</f>
        <v>15.219178082191782</v>
      </c>
      <c r="AF68" s="16">
        <f t="shared" ref="AF68:AF131" si="7">(AB68-AA68)/365</f>
        <v>24.893150684931506</v>
      </c>
      <c r="AG68" s="19">
        <v>1.8394000000000001E-2</v>
      </c>
      <c r="AH68" t="s">
        <v>261</v>
      </c>
      <c r="AI68">
        <v>0</v>
      </c>
      <c r="AJ68" s="16">
        <f t="shared" ref="AJ68:AJ131" si="8">(AB68-AO68)/365</f>
        <v>15.219178082191782</v>
      </c>
      <c r="AK68" s="16">
        <f t="shared" ref="AK68:AK131" si="9">(AB68-AA68)/365</f>
        <v>24.893150684931506</v>
      </c>
      <c r="AL68" s="19">
        <v>1.8394000000000001E-2</v>
      </c>
      <c r="AM68" t="s">
        <v>128</v>
      </c>
      <c r="AN68" t="s">
        <v>128</v>
      </c>
      <c r="AO68" s="20">
        <v>46234</v>
      </c>
    </row>
    <row r="69" spans="1:41" x14ac:dyDescent="0.3">
      <c r="A69">
        <v>20324000</v>
      </c>
      <c r="B69">
        <v>1</v>
      </c>
      <c r="C69">
        <v>1</v>
      </c>
      <c r="D69">
        <v>1</v>
      </c>
      <c r="E69" t="s">
        <v>255</v>
      </c>
      <c r="F69" t="s">
        <v>256</v>
      </c>
      <c r="G69" t="s">
        <v>211</v>
      </c>
      <c r="H69" t="s">
        <v>199</v>
      </c>
      <c r="I69" t="s">
        <v>200</v>
      </c>
      <c r="J69" t="s">
        <v>202</v>
      </c>
      <c r="K69" t="s">
        <v>128</v>
      </c>
      <c r="L69" t="s">
        <v>257</v>
      </c>
      <c r="M69" t="s">
        <v>258</v>
      </c>
      <c r="N69" t="s">
        <v>259</v>
      </c>
      <c r="O69" t="s">
        <v>339</v>
      </c>
      <c r="P69" t="s">
        <v>339</v>
      </c>
      <c r="Q69" t="s">
        <v>128</v>
      </c>
      <c r="R69" s="1">
        <v>42972585.780000001</v>
      </c>
      <c r="S69" s="1">
        <v>0</v>
      </c>
      <c r="T69" s="1">
        <v>3334276.85</v>
      </c>
      <c r="U69" s="1">
        <v>980841.17</v>
      </c>
      <c r="V69" s="1">
        <v>0</v>
      </c>
      <c r="W69" s="1">
        <f t="shared" si="5"/>
        <v>0</v>
      </c>
      <c r="X69" s="16">
        <v>0</v>
      </c>
      <c r="Y69" s="16">
        <v>0</v>
      </c>
      <c r="Z69" s="1">
        <v>39638308.93</v>
      </c>
      <c r="AA69" s="17">
        <v>42843</v>
      </c>
      <c r="AB69" s="17">
        <v>51881</v>
      </c>
      <c r="AC69" s="1">
        <v>60000000</v>
      </c>
      <c r="AD69" s="1">
        <v>60000000</v>
      </c>
      <c r="AE69" s="16">
        <f t="shared" si="6"/>
        <v>15.471232876712328</v>
      </c>
      <c r="AF69" s="16">
        <f t="shared" si="7"/>
        <v>24.761643835616439</v>
      </c>
      <c r="AG69" s="19">
        <v>4.5104999999999999E-2</v>
      </c>
      <c r="AH69" t="s">
        <v>261</v>
      </c>
      <c r="AI69">
        <v>0</v>
      </c>
      <c r="AJ69" s="16">
        <f t="shared" si="8"/>
        <v>15.471232876712328</v>
      </c>
      <c r="AK69" s="16">
        <f t="shared" si="9"/>
        <v>24.761643835616439</v>
      </c>
      <c r="AL69" s="19">
        <v>4.5104999999999999E-2</v>
      </c>
      <c r="AM69" t="s">
        <v>128</v>
      </c>
      <c r="AN69" t="s">
        <v>128</v>
      </c>
      <c r="AO69" s="20">
        <v>46234</v>
      </c>
    </row>
    <row r="70" spans="1:41" x14ac:dyDescent="0.3">
      <c r="A70">
        <v>20325000</v>
      </c>
      <c r="B70">
        <v>1</v>
      </c>
      <c r="C70">
        <v>1</v>
      </c>
      <c r="D70">
        <v>1</v>
      </c>
      <c r="E70" t="s">
        <v>255</v>
      </c>
      <c r="F70" t="s">
        <v>256</v>
      </c>
      <c r="G70" t="s">
        <v>211</v>
      </c>
      <c r="H70" t="s">
        <v>199</v>
      </c>
      <c r="I70" t="s">
        <v>200</v>
      </c>
      <c r="J70" t="s">
        <v>202</v>
      </c>
      <c r="K70" t="s">
        <v>128</v>
      </c>
      <c r="L70" t="s">
        <v>257</v>
      </c>
      <c r="M70" t="s">
        <v>258</v>
      </c>
      <c r="N70" t="s">
        <v>259</v>
      </c>
      <c r="O70" t="s">
        <v>340</v>
      </c>
      <c r="P70" t="s">
        <v>340</v>
      </c>
      <c r="Q70" t="s">
        <v>128</v>
      </c>
      <c r="R70" s="1">
        <v>7249384.5</v>
      </c>
      <c r="S70" s="1">
        <v>0</v>
      </c>
      <c r="T70" s="1">
        <v>0</v>
      </c>
      <c r="U70" s="1">
        <v>0</v>
      </c>
      <c r="V70" s="1">
        <v>0</v>
      </c>
      <c r="W70" s="1">
        <f t="shared" si="5"/>
        <v>0</v>
      </c>
      <c r="X70" s="16">
        <v>0</v>
      </c>
      <c r="Y70" s="16">
        <v>0</v>
      </c>
      <c r="Z70" s="1">
        <v>7249384.5</v>
      </c>
      <c r="AA70" s="17">
        <v>42881</v>
      </c>
      <c r="AB70" s="17">
        <v>51912</v>
      </c>
      <c r="AC70" s="1">
        <v>12447779</v>
      </c>
      <c r="AD70" s="1">
        <v>12447779</v>
      </c>
      <c r="AE70" s="16">
        <f t="shared" si="6"/>
        <v>15.556164383561644</v>
      </c>
      <c r="AF70" s="16">
        <f t="shared" si="7"/>
        <v>24.742465753424657</v>
      </c>
      <c r="AG70" s="19">
        <v>4.5103999999999998E-2</v>
      </c>
      <c r="AH70" t="s">
        <v>261</v>
      </c>
      <c r="AI70">
        <v>0</v>
      </c>
      <c r="AJ70" s="16">
        <f t="shared" si="8"/>
        <v>15.556164383561644</v>
      </c>
      <c r="AK70" s="16">
        <f t="shared" si="9"/>
        <v>24.742465753424657</v>
      </c>
      <c r="AL70" s="19">
        <v>4.5103999999999998E-2</v>
      </c>
      <c r="AM70" t="s">
        <v>128</v>
      </c>
      <c r="AN70" t="s">
        <v>128</v>
      </c>
      <c r="AO70" s="20">
        <v>46234</v>
      </c>
    </row>
    <row r="71" spans="1:41" x14ac:dyDescent="0.3">
      <c r="A71">
        <v>20326000</v>
      </c>
      <c r="B71">
        <v>1</v>
      </c>
      <c r="C71">
        <v>1</v>
      </c>
      <c r="D71">
        <v>1</v>
      </c>
      <c r="E71" t="s">
        <v>255</v>
      </c>
      <c r="F71" t="s">
        <v>256</v>
      </c>
      <c r="G71" t="s">
        <v>211</v>
      </c>
      <c r="H71" t="s">
        <v>199</v>
      </c>
      <c r="I71" t="s">
        <v>200</v>
      </c>
      <c r="J71" t="s">
        <v>202</v>
      </c>
      <c r="K71" t="s">
        <v>128</v>
      </c>
      <c r="L71" t="s">
        <v>257</v>
      </c>
      <c r="M71" t="s">
        <v>258</v>
      </c>
      <c r="N71" t="s">
        <v>259</v>
      </c>
      <c r="O71" t="s">
        <v>341</v>
      </c>
      <c r="P71" t="s">
        <v>341</v>
      </c>
      <c r="Q71" t="s">
        <v>128</v>
      </c>
      <c r="R71" s="1">
        <v>172746927.16999999</v>
      </c>
      <c r="S71" s="1">
        <v>0</v>
      </c>
      <c r="T71" s="1">
        <v>0</v>
      </c>
      <c r="U71" s="1">
        <v>0</v>
      </c>
      <c r="V71" s="1">
        <v>0</v>
      </c>
      <c r="W71" s="1">
        <f t="shared" si="5"/>
        <v>0</v>
      </c>
      <c r="X71" s="16">
        <v>0</v>
      </c>
      <c r="Y71" s="16">
        <v>0</v>
      </c>
      <c r="Z71" s="1">
        <v>172746927.16999999</v>
      </c>
      <c r="AA71" s="17">
        <v>43350</v>
      </c>
      <c r="AB71" s="17">
        <v>52215</v>
      </c>
      <c r="AC71" s="1">
        <v>237600000</v>
      </c>
      <c r="AD71" s="1">
        <v>237600000</v>
      </c>
      <c r="AE71" s="16">
        <f t="shared" si="6"/>
        <v>16.386301369863013</v>
      </c>
      <c r="AF71" s="16">
        <f t="shared" si="7"/>
        <v>24.287671232876711</v>
      </c>
      <c r="AG71" s="19">
        <v>4.5242999999999998E-2</v>
      </c>
      <c r="AH71" t="s">
        <v>261</v>
      </c>
      <c r="AI71">
        <v>0</v>
      </c>
      <c r="AJ71" s="16">
        <f t="shared" si="8"/>
        <v>16.386301369863013</v>
      </c>
      <c r="AK71" s="16">
        <f t="shared" si="9"/>
        <v>24.287671232876711</v>
      </c>
      <c r="AL71" s="19">
        <v>4.5242999999999998E-2</v>
      </c>
      <c r="AM71" t="s">
        <v>128</v>
      </c>
      <c r="AN71" t="s">
        <v>128</v>
      </c>
      <c r="AO71" s="20">
        <v>46234</v>
      </c>
    </row>
    <row r="72" spans="1:41" x14ac:dyDescent="0.3">
      <c r="A72">
        <v>20327000</v>
      </c>
      <c r="B72">
        <v>1</v>
      </c>
      <c r="C72">
        <v>1</v>
      </c>
      <c r="D72">
        <v>1</v>
      </c>
      <c r="E72" t="s">
        <v>255</v>
      </c>
      <c r="F72" t="s">
        <v>256</v>
      </c>
      <c r="G72" t="s">
        <v>211</v>
      </c>
      <c r="H72" t="s">
        <v>199</v>
      </c>
      <c r="I72" t="s">
        <v>200</v>
      </c>
      <c r="J72" t="s">
        <v>202</v>
      </c>
      <c r="K72" t="s">
        <v>128</v>
      </c>
      <c r="L72" t="s">
        <v>257</v>
      </c>
      <c r="M72" t="s">
        <v>258</v>
      </c>
      <c r="N72" t="s">
        <v>259</v>
      </c>
      <c r="O72" t="s">
        <v>342</v>
      </c>
      <c r="P72" t="s">
        <v>342</v>
      </c>
      <c r="Q72" t="s">
        <v>128</v>
      </c>
      <c r="R72" s="1">
        <v>193595000</v>
      </c>
      <c r="S72" s="1">
        <v>0</v>
      </c>
      <c r="T72" s="1">
        <v>0</v>
      </c>
      <c r="U72" s="1">
        <v>0</v>
      </c>
      <c r="V72" s="1">
        <v>0</v>
      </c>
      <c r="W72" s="1">
        <f t="shared" si="5"/>
        <v>0</v>
      </c>
      <c r="X72" s="16">
        <v>0</v>
      </c>
      <c r="Y72" s="16">
        <v>0</v>
      </c>
      <c r="Z72" s="1">
        <v>193595000</v>
      </c>
      <c r="AA72" s="17">
        <v>43350</v>
      </c>
      <c r="AB72" s="17">
        <v>52550</v>
      </c>
      <c r="AC72" s="1">
        <v>250000000</v>
      </c>
      <c r="AD72" s="1">
        <v>249800000</v>
      </c>
      <c r="AE72" s="16">
        <f t="shared" si="6"/>
        <v>17.304109589041097</v>
      </c>
      <c r="AF72" s="16">
        <f t="shared" si="7"/>
        <v>25.205479452054796</v>
      </c>
      <c r="AG72" s="19">
        <v>4.5449999999999997E-2</v>
      </c>
      <c r="AH72" t="s">
        <v>261</v>
      </c>
      <c r="AI72">
        <v>0</v>
      </c>
      <c r="AJ72" s="16">
        <f t="shared" si="8"/>
        <v>17.304109589041097</v>
      </c>
      <c r="AK72" s="16">
        <f t="shared" si="9"/>
        <v>25.205479452054796</v>
      </c>
      <c r="AL72" s="19">
        <v>4.5449999999999997E-2</v>
      </c>
      <c r="AM72" t="s">
        <v>128</v>
      </c>
      <c r="AN72" t="s">
        <v>128</v>
      </c>
      <c r="AO72" s="20">
        <v>46234</v>
      </c>
    </row>
    <row r="73" spans="1:41" x14ac:dyDescent="0.3">
      <c r="A73">
        <v>20328000</v>
      </c>
      <c r="B73">
        <v>1</v>
      </c>
      <c r="C73">
        <v>1</v>
      </c>
      <c r="D73">
        <v>1</v>
      </c>
      <c r="E73" t="s">
        <v>255</v>
      </c>
      <c r="F73" t="s">
        <v>256</v>
      </c>
      <c r="G73" t="s">
        <v>211</v>
      </c>
      <c r="H73" t="s">
        <v>199</v>
      </c>
      <c r="I73" t="s">
        <v>200</v>
      </c>
      <c r="J73" t="s">
        <v>202</v>
      </c>
      <c r="K73" t="s">
        <v>128</v>
      </c>
      <c r="L73" t="s">
        <v>257</v>
      </c>
      <c r="M73" t="s">
        <v>258</v>
      </c>
      <c r="N73" t="s">
        <v>259</v>
      </c>
      <c r="O73" t="s">
        <v>343</v>
      </c>
      <c r="P73" t="s">
        <v>343</v>
      </c>
      <c r="Q73" t="s">
        <v>128</v>
      </c>
      <c r="R73" s="1">
        <v>77500000</v>
      </c>
      <c r="S73" s="1">
        <v>0</v>
      </c>
      <c r="T73" s="1">
        <v>0</v>
      </c>
      <c r="U73" s="1">
        <v>0</v>
      </c>
      <c r="V73" s="1">
        <v>0</v>
      </c>
      <c r="W73" s="1">
        <f t="shared" si="5"/>
        <v>0</v>
      </c>
      <c r="X73" s="16">
        <v>0</v>
      </c>
      <c r="Y73" s="16">
        <v>0</v>
      </c>
      <c r="Z73" s="1">
        <v>77500000</v>
      </c>
      <c r="AA73" s="17">
        <v>43445</v>
      </c>
      <c r="AB73" s="17">
        <v>50693</v>
      </c>
      <c r="AC73" s="1">
        <v>100000000</v>
      </c>
      <c r="AD73" s="1">
        <v>100000000</v>
      </c>
      <c r="AE73" s="16">
        <f t="shared" si="6"/>
        <v>12.216438356164383</v>
      </c>
      <c r="AF73" s="16">
        <f t="shared" si="7"/>
        <v>19.857534246575341</v>
      </c>
      <c r="AG73" s="19">
        <v>1.84E-2</v>
      </c>
      <c r="AH73" t="s">
        <v>261</v>
      </c>
      <c r="AI73">
        <v>0</v>
      </c>
      <c r="AJ73" s="16">
        <f t="shared" si="8"/>
        <v>12.216438356164383</v>
      </c>
      <c r="AK73" s="16">
        <f t="shared" si="9"/>
        <v>19.857534246575341</v>
      </c>
      <c r="AL73" s="19">
        <v>1.84E-2</v>
      </c>
      <c r="AM73" t="s">
        <v>128</v>
      </c>
      <c r="AN73" t="s">
        <v>128</v>
      </c>
      <c r="AO73" s="20">
        <v>46234</v>
      </c>
    </row>
    <row r="74" spans="1:41" x14ac:dyDescent="0.3">
      <c r="A74">
        <v>20329000</v>
      </c>
      <c r="B74">
        <v>1</v>
      </c>
      <c r="C74">
        <v>1</v>
      </c>
      <c r="D74">
        <v>1</v>
      </c>
      <c r="E74" t="s">
        <v>255</v>
      </c>
      <c r="F74" t="s">
        <v>256</v>
      </c>
      <c r="G74" t="s">
        <v>211</v>
      </c>
      <c r="H74" t="s">
        <v>199</v>
      </c>
      <c r="I74" t="s">
        <v>200</v>
      </c>
      <c r="J74" t="s">
        <v>202</v>
      </c>
      <c r="K74" t="s">
        <v>128</v>
      </c>
      <c r="L74" t="s">
        <v>257</v>
      </c>
      <c r="M74" t="s">
        <v>258</v>
      </c>
      <c r="N74" t="s">
        <v>259</v>
      </c>
      <c r="O74" t="s">
        <v>344</v>
      </c>
      <c r="P74" t="s">
        <v>344</v>
      </c>
      <c r="Q74" t="s">
        <v>128</v>
      </c>
      <c r="R74" s="1">
        <v>9660706.6999999993</v>
      </c>
      <c r="S74" s="1">
        <v>0</v>
      </c>
      <c r="T74" s="1">
        <v>0</v>
      </c>
      <c r="U74" s="1">
        <v>0</v>
      </c>
      <c r="V74" s="1">
        <v>0</v>
      </c>
      <c r="W74" s="1">
        <f t="shared" si="5"/>
        <v>0</v>
      </c>
      <c r="X74" s="16">
        <v>0</v>
      </c>
      <c r="Y74" s="16">
        <v>0</v>
      </c>
      <c r="Z74" s="1">
        <v>9660706.6999999993</v>
      </c>
      <c r="AA74" s="17">
        <v>43536</v>
      </c>
      <c r="AB74" s="17">
        <v>52550</v>
      </c>
      <c r="AC74" s="1">
        <v>50000000</v>
      </c>
      <c r="AD74" s="1">
        <v>41841940</v>
      </c>
      <c r="AE74" s="16">
        <f t="shared" si="6"/>
        <v>17.304109589041097</v>
      </c>
      <c r="AF74" s="16">
        <f t="shared" si="7"/>
        <v>24.695890410958903</v>
      </c>
      <c r="AG74" s="19">
        <v>4.5429999999999998E-2</v>
      </c>
      <c r="AH74" t="s">
        <v>261</v>
      </c>
      <c r="AI74">
        <v>0</v>
      </c>
      <c r="AJ74" s="16">
        <f t="shared" si="8"/>
        <v>17.304109589041097</v>
      </c>
      <c r="AK74" s="16">
        <f t="shared" si="9"/>
        <v>24.695890410958903</v>
      </c>
      <c r="AL74" s="19">
        <v>4.5429999999999998E-2</v>
      </c>
      <c r="AM74" t="s">
        <v>128</v>
      </c>
      <c r="AN74" t="s">
        <v>128</v>
      </c>
      <c r="AO74" s="20">
        <v>46234</v>
      </c>
    </row>
    <row r="75" spans="1:41" x14ac:dyDescent="0.3">
      <c r="A75">
        <v>20330000</v>
      </c>
      <c r="B75">
        <v>1</v>
      </c>
      <c r="C75">
        <v>1</v>
      </c>
      <c r="D75">
        <v>1</v>
      </c>
      <c r="E75" t="s">
        <v>255</v>
      </c>
      <c r="F75" t="s">
        <v>256</v>
      </c>
      <c r="G75" t="s">
        <v>211</v>
      </c>
      <c r="H75" t="s">
        <v>199</v>
      </c>
      <c r="I75" t="s">
        <v>200</v>
      </c>
      <c r="J75" t="s">
        <v>202</v>
      </c>
      <c r="K75" t="s">
        <v>128</v>
      </c>
      <c r="L75" t="s">
        <v>257</v>
      </c>
      <c r="M75" t="s">
        <v>258</v>
      </c>
      <c r="N75" t="s">
        <v>259</v>
      </c>
      <c r="O75" t="s">
        <v>345</v>
      </c>
      <c r="P75" t="s">
        <v>345</v>
      </c>
      <c r="Q75" t="s">
        <v>128</v>
      </c>
      <c r="R75" s="1">
        <v>20191309.710000001</v>
      </c>
      <c r="S75" s="1">
        <v>0</v>
      </c>
      <c r="T75" s="1">
        <v>0</v>
      </c>
      <c r="U75" s="1">
        <v>0</v>
      </c>
      <c r="V75" s="1">
        <v>0</v>
      </c>
      <c r="W75" s="1">
        <f t="shared" si="5"/>
        <v>0</v>
      </c>
      <c r="X75" s="16">
        <v>0</v>
      </c>
      <c r="Y75" s="16">
        <v>0</v>
      </c>
      <c r="Z75" s="1">
        <v>20191309.710000001</v>
      </c>
      <c r="AA75" s="17">
        <v>43565</v>
      </c>
      <c r="AB75" s="17">
        <v>52550</v>
      </c>
      <c r="AC75" s="1">
        <v>50000000</v>
      </c>
      <c r="AD75" s="1">
        <v>50000000</v>
      </c>
      <c r="AE75" s="16">
        <f t="shared" si="6"/>
        <v>17.304109589041097</v>
      </c>
      <c r="AF75" s="16">
        <f t="shared" si="7"/>
        <v>24.616438356164384</v>
      </c>
      <c r="AG75" s="19">
        <v>4.9292599999999999E-2</v>
      </c>
      <c r="AH75" t="s">
        <v>281</v>
      </c>
      <c r="AI75">
        <v>1.2E-2</v>
      </c>
      <c r="AJ75" s="16">
        <f t="shared" si="8"/>
        <v>17.304109589041097</v>
      </c>
      <c r="AK75" s="16">
        <f t="shared" si="9"/>
        <v>24.616438356164384</v>
      </c>
      <c r="AL75" s="19">
        <v>4.9292599999999999E-2</v>
      </c>
      <c r="AM75" t="s">
        <v>128</v>
      </c>
      <c r="AN75" t="s">
        <v>128</v>
      </c>
      <c r="AO75" s="20">
        <v>46234</v>
      </c>
    </row>
    <row r="76" spans="1:41" x14ac:dyDescent="0.3">
      <c r="A76">
        <v>20332000</v>
      </c>
      <c r="B76">
        <v>1</v>
      </c>
      <c r="C76">
        <v>1</v>
      </c>
      <c r="D76">
        <v>1</v>
      </c>
      <c r="E76" t="s">
        <v>255</v>
      </c>
      <c r="F76" t="s">
        <v>256</v>
      </c>
      <c r="G76" t="s">
        <v>211</v>
      </c>
      <c r="H76" t="s">
        <v>199</v>
      </c>
      <c r="I76" t="s">
        <v>200</v>
      </c>
      <c r="J76" t="s">
        <v>202</v>
      </c>
      <c r="K76" t="s">
        <v>128</v>
      </c>
      <c r="L76" t="s">
        <v>257</v>
      </c>
      <c r="M76" t="s">
        <v>258</v>
      </c>
      <c r="N76" t="s">
        <v>259</v>
      </c>
      <c r="O76" t="s">
        <v>346</v>
      </c>
      <c r="P76" t="s">
        <v>346</v>
      </c>
      <c r="Q76" t="s">
        <v>128</v>
      </c>
      <c r="R76" s="1">
        <v>63603323.780000001</v>
      </c>
      <c r="S76" s="1">
        <v>0</v>
      </c>
      <c r="T76" s="1">
        <v>0</v>
      </c>
      <c r="U76" s="1">
        <v>0</v>
      </c>
      <c r="V76" s="1">
        <v>0</v>
      </c>
      <c r="W76" s="1">
        <f t="shared" si="5"/>
        <v>0</v>
      </c>
      <c r="X76" s="16">
        <v>0</v>
      </c>
      <c r="Y76" s="16">
        <v>0</v>
      </c>
      <c r="Z76" s="1">
        <v>63603323.780000001</v>
      </c>
      <c r="AA76" s="17">
        <v>43658</v>
      </c>
      <c r="AB76" s="17">
        <v>52763</v>
      </c>
      <c r="AC76" s="1">
        <v>93900000</v>
      </c>
      <c r="AD76" s="1">
        <v>93900000</v>
      </c>
      <c r="AE76" s="16">
        <f t="shared" si="6"/>
        <v>17.887671232876713</v>
      </c>
      <c r="AF76" s="16">
        <f t="shared" si="7"/>
        <v>24.945205479452056</v>
      </c>
      <c r="AG76" s="19">
        <v>4.5447000000000001E-2</v>
      </c>
      <c r="AH76" t="s">
        <v>261</v>
      </c>
      <c r="AI76">
        <v>0</v>
      </c>
      <c r="AJ76" s="16">
        <f t="shared" si="8"/>
        <v>17.887671232876713</v>
      </c>
      <c r="AK76" s="16">
        <f t="shared" si="9"/>
        <v>24.945205479452056</v>
      </c>
      <c r="AL76" s="19">
        <v>4.5447000000000001E-2</v>
      </c>
      <c r="AM76" t="s">
        <v>128</v>
      </c>
      <c r="AN76" t="s">
        <v>128</v>
      </c>
      <c r="AO76" s="20">
        <v>46234</v>
      </c>
    </row>
    <row r="77" spans="1:41" x14ac:dyDescent="0.3">
      <c r="A77">
        <v>20333000</v>
      </c>
      <c r="B77">
        <v>1</v>
      </c>
      <c r="C77">
        <v>1</v>
      </c>
      <c r="D77">
        <v>1</v>
      </c>
      <c r="E77" t="s">
        <v>255</v>
      </c>
      <c r="F77" t="s">
        <v>256</v>
      </c>
      <c r="G77" t="s">
        <v>211</v>
      </c>
      <c r="H77" t="s">
        <v>199</v>
      </c>
      <c r="I77" t="s">
        <v>200</v>
      </c>
      <c r="J77" t="s">
        <v>202</v>
      </c>
      <c r="K77" t="s">
        <v>128</v>
      </c>
      <c r="L77" t="s">
        <v>257</v>
      </c>
      <c r="M77" t="s">
        <v>258</v>
      </c>
      <c r="N77" t="s">
        <v>259</v>
      </c>
      <c r="O77" t="s">
        <v>347</v>
      </c>
      <c r="P77" t="s">
        <v>347</v>
      </c>
      <c r="Q77" t="s">
        <v>128</v>
      </c>
      <c r="R77" s="1">
        <v>110205590.5</v>
      </c>
      <c r="S77" s="1">
        <v>0</v>
      </c>
      <c r="T77" s="1">
        <v>0</v>
      </c>
      <c r="U77" s="1">
        <v>0</v>
      </c>
      <c r="V77" s="1">
        <v>0</v>
      </c>
      <c r="W77" s="1">
        <f t="shared" si="5"/>
        <v>0</v>
      </c>
      <c r="X77" s="16">
        <v>0</v>
      </c>
      <c r="Y77" s="16">
        <v>0</v>
      </c>
      <c r="Z77" s="1">
        <v>110205590.5</v>
      </c>
      <c r="AA77" s="17">
        <v>43649</v>
      </c>
      <c r="AB77" s="17">
        <v>52185</v>
      </c>
      <c r="AC77" s="1">
        <v>150000000</v>
      </c>
      <c r="AD77" s="1">
        <v>150000000</v>
      </c>
      <c r="AE77" s="16">
        <f t="shared" si="6"/>
        <v>16.304109589041097</v>
      </c>
      <c r="AF77" s="16">
        <f t="shared" si="7"/>
        <v>23.386301369863013</v>
      </c>
      <c r="AG77" s="19">
        <v>4.5249999999999999E-2</v>
      </c>
      <c r="AH77" t="s">
        <v>261</v>
      </c>
      <c r="AI77">
        <v>0</v>
      </c>
      <c r="AJ77" s="16">
        <f t="shared" si="8"/>
        <v>16.304109589041097</v>
      </c>
      <c r="AK77" s="16">
        <f t="shared" si="9"/>
        <v>23.386301369863013</v>
      </c>
      <c r="AL77" s="19">
        <v>4.5249999999999999E-2</v>
      </c>
      <c r="AM77" t="s">
        <v>128</v>
      </c>
      <c r="AN77" t="s">
        <v>128</v>
      </c>
      <c r="AO77" s="20">
        <v>46234</v>
      </c>
    </row>
    <row r="78" spans="1:41" x14ac:dyDescent="0.3">
      <c r="A78">
        <v>20334000</v>
      </c>
      <c r="B78">
        <v>1</v>
      </c>
      <c r="C78">
        <v>1</v>
      </c>
      <c r="D78">
        <v>0</v>
      </c>
      <c r="E78" t="s">
        <v>255</v>
      </c>
      <c r="F78" t="s">
        <v>256</v>
      </c>
      <c r="G78" t="s">
        <v>207</v>
      </c>
      <c r="H78" t="s">
        <v>207</v>
      </c>
      <c r="I78" t="s">
        <v>207</v>
      </c>
      <c r="J78" t="s">
        <v>202</v>
      </c>
      <c r="K78" t="s">
        <v>128</v>
      </c>
      <c r="L78" t="s">
        <v>292</v>
      </c>
      <c r="M78" t="s">
        <v>258</v>
      </c>
      <c r="N78" t="s">
        <v>259</v>
      </c>
      <c r="O78" t="s">
        <v>348</v>
      </c>
      <c r="P78" t="s">
        <v>348</v>
      </c>
      <c r="Q78" t="s">
        <v>128</v>
      </c>
      <c r="R78" s="1">
        <v>76325372.709999993</v>
      </c>
      <c r="S78" s="1">
        <v>0</v>
      </c>
      <c r="T78" s="1">
        <v>2180724.9300000002</v>
      </c>
      <c r="U78" s="1">
        <v>1733883.34</v>
      </c>
      <c r="V78" s="1">
        <v>33013.410000000003</v>
      </c>
      <c r="W78" s="1">
        <f t="shared" si="5"/>
        <v>7.9162418842315674E-9</v>
      </c>
      <c r="X78" s="16">
        <v>0</v>
      </c>
      <c r="Y78" s="16">
        <v>0</v>
      </c>
      <c r="Z78" s="1">
        <v>74144647.780000001</v>
      </c>
      <c r="AA78" s="17">
        <v>43669</v>
      </c>
      <c r="AB78" s="17">
        <v>52427</v>
      </c>
      <c r="AC78" s="1">
        <v>87100000</v>
      </c>
      <c r="AD78" s="1">
        <v>87100000</v>
      </c>
      <c r="AE78" s="16">
        <f t="shared" si="6"/>
        <v>16.967123287671232</v>
      </c>
      <c r="AF78" s="16">
        <f t="shared" si="7"/>
        <v>23.994520547945207</v>
      </c>
      <c r="AG78" s="19">
        <v>5.3405899999999999E-2</v>
      </c>
      <c r="AH78" t="s">
        <v>281</v>
      </c>
      <c r="AI78">
        <v>1.2E-2</v>
      </c>
      <c r="AJ78" s="16">
        <f t="shared" si="8"/>
        <v>16.967123287671232</v>
      </c>
      <c r="AK78" s="16">
        <f t="shared" si="9"/>
        <v>23.994520547945207</v>
      </c>
      <c r="AL78" s="19">
        <v>5.3405899999999999E-2</v>
      </c>
      <c r="AM78" t="s">
        <v>128</v>
      </c>
      <c r="AN78" t="s">
        <v>128</v>
      </c>
      <c r="AO78" s="20">
        <v>46234</v>
      </c>
    </row>
    <row r="79" spans="1:41" x14ac:dyDescent="0.3">
      <c r="A79">
        <v>20335000</v>
      </c>
      <c r="B79">
        <v>1</v>
      </c>
      <c r="C79">
        <v>1</v>
      </c>
      <c r="D79">
        <v>1</v>
      </c>
      <c r="E79" t="s">
        <v>255</v>
      </c>
      <c r="F79" t="s">
        <v>256</v>
      </c>
      <c r="G79" t="s">
        <v>211</v>
      </c>
      <c r="H79" t="s">
        <v>199</v>
      </c>
      <c r="I79" t="s">
        <v>200</v>
      </c>
      <c r="J79" t="s">
        <v>202</v>
      </c>
      <c r="K79" t="s">
        <v>128</v>
      </c>
      <c r="L79" t="s">
        <v>257</v>
      </c>
      <c r="M79" t="s">
        <v>258</v>
      </c>
      <c r="N79" t="s">
        <v>259</v>
      </c>
      <c r="O79" t="s">
        <v>349</v>
      </c>
      <c r="P79" t="s">
        <v>349</v>
      </c>
      <c r="Q79" t="s">
        <v>128</v>
      </c>
      <c r="R79" s="1">
        <v>232500000</v>
      </c>
      <c r="S79" s="1">
        <v>0</v>
      </c>
      <c r="T79" s="1">
        <v>0</v>
      </c>
      <c r="U79" s="1">
        <v>0</v>
      </c>
      <c r="V79" s="1">
        <v>0</v>
      </c>
      <c r="W79" s="1">
        <f t="shared" si="5"/>
        <v>0</v>
      </c>
      <c r="X79" s="16">
        <v>0</v>
      </c>
      <c r="Y79" s="16">
        <v>0</v>
      </c>
      <c r="Z79" s="1">
        <v>232500000</v>
      </c>
      <c r="AA79" s="17">
        <v>43669</v>
      </c>
      <c r="AB79" s="17">
        <v>50875</v>
      </c>
      <c r="AC79" s="1">
        <v>300000000</v>
      </c>
      <c r="AD79" s="1">
        <v>300000000</v>
      </c>
      <c r="AE79" s="16">
        <f t="shared" si="6"/>
        <v>12.715068493150685</v>
      </c>
      <c r="AF79" s="16">
        <f t="shared" si="7"/>
        <v>19.742465753424657</v>
      </c>
      <c r="AG79" s="19">
        <v>4.4872000000000002E-2</v>
      </c>
      <c r="AH79" t="s">
        <v>261</v>
      </c>
      <c r="AI79">
        <v>0</v>
      </c>
      <c r="AJ79" s="16">
        <f t="shared" si="8"/>
        <v>12.715068493150685</v>
      </c>
      <c r="AK79" s="16">
        <f t="shared" si="9"/>
        <v>19.742465753424657</v>
      </c>
      <c r="AL79" s="19">
        <v>4.4872000000000002E-2</v>
      </c>
      <c r="AM79" t="s">
        <v>128</v>
      </c>
      <c r="AN79" t="s">
        <v>128</v>
      </c>
      <c r="AO79" s="20">
        <v>46234</v>
      </c>
    </row>
    <row r="80" spans="1:41" x14ac:dyDescent="0.3">
      <c r="A80">
        <v>20336000</v>
      </c>
      <c r="B80">
        <v>1</v>
      </c>
      <c r="C80">
        <v>1</v>
      </c>
      <c r="D80">
        <v>1</v>
      </c>
      <c r="E80" t="s">
        <v>255</v>
      </c>
      <c r="F80" t="s">
        <v>256</v>
      </c>
      <c r="G80" t="s">
        <v>211</v>
      </c>
      <c r="H80" t="s">
        <v>199</v>
      </c>
      <c r="I80" t="s">
        <v>200</v>
      </c>
      <c r="J80" t="s">
        <v>202</v>
      </c>
      <c r="K80" t="s">
        <v>128</v>
      </c>
      <c r="L80" t="s">
        <v>257</v>
      </c>
      <c r="M80" t="s">
        <v>258</v>
      </c>
      <c r="N80" t="s">
        <v>259</v>
      </c>
      <c r="O80" t="s">
        <v>350</v>
      </c>
      <c r="P80" t="s">
        <v>350</v>
      </c>
      <c r="Q80" t="s">
        <v>128</v>
      </c>
      <c r="R80" s="1">
        <v>2353283.9</v>
      </c>
      <c r="S80" s="1">
        <v>0</v>
      </c>
      <c r="T80" s="1">
        <v>0</v>
      </c>
      <c r="U80" s="1">
        <v>0</v>
      </c>
      <c r="V80" s="1">
        <v>0</v>
      </c>
      <c r="W80" s="1">
        <f t="shared" si="5"/>
        <v>0</v>
      </c>
      <c r="X80" s="16">
        <v>0</v>
      </c>
      <c r="Y80" s="16">
        <v>0</v>
      </c>
      <c r="Z80" s="1">
        <v>2353283.9</v>
      </c>
      <c r="AA80" s="17">
        <v>43705</v>
      </c>
      <c r="AB80" s="17">
        <v>52732</v>
      </c>
      <c r="AC80" s="1">
        <v>12000000</v>
      </c>
      <c r="AD80" s="1">
        <v>12000000</v>
      </c>
      <c r="AE80" s="16">
        <f t="shared" si="6"/>
        <v>17.802739726027397</v>
      </c>
      <c r="AF80" s="16">
        <f t="shared" si="7"/>
        <v>24.731506849315068</v>
      </c>
      <c r="AG80" s="19">
        <v>4.9474499999999998E-2</v>
      </c>
      <c r="AH80" t="s">
        <v>281</v>
      </c>
      <c r="AI80">
        <v>1.2E-2</v>
      </c>
      <c r="AJ80" s="16">
        <f t="shared" si="8"/>
        <v>17.802739726027397</v>
      </c>
      <c r="AK80" s="16">
        <f t="shared" si="9"/>
        <v>24.731506849315068</v>
      </c>
      <c r="AL80" s="19">
        <v>4.9474499999999998E-2</v>
      </c>
      <c r="AM80" t="s">
        <v>128</v>
      </c>
      <c r="AN80" t="s">
        <v>128</v>
      </c>
      <c r="AO80" s="20">
        <v>46234</v>
      </c>
    </row>
    <row r="81" spans="1:41" x14ac:dyDescent="0.3">
      <c r="A81">
        <v>20337000</v>
      </c>
      <c r="B81">
        <v>1</v>
      </c>
      <c r="C81">
        <v>1</v>
      </c>
      <c r="D81">
        <v>1</v>
      </c>
      <c r="E81" t="s">
        <v>255</v>
      </c>
      <c r="F81" t="s">
        <v>256</v>
      </c>
      <c r="G81" t="s">
        <v>211</v>
      </c>
      <c r="H81" t="s">
        <v>199</v>
      </c>
      <c r="I81" t="s">
        <v>200</v>
      </c>
      <c r="J81" t="s">
        <v>202</v>
      </c>
      <c r="K81" t="s">
        <v>128</v>
      </c>
      <c r="L81" t="s">
        <v>257</v>
      </c>
      <c r="M81" t="s">
        <v>258</v>
      </c>
      <c r="N81" t="s">
        <v>259</v>
      </c>
      <c r="O81" t="s">
        <v>351</v>
      </c>
      <c r="P81" t="s">
        <v>351</v>
      </c>
      <c r="Q81" t="s">
        <v>128</v>
      </c>
      <c r="R81" s="1">
        <v>72765515.420000002</v>
      </c>
      <c r="S81" s="1">
        <v>0</v>
      </c>
      <c r="T81" s="1">
        <v>0</v>
      </c>
      <c r="U81" s="1">
        <v>0</v>
      </c>
      <c r="V81" s="1">
        <v>0</v>
      </c>
      <c r="W81" s="1">
        <f t="shared" si="5"/>
        <v>0</v>
      </c>
      <c r="X81" s="16">
        <v>0</v>
      </c>
      <c r="Y81" s="16">
        <v>0</v>
      </c>
      <c r="Z81" s="1">
        <v>72765515.420000002</v>
      </c>
      <c r="AA81" s="17">
        <v>43712</v>
      </c>
      <c r="AB81" s="17">
        <v>52519</v>
      </c>
      <c r="AC81" s="1">
        <v>100000000</v>
      </c>
      <c r="AD81" s="1">
        <v>100000000</v>
      </c>
      <c r="AE81" s="16">
        <f t="shared" si="6"/>
        <v>17.219178082191782</v>
      </c>
      <c r="AF81" s="16">
        <f t="shared" si="7"/>
        <v>24.12876712328767</v>
      </c>
      <c r="AG81" s="19">
        <v>5.03995E-2</v>
      </c>
      <c r="AH81" t="s">
        <v>261</v>
      </c>
      <c r="AI81">
        <v>0</v>
      </c>
      <c r="AJ81" s="16">
        <f t="shared" si="8"/>
        <v>17.219178082191782</v>
      </c>
      <c r="AK81" s="16">
        <f t="shared" si="9"/>
        <v>24.12876712328767</v>
      </c>
      <c r="AL81" s="19">
        <v>5.03995E-2</v>
      </c>
      <c r="AM81" t="s">
        <v>128</v>
      </c>
      <c r="AN81" t="s">
        <v>128</v>
      </c>
      <c r="AO81" s="20">
        <v>46234</v>
      </c>
    </row>
    <row r="82" spans="1:41" x14ac:dyDescent="0.3">
      <c r="A82">
        <v>20338000</v>
      </c>
      <c r="B82">
        <v>1</v>
      </c>
      <c r="C82">
        <v>1</v>
      </c>
      <c r="D82">
        <v>1</v>
      </c>
      <c r="E82" t="s">
        <v>255</v>
      </c>
      <c r="F82" t="s">
        <v>256</v>
      </c>
      <c r="G82" t="s">
        <v>211</v>
      </c>
      <c r="H82" t="s">
        <v>199</v>
      </c>
      <c r="I82" t="s">
        <v>200</v>
      </c>
      <c r="J82" t="s">
        <v>202</v>
      </c>
      <c r="K82" t="s">
        <v>128</v>
      </c>
      <c r="L82" t="s">
        <v>257</v>
      </c>
      <c r="M82" t="s">
        <v>258</v>
      </c>
      <c r="N82" t="s">
        <v>259</v>
      </c>
      <c r="O82" t="s">
        <v>352</v>
      </c>
      <c r="P82" t="s">
        <v>352</v>
      </c>
      <c r="Q82" t="s">
        <v>128</v>
      </c>
      <c r="R82" s="1">
        <v>9177662.3800000008</v>
      </c>
      <c r="S82" s="1">
        <v>0</v>
      </c>
      <c r="T82" s="1">
        <v>0</v>
      </c>
      <c r="U82" s="1">
        <v>0</v>
      </c>
      <c r="V82" s="1">
        <v>0</v>
      </c>
      <c r="W82" s="1">
        <f t="shared" si="5"/>
        <v>0</v>
      </c>
      <c r="X82" s="16">
        <v>0</v>
      </c>
      <c r="Y82" s="16">
        <v>0</v>
      </c>
      <c r="Z82" s="1">
        <v>9177662.3800000008</v>
      </c>
      <c r="AA82" s="17">
        <v>43717</v>
      </c>
      <c r="AB82" s="17">
        <v>52580</v>
      </c>
      <c r="AC82" s="1">
        <v>40081242</v>
      </c>
      <c r="AD82" s="1">
        <v>40081242</v>
      </c>
      <c r="AE82" s="16">
        <f t="shared" si="6"/>
        <v>17.386301369863013</v>
      </c>
      <c r="AF82" s="16">
        <f t="shared" si="7"/>
        <v>24.282191780821918</v>
      </c>
      <c r="AG82" s="19">
        <v>5.4853499999999999E-2</v>
      </c>
      <c r="AH82" t="s">
        <v>281</v>
      </c>
      <c r="AI82">
        <v>1.2E-2</v>
      </c>
      <c r="AJ82" s="16">
        <f t="shared" si="8"/>
        <v>17.386301369863013</v>
      </c>
      <c r="AK82" s="16">
        <f t="shared" si="9"/>
        <v>24.282191780821918</v>
      </c>
      <c r="AL82" s="19">
        <v>5.4853499999999999E-2</v>
      </c>
      <c r="AM82" t="s">
        <v>128</v>
      </c>
      <c r="AN82" t="s">
        <v>128</v>
      </c>
      <c r="AO82" s="20">
        <v>46234</v>
      </c>
    </row>
    <row r="83" spans="1:41" x14ac:dyDescent="0.3">
      <c r="A83">
        <v>20339000</v>
      </c>
      <c r="B83">
        <v>1</v>
      </c>
      <c r="C83">
        <v>1</v>
      </c>
      <c r="D83">
        <v>1</v>
      </c>
      <c r="E83" t="s">
        <v>255</v>
      </c>
      <c r="F83" t="s">
        <v>256</v>
      </c>
      <c r="G83" t="s">
        <v>211</v>
      </c>
      <c r="H83" t="s">
        <v>199</v>
      </c>
      <c r="I83" t="s">
        <v>200</v>
      </c>
      <c r="J83" t="s">
        <v>202</v>
      </c>
      <c r="K83" t="s">
        <v>128</v>
      </c>
      <c r="L83" t="s">
        <v>257</v>
      </c>
      <c r="M83" t="s">
        <v>258</v>
      </c>
      <c r="N83" t="s">
        <v>259</v>
      </c>
      <c r="O83" t="s">
        <v>353</v>
      </c>
      <c r="P83" t="s">
        <v>353</v>
      </c>
      <c r="Q83" t="s">
        <v>128</v>
      </c>
      <c r="R83" s="1">
        <v>15186795.91</v>
      </c>
      <c r="S83" s="1">
        <v>0</v>
      </c>
      <c r="T83" s="1">
        <v>1111228.97</v>
      </c>
      <c r="U83" s="1">
        <v>356175.24</v>
      </c>
      <c r="V83" s="1">
        <v>1074.8499999999999</v>
      </c>
      <c r="W83" s="1">
        <f t="shared" si="5"/>
        <v>0</v>
      </c>
      <c r="X83" s="16">
        <v>0</v>
      </c>
      <c r="Y83" s="16">
        <v>0</v>
      </c>
      <c r="Z83" s="1">
        <v>14075566.939999999</v>
      </c>
      <c r="AA83" s="17">
        <v>43742</v>
      </c>
      <c r="AB83" s="17">
        <v>52793</v>
      </c>
      <c r="AC83" s="1">
        <v>43000000</v>
      </c>
      <c r="AD83" s="1">
        <v>43000000</v>
      </c>
      <c r="AE83" s="16">
        <f t="shared" si="6"/>
        <v>17.969863013698632</v>
      </c>
      <c r="AF83" s="16">
        <f t="shared" si="7"/>
        <v>24.797260273972604</v>
      </c>
      <c r="AG83" s="19">
        <v>4.5444999999999999E-2</v>
      </c>
      <c r="AH83" t="s">
        <v>261</v>
      </c>
      <c r="AI83">
        <v>0</v>
      </c>
      <c r="AJ83" s="16">
        <f t="shared" si="8"/>
        <v>17.969863013698632</v>
      </c>
      <c r="AK83" s="16">
        <f t="shared" si="9"/>
        <v>24.797260273972604</v>
      </c>
      <c r="AL83" s="19">
        <v>4.5444999999999999E-2</v>
      </c>
      <c r="AM83" t="s">
        <v>128</v>
      </c>
      <c r="AN83" t="s">
        <v>128</v>
      </c>
      <c r="AO83" s="20">
        <v>46234</v>
      </c>
    </row>
    <row r="84" spans="1:41" x14ac:dyDescent="0.3">
      <c r="A84">
        <v>20340000</v>
      </c>
      <c r="B84">
        <v>1</v>
      </c>
      <c r="C84">
        <v>1</v>
      </c>
      <c r="D84">
        <v>1</v>
      </c>
      <c r="E84" t="s">
        <v>255</v>
      </c>
      <c r="F84" t="s">
        <v>256</v>
      </c>
      <c r="G84" t="s">
        <v>211</v>
      </c>
      <c r="H84" t="s">
        <v>199</v>
      </c>
      <c r="I84" t="s">
        <v>200</v>
      </c>
      <c r="J84" t="s">
        <v>202</v>
      </c>
      <c r="K84" t="s">
        <v>128</v>
      </c>
      <c r="L84" t="s">
        <v>257</v>
      </c>
      <c r="M84" t="s">
        <v>258</v>
      </c>
      <c r="N84" t="s">
        <v>259</v>
      </c>
      <c r="O84" t="s">
        <v>354</v>
      </c>
      <c r="P84" t="s">
        <v>354</v>
      </c>
      <c r="Q84" t="s">
        <v>128</v>
      </c>
      <c r="R84" s="1">
        <v>5612744.7699999996</v>
      </c>
      <c r="S84" s="1">
        <v>0</v>
      </c>
      <c r="T84" s="1">
        <v>0</v>
      </c>
      <c r="U84" s="1">
        <v>0</v>
      </c>
      <c r="V84" s="1">
        <v>0</v>
      </c>
      <c r="W84" s="1">
        <f t="shared" si="5"/>
        <v>0</v>
      </c>
      <c r="X84" s="16">
        <v>0</v>
      </c>
      <c r="Y84" s="16">
        <v>0</v>
      </c>
      <c r="Z84" s="1">
        <v>5612744.7699999996</v>
      </c>
      <c r="AA84" s="17">
        <v>43787</v>
      </c>
      <c r="AB84" s="17">
        <v>52855</v>
      </c>
      <c r="AC84" s="1">
        <v>75000000</v>
      </c>
      <c r="AD84" s="1">
        <v>75000000</v>
      </c>
      <c r="AE84" s="16">
        <f t="shared" si="6"/>
        <v>18.139726027397259</v>
      </c>
      <c r="AF84" s="16">
        <f t="shared" si="7"/>
        <v>24.843835616438355</v>
      </c>
      <c r="AG84" s="19">
        <v>5.11975E-2</v>
      </c>
      <c r="AH84" t="s">
        <v>281</v>
      </c>
      <c r="AI84">
        <v>1.2E-2</v>
      </c>
      <c r="AJ84" s="16">
        <f t="shared" si="8"/>
        <v>18.139726027397259</v>
      </c>
      <c r="AK84" s="16">
        <f t="shared" si="9"/>
        <v>24.843835616438355</v>
      </c>
      <c r="AL84" s="19">
        <v>5.11975E-2</v>
      </c>
      <c r="AM84" t="s">
        <v>128</v>
      </c>
      <c r="AN84" t="s">
        <v>128</v>
      </c>
      <c r="AO84" s="20">
        <v>46234</v>
      </c>
    </row>
    <row r="85" spans="1:41" x14ac:dyDescent="0.3">
      <c r="A85">
        <v>20341000</v>
      </c>
      <c r="B85">
        <v>1</v>
      </c>
      <c r="C85">
        <v>1</v>
      </c>
      <c r="D85">
        <v>0</v>
      </c>
      <c r="E85" t="s">
        <v>255</v>
      </c>
      <c r="F85" t="s">
        <v>256</v>
      </c>
      <c r="G85" t="s">
        <v>211</v>
      </c>
      <c r="H85" t="s">
        <v>204</v>
      </c>
      <c r="I85" t="s">
        <v>205</v>
      </c>
      <c r="J85" t="s">
        <v>202</v>
      </c>
      <c r="K85" t="s">
        <v>128</v>
      </c>
      <c r="L85" t="s">
        <v>355</v>
      </c>
      <c r="M85" t="s">
        <v>258</v>
      </c>
      <c r="N85" t="s">
        <v>259</v>
      </c>
      <c r="O85" t="s">
        <v>356</v>
      </c>
      <c r="P85" t="s">
        <v>356</v>
      </c>
      <c r="Q85" t="s">
        <v>128</v>
      </c>
      <c r="R85" s="1">
        <v>24284100.629999999</v>
      </c>
      <c r="S85" s="1">
        <v>0</v>
      </c>
      <c r="T85" s="1">
        <v>0</v>
      </c>
      <c r="U85" s="1">
        <v>0</v>
      </c>
      <c r="V85" s="1">
        <v>0</v>
      </c>
      <c r="W85" s="1">
        <f t="shared" si="5"/>
        <v>0</v>
      </c>
      <c r="X85" s="16">
        <v>0</v>
      </c>
      <c r="Y85" s="16">
        <v>0</v>
      </c>
      <c r="Z85" s="1">
        <v>24284100.629999999</v>
      </c>
      <c r="AA85" s="17">
        <v>43885</v>
      </c>
      <c r="AB85" s="17">
        <v>53008</v>
      </c>
      <c r="AC85" s="1">
        <v>27500000</v>
      </c>
      <c r="AD85" s="1">
        <v>27500000</v>
      </c>
      <c r="AE85" s="16">
        <f t="shared" si="6"/>
        <v>18.55890410958904</v>
      </c>
      <c r="AF85" s="16">
        <f t="shared" si="7"/>
        <v>24.994520547945207</v>
      </c>
      <c r="AG85" s="19">
        <v>5.2531500000000002E-2</v>
      </c>
      <c r="AH85" t="s">
        <v>281</v>
      </c>
      <c r="AI85">
        <v>1.2E-2</v>
      </c>
      <c r="AJ85" s="16">
        <f t="shared" si="8"/>
        <v>18.55890410958904</v>
      </c>
      <c r="AK85" s="16">
        <f t="shared" si="9"/>
        <v>24.994520547945207</v>
      </c>
      <c r="AL85" s="19">
        <v>5.2531500000000002E-2</v>
      </c>
      <c r="AM85" t="s">
        <v>128</v>
      </c>
      <c r="AN85" t="s">
        <v>128</v>
      </c>
      <c r="AO85" s="20">
        <v>46234</v>
      </c>
    </row>
    <row r="86" spans="1:41" x14ac:dyDescent="0.3">
      <c r="A86">
        <v>20342000</v>
      </c>
      <c r="B86">
        <v>1</v>
      </c>
      <c r="C86">
        <v>1</v>
      </c>
      <c r="D86">
        <v>1</v>
      </c>
      <c r="E86" t="s">
        <v>255</v>
      </c>
      <c r="F86" t="s">
        <v>256</v>
      </c>
      <c r="G86" t="s">
        <v>211</v>
      </c>
      <c r="H86" t="s">
        <v>199</v>
      </c>
      <c r="I86" t="s">
        <v>200</v>
      </c>
      <c r="J86" t="s">
        <v>202</v>
      </c>
      <c r="K86" t="s">
        <v>128</v>
      </c>
      <c r="L86" t="s">
        <v>257</v>
      </c>
      <c r="M86" t="s">
        <v>258</v>
      </c>
      <c r="N86" t="s">
        <v>259</v>
      </c>
      <c r="O86" t="s">
        <v>357</v>
      </c>
      <c r="P86" t="s">
        <v>357</v>
      </c>
      <c r="Q86" t="s">
        <v>128</v>
      </c>
      <c r="R86" s="1">
        <v>87750000</v>
      </c>
      <c r="S86" s="1">
        <v>0</v>
      </c>
      <c r="T86" s="1">
        <v>0</v>
      </c>
      <c r="U86" s="1">
        <v>0</v>
      </c>
      <c r="V86" s="1">
        <v>0</v>
      </c>
      <c r="W86" s="1">
        <f t="shared" si="5"/>
        <v>0</v>
      </c>
      <c r="X86" s="16">
        <v>0</v>
      </c>
      <c r="Y86" s="16">
        <v>0</v>
      </c>
      <c r="Z86" s="1">
        <v>87750000</v>
      </c>
      <c r="AA86" s="17">
        <v>43924</v>
      </c>
      <c r="AB86" s="17">
        <v>53250</v>
      </c>
      <c r="AC86" s="1">
        <v>90000000</v>
      </c>
      <c r="AD86" s="1">
        <v>90000000</v>
      </c>
      <c r="AE86" s="16">
        <f t="shared" si="6"/>
        <v>19.221917808219178</v>
      </c>
      <c r="AF86" s="16">
        <f t="shared" si="7"/>
        <v>25.550684931506851</v>
      </c>
      <c r="AG86" s="19">
        <v>4.5516000000000001E-2</v>
      </c>
      <c r="AH86" t="s">
        <v>261</v>
      </c>
      <c r="AI86">
        <v>0</v>
      </c>
      <c r="AJ86" s="16">
        <f t="shared" si="8"/>
        <v>19.221917808219178</v>
      </c>
      <c r="AK86" s="16">
        <f t="shared" si="9"/>
        <v>25.550684931506851</v>
      </c>
      <c r="AL86" s="19">
        <v>4.5516000000000001E-2</v>
      </c>
      <c r="AM86" t="s">
        <v>128</v>
      </c>
      <c r="AN86" t="s">
        <v>128</v>
      </c>
      <c r="AO86" s="20">
        <v>46234</v>
      </c>
    </row>
    <row r="87" spans="1:41" x14ac:dyDescent="0.3">
      <c r="A87">
        <v>20343000</v>
      </c>
      <c r="B87">
        <v>1</v>
      </c>
      <c r="C87">
        <v>1</v>
      </c>
      <c r="D87">
        <v>1</v>
      </c>
      <c r="E87" t="s">
        <v>255</v>
      </c>
      <c r="F87" t="s">
        <v>256</v>
      </c>
      <c r="G87" t="s">
        <v>211</v>
      </c>
      <c r="H87" t="s">
        <v>199</v>
      </c>
      <c r="I87" t="s">
        <v>200</v>
      </c>
      <c r="J87" t="s">
        <v>202</v>
      </c>
      <c r="K87" t="s">
        <v>128</v>
      </c>
      <c r="L87" t="s">
        <v>257</v>
      </c>
      <c r="M87" t="s">
        <v>258</v>
      </c>
      <c r="N87" t="s">
        <v>259</v>
      </c>
      <c r="O87" t="s">
        <v>358</v>
      </c>
      <c r="P87" t="s">
        <v>358</v>
      </c>
      <c r="Q87" t="s">
        <v>128</v>
      </c>
      <c r="R87" s="1">
        <v>210692417.47</v>
      </c>
      <c r="S87" s="1">
        <v>0</v>
      </c>
      <c r="T87" s="1">
        <v>0</v>
      </c>
      <c r="U87" s="1">
        <v>0</v>
      </c>
      <c r="V87" s="1">
        <v>0</v>
      </c>
      <c r="W87" s="1">
        <f t="shared" si="5"/>
        <v>0</v>
      </c>
      <c r="X87" s="16">
        <v>0</v>
      </c>
      <c r="Y87" s="16">
        <v>0</v>
      </c>
      <c r="Z87" s="1">
        <v>210692417.47</v>
      </c>
      <c r="AA87" s="17">
        <v>43987</v>
      </c>
      <c r="AB87" s="17">
        <v>53097</v>
      </c>
      <c r="AC87" s="1">
        <v>250000000</v>
      </c>
      <c r="AD87" s="1">
        <v>250000000</v>
      </c>
      <c r="AE87" s="16">
        <f t="shared" si="6"/>
        <v>18.802739726027397</v>
      </c>
      <c r="AF87" s="16">
        <f t="shared" si="7"/>
        <v>24.958904109589042</v>
      </c>
      <c r="AG87" s="19">
        <v>4.5516000000000001E-2</v>
      </c>
      <c r="AH87" t="s">
        <v>261</v>
      </c>
      <c r="AI87">
        <v>0</v>
      </c>
      <c r="AJ87" s="16">
        <f t="shared" si="8"/>
        <v>18.802739726027397</v>
      </c>
      <c r="AK87" s="16">
        <f t="shared" si="9"/>
        <v>24.958904109589042</v>
      </c>
      <c r="AL87" s="19">
        <v>4.5516000000000001E-2</v>
      </c>
      <c r="AM87" t="s">
        <v>128</v>
      </c>
      <c r="AN87" t="s">
        <v>128</v>
      </c>
      <c r="AO87" s="20">
        <v>46234</v>
      </c>
    </row>
    <row r="88" spans="1:41" x14ac:dyDescent="0.3">
      <c r="A88">
        <v>20344000</v>
      </c>
      <c r="B88">
        <v>1</v>
      </c>
      <c r="C88">
        <v>1</v>
      </c>
      <c r="D88">
        <v>1</v>
      </c>
      <c r="E88" t="s">
        <v>255</v>
      </c>
      <c r="F88" t="s">
        <v>256</v>
      </c>
      <c r="G88" t="s">
        <v>211</v>
      </c>
      <c r="H88" t="s">
        <v>199</v>
      </c>
      <c r="I88" t="s">
        <v>200</v>
      </c>
      <c r="J88" t="s">
        <v>202</v>
      </c>
      <c r="K88" t="s">
        <v>128</v>
      </c>
      <c r="L88" t="s">
        <v>257</v>
      </c>
      <c r="M88" t="s">
        <v>258</v>
      </c>
      <c r="N88" t="s">
        <v>259</v>
      </c>
      <c r="O88" t="s">
        <v>359</v>
      </c>
      <c r="P88" t="s">
        <v>359</v>
      </c>
      <c r="Q88" t="s">
        <v>128</v>
      </c>
      <c r="R88" s="1">
        <v>257600000</v>
      </c>
      <c r="S88" s="1">
        <v>0</v>
      </c>
      <c r="T88" s="1">
        <v>0</v>
      </c>
      <c r="U88" s="1">
        <v>0</v>
      </c>
      <c r="V88" s="1">
        <v>0</v>
      </c>
      <c r="W88" s="1">
        <f t="shared" si="5"/>
        <v>0</v>
      </c>
      <c r="X88" s="16">
        <v>0</v>
      </c>
      <c r="Y88" s="16">
        <v>0</v>
      </c>
      <c r="Z88" s="1">
        <v>257600000</v>
      </c>
      <c r="AA88" s="17">
        <v>43999</v>
      </c>
      <c r="AB88" s="17">
        <v>51271</v>
      </c>
      <c r="AC88" s="1">
        <v>280000000</v>
      </c>
      <c r="AD88" s="1">
        <v>280000000</v>
      </c>
      <c r="AE88" s="16">
        <f t="shared" si="6"/>
        <v>13.8</v>
      </c>
      <c r="AF88" s="16">
        <f t="shared" si="7"/>
        <v>19.923287671232877</v>
      </c>
      <c r="AG88" s="19">
        <v>4.4935999999999997E-2</v>
      </c>
      <c r="AH88" t="s">
        <v>261</v>
      </c>
      <c r="AI88">
        <v>0</v>
      </c>
      <c r="AJ88" s="16">
        <f t="shared" si="8"/>
        <v>13.8</v>
      </c>
      <c r="AK88" s="16">
        <f t="shared" si="9"/>
        <v>19.923287671232877</v>
      </c>
      <c r="AL88" s="19">
        <v>4.4935999999999997E-2</v>
      </c>
      <c r="AM88" t="s">
        <v>128</v>
      </c>
      <c r="AN88" t="s">
        <v>128</v>
      </c>
      <c r="AO88" s="20">
        <v>46234</v>
      </c>
    </row>
    <row r="89" spans="1:41" x14ac:dyDescent="0.3">
      <c r="A89">
        <v>20345000</v>
      </c>
      <c r="B89">
        <v>1</v>
      </c>
      <c r="C89">
        <v>0</v>
      </c>
      <c r="D89">
        <v>0</v>
      </c>
      <c r="E89" t="s">
        <v>255</v>
      </c>
      <c r="F89" t="s">
        <v>208</v>
      </c>
      <c r="G89" t="s">
        <v>208</v>
      </c>
      <c r="H89" t="s">
        <v>208</v>
      </c>
      <c r="I89" t="s">
        <v>208</v>
      </c>
      <c r="J89" t="s">
        <v>202</v>
      </c>
      <c r="K89" t="s">
        <v>128</v>
      </c>
      <c r="L89" t="s">
        <v>229</v>
      </c>
      <c r="M89" t="s">
        <v>258</v>
      </c>
      <c r="N89" t="s">
        <v>259</v>
      </c>
      <c r="O89" t="s">
        <v>360</v>
      </c>
      <c r="P89" t="s">
        <v>360</v>
      </c>
      <c r="Q89" t="s">
        <v>128</v>
      </c>
      <c r="R89" s="1">
        <v>91455000</v>
      </c>
      <c r="S89" s="1">
        <v>0</v>
      </c>
      <c r="T89" s="1">
        <v>2345000</v>
      </c>
      <c r="U89" s="1">
        <v>2200183.9500000002</v>
      </c>
      <c r="V89" s="1">
        <v>0</v>
      </c>
      <c r="W89" s="1">
        <f t="shared" si="5"/>
        <v>0</v>
      </c>
      <c r="X89" s="16">
        <v>0</v>
      </c>
      <c r="Y89" s="16">
        <v>0</v>
      </c>
      <c r="Z89" s="1">
        <v>89110000</v>
      </c>
      <c r="AA89" s="17">
        <v>44028</v>
      </c>
      <c r="AB89" s="17">
        <v>53158</v>
      </c>
      <c r="AC89" s="1">
        <v>93800000</v>
      </c>
      <c r="AD89" s="1">
        <v>93800000</v>
      </c>
      <c r="AE89" s="16">
        <f t="shared" si="6"/>
        <v>18.969863013698632</v>
      </c>
      <c r="AF89" s="16">
        <f t="shared" si="7"/>
        <v>25.013698630136986</v>
      </c>
      <c r="AG89" s="19">
        <v>5.4496200000000002E-2</v>
      </c>
      <c r="AH89" t="s">
        <v>281</v>
      </c>
      <c r="AI89">
        <v>1.2E-2</v>
      </c>
      <c r="AJ89" s="16">
        <f t="shared" si="8"/>
        <v>18.969863013698632</v>
      </c>
      <c r="AK89" s="16">
        <f t="shared" si="9"/>
        <v>25.013698630136986</v>
      </c>
      <c r="AL89" s="19">
        <v>5.4496200000000002E-2</v>
      </c>
      <c r="AM89" t="s">
        <v>128</v>
      </c>
      <c r="AN89" t="s">
        <v>128</v>
      </c>
      <c r="AO89" s="20">
        <v>46234</v>
      </c>
    </row>
    <row r="90" spans="1:41" x14ac:dyDescent="0.3">
      <c r="A90">
        <v>20346000</v>
      </c>
      <c r="B90">
        <v>1</v>
      </c>
      <c r="C90">
        <v>1</v>
      </c>
      <c r="D90">
        <v>1</v>
      </c>
      <c r="E90" t="s">
        <v>255</v>
      </c>
      <c r="F90" t="s">
        <v>256</v>
      </c>
      <c r="G90" t="s">
        <v>211</v>
      </c>
      <c r="H90" t="s">
        <v>199</v>
      </c>
      <c r="I90" t="s">
        <v>200</v>
      </c>
      <c r="J90" t="s">
        <v>202</v>
      </c>
      <c r="K90" t="s">
        <v>128</v>
      </c>
      <c r="L90" t="s">
        <v>257</v>
      </c>
      <c r="M90" t="s">
        <v>258</v>
      </c>
      <c r="N90" t="s">
        <v>259</v>
      </c>
      <c r="O90" t="s">
        <v>361</v>
      </c>
      <c r="P90" t="s">
        <v>361</v>
      </c>
      <c r="Q90" t="s">
        <v>128</v>
      </c>
      <c r="R90" s="1">
        <v>30909066.579999998</v>
      </c>
      <c r="S90" s="1">
        <v>0</v>
      </c>
      <c r="T90" s="1">
        <v>0</v>
      </c>
      <c r="U90" s="1">
        <v>0</v>
      </c>
      <c r="V90" s="1">
        <v>0</v>
      </c>
      <c r="W90" s="1">
        <f t="shared" si="5"/>
        <v>0</v>
      </c>
      <c r="X90" s="16">
        <v>0</v>
      </c>
      <c r="Y90" s="16">
        <v>0</v>
      </c>
      <c r="Z90" s="1">
        <v>30909066.579999998</v>
      </c>
      <c r="AA90" s="17">
        <v>44090</v>
      </c>
      <c r="AB90" s="17">
        <v>52916</v>
      </c>
      <c r="AC90" s="1">
        <v>50000000</v>
      </c>
      <c r="AD90" s="1">
        <v>50000000</v>
      </c>
      <c r="AE90" s="16">
        <f t="shared" si="6"/>
        <v>18.306849315068494</v>
      </c>
      <c r="AF90" s="16">
        <f t="shared" si="7"/>
        <v>24.18082191780822</v>
      </c>
      <c r="AG90" s="19">
        <v>4.9474499999999998E-2</v>
      </c>
      <c r="AH90" t="s">
        <v>281</v>
      </c>
      <c r="AI90">
        <v>1.2E-2</v>
      </c>
      <c r="AJ90" s="16">
        <f t="shared" si="8"/>
        <v>18.306849315068494</v>
      </c>
      <c r="AK90" s="16">
        <f t="shared" si="9"/>
        <v>24.18082191780822</v>
      </c>
      <c r="AL90" s="19">
        <v>4.9474499999999998E-2</v>
      </c>
      <c r="AM90" t="s">
        <v>128</v>
      </c>
      <c r="AN90" t="s">
        <v>128</v>
      </c>
      <c r="AO90" s="20">
        <v>46234</v>
      </c>
    </row>
    <row r="91" spans="1:41" x14ac:dyDescent="0.3">
      <c r="A91">
        <v>20347000</v>
      </c>
      <c r="B91">
        <v>1</v>
      </c>
      <c r="C91">
        <v>1</v>
      </c>
      <c r="D91">
        <v>1</v>
      </c>
      <c r="E91" t="s">
        <v>255</v>
      </c>
      <c r="F91" t="s">
        <v>256</v>
      </c>
      <c r="G91" t="s">
        <v>211</v>
      </c>
      <c r="H91" t="s">
        <v>199</v>
      </c>
      <c r="I91" t="s">
        <v>200</v>
      </c>
      <c r="J91" t="s">
        <v>202</v>
      </c>
      <c r="K91" t="s">
        <v>128</v>
      </c>
      <c r="L91" t="s">
        <v>257</v>
      </c>
      <c r="M91" t="s">
        <v>258</v>
      </c>
      <c r="N91" t="s">
        <v>259</v>
      </c>
      <c r="O91" t="s">
        <v>362</v>
      </c>
      <c r="P91" t="s">
        <v>362</v>
      </c>
      <c r="Q91" t="s">
        <v>128</v>
      </c>
      <c r="R91" s="1">
        <v>37060177.560000002</v>
      </c>
      <c r="S91" s="1">
        <v>0</v>
      </c>
      <c r="T91" s="1">
        <v>0</v>
      </c>
      <c r="U91" s="1">
        <v>0</v>
      </c>
      <c r="V91" s="1">
        <v>0</v>
      </c>
      <c r="W91" s="1">
        <f t="shared" si="5"/>
        <v>0</v>
      </c>
      <c r="X91" s="16">
        <v>0</v>
      </c>
      <c r="Y91" s="16">
        <v>0</v>
      </c>
      <c r="Z91" s="1">
        <v>37060177.560000002</v>
      </c>
      <c r="AA91" s="17">
        <v>44187</v>
      </c>
      <c r="AB91" s="17">
        <v>53097</v>
      </c>
      <c r="AC91" s="1">
        <v>78400000</v>
      </c>
      <c r="AD91" s="1">
        <v>78400000</v>
      </c>
      <c r="AE91" s="16">
        <f t="shared" si="6"/>
        <v>18.802739726027397</v>
      </c>
      <c r="AF91" s="16">
        <f t="shared" si="7"/>
        <v>24.410958904109588</v>
      </c>
      <c r="AG91" s="19">
        <v>4.9474499999999998E-2</v>
      </c>
      <c r="AH91" t="s">
        <v>281</v>
      </c>
      <c r="AI91">
        <v>1.2E-2</v>
      </c>
      <c r="AJ91" s="16">
        <f t="shared" si="8"/>
        <v>18.802739726027397</v>
      </c>
      <c r="AK91" s="16">
        <f t="shared" si="9"/>
        <v>24.410958904109588</v>
      </c>
      <c r="AL91" s="19">
        <v>4.9474499999999998E-2</v>
      </c>
      <c r="AM91" t="s">
        <v>128</v>
      </c>
      <c r="AN91" t="s">
        <v>128</v>
      </c>
      <c r="AO91" s="20">
        <v>46234</v>
      </c>
    </row>
    <row r="92" spans="1:41" x14ac:dyDescent="0.3">
      <c r="A92">
        <v>20348000</v>
      </c>
      <c r="B92">
        <v>1</v>
      </c>
      <c r="C92">
        <v>1</v>
      </c>
      <c r="D92">
        <v>1</v>
      </c>
      <c r="E92" t="s">
        <v>255</v>
      </c>
      <c r="F92" t="s">
        <v>256</v>
      </c>
      <c r="G92" t="s">
        <v>211</v>
      </c>
      <c r="H92" t="s">
        <v>199</v>
      </c>
      <c r="I92" t="s">
        <v>200</v>
      </c>
      <c r="J92" t="s">
        <v>202</v>
      </c>
      <c r="K92" t="s">
        <v>128</v>
      </c>
      <c r="L92" t="s">
        <v>257</v>
      </c>
      <c r="M92" t="s">
        <v>258</v>
      </c>
      <c r="N92" t="s">
        <v>259</v>
      </c>
      <c r="O92" t="s">
        <v>363</v>
      </c>
      <c r="P92" t="s">
        <v>363</v>
      </c>
      <c r="Q92" t="s">
        <v>128</v>
      </c>
      <c r="R92" s="1">
        <v>200000000</v>
      </c>
      <c r="S92" s="1">
        <v>0</v>
      </c>
      <c r="T92" s="1">
        <v>0</v>
      </c>
      <c r="U92" s="1">
        <v>0</v>
      </c>
      <c r="V92" s="1">
        <v>0</v>
      </c>
      <c r="W92" s="1">
        <f t="shared" si="5"/>
        <v>0</v>
      </c>
      <c r="X92" s="16">
        <v>0</v>
      </c>
      <c r="Y92" s="16">
        <v>0</v>
      </c>
      <c r="Z92" s="1">
        <v>200000000</v>
      </c>
      <c r="AA92" s="17">
        <v>44277</v>
      </c>
      <c r="AB92" s="17">
        <v>50844</v>
      </c>
      <c r="AC92" s="1">
        <v>200000000</v>
      </c>
      <c r="AD92" s="1">
        <v>200000000</v>
      </c>
      <c r="AE92" s="16">
        <f t="shared" si="6"/>
        <v>12.63013698630137</v>
      </c>
      <c r="AF92" s="16">
        <f t="shared" si="7"/>
        <v>17.991780821917807</v>
      </c>
      <c r="AG92" s="19">
        <v>4.4896999999999999E-2</v>
      </c>
      <c r="AH92" t="s">
        <v>261</v>
      </c>
      <c r="AI92">
        <v>0</v>
      </c>
      <c r="AJ92" s="16">
        <f t="shared" si="8"/>
        <v>12.63013698630137</v>
      </c>
      <c r="AK92" s="16">
        <f t="shared" si="9"/>
        <v>17.991780821917807</v>
      </c>
      <c r="AL92" s="19">
        <v>4.4896999999999999E-2</v>
      </c>
      <c r="AM92" t="s">
        <v>128</v>
      </c>
      <c r="AN92" t="s">
        <v>128</v>
      </c>
      <c r="AO92" s="20">
        <v>46234</v>
      </c>
    </row>
    <row r="93" spans="1:41" x14ac:dyDescent="0.3">
      <c r="A93">
        <v>20349000</v>
      </c>
      <c r="B93">
        <v>1</v>
      </c>
      <c r="C93">
        <v>1</v>
      </c>
      <c r="D93">
        <v>1</v>
      </c>
      <c r="E93" t="s">
        <v>255</v>
      </c>
      <c r="F93" t="s">
        <v>256</v>
      </c>
      <c r="G93" t="s">
        <v>211</v>
      </c>
      <c r="H93" t="s">
        <v>199</v>
      </c>
      <c r="I93" t="s">
        <v>200</v>
      </c>
      <c r="J93" t="s">
        <v>202</v>
      </c>
      <c r="K93" t="s">
        <v>128</v>
      </c>
      <c r="L93" t="s">
        <v>257</v>
      </c>
      <c r="M93" t="s">
        <v>258</v>
      </c>
      <c r="N93" t="s">
        <v>259</v>
      </c>
      <c r="O93" t="s">
        <v>364</v>
      </c>
      <c r="P93" t="s">
        <v>364</v>
      </c>
      <c r="Q93" t="s">
        <v>128</v>
      </c>
      <c r="R93" s="1">
        <v>291721110.60000002</v>
      </c>
      <c r="S93" s="1">
        <v>0</v>
      </c>
      <c r="T93" s="1">
        <v>0</v>
      </c>
      <c r="U93" s="1">
        <v>0</v>
      </c>
      <c r="V93" s="1">
        <v>0</v>
      </c>
      <c r="W93" s="1">
        <f t="shared" si="5"/>
        <v>0</v>
      </c>
      <c r="X93" s="16">
        <v>0</v>
      </c>
      <c r="Y93" s="16">
        <v>0</v>
      </c>
      <c r="Z93" s="1">
        <v>291721110.60000002</v>
      </c>
      <c r="AA93" s="17">
        <v>44497</v>
      </c>
      <c r="AB93" s="17">
        <v>52885</v>
      </c>
      <c r="AC93" s="1">
        <v>300000000</v>
      </c>
      <c r="AD93" s="1">
        <v>300000000</v>
      </c>
      <c r="AE93" s="16">
        <f t="shared" si="6"/>
        <v>18.221917808219178</v>
      </c>
      <c r="AF93" s="16">
        <f t="shared" si="7"/>
        <v>22.980821917808218</v>
      </c>
      <c r="AG93" s="19">
        <v>5.03995E-2</v>
      </c>
      <c r="AH93" t="s">
        <v>281</v>
      </c>
      <c r="AI93">
        <v>1.2E-2</v>
      </c>
      <c r="AJ93" s="16">
        <f t="shared" si="8"/>
        <v>18.221917808219178</v>
      </c>
      <c r="AK93" s="16">
        <f t="shared" si="9"/>
        <v>22.980821917808218</v>
      </c>
      <c r="AL93" s="19">
        <v>5.03995E-2</v>
      </c>
      <c r="AM93" t="s">
        <v>128</v>
      </c>
      <c r="AN93" t="s">
        <v>128</v>
      </c>
      <c r="AO93" s="20">
        <v>46234</v>
      </c>
    </row>
    <row r="94" spans="1:41" x14ac:dyDescent="0.3">
      <c r="A94">
        <v>20350000</v>
      </c>
      <c r="B94">
        <v>1</v>
      </c>
      <c r="C94">
        <v>1</v>
      </c>
      <c r="D94">
        <v>1</v>
      </c>
      <c r="E94" t="s">
        <v>255</v>
      </c>
      <c r="F94" t="s">
        <v>256</v>
      </c>
      <c r="G94" t="s">
        <v>211</v>
      </c>
      <c r="H94" t="s">
        <v>199</v>
      </c>
      <c r="I94" t="s">
        <v>200</v>
      </c>
      <c r="J94" t="s">
        <v>202</v>
      </c>
      <c r="K94" t="s">
        <v>128</v>
      </c>
      <c r="L94" t="s">
        <v>257</v>
      </c>
      <c r="M94" t="s">
        <v>258</v>
      </c>
      <c r="N94" t="s">
        <v>259</v>
      </c>
      <c r="O94" t="s">
        <v>365</v>
      </c>
      <c r="P94" t="s">
        <v>365</v>
      </c>
      <c r="Q94" t="s">
        <v>128</v>
      </c>
      <c r="R94" s="1">
        <v>277777777.75999999</v>
      </c>
      <c r="S94" s="1">
        <v>0</v>
      </c>
      <c r="T94" s="1">
        <v>0</v>
      </c>
      <c r="U94" s="1">
        <v>0</v>
      </c>
      <c r="V94" s="1">
        <v>0</v>
      </c>
      <c r="W94" s="1">
        <f t="shared" si="5"/>
        <v>0</v>
      </c>
      <c r="X94" s="16">
        <v>0</v>
      </c>
      <c r="Y94" s="16">
        <v>0</v>
      </c>
      <c r="Z94" s="1">
        <v>277777777.75999999</v>
      </c>
      <c r="AA94" s="17">
        <v>44536</v>
      </c>
      <c r="AB94" s="17">
        <v>47072</v>
      </c>
      <c r="AC94" s="1">
        <v>500000000</v>
      </c>
      <c r="AD94" s="1">
        <v>500000000</v>
      </c>
      <c r="AE94" s="16">
        <f t="shared" si="6"/>
        <v>2.2958904109589042</v>
      </c>
      <c r="AF94" s="16">
        <f t="shared" si="7"/>
        <v>6.9479452054794519</v>
      </c>
      <c r="AG94" s="19">
        <v>5.4958E-2</v>
      </c>
      <c r="AH94" t="s">
        <v>261</v>
      </c>
      <c r="AI94">
        <v>0</v>
      </c>
      <c r="AJ94" s="16">
        <f t="shared" si="8"/>
        <v>2.2958904109589042</v>
      </c>
      <c r="AK94" s="16">
        <f t="shared" si="9"/>
        <v>6.9479452054794519</v>
      </c>
      <c r="AL94" s="19">
        <v>5.4958E-2</v>
      </c>
      <c r="AM94" t="s">
        <v>128</v>
      </c>
      <c r="AN94" t="s">
        <v>128</v>
      </c>
      <c r="AO94" s="20">
        <v>46234</v>
      </c>
    </row>
    <row r="95" spans="1:41" x14ac:dyDescent="0.3">
      <c r="A95">
        <v>20351000</v>
      </c>
      <c r="B95">
        <v>1</v>
      </c>
      <c r="C95">
        <v>1</v>
      </c>
      <c r="D95">
        <v>1</v>
      </c>
      <c r="E95" t="s">
        <v>255</v>
      </c>
      <c r="F95" t="s">
        <v>256</v>
      </c>
      <c r="G95" t="s">
        <v>211</v>
      </c>
      <c r="H95" t="s">
        <v>199</v>
      </c>
      <c r="I95" t="s">
        <v>200</v>
      </c>
      <c r="J95" t="s">
        <v>202</v>
      </c>
      <c r="K95" t="s">
        <v>128</v>
      </c>
      <c r="L95" t="s">
        <v>257</v>
      </c>
      <c r="M95" t="s">
        <v>258</v>
      </c>
      <c r="N95" t="s">
        <v>259</v>
      </c>
      <c r="O95" t="s">
        <v>366</v>
      </c>
      <c r="P95" t="s">
        <v>367</v>
      </c>
      <c r="Q95" t="s">
        <v>128</v>
      </c>
      <c r="R95" s="1">
        <v>250000000</v>
      </c>
      <c r="S95" s="1">
        <v>0</v>
      </c>
      <c r="T95" s="1">
        <v>0</v>
      </c>
      <c r="U95" s="1">
        <v>0</v>
      </c>
      <c r="V95" s="1">
        <v>0</v>
      </c>
      <c r="W95" s="1">
        <f t="shared" si="5"/>
        <v>0</v>
      </c>
      <c r="X95" s="16">
        <v>0</v>
      </c>
      <c r="Y95" s="16">
        <v>0</v>
      </c>
      <c r="Z95" s="1">
        <v>250000000</v>
      </c>
      <c r="AA95" s="17">
        <v>44733</v>
      </c>
      <c r="AB95" s="17">
        <v>51271</v>
      </c>
      <c r="AC95" s="1">
        <v>250000000</v>
      </c>
      <c r="AD95" s="1">
        <v>250000000</v>
      </c>
      <c r="AE95" s="16">
        <f t="shared" si="6"/>
        <v>13.8</v>
      </c>
      <c r="AF95" s="16">
        <f t="shared" si="7"/>
        <v>17.912328767123288</v>
      </c>
      <c r="AG95" s="19">
        <v>4.9474499999999998E-2</v>
      </c>
      <c r="AH95" t="s">
        <v>281</v>
      </c>
      <c r="AI95">
        <v>1.2E-2</v>
      </c>
      <c r="AJ95" s="16">
        <f t="shared" si="8"/>
        <v>13.8</v>
      </c>
      <c r="AK95" s="16">
        <f t="shared" si="9"/>
        <v>17.912328767123288</v>
      </c>
      <c r="AL95" s="19">
        <v>4.9474499999999998E-2</v>
      </c>
      <c r="AM95" t="s">
        <v>128</v>
      </c>
      <c r="AN95" t="s">
        <v>128</v>
      </c>
      <c r="AO95" s="20">
        <v>46234</v>
      </c>
    </row>
    <row r="96" spans="1:41" x14ac:dyDescent="0.3">
      <c r="A96">
        <v>20352000</v>
      </c>
      <c r="B96">
        <v>1</v>
      </c>
      <c r="C96">
        <v>1</v>
      </c>
      <c r="D96">
        <v>1</v>
      </c>
      <c r="E96" t="s">
        <v>255</v>
      </c>
      <c r="F96" t="s">
        <v>256</v>
      </c>
      <c r="G96" t="s">
        <v>211</v>
      </c>
      <c r="H96" t="s">
        <v>199</v>
      </c>
      <c r="I96" t="s">
        <v>200</v>
      </c>
      <c r="J96" t="s">
        <v>202</v>
      </c>
      <c r="K96" t="s">
        <v>128</v>
      </c>
      <c r="L96" t="s">
        <v>257</v>
      </c>
      <c r="M96" t="s">
        <v>258</v>
      </c>
      <c r="N96" t="s">
        <v>259</v>
      </c>
      <c r="O96" t="s">
        <v>368</v>
      </c>
      <c r="P96" t="s">
        <v>368</v>
      </c>
      <c r="Q96" t="s">
        <v>128</v>
      </c>
      <c r="R96" s="1">
        <v>400000000</v>
      </c>
      <c r="S96" s="1">
        <v>0</v>
      </c>
      <c r="T96" s="1">
        <v>0</v>
      </c>
      <c r="U96" s="1">
        <v>9630584.4199999999</v>
      </c>
      <c r="V96" s="1">
        <v>0</v>
      </c>
      <c r="W96" s="1">
        <f t="shared" si="5"/>
        <v>0</v>
      </c>
      <c r="X96" s="16">
        <v>0</v>
      </c>
      <c r="Y96" s="16">
        <v>0</v>
      </c>
      <c r="Z96" s="1">
        <v>400000000</v>
      </c>
      <c r="AA96" s="17">
        <v>44908</v>
      </c>
      <c r="AB96" s="17">
        <v>52062</v>
      </c>
      <c r="AC96" s="1">
        <v>400000000</v>
      </c>
      <c r="AD96" s="1">
        <v>400000000</v>
      </c>
      <c r="AE96" s="16">
        <f t="shared" si="6"/>
        <v>15.967123287671233</v>
      </c>
      <c r="AF96" s="16">
        <f t="shared" si="7"/>
        <v>19.600000000000001</v>
      </c>
      <c r="AG96" s="19">
        <v>5.4496200000000002E-2</v>
      </c>
      <c r="AH96" t="s">
        <v>281</v>
      </c>
      <c r="AI96">
        <v>1.2E-2</v>
      </c>
      <c r="AJ96" s="16">
        <f t="shared" si="8"/>
        <v>15.967123287671233</v>
      </c>
      <c r="AK96" s="16">
        <f t="shared" si="9"/>
        <v>19.600000000000001</v>
      </c>
      <c r="AL96" s="19">
        <v>5.4496200000000002E-2</v>
      </c>
      <c r="AM96" t="s">
        <v>128</v>
      </c>
      <c r="AN96" t="s">
        <v>128</v>
      </c>
      <c r="AO96" s="20">
        <v>46234</v>
      </c>
    </row>
    <row r="97" spans="1:41" x14ac:dyDescent="0.3">
      <c r="A97">
        <v>20353000</v>
      </c>
      <c r="B97">
        <v>1</v>
      </c>
      <c r="C97">
        <v>1</v>
      </c>
      <c r="D97">
        <v>1</v>
      </c>
      <c r="E97" t="s">
        <v>255</v>
      </c>
      <c r="F97" t="s">
        <v>256</v>
      </c>
      <c r="G97" t="s">
        <v>211</v>
      </c>
      <c r="H97" t="s">
        <v>199</v>
      </c>
      <c r="I97" t="s">
        <v>200</v>
      </c>
      <c r="J97" t="s">
        <v>202</v>
      </c>
      <c r="K97" t="s">
        <v>128</v>
      </c>
      <c r="L97" t="s">
        <v>257</v>
      </c>
      <c r="M97" t="s">
        <v>258</v>
      </c>
      <c r="N97" t="s">
        <v>259</v>
      </c>
      <c r="O97" t="s">
        <v>369</v>
      </c>
      <c r="P97" t="s">
        <v>369</v>
      </c>
      <c r="Q97" t="s">
        <v>128</v>
      </c>
      <c r="R97" s="1">
        <v>9279169.3399999999</v>
      </c>
      <c r="S97" s="1">
        <v>0</v>
      </c>
      <c r="T97" s="1">
        <v>0</v>
      </c>
      <c r="U97" s="1">
        <v>222599.37</v>
      </c>
      <c r="V97" s="1">
        <v>99941.55</v>
      </c>
      <c r="W97" s="1">
        <f t="shared" si="5"/>
        <v>0</v>
      </c>
      <c r="X97" s="16">
        <v>0</v>
      </c>
      <c r="Y97" s="16">
        <v>0</v>
      </c>
      <c r="Z97" s="1">
        <v>9279169.3399999999</v>
      </c>
      <c r="AA97" s="17">
        <v>44949</v>
      </c>
      <c r="AB97" s="17">
        <v>53342</v>
      </c>
      <c r="AC97" s="1">
        <v>49000000</v>
      </c>
      <c r="AD97" s="1">
        <v>49000000</v>
      </c>
      <c r="AE97" s="16">
        <f t="shared" si="6"/>
        <v>19.473972602739725</v>
      </c>
      <c r="AF97" s="16">
        <f t="shared" si="7"/>
        <v>22.994520547945207</v>
      </c>
      <c r="AG97" s="19">
        <v>5.3536E-2</v>
      </c>
      <c r="AH97" t="s">
        <v>370</v>
      </c>
      <c r="AI97">
        <v>1.2E-2</v>
      </c>
      <c r="AJ97" s="16">
        <f t="shared" si="8"/>
        <v>19.473972602739725</v>
      </c>
      <c r="AK97" s="16">
        <f t="shared" si="9"/>
        <v>22.994520547945207</v>
      </c>
      <c r="AL97" s="19">
        <v>5.3536E-2</v>
      </c>
      <c r="AM97" t="s">
        <v>128</v>
      </c>
      <c r="AN97" t="s">
        <v>128</v>
      </c>
      <c r="AO97" s="20">
        <v>46234</v>
      </c>
    </row>
    <row r="98" spans="1:41" x14ac:dyDescent="0.3">
      <c r="A98">
        <v>20354000</v>
      </c>
      <c r="B98">
        <v>1</v>
      </c>
      <c r="C98">
        <v>1</v>
      </c>
      <c r="D98">
        <v>1</v>
      </c>
      <c r="E98" t="s">
        <v>255</v>
      </c>
      <c r="F98" t="s">
        <v>256</v>
      </c>
      <c r="G98" t="s">
        <v>211</v>
      </c>
      <c r="H98" t="s">
        <v>199</v>
      </c>
      <c r="I98" t="s">
        <v>200</v>
      </c>
      <c r="J98" t="s">
        <v>202</v>
      </c>
      <c r="K98" t="s">
        <v>128</v>
      </c>
      <c r="L98" t="s">
        <v>257</v>
      </c>
      <c r="M98" t="s">
        <v>258</v>
      </c>
      <c r="N98" t="s">
        <v>259</v>
      </c>
      <c r="O98" t="s">
        <v>371</v>
      </c>
      <c r="P98" t="s">
        <v>371</v>
      </c>
      <c r="Q98" t="s">
        <v>128</v>
      </c>
      <c r="R98" s="1">
        <v>3661682.67</v>
      </c>
      <c r="S98" s="1">
        <v>0</v>
      </c>
      <c r="T98" s="1">
        <v>0</v>
      </c>
      <c r="U98" s="1">
        <v>23605.31</v>
      </c>
      <c r="V98" s="1">
        <v>0</v>
      </c>
      <c r="W98" s="1">
        <f t="shared" si="5"/>
        <v>0</v>
      </c>
      <c r="X98" s="16">
        <v>0</v>
      </c>
      <c r="Y98" s="16">
        <v>0</v>
      </c>
      <c r="Z98" s="1">
        <v>3661682.67</v>
      </c>
      <c r="AA98" s="17">
        <v>44949</v>
      </c>
      <c r="AB98" s="17">
        <v>54072</v>
      </c>
      <c r="AC98" s="1">
        <v>35000000</v>
      </c>
      <c r="AD98" s="1">
        <v>35000000</v>
      </c>
      <c r="AE98" s="16">
        <f t="shared" si="6"/>
        <v>21.473972602739725</v>
      </c>
      <c r="AF98" s="16">
        <f t="shared" si="7"/>
        <v>24.994520547945207</v>
      </c>
      <c r="AG98" s="19">
        <v>1.2999999999999999E-2</v>
      </c>
      <c r="AH98" t="s">
        <v>261</v>
      </c>
      <c r="AI98">
        <v>0</v>
      </c>
      <c r="AJ98" s="16">
        <f t="shared" si="8"/>
        <v>21.473972602739725</v>
      </c>
      <c r="AK98" s="16">
        <f t="shared" si="9"/>
        <v>24.994520547945207</v>
      </c>
      <c r="AL98" s="19">
        <v>1.2999999999999999E-2</v>
      </c>
      <c r="AM98" t="s">
        <v>128</v>
      </c>
      <c r="AN98" t="s">
        <v>128</v>
      </c>
      <c r="AO98" s="20">
        <v>46234</v>
      </c>
    </row>
    <row r="99" spans="1:41" x14ac:dyDescent="0.3">
      <c r="A99">
        <v>20355000</v>
      </c>
      <c r="B99">
        <v>1</v>
      </c>
      <c r="C99">
        <v>0</v>
      </c>
      <c r="D99">
        <v>0</v>
      </c>
      <c r="E99" t="s">
        <v>255</v>
      </c>
      <c r="F99" t="s">
        <v>208</v>
      </c>
      <c r="G99" t="s">
        <v>208</v>
      </c>
      <c r="H99" t="s">
        <v>208</v>
      </c>
      <c r="I99" t="s">
        <v>208</v>
      </c>
      <c r="J99" t="s">
        <v>202</v>
      </c>
      <c r="K99" t="s">
        <v>128</v>
      </c>
      <c r="L99" t="s">
        <v>227</v>
      </c>
      <c r="M99" t="s">
        <v>258</v>
      </c>
      <c r="N99" t="s">
        <v>259</v>
      </c>
      <c r="O99" t="s">
        <v>372</v>
      </c>
      <c r="P99" t="s">
        <v>372</v>
      </c>
      <c r="Q99" t="s">
        <v>128</v>
      </c>
      <c r="R99" s="1">
        <v>229380000</v>
      </c>
      <c r="S99" s="1">
        <v>0</v>
      </c>
      <c r="T99" s="1">
        <v>0</v>
      </c>
      <c r="U99" s="1">
        <v>0</v>
      </c>
      <c r="V99" s="1">
        <v>0</v>
      </c>
      <c r="W99" s="1">
        <f t="shared" si="5"/>
        <v>0</v>
      </c>
      <c r="X99" s="16">
        <v>0</v>
      </c>
      <c r="Y99" s="16">
        <v>0</v>
      </c>
      <c r="Z99" s="1">
        <v>229380000</v>
      </c>
      <c r="AA99" s="17">
        <v>45030</v>
      </c>
      <c r="AB99" s="17">
        <v>53797</v>
      </c>
      <c r="AC99" s="1">
        <v>300000000</v>
      </c>
      <c r="AD99" s="1">
        <v>300000000</v>
      </c>
      <c r="AE99" s="16">
        <f t="shared" si="6"/>
        <v>20.720547945205478</v>
      </c>
      <c r="AF99" s="16">
        <f t="shared" si="7"/>
        <v>24.019178082191782</v>
      </c>
      <c r="AG99" s="19">
        <v>5.11975E-2</v>
      </c>
      <c r="AH99" t="s">
        <v>370</v>
      </c>
      <c r="AI99">
        <v>1.2E-2</v>
      </c>
      <c r="AJ99" s="16">
        <f t="shared" si="8"/>
        <v>20.720547945205478</v>
      </c>
      <c r="AK99" s="16">
        <f t="shared" si="9"/>
        <v>24.019178082191782</v>
      </c>
      <c r="AL99" s="19">
        <v>5.11975E-2</v>
      </c>
      <c r="AM99" t="s">
        <v>128</v>
      </c>
      <c r="AN99" t="s">
        <v>128</v>
      </c>
      <c r="AO99" s="20">
        <v>46234</v>
      </c>
    </row>
    <row r="100" spans="1:41" x14ac:dyDescent="0.3">
      <c r="A100">
        <v>20356000</v>
      </c>
      <c r="B100">
        <v>1</v>
      </c>
      <c r="C100">
        <v>1</v>
      </c>
      <c r="D100">
        <v>1</v>
      </c>
      <c r="E100" t="s">
        <v>255</v>
      </c>
      <c r="F100" t="s">
        <v>256</v>
      </c>
      <c r="G100" t="s">
        <v>211</v>
      </c>
      <c r="H100" t="s">
        <v>199</v>
      </c>
      <c r="I100" t="s">
        <v>200</v>
      </c>
      <c r="J100" t="s">
        <v>202</v>
      </c>
      <c r="K100" t="s">
        <v>128</v>
      </c>
      <c r="L100" t="s">
        <v>257</v>
      </c>
      <c r="M100" t="s">
        <v>258</v>
      </c>
      <c r="N100" t="s">
        <v>259</v>
      </c>
      <c r="O100" t="s">
        <v>373</v>
      </c>
      <c r="P100" t="s">
        <v>373</v>
      </c>
      <c r="Q100" t="s">
        <v>128</v>
      </c>
      <c r="R100" s="1">
        <v>7047595.0999999996</v>
      </c>
      <c r="S100" s="1">
        <v>0</v>
      </c>
      <c r="T100" s="1">
        <v>0</v>
      </c>
      <c r="U100" s="1">
        <v>153858.99</v>
      </c>
      <c r="V100" s="1">
        <v>7942.47</v>
      </c>
      <c r="W100" s="1">
        <f t="shared" si="5"/>
        <v>0</v>
      </c>
      <c r="X100" s="16">
        <v>0</v>
      </c>
      <c r="Y100" s="16">
        <v>0</v>
      </c>
      <c r="Z100" s="1">
        <v>7047595.0999999996</v>
      </c>
      <c r="AA100" s="17">
        <v>45061</v>
      </c>
      <c r="AB100" s="17">
        <v>53888</v>
      </c>
      <c r="AC100" s="1">
        <v>9539946.7300000004</v>
      </c>
      <c r="AD100" s="1">
        <v>9539946.7300000004</v>
      </c>
      <c r="AE100" s="16">
        <f t="shared" si="6"/>
        <v>20.969863013698632</v>
      </c>
      <c r="AF100" s="16">
        <f t="shared" si="7"/>
        <v>24.183561643835617</v>
      </c>
      <c r="AG100" s="19">
        <v>5.4496200000000002E-2</v>
      </c>
      <c r="AH100" t="s">
        <v>370</v>
      </c>
      <c r="AI100">
        <v>1.2E-2</v>
      </c>
      <c r="AJ100" s="16">
        <f t="shared" si="8"/>
        <v>20.969863013698632</v>
      </c>
      <c r="AK100" s="16">
        <f t="shared" si="9"/>
        <v>24.183561643835617</v>
      </c>
      <c r="AL100" s="19">
        <v>5.4496200000000002E-2</v>
      </c>
      <c r="AM100" t="s">
        <v>128</v>
      </c>
      <c r="AN100" t="s">
        <v>128</v>
      </c>
      <c r="AO100" s="20">
        <v>46234</v>
      </c>
    </row>
    <row r="101" spans="1:41" x14ac:dyDescent="0.3">
      <c r="A101">
        <v>20357000</v>
      </c>
      <c r="B101">
        <v>1</v>
      </c>
      <c r="C101">
        <v>1</v>
      </c>
      <c r="D101">
        <v>1</v>
      </c>
      <c r="E101" t="s">
        <v>255</v>
      </c>
      <c r="F101" t="s">
        <v>256</v>
      </c>
      <c r="G101" t="s">
        <v>211</v>
      </c>
      <c r="H101" t="s">
        <v>199</v>
      </c>
      <c r="I101" t="s">
        <v>200</v>
      </c>
      <c r="J101" t="s">
        <v>202</v>
      </c>
      <c r="K101" t="s">
        <v>128</v>
      </c>
      <c r="L101" t="s">
        <v>257</v>
      </c>
      <c r="M101" t="s">
        <v>258</v>
      </c>
      <c r="N101" t="s">
        <v>259</v>
      </c>
      <c r="O101" t="s">
        <v>374</v>
      </c>
      <c r="P101" t="s">
        <v>374</v>
      </c>
      <c r="Q101" t="s">
        <v>128</v>
      </c>
      <c r="R101" s="1">
        <v>4339704.75</v>
      </c>
      <c r="S101" s="1">
        <v>0</v>
      </c>
      <c r="T101" s="1">
        <v>0</v>
      </c>
      <c r="U101" s="1">
        <v>79307.320000000007</v>
      </c>
      <c r="V101" s="1">
        <v>97325.25</v>
      </c>
      <c r="W101" s="1">
        <f t="shared" si="5"/>
        <v>0</v>
      </c>
      <c r="X101" s="16">
        <v>0</v>
      </c>
      <c r="Y101" s="16">
        <v>0</v>
      </c>
      <c r="Z101" s="1">
        <v>4339704.75</v>
      </c>
      <c r="AA101" s="17">
        <v>45110</v>
      </c>
      <c r="AB101" s="17">
        <v>53888</v>
      </c>
      <c r="AC101" s="1">
        <v>42000000</v>
      </c>
      <c r="AD101" s="1">
        <v>42000000</v>
      </c>
      <c r="AE101" s="16">
        <f t="shared" si="6"/>
        <v>20.969863013698632</v>
      </c>
      <c r="AF101" s="16">
        <f t="shared" si="7"/>
        <v>24.049315068493151</v>
      </c>
      <c r="AG101" s="19">
        <v>5.4496200000000002E-2</v>
      </c>
      <c r="AH101" t="s">
        <v>281</v>
      </c>
      <c r="AI101">
        <v>1.2E-2</v>
      </c>
      <c r="AJ101" s="16">
        <f t="shared" si="8"/>
        <v>20.969863013698632</v>
      </c>
      <c r="AK101" s="16">
        <f t="shared" si="9"/>
        <v>24.049315068493151</v>
      </c>
      <c r="AL101" s="19">
        <v>5.4496200000000002E-2</v>
      </c>
      <c r="AM101" t="s">
        <v>128</v>
      </c>
      <c r="AN101" t="s">
        <v>128</v>
      </c>
      <c r="AO101" s="20">
        <v>46234</v>
      </c>
    </row>
    <row r="102" spans="1:41" x14ac:dyDescent="0.3">
      <c r="A102">
        <v>20358000</v>
      </c>
      <c r="B102">
        <v>1</v>
      </c>
      <c r="C102">
        <v>1</v>
      </c>
      <c r="D102">
        <v>1</v>
      </c>
      <c r="E102" t="s">
        <v>255</v>
      </c>
      <c r="F102" t="s">
        <v>256</v>
      </c>
      <c r="G102" t="s">
        <v>211</v>
      </c>
      <c r="H102" t="s">
        <v>199</v>
      </c>
      <c r="I102" t="s">
        <v>200</v>
      </c>
      <c r="J102" t="s">
        <v>202</v>
      </c>
      <c r="K102" t="s">
        <v>128</v>
      </c>
      <c r="L102" t="s">
        <v>257</v>
      </c>
      <c r="M102" t="s">
        <v>258</v>
      </c>
      <c r="N102" t="s">
        <v>259</v>
      </c>
      <c r="O102" t="s">
        <v>375</v>
      </c>
      <c r="P102" t="s">
        <v>375</v>
      </c>
      <c r="Q102" t="s">
        <v>128</v>
      </c>
      <c r="R102" s="1">
        <v>450000000</v>
      </c>
      <c r="S102" s="1">
        <v>0</v>
      </c>
      <c r="T102" s="1">
        <v>0</v>
      </c>
      <c r="U102" s="1">
        <v>10834407.470000001</v>
      </c>
      <c r="V102" s="1">
        <v>0</v>
      </c>
      <c r="W102" s="1">
        <f t="shared" si="5"/>
        <v>0</v>
      </c>
      <c r="X102" s="16">
        <v>0</v>
      </c>
      <c r="Y102" s="16">
        <v>0</v>
      </c>
      <c r="Z102" s="1">
        <v>450000000</v>
      </c>
      <c r="AA102" s="17">
        <v>45156</v>
      </c>
      <c r="AB102" s="17">
        <v>52062</v>
      </c>
      <c r="AC102" s="1">
        <v>450000000</v>
      </c>
      <c r="AD102" s="1">
        <v>450000000</v>
      </c>
      <c r="AE102" s="16">
        <f t="shared" si="6"/>
        <v>15.967123287671233</v>
      </c>
      <c r="AF102" s="16">
        <f t="shared" si="7"/>
        <v>18.920547945205481</v>
      </c>
      <c r="AG102" s="19">
        <v>5.4496200000000002E-2</v>
      </c>
      <c r="AH102" t="s">
        <v>370</v>
      </c>
      <c r="AI102">
        <v>1.2E-2</v>
      </c>
      <c r="AJ102" s="16">
        <f t="shared" si="8"/>
        <v>15.967123287671233</v>
      </c>
      <c r="AK102" s="16">
        <f t="shared" si="9"/>
        <v>18.920547945205481</v>
      </c>
      <c r="AL102" s="19">
        <v>5.4496200000000002E-2</v>
      </c>
      <c r="AM102" t="s">
        <v>128</v>
      </c>
      <c r="AN102" t="s">
        <v>128</v>
      </c>
      <c r="AO102" s="20">
        <v>46234</v>
      </c>
    </row>
    <row r="103" spans="1:41" x14ac:dyDescent="0.3">
      <c r="A103">
        <v>20359000</v>
      </c>
      <c r="B103">
        <v>1</v>
      </c>
      <c r="C103">
        <v>1</v>
      </c>
      <c r="D103">
        <v>1</v>
      </c>
      <c r="E103" t="s">
        <v>255</v>
      </c>
      <c r="F103" t="s">
        <v>256</v>
      </c>
      <c r="G103" t="s">
        <v>211</v>
      </c>
      <c r="H103" t="s">
        <v>199</v>
      </c>
      <c r="I103" t="s">
        <v>200</v>
      </c>
      <c r="J103" t="s">
        <v>202</v>
      </c>
      <c r="K103" t="s">
        <v>128</v>
      </c>
      <c r="L103" t="s">
        <v>257</v>
      </c>
      <c r="M103" t="s">
        <v>258</v>
      </c>
      <c r="N103" t="s">
        <v>259</v>
      </c>
      <c r="O103" t="s">
        <v>376</v>
      </c>
      <c r="P103" t="s">
        <v>376</v>
      </c>
      <c r="Q103" t="s">
        <v>128</v>
      </c>
      <c r="R103" s="1">
        <v>50000000</v>
      </c>
      <c r="S103" s="1">
        <v>0</v>
      </c>
      <c r="T103" s="1">
        <v>0</v>
      </c>
      <c r="U103" s="1">
        <v>0</v>
      </c>
      <c r="V103" s="1">
        <v>0</v>
      </c>
      <c r="W103" s="1">
        <f t="shared" si="5"/>
        <v>0</v>
      </c>
      <c r="X103" s="16">
        <v>0</v>
      </c>
      <c r="Y103" s="16">
        <v>0</v>
      </c>
      <c r="Z103" s="1">
        <v>50000000</v>
      </c>
      <c r="AA103" s="17">
        <v>45156</v>
      </c>
      <c r="AB103" s="17">
        <v>50632</v>
      </c>
      <c r="AC103" s="1">
        <v>50000000</v>
      </c>
      <c r="AD103" s="1">
        <v>50000000</v>
      </c>
      <c r="AE103" s="16">
        <f t="shared" si="6"/>
        <v>12.049315068493151</v>
      </c>
      <c r="AF103" s="16">
        <f t="shared" si="7"/>
        <v>15.002739726027396</v>
      </c>
      <c r="AG103" s="19">
        <v>2.5000000000000001E-2</v>
      </c>
      <c r="AH103" t="s">
        <v>261</v>
      </c>
      <c r="AI103">
        <v>0</v>
      </c>
      <c r="AJ103" s="16">
        <f t="shared" si="8"/>
        <v>12.049315068493151</v>
      </c>
      <c r="AK103" s="16">
        <f t="shared" si="9"/>
        <v>15.002739726027396</v>
      </c>
      <c r="AL103" s="19">
        <v>2.5000000000000001E-2</v>
      </c>
      <c r="AM103" t="s">
        <v>128</v>
      </c>
      <c r="AN103" t="s">
        <v>128</v>
      </c>
      <c r="AO103" s="20">
        <v>46234</v>
      </c>
    </row>
    <row r="104" spans="1:41" x14ac:dyDescent="0.3">
      <c r="A104">
        <v>20360000</v>
      </c>
      <c r="B104">
        <v>1</v>
      </c>
      <c r="C104">
        <v>1</v>
      </c>
      <c r="D104">
        <v>1</v>
      </c>
      <c r="E104" t="s">
        <v>255</v>
      </c>
      <c r="F104" t="s">
        <v>256</v>
      </c>
      <c r="G104" t="s">
        <v>211</v>
      </c>
      <c r="H104" t="s">
        <v>199</v>
      </c>
      <c r="I104" t="s">
        <v>200</v>
      </c>
      <c r="J104" t="s">
        <v>202</v>
      </c>
      <c r="K104" t="s">
        <v>128</v>
      </c>
      <c r="L104" t="s">
        <v>377</v>
      </c>
      <c r="M104" t="s">
        <v>258</v>
      </c>
      <c r="N104" t="s">
        <v>259</v>
      </c>
      <c r="O104" t="s">
        <v>378</v>
      </c>
      <c r="P104" t="s">
        <v>378</v>
      </c>
      <c r="Q104" t="s">
        <v>128</v>
      </c>
      <c r="R104" s="1">
        <v>6405693.8600000003</v>
      </c>
      <c r="S104" s="1">
        <v>0</v>
      </c>
      <c r="T104" s="1">
        <v>0</v>
      </c>
      <c r="U104" s="1">
        <v>184275.12</v>
      </c>
      <c r="V104" s="1">
        <v>81619.86</v>
      </c>
      <c r="W104" s="1">
        <f t="shared" si="5"/>
        <v>0</v>
      </c>
      <c r="X104" s="16">
        <v>0</v>
      </c>
      <c r="Y104" s="16">
        <v>0</v>
      </c>
      <c r="Z104" s="1">
        <v>6405693.8600000003</v>
      </c>
      <c r="AA104" s="17">
        <v>45128</v>
      </c>
      <c r="AB104" s="17">
        <v>54254</v>
      </c>
      <c r="AC104" s="1">
        <v>40000000</v>
      </c>
      <c r="AD104" s="1">
        <v>40000000</v>
      </c>
      <c r="AE104" s="16">
        <f t="shared" si="6"/>
        <v>21.972602739726028</v>
      </c>
      <c r="AF104" s="16">
        <f t="shared" si="7"/>
        <v>25.002739726027396</v>
      </c>
      <c r="AG104" s="19">
        <v>5.4205900000000001E-2</v>
      </c>
      <c r="AH104" t="s">
        <v>281</v>
      </c>
      <c r="AI104">
        <v>1.2E-2</v>
      </c>
      <c r="AJ104" s="16">
        <f t="shared" si="8"/>
        <v>21.972602739726028</v>
      </c>
      <c r="AK104" s="16">
        <f t="shared" si="9"/>
        <v>25.002739726027396</v>
      </c>
      <c r="AL104" s="19">
        <v>5.4205900000000001E-2</v>
      </c>
      <c r="AM104" t="s">
        <v>128</v>
      </c>
      <c r="AN104" t="s">
        <v>128</v>
      </c>
      <c r="AO104" s="20">
        <v>46234</v>
      </c>
    </row>
    <row r="105" spans="1:41" x14ac:dyDescent="0.3">
      <c r="A105">
        <v>20361000</v>
      </c>
      <c r="B105">
        <v>1</v>
      </c>
      <c r="C105">
        <v>0</v>
      </c>
      <c r="D105">
        <v>0</v>
      </c>
      <c r="E105" t="s">
        <v>255</v>
      </c>
      <c r="F105" t="s">
        <v>208</v>
      </c>
      <c r="G105" t="s">
        <v>208</v>
      </c>
      <c r="H105" t="s">
        <v>208</v>
      </c>
      <c r="I105" t="s">
        <v>208</v>
      </c>
      <c r="J105" t="s">
        <v>202</v>
      </c>
      <c r="K105" t="s">
        <v>128</v>
      </c>
      <c r="L105" t="s">
        <v>229</v>
      </c>
      <c r="M105" t="s">
        <v>258</v>
      </c>
      <c r="N105" t="s">
        <v>259</v>
      </c>
      <c r="O105" t="s">
        <v>379</v>
      </c>
      <c r="P105" t="s">
        <v>379</v>
      </c>
      <c r="Q105" t="s">
        <v>128</v>
      </c>
      <c r="R105" s="1">
        <v>25803747.710000001</v>
      </c>
      <c r="S105" s="1">
        <v>0</v>
      </c>
      <c r="T105" s="1">
        <v>0</v>
      </c>
      <c r="U105" s="1">
        <v>0</v>
      </c>
      <c r="V105" s="1">
        <v>0</v>
      </c>
      <c r="W105" s="1">
        <f t="shared" si="5"/>
        <v>0</v>
      </c>
      <c r="X105" s="16">
        <v>0</v>
      </c>
      <c r="Y105" s="16">
        <v>0</v>
      </c>
      <c r="Z105" s="1">
        <v>25803747.710000001</v>
      </c>
      <c r="AA105" s="17">
        <v>45798</v>
      </c>
      <c r="AB105" s="17">
        <v>54923</v>
      </c>
      <c r="AC105" s="1">
        <v>70000000</v>
      </c>
      <c r="AD105" s="1">
        <v>70000000</v>
      </c>
      <c r="AE105" s="16">
        <f t="shared" si="6"/>
        <v>23.805479452054794</v>
      </c>
      <c r="AF105" s="16">
        <f t="shared" si="7"/>
        <v>25</v>
      </c>
      <c r="AG105" s="19">
        <v>4.9313700000000002E-2</v>
      </c>
      <c r="AH105" t="s">
        <v>370</v>
      </c>
      <c r="AI105">
        <v>1.2E-2</v>
      </c>
      <c r="AJ105" s="16">
        <f t="shared" si="8"/>
        <v>23.805479452054794</v>
      </c>
      <c r="AK105" s="16">
        <f t="shared" si="9"/>
        <v>25</v>
      </c>
      <c r="AL105" s="19">
        <v>4.9313700000000002E-2</v>
      </c>
      <c r="AM105" t="s">
        <v>128</v>
      </c>
      <c r="AN105" t="s">
        <v>128</v>
      </c>
      <c r="AO105" s="20">
        <v>46234</v>
      </c>
    </row>
    <row r="106" spans="1:41" x14ac:dyDescent="0.3">
      <c r="A106">
        <v>20362000</v>
      </c>
      <c r="B106">
        <v>1</v>
      </c>
      <c r="C106">
        <v>1</v>
      </c>
      <c r="D106">
        <v>1</v>
      </c>
      <c r="E106" t="s">
        <v>255</v>
      </c>
      <c r="F106" t="s">
        <v>256</v>
      </c>
      <c r="G106" t="s">
        <v>211</v>
      </c>
      <c r="H106" t="s">
        <v>199</v>
      </c>
      <c r="I106" t="s">
        <v>200</v>
      </c>
      <c r="J106" t="s">
        <v>202</v>
      </c>
      <c r="K106" t="s">
        <v>128</v>
      </c>
      <c r="L106" t="s">
        <v>257</v>
      </c>
      <c r="M106" t="s">
        <v>258</v>
      </c>
      <c r="N106" t="s">
        <v>259</v>
      </c>
      <c r="O106" t="s">
        <v>380</v>
      </c>
      <c r="P106" t="s">
        <v>381</v>
      </c>
      <c r="Q106" t="s">
        <v>128</v>
      </c>
      <c r="R106" s="1">
        <v>1070000</v>
      </c>
      <c r="S106" s="1">
        <v>0</v>
      </c>
      <c r="T106" s="1">
        <v>0</v>
      </c>
      <c r="U106" s="1">
        <v>0</v>
      </c>
      <c r="V106" s="1">
        <v>0</v>
      </c>
      <c r="W106" s="1">
        <f t="shared" si="5"/>
        <v>0</v>
      </c>
      <c r="X106" s="16">
        <v>0</v>
      </c>
      <c r="Y106" s="16">
        <v>0</v>
      </c>
      <c r="Z106" s="1">
        <v>1070000</v>
      </c>
      <c r="AA106" s="17">
        <v>45824</v>
      </c>
      <c r="AB106" s="17">
        <v>54954</v>
      </c>
      <c r="AC106" s="1">
        <v>73200767</v>
      </c>
      <c r="AD106" s="1">
        <v>73200767</v>
      </c>
      <c r="AE106" s="16">
        <f t="shared" si="6"/>
        <v>23.890410958904109</v>
      </c>
      <c r="AF106" s="16">
        <f t="shared" si="7"/>
        <v>25.013698630136986</v>
      </c>
      <c r="AG106" s="19">
        <v>0</v>
      </c>
      <c r="AH106" t="s">
        <v>370</v>
      </c>
      <c r="AI106">
        <v>1.2E-2</v>
      </c>
      <c r="AJ106" s="16">
        <f t="shared" si="8"/>
        <v>23.890410958904109</v>
      </c>
      <c r="AK106" s="16">
        <f t="shared" si="9"/>
        <v>25.013698630136986</v>
      </c>
      <c r="AL106" s="19">
        <v>0</v>
      </c>
      <c r="AM106" t="s">
        <v>128</v>
      </c>
      <c r="AN106" t="s">
        <v>128</v>
      </c>
      <c r="AO106" s="20">
        <v>46234</v>
      </c>
    </row>
    <row r="107" spans="1:41" x14ac:dyDescent="0.3">
      <c r="A107">
        <v>20370000</v>
      </c>
      <c r="B107">
        <v>1</v>
      </c>
      <c r="C107">
        <v>1</v>
      </c>
      <c r="D107">
        <v>1</v>
      </c>
      <c r="E107" t="s">
        <v>255</v>
      </c>
      <c r="F107" t="s">
        <v>256</v>
      </c>
      <c r="G107" t="s">
        <v>211</v>
      </c>
      <c r="H107" t="s">
        <v>199</v>
      </c>
      <c r="I107" t="s">
        <v>200</v>
      </c>
      <c r="J107" t="s">
        <v>202</v>
      </c>
      <c r="K107" t="s">
        <v>128</v>
      </c>
      <c r="L107" t="s">
        <v>257</v>
      </c>
      <c r="M107" t="s">
        <v>258</v>
      </c>
      <c r="N107" t="s">
        <v>259</v>
      </c>
      <c r="O107" t="s">
        <v>382</v>
      </c>
      <c r="P107" t="s">
        <v>382</v>
      </c>
      <c r="Q107" t="s">
        <v>128</v>
      </c>
      <c r="R107" s="1">
        <v>279773.7</v>
      </c>
      <c r="S107" s="1">
        <v>0</v>
      </c>
      <c r="T107" s="1">
        <v>0</v>
      </c>
      <c r="U107" s="1">
        <v>0</v>
      </c>
      <c r="V107" s="1">
        <v>0</v>
      </c>
      <c r="W107" s="1">
        <f t="shared" si="5"/>
        <v>0</v>
      </c>
      <c r="X107" s="16">
        <v>0</v>
      </c>
      <c r="Y107" s="16">
        <v>0</v>
      </c>
      <c r="Z107" s="1">
        <v>279773.7</v>
      </c>
      <c r="AA107" s="17">
        <v>45205</v>
      </c>
      <c r="AB107" s="17">
        <v>53585</v>
      </c>
      <c r="AC107" s="1">
        <v>25000000</v>
      </c>
      <c r="AD107" s="1">
        <v>25000000</v>
      </c>
      <c r="AE107" s="16">
        <f t="shared" si="6"/>
        <v>20.139726027397259</v>
      </c>
      <c r="AF107" s="16">
        <f t="shared" si="7"/>
        <v>22.958904109589042</v>
      </c>
      <c r="AG107" s="19">
        <v>5.11975E-2</v>
      </c>
      <c r="AH107" t="s">
        <v>370</v>
      </c>
      <c r="AI107">
        <v>1.2E-2</v>
      </c>
      <c r="AJ107" s="16">
        <f t="shared" si="8"/>
        <v>20.139726027397259</v>
      </c>
      <c r="AK107" s="16">
        <f t="shared" si="9"/>
        <v>22.958904109589042</v>
      </c>
      <c r="AL107" s="19">
        <v>5.11975E-2</v>
      </c>
      <c r="AM107" t="s">
        <v>128</v>
      </c>
      <c r="AN107" t="s">
        <v>128</v>
      </c>
      <c r="AO107" s="20">
        <v>46234</v>
      </c>
    </row>
    <row r="108" spans="1:41" x14ac:dyDescent="0.3">
      <c r="A108">
        <v>20380000</v>
      </c>
      <c r="B108">
        <v>1</v>
      </c>
      <c r="C108">
        <v>1</v>
      </c>
      <c r="D108">
        <v>0</v>
      </c>
      <c r="E108" t="s">
        <v>255</v>
      </c>
      <c r="F108" t="s">
        <v>256</v>
      </c>
      <c r="G108" t="s">
        <v>207</v>
      </c>
      <c r="H108" t="s">
        <v>207</v>
      </c>
      <c r="I108" t="s">
        <v>207</v>
      </c>
      <c r="J108" t="s">
        <v>202</v>
      </c>
      <c r="K108" t="s">
        <v>128</v>
      </c>
      <c r="L108" t="s">
        <v>383</v>
      </c>
      <c r="M108" t="s">
        <v>258</v>
      </c>
      <c r="N108" t="s">
        <v>259</v>
      </c>
      <c r="O108" t="s">
        <v>384</v>
      </c>
      <c r="P108" t="s">
        <v>384</v>
      </c>
      <c r="Q108" t="s">
        <v>128</v>
      </c>
      <c r="R108" s="1">
        <v>2000000</v>
      </c>
      <c r="S108" s="1">
        <v>0</v>
      </c>
      <c r="T108" s="1">
        <v>0</v>
      </c>
      <c r="U108" s="1">
        <v>0</v>
      </c>
      <c r="V108" s="1">
        <v>0</v>
      </c>
      <c r="W108" s="1">
        <f t="shared" si="5"/>
        <v>0</v>
      </c>
      <c r="X108" s="16">
        <v>0</v>
      </c>
      <c r="Y108" s="16">
        <v>0</v>
      </c>
      <c r="Z108" s="1">
        <v>2000000</v>
      </c>
      <c r="AA108" s="17">
        <v>45246</v>
      </c>
      <c r="AB108" s="17">
        <v>53646</v>
      </c>
      <c r="AC108" s="1">
        <v>125000000</v>
      </c>
      <c r="AD108" s="1">
        <v>125000000</v>
      </c>
      <c r="AE108" s="16">
        <f t="shared" si="6"/>
        <v>20.306849315068494</v>
      </c>
      <c r="AF108" s="16">
        <f t="shared" si="7"/>
        <v>23.013698630136986</v>
      </c>
      <c r="AG108" s="19">
        <v>4.9474499999999998E-2</v>
      </c>
      <c r="AH108" t="s">
        <v>370</v>
      </c>
      <c r="AI108">
        <v>1.2E-2</v>
      </c>
      <c r="AJ108" s="16">
        <f t="shared" si="8"/>
        <v>20.306849315068494</v>
      </c>
      <c r="AK108" s="16">
        <f t="shared" si="9"/>
        <v>23.013698630136986</v>
      </c>
      <c r="AL108" s="19">
        <v>4.9474499999999998E-2</v>
      </c>
      <c r="AM108" t="s">
        <v>128</v>
      </c>
      <c r="AN108" t="s">
        <v>128</v>
      </c>
      <c r="AO108" s="20">
        <v>46234</v>
      </c>
    </row>
    <row r="109" spans="1:41" x14ac:dyDescent="0.3">
      <c r="A109">
        <v>20400000</v>
      </c>
      <c r="B109">
        <v>1</v>
      </c>
      <c r="C109">
        <v>1</v>
      </c>
      <c r="D109">
        <v>1</v>
      </c>
      <c r="E109" t="s">
        <v>255</v>
      </c>
      <c r="F109" t="s">
        <v>256</v>
      </c>
      <c r="G109" t="s">
        <v>211</v>
      </c>
      <c r="H109" t="s">
        <v>199</v>
      </c>
      <c r="I109" t="s">
        <v>200</v>
      </c>
      <c r="J109" t="s">
        <v>202</v>
      </c>
      <c r="K109" t="s">
        <v>128</v>
      </c>
      <c r="L109" t="s">
        <v>257</v>
      </c>
      <c r="M109" t="s">
        <v>258</v>
      </c>
      <c r="N109" t="s">
        <v>259</v>
      </c>
      <c r="O109" t="s">
        <v>385</v>
      </c>
      <c r="P109" t="s">
        <v>385</v>
      </c>
      <c r="Q109" t="s">
        <v>128</v>
      </c>
      <c r="R109" s="1">
        <v>1780000</v>
      </c>
      <c r="S109" s="1">
        <v>0</v>
      </c>
      <c r="T109" s="1">
        <v>0</v>
      </c>
      <c r="U109" s="1">
        <v>0</v>
      </c>
      <c r="V109" s="1">
        <v>0</v>
      </c>
      <c r="W109" s="1">
        <f t="shared" si="5"/>
        <v>0</v>
      </c>
      <c r="X109" s="16">
        <v>0</v>
      </c>
      <c r="Y109" s="16">
        <v>0</v>
      </c>
      <c r="Z109" s="1">
        <v>1780000</v>
      </c>
      <c r="AA109" s="17">
        <v>45460</v>
      </c>
      <c r="AB109" s="17">
        <v>54528</v>
      </c>
      <c r="AC109" s="1">
        <v>10000000</v>
      </c>
      <c r="AD109" s="1">
        <v>10000000</v>
      </c>
      <c r="AE109" s="16">
        <f t="shared" si="6"/>
        <v>22.723287671232878</v>
      </c>
      <c r="AF109" s="16">
        <f t="shared" si="7"/>
        <v>24.843835616438355</v>
      </c>
      <c r="AG109" s="19">
        <v>5.4853499999999999E-2</v>
      </c>
      <c r="AH109" t="s">
        <v>370</v>
      </c>
      <c r="AI109">
        <v>1.2E-2</v>
      </c>
      <c r="AJ109" s="16">
        <f t="shared" si="8"/>
        <v>22.723287671232878</v>
      </c>
      <c r="AK109" s="16">
        <f t="shared" si="9"/>
        <v>24.843835616438355</v>
      </c>
      <c r="AL109" s="19">
        <v>5.4853499999999999E-2</v>
      </c>
      <c r="AM109" t="s">
        <v>128</v>
      </c>
      <c r="AN109" t="s">
        <v>128</v>
      </c>
      <c r="AO109" s="20">
        <v>46234</v>
      </c>
    </row>
    <row r="110" spans="1:41" x14ac:dyDescent="0.3">
      <c r="A110">
        <v>20410000</v>
      </c>
      <c r="B110">
        <v>1</v>
      </c>
      <c r="C110">
        <v>0</v>
      </c>
      <c r="D110">
        <v>0</v>
      </c>
      <c r="E110" t="s">
        <v>255</v>
      </c>
      <c r="F110" t="s">
        <v>208</v>
      </c>
      <c r="G110" t="s">
        <v>208</v>
      </c>
      <c r="H110" t="s">
        <v>208</v>
      </c>
      <c r="I110" t="s">
        <v>209</v>
      </c>
      <c r="J110" t="s">
        <v>202</v>
      </c>
      <c r="K110" t="s">
        <v>128</v>
      </c>
      <c r="L110" t="s">
        <v>386</v>
      </c>
      <c r="M110" t="s">
        <v>258</v>
      </c>
      <c r="N110" t="s">
        <v>259</v>
      </c>
      <c r="O110" t="s">
        <v>387</v>
      </c>
      <c r="P110" t="s">
        <v>387</v>
      </c>
      <c r="Q110" t="s">
        <v>128</v>
      </c>
      <c r="R110" s="1">
        <v>7689931.2300000004</v>
      </c>
      <c r="S110" s="1">
        <v>1178132.3</v>
      </c>
      <c r="T110" s="1">
        <v>0</v>
      </c>
      <c r="U110" s="1">
        <v>0</v>
      </c>
      <c r="V110" s="1">
        <v>0</v>
      </c>
      <c r="W110" s="1">
        <f t="shared" si="5"/>
        <v>-1.1641532182693481E-9</v>
      </c>
      <c r="X110" s="16">
        <v>0</v>
      </c>
      <c r="Y110" s="16">
        <v>0</v>
      </c>
      <c r="Z110" s="1">
        <v>8868063.5299999993</v>
      </c>
      <c r="AA110" s="17">
        <v>45474</v>
      </c>
      <c r="AB110" s="17">
        <v>54057</v>
      </c>
      <c r="AC110" s="1">
        <v>120000000</v>
      </c>
      <c r="AD110" s="1">
        <v>120000000</v>
      </c>
      <c r="AE110" s="16">
        <f t="shared" si="6"/>
        <v>21.432876712328767</v>
      </c>
      <c r="AF110" s="16">
        <f t="shared" si="7"/>
        <v>23.515068493150686</v>
      </c>
      <c r="AG110" s="19">
        <v>5.3903E-2</v>
      </c>
      <c r="AH110" t="s">
        <v>370</v>
      </c>
      <c r="AI110">
        <v>1.2E-2</v>
      </c>
      <c r="AJ110" s="16">
        <f t="shared" si="8"/>
        <v>21.432876712328767</v>
      </c>
      <c r="AK110" s="16">
        <f t="shared" si="9"/>
        <v>23.515068493150686</v>
      </c>
      <c r="AL110" s="19">
        <v>5.3903E-2</v>
      </c>
      <c r="AM110" t="s">
        <v>128</v>
      </c>
      <c r="AN110" t="s">
        <v>128</v>
      </c>
      <c r="AO110" s="20">
        <v>46234</v>
      </c>
    </row>
    <row r="111" spans="1:41" x14ac:dyDescent="0.3">
      <c r="A111">
        <v>20420000</v>
      </c>
      <c r="B111">
        <v>1</v>
      </c>
      <c r="C111">
        <v>0</v>
      </c>
      <c r="D111">
        <v>0</v>
      </c>
      <c r="E111" t="s">
        <v>255</v>
      </c>
      <c r="F111" t="s">
        <v>208</v>
      </c>
      <c r="G111" t="s">
        <v>208</v>
      </c>
      <c r="H111" t="s">
        <v>208</v>
      </c>
      <c r="I111" t="s">
        <v>209</v>
      </c>
      <c r="J111" t="s">
        <v>202</v>
      </c>
      <c r="K111" t="s">
        <v>128</v>
      </c>
      <c r="L111" t="s">
        <v>386</v>
      </c>
      <c r="M111" t="s">
        <v>258</v>
      </c>
      <c r="N111" t="s">
        <v>259</v>
      </c>
      <c r="O111" t="s">
        <v>388</v>
      </c>
      <c r="P111" t="s">
        <v>388</v>
      </c>
      <c r="Q111" t="s">
        <v>128</v>
      </c>
      <c r="R111" s="1">
        <v>10175000</v>
      </c>
      <c r="S111" s="1">
        <v>0</v>
      </c>
      <c r="T111" s="1">
        <v>0</v>
      </c>
      <c r="U111" s="1">
        <v>0</v>
      </c>
      <c r="V111" s="1">
        <v>0</v>
      </c>
      <c r="W111" s="1">
        <f t="shared" si="5"/>
        <v>0</v>
      </c>
      <c r="X111" s="16">
        <v>0</v>
      </c>
      <c r="Y111" s="16">
        <v>0</v>
      </c>
      <c r="Z111" s="1">
        <v>10175000</v>
      </c>
      <c r="AA111" s="17">
        <v>45474</v>
      </c>
      <c r="AB111" s="17">
        <v>54923</v>
      </c>
      <c r="AC111" s="1">
        <v>80000000</v>
      </c>
      <c r="AD111" s="1">
        <v>80000000</v>
      </c>
      <c r="AE111" s="16">
        <f t="shared" si="6"/>
        <v>23.805479452054794</v>
      </c>
      <c r="AF111" s="16">
        <f t="shared" si="7"/>
        <v>25.887671232876713</v>
      </c>
      <c r="AG111" s="19">
        <v>5.4853499999999999E-2</v>
      </c>
      <c r="AH111" t="s">
        <v>370</v>
      </c>
      <c r="AI111">
        <v>1.2E-2</v>
      </c>
      <c r="AJ111" s="16">
        <f t="shared" si="8"/>
        <v>23.805479452054794</v>
      </c>
      <c r="AK111" s="16">
        <f t="shared" si="9"/>
        <v>25.887671232876713</v>
      </c>
      <c r="AL111" s="19">
        <v>5.4853499999999999E-2</v>
      </c>
      <c r="AM111" t="s">
        <v>128</v>
      </c>
      <c r="AN111" t="s">
        <v>128</v>
      </c>
      <c r="AO111" s="20">
        <v>46234</v>
      </c>
    </row>
    <row r="112" spans="1:41" x14ac:dyDescent="0.3">
      <c r="A112">
        <v>20430000</v>
      </c>
      <c r="B112">
        <v>1</v>
      </c>
      <c r="C112">
        <v>1</v>
      </c>
      <c r="D112">
        <v>1</v>
      </c>
      <c r="E112" t="s">
        <v>255</v>
      </c>
      <c r="F112" t="s">
        <v>256</v>
      </c>
      <c r="G112" t="s">
        <v>211</v>
      </c>
      <c r="H112" t="s">
        <v>199</v>
      </c>
      <c r="I112" t="s">
        <v>200</v>
      </c>
      <c r="J112" t="s">
        <v>202</v>
      </c>
      <c r="K112" t="s">
        <v>128</v>
      </c>
      <c r="L112" t="s">
        <v>257</v>
      </c>
      <c r="M112" t="s">
        <v>258</v>
      </c>
      <c r="N112" t="s">
        <v>259</v>
      </c>
      <c r="O112" t="s">
        <v>389</v>
      </c>
      <c r="P112" t="s">
        <v>389</v>
      </c>
      <c r="Q112" t="s">
        <v>128</v>
      </c>
      <c r="R112" s="1">
        <v>500000000</v>
      </c>
      <c r="S112" s="1">
        <v>0</v>
      </c>
      <c r="T112" s="1">
        <v>0</v>
      </c>
      <c r="U112" s="1">
        <v>0</v>
      </c>
      <c r="V112" s="1">
        <v>0</v>
      </c>
      <c r="W112" s="1">
        <f t="shared" si="5"/>
        <v>0</v>
      </c>
      <c r="X112" s="16">
        <v>0</v>
      </c>
      <c r="Y112" s="16">
        <v>0</v>
      </c>
      <c r="Z112" s="1">
        <v>500000000</v>
      </c>
      <c r="AA112" s="17">
        <v>45519</v>
      </c>
      <c r="AB112" s="17">
        <v>52642</v>
      </c>
      <c r="AC112" s="1">
        <v>500000000</v>
      </c>
      <c r="AD112" s="1">
        <v>500000000</v>
      </c>
      <c r="AE112" s="16">
        <f t="shared" si="6"/>
        <v>17.556164383561644</v>
      </c>
      <c r="AF112" s="16">
        <f t="shared" si="7"/>
        <v>19.515068493150686</v>
      </c>
      <c r="AG112" s="19">
        <v>5.03995E-2</v>
      </c>
      <c r="AH112" t="s">
        <v>370</v>
      </c>
      <c r="AI112">
        <v>1.2E-2</v>
      </c>
      <c r="AJ112" s="16">
        <f t="shared" si="8"/>
        <v>17.556164383561644</v>
      </c>
      <c r="AK112" s="16">
        <f t="shared" si="9"/>
        <v>19.515068493150686</v>
      </c>
      <c r="AL112" s="19">
        <v>5.03995E-2</v>
      </c>
      <c r="AM112" t="s">
        <v>128</v>
      </c>
      <c r="AN112" t="s">
        <v>128</v>
      </c>
      <c r="AO112" s="20">
        <v>46234</v>
      </c>
    </row>
    <row r="113" spans="1:41" x14ac:dyDescent="0.3">
      <c r="A113">
        <v>20440000</v>
      </c>
      <c r="B113">
        <v>1</v>
      </c>
      <c r="C113">
        <v>1</v>
      </c>
      <c r="D113">
        <v>1</v>
      </c>
      <c r="E113" t="s">
        <v>255</v>
      </c>
      <c r="F113" t="s">
        <v>256</v>
      </c>
      <c r="G113" t="s">
        <v>211</v>
      </c>
      <c r="H113" t="s">
        <v>199</v>
      </c>
      <c r="I113" t="s">
        <v>200</v>
      </c>
      <c r="J113" t="s">
        <v>202</v>
      </c>
      <c r="K113" t="s">
        <v>128</v>
      </c>
      <c r="L113" t="s">
        <v>257</v>
      </c>
      <c r="M113" t="s">
        <v>258</v>
      </c>
      <c r="N113" t="s">
        <v>259</v>
      </c>
      <c r="O113" t="s">
        <v>390</v>
      </c>
      <c r="P113" t="s">
        <v>390</v>
      </c>
      <c r="Q113" t="s">
        <v>128</v>
      </c>
      <c r="R113" s="1">
        <v>100000000</v>
      </c>
      <c r="S113" s="1">
        <v>0</v>
      </c>
      <c r="T113" s="1">
        <v>0</v>
      </c>
      <c r="U113" s="1">
        <v>0</v>
      </c>
      <c r="V113" s="1">
        <v>0</v>
      </c>
      <c r="W113" s="1">
        <f t="shared" si="5"/>
        <v>0</v>
      </c>
      <c r="X113" s="16">
        <v>0</v>
      </c>
      <c r="Y113" s="16">
        <v>0</v>
      </c>
      <c r="Z113" s="1">
        <v>100000000</v>
      </c>
      <c r="AA113" s="17">
        <v>45519</v>
      </c>
      <c r="AB113" s="17">
        <v>50997</v>
      </c>
      <c r="AC113" s="1">
        <v>100000000</v>
      </c>
      <c r="AD113" s="1">
        <v>100000000</v>
      </c>
      <c r="AE113" s="16">
        <f t="shared" si="6"/>
        <v>13.049315068493151</v>
      </c>
      <c r="AF113" s="16">
        <f t="shared" si="7"/>
        <v>15.008219178082191</v>
      </c>
      <c r="AG113" s="19">
        <v>2.5000000000000001E-2</v>
      </c>
      <c r="AH113" t="s">
        <v>261</v>
      </c>
      <c r="AI113">
        <v>0</v>
      </c>
      <c r="AJ113" s="16">
        <f t="shared" si="8"/>
        <v>13.049315068493151</v>
      </c>
      <c r="AK113" s="16">
        <f t="shared" si="9"/>
        <v>15.008219178082191</v>
      </c>
      <c r="AL113" s="19">
        <v>2.5000000000000001E-2</v>
      </c>
      <c r="AM113" t="s">
        <v>128</v>
      </c>
      <c r="AN113" t="s">
        <v>128</v>
      </c>
      <c r="AO113" s="20">
        <v>46234</v>
      </c>
    </row>
    <row r="114" spans="1:41" x14ac:dyDescent="0.3">
      <c r="A114">
        <v>20450000</v>
      </c>
      <c r="B114">
        <v>1</v>
      </c>
      <c r="C114">
        <v>0</v>
      </c>
      <c r="D114">
        <v>0</v>
      </c>
      <c r="E114" t="s">
        <v>255</v>
      </c>
      <c r="F114" t="s">
        <v>208</v>
      </c>
      <c r="G114" t="s">
        <v>208</v>
      </c>
      <c r="H114" t="s">
        <v>208</v>
      </c>
      <c r="I114" t="s">
        <v>208</v>
      </c>
      <c r="J114" t="s">
        <v>202</v>
      </c>
      <c r="K114" t="s">
        <v>128</v>
      </c>
      <c r="L114" t="s">
        <v>229</v>
      </c>
      <c r="M114" t="s">
        <v>258</v>
      </c>
      <c r="N114" t="s">
        <v>259</v>
      </c>
      <c r="O114" t="s">
        <v>391</v>
      </c>
      <c r="P114" t="s">
        <v>391</v>
      </c>
      <c r="Q114" t="s">
        <v>128</v>
      </c>
      <c r="R114" s="1">
        <v>706650</v>
      </c>
      <c r="S114" s="1">
        <v>0</v>
      </c>
      <c r="T114" s="1">
        <v>0</v>
      </c>
      <c r="U114" s="1">
        <v>0</v>
      </c>
      <c r="V114" s="1">
        <v>0</v>
      </c>
      <c r="W114" s="1">
        <f t="shared" si="5"/>
        <v>0</v>
      </c>
      <c r="X114" s="16">
        <v>0</v>
      </c>
      <c r="Y114" s="16">
        <v>0</v>
      </c>
      <c r="Z114" s="1">
        <v>706650</v>
      </c>
      <c r="AA114" s="17">
        <v>45523</v>
      </c>
      <c r="AB114" s="17">
        <v>56664</v>
      </c>
      <c r="AC114" s="1">
        <v>8000000</v>
      </c>
      <c r="AD114" s="1">
        <v>8000000</v>
      </c>
      <c r="AE114" s="16">
        <f t="shared" si="6"/>
        <v>28.575342465753426</v>
      </c>
      <c r="AF114" s="16">
        <f t="shared" si="7"/>
        <v>30.523287671232875</v>
      </c>
      <c r="AG114" s="19">
        <v>5.1413500000000001E-2</v>
      </c>
      <c r="AH114" t="s">
        <v>370</v>
      </c>
      <c r="AI114">
        <v>1.2E-2</v>
      </c>
      <c r="AJ114" s="16">
        <f t="shared" si="8"/>
        <v>28.575342465753426</v>
      </c>
      <c r="AK114" s="16">
        <f t="shared" si="9"/>
        <v>30.523287671232875</v>
      </c>
      <c r="AL114" s="19">
        <v>5.1413500000000001E-2</v>
      </c>
      <c r="AM114" t="s">
        <v>128</v>
      </c>
      <c r="AN114" t="s">
        <v>128</v>
      </c>
      <c r="AO114" s="20">
        <v>46234</v>
      </c>
    </row>
    <row r="115" spans="1:41" x14ac:dyDescent="0.3">
      <c r="A115">
        <v>20460000</v>
      </c>
      <c r="B115">
        <v>1</v>
      </c>
      <c r="C115">
        <v>0</v>
      </c>
      <c r="D115">
        <v>0</v>
      </c>
      <c r="E115" t="s">
        <v>255</v>
      </c>
      <c r="F115" t="s">
        <v>208</v>
      </c>
      <c r="G115" t="s">
        <v>208</v>
      </c>
      <c r="H115" t="s">
        <v>208</v>
      </c>
      <c r="I115" t="s">
        <v>208</v>
      </c>
      <c r="J115" t="s">
        <v>202</v>
      </c>
      <c r="K115" t="s">
        <v>128</v>
      </c>
      <c r="L115" t="s">
        <v>229</v>
      </c>
      <c r="M115" t="s">
        <v>258</v>
      </c>
      <c r="N115" t="s">
        <v>259</v>
      </c>
      <c r="O115" t="s">
        <v>392</v>
      </c>
      <c r="P115" t="s">
        <v>392</v>
      </c>
      <c r="Q115" t="s">
        <v>128</v>
      </c>
      <c r="R115" s="1">
        <v>500000</v>
      </c>
      <c r="S115" s="1">
        <v>1000000</v>
      </c>
      <c r="T115" s="1">
        <v>0</v>
      </c>
      <c r="U115" s="1">
        <v>0</v>
      </c>
      <c r="V115" s="1">
        <v>0</v>
      </c>
      <c r="W115" s="1">
        <f t="shared" si="5"/>
        <v>0</v>
      </c>
      <c r="X115" s="16">
        <v>0</v>
      </c>
      <c r="Y115" s="16">
        <v>0</v>
      </c>
      <c r="Z115" s="1">
        <v>1500000</v>
      </c>
      <c r="AA115" s="17">
        <v>45523</v>
      </c>
      <c r="AB115" s="17">
        <v>52946</v>
      </c>
      <c r="AC115" s="1">
        <v>8000000</v>
      </c>
      <c r="AD115" s="1">
        <v>8000000</v>
      </c>
      <c r="AE115" s="16">
        <f t="shared" si="6"/>
        <v>18.389041095890413</v>
      </c>
      <c r="AF115" s="16">
        <f t="shared" si="7"/>
        <v>20.336986301369862</v>
      </c>
      <c r="AG115" s="19">
        <v>7.4999999999999997E-3</v>
      </c>
      <c r="AH115" t="s">
        <v>261</v>
      </c>
      <c r="AI115">
        <v>0</v>
      </c>
      <c r="AJ115" s="16">
        <f t="shared" si="8"/>
        <v>18.389041095890413</v>
      </c>
      <c r="AK115" s="16">
        <f t="shared" si="9"/>
        <v>20.336986301369862</v>
      </c>
      <c r="AL115" s="19">
        <v>7.4999999999999997E-3</v>
      </c>
      <c r="AM115" t="s">
        <v>128</v>
      </c>
      <c r="AN115" t="s">
        <v>128</v>
      </c>
      <c r="AO115" s="20">
        <v>46234</v>
      </c>
    </row>
    <row r="116" spans="1:41" x14ac:dyDescent="0.3">
      <c r="A116">
        <v>20470000</v>
      </c>
      <c r="B116">
        <v>1</v>
      </c>
      <c r="C116">
        <v>1</v>
      </c>
      <c r="D116">
        <v>1</v>
      </c>
      <c r="E116" t="s">
        <v>255</v>
      </c>
      <c r="F116" t="s">
        <v>256</v>
      </c>
      <c r="G116" t="s">
        <v>211</v>
      </c>
      <c r="H116" t="s">
        <v>199</v>
      </c>
      <c r="I116" t="s">
        <v>200</v>
      </c>
      <c r="J116" t="s">
        <v>202</v>
      </c>
      <c r="K116" t="s">
        <v>128</v>
      </c>
      <c r="L116" t="s">
        <v>257</v>
      </c>
      <c r="M116" t="s">
        <v>258</v>
      </c>
      <c r="N116" t="s">
        <v>259</v>
      </c>
      <c r="O116" t="s">
        <v>393</v>
      </c>
      <c r="P116" t="s">
        <v>393</v>
      </c>
      <c r="Q116" t="s">
        <v>128</v>
      </c>
      <c r="R116" s="1">
        <v>500000000</v>
      </c>
      <c r="S116" s="1">
        <v>0</v>
      </c>
      <c r="T116" s="1">
        <v>0</v>
      </c>
      <c r="U116" s="1">
        <v>0</v>
      </c>
      <c r="V116" s="1">
        <v>0</v>
      </c>
      <c r="W116" s="1">
        <f t="shared" si="5"/>
        <v>0</v>
      </c>
      <c r="X116" s="16">
        <v>0</v>
      </c>
      <c r="Y116" s="16">
        <v>0</v>
      </c>
      <c r="Z116" s="1">
        <v>500000000</v>
      </c>
      <c r="AA116" s="17">
        <v>45572</v>
      </c>
      <c r="AB116" s="17">
        <v>47922</v>
      </c>
      <c r="AC116" s="1">
        <v>500000000</v>
      </c>
      <c r="AD116" s="1">
        <v>500000000</v>
      </c>
      <c r="AE116" s="16">
        <f t="shared" si="6"/>
        <v>4.624657534246575</v>
      </c>
      <c r="AF116" s="16">
        <f t="shared" si="7"/>
        <v>6.4383561643835616</v>
      </c>
      <c r="AG116" s="19">
        <v>6.2697500000000003E-2</v>
      </c>
      <c r="AH116" t="s">
        <v>370</v>
      </c>
      <c r="AI116">
        <v>1.2E-2</v>
      </c>
      <c r="AJ116" s="16">
        <f t="shared" si="8"/>
        <v>4.624657534246575</v>
      </c>
      <c r="AK116" s="16">
        <f t="shared" si="9"/>
        <v>6.4383561643835616</v>
      </c>
      <c r="AL116" s="19">
        <v>6.2697500000000003E-2</v>
      </c>
      <c r="AM116" t="s">
        <v>128</v>
      </c>
      <c r="AN116" t="s">
        <v>128</v>
      </c>
      <c r="AO116" s="20">
        <v>46234</v>
      </c>
    </row>
    <row r="117" spans="1:41" x14ac:dyDescent="0.3">
      <c r="A117">
        <v>20480000</v>
      </c>
      <c r="B117">
        <v>1</v>
      </c>
      <c r="C117">
        <v>1</v>
      </c>
      <c r="D117">
        <v>1</v>
      </c>
      <c r="E117" t="s">
        <v>255</v>
      </c>
      <c r="F117" t="s">
        <v>256</v>
      </c>
      <c r="G117" t="s">
        <v>211</v>
      </c>
      <c r="H117" t="s">
        <v>199</v>
      </c>
      <c r="I117" t="s">
        <v>200</v>
      </c>
      <c r="J117" t="s">
        <v>202</v>
      </c>
      <c r="K117" t="s">
        <v>128</v>
      </c>
      <c r="L117" t="s">
        <v>257</v>
      </c>
      <c r="M117" t="s">
        <v>258</v>
      </c>
      <c r="N117" t="s">
        <v>259</v>
      </c>
      <c r="O117" t="s">
        <v>394</v>
      </c>
      <c r="P117" t="s">
        <v>394</v>
      </c>
      <c r="Q117" t="s">
        <v>128</v>
      </c>
      <c r="R117" s="1">
        <v>11900000</v>
      </c>
      <c r="S117" s="1">
        <v>0</v>
      </c>
      <c r="T117" s="1">
        <v>0</v>
      </c>
      <c r="U117" s="1">
        <v>0</v>
      </c>
      <c r="V117" s="1">
        <v>0</v>
      </c>
      <c r="W117" s="1">
        <f t="shared" si="5"/>
        <v>0</v>
      </c>
      <c r="X117" s="16">
        <v>0</v>
      </c>
      <c r="Y117" s="16">
        <v>0</v>
      </c>
      <c r="Z117" s="1">
        <v>11900000</v>
      </c>
      <c r="AA117" s="17">
        <v>45734</v>
      </c>
      <c r="AB117" s="17">
        <v>54862</v>
      </c>
      <c r="AC117" s="1">
        <v>11900000</v>
      </c>
      <c r="AD117" s="1">
        <v>11900000</v>
      </c>
      <c r="AE117" s="16">
        <f t="shared" si="6"/>
        <v>23.638356164383563</v>
      </c>
      <c r="AF117" s="16">
        <f t="shared" si="7"/>
        <v>25.008219178082193</v>
      </c>
      <c r="AG117" s="19">
        <v>5.11975E-2</v>
      </c>
      <c r="AH117" t="s">
        <v>370</v>
      </c>
      <c r="AI117">
        <v>1.2E-2</v>
      </c>
      <c r="AJ117" s="16">
        <f t="shared" si="8"/>
        <v>23.638356164383563</v>
      </c>
      <c r="AK117" s="16">
        <f t="shared" si="9"/>
        <v>25.008219178082193</v>
      </c>
      <c r="AL117" s="19">
        <v>5.11975E-2</v>
      </c>
      <c r="AM117" t="s">
        <v>128</v>
      </c>
      <c r="AN117" t="s">
        <v>128</v>
      </c>
      <c r="AO117" s="20">
        <v>46234</v>
      </c>
    </row>
    <row r="118" spans="1:41" x14ac:dyDescent="0.3">
      <c r="A118">
        <v>20490000</v>
      </c>
      <c r="B118">
        <v>1</v>
      </c>
      <c r="C118">
        <v>1</v>
      </c>
      <c r="D118">
        <v>1</v>
      </c>
      <c r="E118" t="s">
        <v>255</v>
      </c>
      <c r="F118" t="s">
        <v>256</v>
      </c>
      <c r="G118" t="s">
        <v>211</v>
      </c>
      <c r="H118" t="s">
        <v>199</v>
      </c>
      <c r="I118" t="s">
        <v>200</v>
      </c>
      <c r="J118" t="s">
        <v>202</v>
      </c>
      <c r="K118" t="s">
        <v>128</v>
      </c>
      <c r="L118" t="s">
        <v>257</v>
      </c>
      <c r="M118" t="s">
        <v>258</v>
      </c>
      <c r="N118" t="s">
        <v>259</v>
      </c>
      <c r="O118" t="s">
        <v>697</v>
      </c>
      <c r="P118" t="s">
        <v>697</v>
      </c>
      <c r="Q118" t="s">
        <v>128</v>
      </c>
      <c r="R118" s="1">
        <v>0</v>
      </c>
      <c r="S118" s="1">
        <v>22200</v>
      </c>
      <c r="T118" s="1">
        <v>0</v>
      </c>
      <c r="U118" s="1">
        <v>0</v>
      </c>
      <c r="V118" s="1">
        <v>0</v>
      </c>
      <c r="W118" s="1">
        <f t="shared" si="5"/>
        <v>0</v>
      </c>
      <c r="X118" s="16">
        <v>0</v>
      </c>
      <c r="Y118" s="16">
        <v>0</v>
      </c>
      <c r="Z118" s="1">
        <v>22200</v>
      </c>
      <c r="AA118" s="17">
        <v>45745</v>
      </c>
      <c r="AB118" s="17">
        <v>54681</v>
      </c>
      <c r="AC118" s="1">
        <v>150000000</v>
      </c>
      <c r="AD118" s="1">
        <v>150000000</v>
      </c>
      <c r="AE118" s="16">
        <f t="shared" si="6"/>
        <v>23.142465753424659</v>
      </c>
      <c r="AF118" s="16">
        <f t="shared" si="7"/>
        <v>24.482191780821918</v>
      </c>
      <c r="AG118" s="19">
        <v>0</v>
      </c>
      <c r="AH118" t="s">
        <v>370</v>
      </c>
      <c r="AI118">
        <v>1.2E-4</v>
      </c>
      <c r="AJ118" s="16">
        <f t="shared" si="8"/>
        <v>23.142465753424659</v>
      </c>
      <c r="AK118" s="16">
        <f t="shared" si="9"/>
        <v>24.482191780821918</v>
      </c>
      <c r="AL118" s="19">
        <v>0</v>
      </c>
      <c r="AM118" t="s">
        <v>128</v>
      </c>
      <c r="AN118" t="s">
        <v>128</v>
      </c>
      <c r="AO118" s="20">
        <v>46234</v>
      </c>
    </row>
    <row r="119" spans="1:41" x14ac:dyDescent="0.3">
      <c r="A119">
        <v>20530000</v>
      </c>
      <c r="B119">
        <v>1</v>
      </c>
      <c r="C119">
        <v>1</v>
      </c>
      <c r="D119">
        <v>1</v>
      </c>
      <c r="E119" t="s">
        <v>255</v>
      </c>
      <c r="F119" t="s">
        <v>256</v>
      </c>
      <c r="G119" t="s">
        <v>211</v>
      </c>
      <c r="H119" t="s">
        <v>199</v>
      </c>
      <c r="I119" t="s">
        <v>200</v>
      </c>
      <c r="J119" t="s">
        <v>202</v>
      </c>
      <c r="K119" t="s">
        <v>128</v>
      </c>
      <c r="L119" t="s">
        <v>257</v>
      </c>
      <c r="M119" t="s">
        <v>258</v>
      </c>
      <c r="N119" t="s">
        <v>259</v>
      </c>
      <c r="O119" t="s">
        <v>395</v>
      </c>
      <c r="P119" t="s">
        <v>395</v>
      </c>
      <c r="Q119" t="s">
        <v>128</v>
      </c>
      <c r="R119" s="1">
        <v>400000000</v>
      </c>
      <c r="S119" s="1">
        <v>0</v>
      </c>
      <c r="T119" s="1">
        <v>0</v>
      </c>
      <c r="U119" s="1">
        <v>0</v>
      </c>
      <c r="V119" s="1">
        <v>0</v>
      </c>
      <c r="W119" s="1">
        <f t="shared" si="5"/>
        <v>0</v>
      </c>
      <c r="X119" s="16">
        <v>0</v>
      </c>
      <c r="Y119" s="16">
        <v>0</v>
      </c>
      <c r="Z119" s="1">
        <v>400000000</v>
      </c>
      <c r="AA119" s="17">
        <v>45834</v>
      </c>
      <c r="AB119" s="17">
        <v>53128</v>
      </c>
      <c r="AC119" s="1">
        <v>400000000</v>
      </c>
      <c r="AD119" s="1">
        <v>400000000</v>
      </c>
      <c r="AE119" s="16">
        <f t="shared" si="6"/>
        <v>18.887671232876713</v>
      </c>
      <c r="AF119" s="16">
        <f t="shared" si="7"/>
        <v>19.983561643835618</v>
      </c>
      <c r="AG119" s="19">
        <v>5.4730099999999997E-2</v>
      </c>
      <c r="AH119" t="s">
        <v>370</v>
      </c>
      <c r="AI119">
        <v>1.2E-2</v>
      </c>
      <c r="AJ119" s="16">
        <f t="shared" si="8"/>
        <v>18.887671232876713</v>
      </c>
      <c r="AK119" s="16">
        <f t="shared" si="9"/>
        <v>19.983561643835618</v>
      </c>
      <c r="AL119" s="19">
        <v>5.4730099999999997E-2</v>
      </c>
      <c r="AM119" t="s">
        <v>128</v>
      </c>
      <c r="AN119" t="s">
        <v>128</v>
      </c>
      <c r="AO119" s="20">
        <v>46234</v>
      </c>
    </row>
    <row r="120" spans="1:41" x14ac:dyDescent="0.3">
      <c r="A120">
        <v>20530001</v>
      </c>
      <c r="B120">
        <v>1</v>
      </c>
      <c r="C120">
        <v>1</v>
      </c>
      <c r="D120">
        <v>1</v>
      </c>
      <c r="E120" t="s">
        <v>255</v>
      </c>
      <c r="F120" t="s">
        <v>256</v>
      </c>
      <c r="G120" t="s">
        <v>211</v>
      </c>
      <c r="H120" t="s">
        <v>199</v>
      </c>
      <c r="I120" t="s">
        <v>200</v>
      </c>
      <c r="J120" t="s">
        <v>202</v>
      </c>
      <c r="K120" t="s">
        <v>128</v>
      </c>
      <c r="L120" t="s">
        <v>257</v>
      </c>
      <c r="M120" t="s">
        <v>258</v>
      </c>
      <c r="N120" t="s">
        <v>259</v>
      </c>
      <c r="O120" t="s">
        <v>396</v>
      </c>
      <c r="P120" t="s">
        <v>396</v>
      </c>
      <c r="Q120" t="s">
        <v>128</v>
      </c>
      <c r="R120" s="1">
        <v>200000000</v>
      </c>
      <c r="S120" s="1">
        <v>0</v>
      </c>
      <c r="T120" s="1">
        <v>0</v>
      </c>
      <c r="U120" s="1">
        <v>0</v>
      </c>
      <c r="V120" s="1">
        <v>0</v>
      </c>
      <c r="W120" s="1">
        <f t="shared" si="5"/>
        <v>0</v>
      </c>
      <c r="X120" s="16">
        <v>0</v>
      </c>
      <c r="Y120" s="16">
        <v>0</v>
      </c>
      <c r="Z120" s="1">
        <v>200000000</v>
      </c>
      <c r="AA120" s="17">
        <v>46003</v>
      </c>
      <c r="AB120" s="17">
        <v>53281</v>
      </c>
      <c r="AC120" s="1">
        <v>200000000</v>
      </c>
      <c r="AD120" s="1">
        <v>200000000</v>
      </c>
      <c r="AE120" s="16">
        <f t="shared" si="6"/>
        <v>19.306849315068494</v>
      </c>
      <c r="AF120" s="16">
        <f t="shared" si="7"/>
        <v>19.93972602739726</v>
      </c>
      <c r="AG120" s="19">
        <v>4.8936100000000003E-2</v>
      </c>
      <c r="AH120" t="s">
        <v>268</v>
      </c>
      <c r="AI120">
        <v>1.2E-2</v>
      </c>
      <c r="AJ120" s="16">
        <f t="shared" si="8"/>
        <v>19.306849315068494</v>
      </c>
      <c r="AK120" s="16">
        <f t="shared" si="9"/>
        <v>19.93972602739726</v>
      </c>
      <c r="AL120" s="19">
        <v>4.8936100000000003E-2</v>
      </c>
      <c r="AM120" t="s">
        <v>128</v>
      </c>
      <c r="AN120" t="s">
        <v>128</v>
      </c>
      <c r="AO120" s="20">
        <v>46234</v>
      </c>
    </row>
    <row r="121" spans="1:41" x14ac:dyDescent="0.3">
      <c r="A121">
        <v>20530002</v>
      </c>
      <c r="B121">
        <v>1</v>
      </c>
      <c r="C121">
        <v>0</v>
      </c>
      <c r="D121">
        <v>0</v>
      </c>
      <c r="E121" t="s">
        <v>255</v>
      </c>
      <c r="F121" t="s">
        <v>208</v>
      </c>
      <c r="G121" t="s">
        <v>208</v>
      </c>
      <c r="H121" t="s">
        <v>208</v>
      </c>
      <c r="I121" t="s">
        <v>208</v>
      </c>
      <c r="J121" t="s">
        <v>202</v>
      </c>
      <c r="K121" t="s">
        <v>128</v>
      </c>
      <c r="L121" t="s">
        <v>227</v>
      </c>
      <c r="M121" t="s">
        <v>258</v>
      </c>
      <c r="N121" t="s">
        <v>259</v>
      </c>
      <c r="O121" t="s">
        <v>397</v>
      </c>
      <c r="P121" t="s">
        <v>397</v>
      </c>
      <c r="Q121" t="s">
        <v>128</v>
      </c>
      <c r="R121" s="1">
        <v>4000000</v>
      </c>
      <c r="S121" s="1">
        <v>0</v>
      </c>
      <c r="T121" s="1">
        <v>0</v>
      </c>
      <c r="U121" s="1">
        <v>0</v>
      </c>
      <c r="V121" s="1">
        <v>0</v>
      </c>
      <c r="W121" s="1">
        <f t="shared" si="5"/>
        <v>0</v>
      </c>
      <c r="X121" s="16">
        <v>0</v>
      </c>
      <c r="Y121" s="16">
        <v>0</v>
      </c>
      <c r="Z121" s="1">
        <v>4000000</v>
      </c>
      <c r="AA121" s="17">
        <v>45961</v>
      </c>
      <c r="AB121" s="17">
        <v>53980</v>
      </c>
      <c r="AC121" s="1">
        <v>7600000</v>
      </c>
      <c r="AD121" s="1">
        <v>7600000</v>
      </c>
      <c r="AE121" s="16">
        <f t="shared" si="6"/>
        <v>21.221917808219178</v>
      </c>
      <c r="AF121" s="16">
        <f t="shared" si="7"/>
        <v>21.969863013698632</v>
      </c>
      <c r="AG121" s="19">
        <v>0</v>
      </c>
      <c r="AH121" t="s">
        <v>281</v>
      </c>
      <c r="AI121">
        <v>0</v>
      </c>
      <c r="AJ121" s="16">
        <f t="shared" si="8"/>
        <v>21.221917808219178</v>
      </c>
      <c r="AK121" s="16">
        <f t="shared" si="9"/>
        <v>21.969863013698632</v>
      </c>
      <c r="AL121" s="19">
        <v>0</v>
      </c>
      <c r="AM121" t="s">
        <v>128</v>
      </c>
      <c r="AN121" t="s">
        <v>128</v>
      </c>
      <c r="AO121" s="20">
        <v>46234</v>
      </c>
    </row>
    <row r="122" spans="1:41" x14ac:dyDescent="0.3">
      <c r="A122">
        <v>20530003</v>
      </c>
      <c r="B122">
        <v>1</v>
      </c>
      <c r="C122">
        <v>0</v>
      </c>
      <c r="D122">
        <v>0</v>
      </c>
      <c r="E122" t="s">
        <v>255</v>
      </c>
      <c r="F122" t="s">
        <v>208</v>
      </c>
      <c r="G122" t="s">
        <v>208</v>
      </c>
      <c r="H122" t="s">
        <v>208</v>
      </c>
      <c r="I122" t="s">
        <v>208</v>
      </c>
      <c r="J122" t="s">
        <v>202</v>
      </c>
      <c r="K122" t="s">
        <v>128</v>
      </c>
      <c r="L122" t="s">
        <v>227</v>
      </c>
      <c r="M122" t="s">
        <v>258</v>
      </c>
      <c r="N122" t="s">
        <v>259</v>
      </c>
      <c r="O122" t="s">
        <v>398</v>
      </c>
      <c r="P122" t="s">
        <v>398</v>
      </c>
      <c r="Q122" t="s">
        <v>128</v>
      </c>
      <c r="R122" s="1">
        <v>11000000</v>
      </c>
      <c r="S122" s="1">
        <v>0</v>
      </c>
      <c r="T122" s="1">
        <v>0</v>
      </c>
      <c r="U122" s="1">
        <v>0</v>
      </c>
      <c r="V122" s="1">
        <v>0</v>
      </c>
      <c r="W122" s="1">
        <f t="shared" si="5"/>
        <v>0</v>
      </c>
      <c r="X122" s="16">
        <v>0</v>
      </c>
      <c r="Y122" s="16">
        <v>0</v>
      </c>
      <c r="Z122" s="1">
        <v>11000000</v>
      </c>
      <c r="AA122" s="17">
        <v>45961</v>
      </c>
      <c r="AB122" s="17">
        <v>60555</v>
      </c>
      <c r="AC122" s="1">
        <v>17400000</v>
      </c>
      <c r="AD122" s="1">
        <v>17400000</v>
      </c>
      <c r="AE122" s="16">
        <f t="shared" si="6"/>
        <v>39.235616438356168</v>
      </c>
      <c r="AF122" s="16">
        <f t="shared" si="7"/>
        <v>39.983561643835614</v>
      </c>
      <c r="AG122" s="19">
        <v>2.5000000000000001E-3</v>
      </c>
      <c r="AH122" t="s">
        <v>261</v>
      </c>
      <c r="AI122">
        <v>0</v>
      </c>
      <c r="AJ122" s="16">
        <f t="shared" si="8"/>
        <v>39.235616438356168</v>
      </c>
      <c r="AK122" s="16">
        <f t="shared" si="9"/>
        <v>39.983561643835614</v>
      </c>
      <c r="AL122" s="19">
        <v>2.5000000000000001E-3</v>
      </c>
      <c r="AM122" t="s">
        <v>128</v>
      </c>
      <c r="AN122" t="s">
        <v>128</v>
      </c>
      <c r="AO122" s="20">
        <v>46234</v>
      </c>
    </row>
    <row r="123" spans="1:41" x14ac:dyDescent="0.3">
      <c r="A123">
        <v>20530004</v>
      </c>
      <c r="B123">
        <v>1</v>
      </c>
      <c r="C123">
        <v>0</v>
      </c>
      <c r="D123">
        <v>0</v>
      </c>
      <c r="E123" t="s">
        <v>255</v>
      </c>
      <c r="F123" t="s">
        <v>208</v>
      </c>
      <c r="G123" t="s">
        <v>208</v>
      </c>
      <c r="H123" t="s">
        <v>208</v>
      </c>
      <c r="I123" t="s">
        <v>208</v>
      </c>
      <c r="J123" t="s">
        <v>202</v>
      </c>
      <c r="K123" t="s">
        <v>128</v>
      </c>
      <c r="L123" t="s">
        <v>229</v>
      </c>
      <c r="M123" t="s">
        <v>258</v>
      </c>
      <c r="N123" t="s">
        <v>259</v>
      </c>
      <c r="O123" t="s">
        <v>399</v>
      </c>
      <c r="P123" t="s">
        <v>399</v>
      </c>
      <c r="Q123" t="s">
        <v>128</v>
      </c>
      <c r="R123" s="1">
        <v>500000</v>
      </c>
      <c r="S123" s="1">
        <v>0</v>
      </c>
      <c r="T123" s="1">
        <v>0</v>
      </c>
      <c r="U123" s="1">
        <v>0</v>
      </c>
      <c r="V123" s="1">
        <v>0</v>
      </c>
      <c r="W123" s="1">
        <f t="shared" si="5"/>
        <v>0</v>
      </c>
      <c r="X123" s="16">
        <v>0</v>
      </c>
      <c r="Y123" s="16">
        <v>0</v>
      </c>
      <c r="Z123" s="1">
        <v>500000</v>
      </c>
      <c r="AA123" s="17">
        <v>45961</v>
      </c>
      <c r="AB123" s="17">
        <v>53980</v>
      </c>
      <c r="AC123" s="1">
        <v>2400000</v>
      </c>
      <c r="AD123" s="1">
        <v>2400000</v>
      </c>
      <c r="AE123" s="16">
        <f t="shared" si="6"/>
        <v>21.221917808219178</v>
      </c>
      <c r="AF123" s="16">
        <f t="shared" si="7"/>
        <v>21.969863013698632</v>
      </c>
      <c r="AG123" s="19">
        <v>0</v>
      </c>
      <c r="AH123" t="s">
        <v>281</v>
      </c>
      <c r="AI123">
        <v>0</v>
      </c>
      <c r="AJ123" s="16">
        <f t="shared" si="8"/>
        <v>21.221917808219178</v>
      </c>
      <c r="AK123" s="16">
        <f t="shared" si="9"/>
        <v>21.969863013698632</v>
      </c>
      <c r="AL123" s="19">
        <v>0</v>
      </c>
      <c r="AM123" t="s">
        <v>128</v>
      </c>
      <c r="AN123" t="s">
        <v>128</v>
      </c>
      <c r="AO123" s="20">
        <v>46234</v>
      </c>
    </row>
    <row r="124" spans="1:41" x14ac:dyDescent="0.3">
      <c r="A124">
        <v>20530005</v>
      </c>
      <c r="B124">
        <v>1</v>
      </c>
      <c r="C124">
        <v>0</v>
      </c>
      <c r="D124">
        <v>0</v>
      </c>
      <c r="E124" t="s">
        <v>255</v>
      </c>
      <c r="F124" t="s">
        <v>208</v>
      </c>
      <c r="G124" t="s">
        <v>208</v>
      </c>
      <c r="H124" t="s">
        <v>208</v>
      </c>
      <c r="I124" t="s">
        <v>208</v>
      </c>
      <c r="J124" t="s">
        <v>202</v>
      </c>
      <c r="K124" t="s">
        <v>128</v>
      </c>
      <c r="L124" t="s">
        <v>229</v>
      </c>
      <c r="M124" t="s">
        <v>258</v>
      </c>
      <c r="N124" t="s">
        <v>259</v>
      </c>
      <c r="O124" t="s">
        <v>400</v>
      </c>
      <c r="P124" t="s">
        <v>400</v>
      </c>
      <c r="Q124" t="s">
        <v>128</v>
      </c>
      <c r="R124" s="1">
        <v>1500000</v>
      </c>
      <c r="S124" s="1">
        <v>0</v>
      </c>
      <c r="T124" s="1">
        <v>0</v>
      </c>
      <c r="U124" s="1">
        <v>0</v>
      </c>
      <c r="V124" s="1">
        <v>0</v>
      </c>
      <c r="W124" s="1">
        <f t="shared" si="5"/>
        <v>0</v>
      </c>
      <c r="X124" s="16">
        <v>0</v>
      </c>
      <c r="Y124" s="16">
        <v>0</v>
      </c>
      <c r="Z124" s="1">
        <v>1500000</v>
      </c>
      <c r="AA124" s="17">
        <v>45961</v>
      </c>
      <c r="AB124" s="17">
        <v>60555</v>
      </c>
      <c r="AC124" s="1">
        <v>5600000</v>
      </c>
      <c r="AD124" s="1">
        <v>5600000</v>
      </c>
      <c r="AE124" s="16">
        <f t="shared" si="6"/>
        <v>39.235616438356168</v>
      </c>
      <c r="AF124" s="16">
        <f t="shared" si="7"/>
        <v>39.983561643835614</v>
      </c>
      <c r="AG124" s="19">
        <v>2.5000000000000001E-3</v>
      </c>
      <c r="AH124" t="s">
        <v>261</v>
      </c>
      <c r="AI124">
        <v>0</v>
      </c>
      <c r="AJ124" s="16">
        <f t="shared" si="8"/>
        <v>39.235616438356168</v>
      </c>
      <c r="AK124" s="16">
        <f t="shared" si="9"/>
        <v>39.983561643835614</v>
      </c>
      <c r="AL124" s="19">
        <v>2.5000000000000001E-3</v>
      </c>
      <c r="AM124" t="s">
        <v>128</v>
      </c>
      <c r="AN124" t="s">
        <v>128</v>
      </c>
      <c r="AO124" s="20">
        <v>46234</v>
      </c>
    </row>
    <row r="125" spans="1:41" x14ac:dyDescent="0.3">
      <c r="A125">
        <v>20574000</v>
      </c>
      <c r="B125">
        <v>1</v>
      </c>
      <c r="C125">
        <v>1</v>
      </c>
      <c r="D125">
        <v>0</v>
      </c>
      <c r="E125" t="s">
        <v>255</v>
      </c>
      <c r="F125" t="s">
        <v>256</v>
      </c>
      <c r="G125" t="s">
        <v>211</v>
      </c>
      <c r="H125" t="s">
        <v>204</v>
      </c>
      <c r="I125" t="s">
        <v>206</v>
      </c>
      <c r="J125" t="s">
        <v>202</v>
      </c>
      <c r="K125" t="s">
        <v>129</v>
      </c>
      <c r="L125" t="s">
        <v>317</v>
      </c>
      <c r="M125" t="s">
        <v>258</v>
      </c>
      <c r="N125" t="s">
        <v>259</v>
      </c>
      <c r="O125" t="s">
        <v>401</v>
      </c>
      <c r="P125" t="s">
        <v>401</v>
      </c>
      <c r="Q125" t="s">
        <v>129</v>
      </c>
      <c r="R125" s="1">
        <v>525617.93999999994</v>
      </c>
      <c r="S125" s="1">
        <v>0</v>
      </c>
      <c r="T125" s="1">
        <v>0</v>
      </c>
      <c r="U125" s="1">
        <v>0</v>
      </c>
      <c r="V125" s="1">
        <v>0</v>
      </c>
      <c r="W125" s="1">
        <f t="shared" si="5"/>
        <v>0</v>
      </c>
      <c r="X125" s="16">
        <v>0</v>
      </c>
      <c r="Y125" s="16">
        <v>0</v>
      </c>
      <c r="Z125" s="1">
        <v>525617.93999999994</v>
      </c>
      <c r="AA125" s="17">
        <v>39556</v>
      </c>
      <c r="AB125" s="17">
        <v>46371</v>
      </c>
      <c r="AC125" s="1">
        <v>15300000</v>
      </c>
      <c r="AD125" s="1">
        <v>15037954.869999999</v>
      </c>
      <c r="AE125" s="16">
        <f t="shared" si="6"/>
        <v>0.37534246575342467</v>
      </c>
      <c r="AF125" s="16">
        <f t="shared" si="7"/>
        <v>18.671232876712327</v>
      </c>
      <c r="AG125" s="19">
        <v>4.3999999999999997E-2</v>
      </c>
      <c r="AH125" t="s">
        <v>261</v>
      </c>
      <c r="AI125">
        <v>0</v>
      </c>
      <c r="AJ125" s="16">
        <f t="shared" si="8"/>
        <v>0.37534246575342467</v>
      </c>
      <c r="AK125" s="16">
        <f t="shared" si="9"/>
        <v>18.671232876712327</v>
      </c>
      <c r="AL125" s="19">
        <v>4.3999999999999997E-2</v>
      </c>
      <c r="AM125" t="s">
        <v>129</v>
      </c>
      <c r="AN125" t="s">
        <v>129</v>
      </c>
      <c r="AO125" s="20">
        <v>46234</v>
      </c>
    </row>
    <row r="126" spans="1:41" x14ac:dyDescent="0.3">
      <c r="A126">
        <v>20575000</v>
      </c>
      <c r="B126">
        <v>1</v>
      </c>
      <c r="C126">
        <v>1</v>
      </c>
      <c r="D126">
        <v>0</v>
      </c>
      <c r="E126" t="s">
        <v>255</v>
      </c>
      <c r="F126" t="s">
        <v>256</v>
      </c>
      <c r="G126" t="s">
        <v>211</v>
      </c>
      <c r="H126" t="s">
        <v>204</v>
      </c>
      <c r="I126" t="s">
        <v>205</v>
      </c>
      <c r="J126" t="s">
        <v>202</v>
      </c>
      <c r="K126" t="s">
        <v>129</v>
      </c>
      <c r="L126" t="s">
        <v>285</v>
      </c>
      <c r="M126" t="s">
        <v>258</v>
      </c>
      <c r="N126" t="s">
        <v>259</v>
      </c>
      <c r="O126" t="s">
        <v>402</v>
      </c>
      <c r="P126" t="s">
        <v>402</v>
      </c>
      <c r="Q126" t="s">
        <v>129</v>
      </c>
      <c r="R126" s="1">
        <v>204507656.09999999</v>
      </c>
      <c r="S126" s="1">
        <v>0</v>
      </c>
      <c r="T126" s="1">
        <v>0</v>
      </c>
      <c r="U126" s="1">
        <v>0</v>
      </c>
      <c r="V126" s="1">
        <v>0</v>
      </c>
      <c r="W126" s="1">
        <f t="shared" si="5"/>
        <v>0</v>
      </c>
      <c r="X126" s="16">
        <v>0</v>
      </c>
      <c r="Y126" s="16">
        <v>0</v>
      </c>
      <c r="Z126" s="1">
        <v>204507656.09999999</v>
      </c>
      <c r="AA126" s="17">
        <v>41589</v>
      </c>
      <c r="AB126" s="17">
        <v>52277</v>
      </c>
      <c r="AC126" s="1">
        <v>205000000</v>
      </c>
      <c r="AD126" s="1">
        <v>205000000</v>
      </c>
      <c r="AE126" s="16">
        <f t="shared" si="6"/>
        <v>16.556164383561644</v>
      </c>
      <c r="AF126" s="16">
        <f t="shared" si="7"/>
        <v>29.282191780821918</v>
      </c>
      <c r="AG126" s="19">
        <v>4.7100000000000003E-2</v>
      </c>
      <c r="AH126" t="s">
        <v>268</v>
      </c>
      <c r="AI126">
        <v>1.12E-2</v>
      </c>
      <c r="AJ126" s="16">
        <f t="shared" si="8"/>
        <v>16.556164383561644</v>
      </c>
      <c r="AK126" s="16">
        <f t="shared" si="9"/>
        <v>29.282191780821918</v>
      </c>
      <c r="AL126" s="19">
        <v>4.7100000000000003E-2</v>
      </c>
      <c r="AM126" t="s">
        <v>129</v>
      </c>
      <c r="AN126" t="s">
        <v>129</v>
      </c>
      <c r="AO126" s="20">
        <v>46234</v>
      </c>
    </row>
    <row r="127" spans="1:41" x14ac:dyDescent="0.3">
      <c r="A127">
        <v>20576000</v>
      </c>
      <c r="B127">
        <v>1</v>
      </c>
      <c r="C127">
        <v>1</v>
      </c>
      <c r="D127">
        <v>0</v>
      </c>
      <c r="E127" t="s">
        <v>255</v>
      </c>
      <c r="F127" t="s">
        <v>256</v>
      </c>
      <c r="G127" t="s">
        <v>211</v>
      </c>
      <c r="H127" t="s">
        <v>204</v>
      </c>
      <c r="I127" t="s">
        <v>205</v>
      </c>
      <c r="J127" t="s">
        <v>202</v>
      </c>
      <c r="K127" t="s">
        <v>129</v>
      </c>
      <c r="L127" t="s">
        <v>403</v>
      </c>
      <c r="M127" t="s">
        <v>258</v>
      </c>
      <c r="N127" t="s">
        <v>259</v>
      </c>
      <c r="O127" t="s">
        <v>404</v>
      </c>
      <c r="P127" t="s">
        <v>404</v>
      </c>
      <c r="Q127" t="s">
        <v>129</v>
      </c>
      <c r="R127" s="1">
        <v>73184111.12000002</v>
      </c>
      <c r="S127" s="1">
        <v>0</v>
      </c>
      <c r="T127" s="1">
        <v>0</v>
      </c>
      <c r="U127" s="1">
        <v>0</v>
      </c>
      <c r="V127" s="1">
        <v>0</v>
      </c>
      <c r="W127" s="1">
        <f t="shared" si="5"/>
        <v>94.309999987483025</v>
      </c>
      <c r="X127" s="16">
        <v>0</v>
      </c>
      <c r="Y127" s="16">
        <v>0</v>
      </c>
      <c r="Z127" s="1">
        <v>73184205.430000007</v>
      </c>
      <c r="AA127" s="17">
        <v>41598</v>
      </c>
      <c r="AB127" s="17">
        <v>52277</v>
      </c>
      <c r="AC127" s="1">
        <v>100000000</v>
      </c>
      <c r="AD127" s="1">
        <v>100000000</v>
      </c>
      <c r="AE127" s="16">
        <f t="shared" si="6"/>
        <v>16.556164383561644</v>
      </c>
      <c r="AF127" s="16">
        <f t="shared" si="7"/>
        <v>29.257534246575343</v>
      </c>
      <c r="AG127" s="19">
        <v>4.19E-2</v>
      </c>
      <c r="AH127" t="s">
        <v>261</v>
      </c>
      <c r="AI127">
        <v>0</v>
      </c>
      <c r="AJ127" s="16">
        <f t="shared" si="8"/>
        <v>16.556164383561644</v>
      </c>
      <c r="AK127" s="16">
        <f t="shared" si="9"/>
        <v>29.257534246575343</v>
      </c>
      <c r="AL127" s="19">
        <v>4.19E-2</v>
      </c>
      <c r="AM127" t="s">
        <v>129</v>
      </c>
      <c r="AN127" t="s">
        <v>129</v>
      </c>
      <c r="AO127" s="20">
        <v>46234</v>
      </c>
    </row>
    <row r="128" spans="1:41" x14ac:dyDescent="0.3">
      <c r="A128">
        <v>20577000</v>
      </c>
      <c r="B128">
        <v>1</v>
      </c>
      <c r="C128">
        <v>1</v>
      </c>
      <c r="D128">
        <v>0</v>
      </c>
      <c r="E128" t="s">
        <v>255</v>
      </c>
      <c r="F128" t="s">
        <v>256</v>
      </c>
      <c r="G128" t="s">
        <v>207</v>
      </c>
      <c r="H128" t="s">
        <v>207</v>
      </c>
      <c r="I128" t="s">
        <v>207</v>
      </c>
      <c r="J128" t="s">
        <v>202</v>
      </c>
      <c r="K128" t="s">
        <v>129</v>
      </c>
      <c r="L128" t="s">
        <v>405</v>
      </c>
      <c r="M128" t="s">
        <v>258</v>
      </c>
      <c r="N128" t="s">
        <v>259</v>
      </c>
      <c r="O128" t="s">
        <v>406</v>
      </c>
      <c r="P128" t="s">
        <v>406</v>
      </c>
      <c r="Q128" t="s">
        <v>129</v>
      </c>
      <c r="R128" s="1">
        <v>102500000</v>
      </c>
      <c r="S128" s="1">
        <v>0</v>
      </c>
      <c r="T128" s="1">
        <v>0</v>
      </c>
      <c r="U128" s="1">
        <v>0</v>
      </c>
      <c r="V128" s="1">
        <v>0</v>
      </c>
      <c r="W128" s="1">
        <f t="shared" si="5"/>
        <v>0</v>
      </c>
      <c r="X128" s="16">
        <v>0</v>
      </c>
      <c r="Y128" s="16">
        <v>0</v>
      </c>
      <c r="Z128" s="1">
        <v>102500000</v>
      </c>
      <c r="AA128" s="17">
        <v>42184</v>
      </c>
      <c r="AB128" s="17">
        <v>54848</v>
      </c>
      <c r="AC128" s="1">
        <v>102500000</v>
      </c>
      <c r="AD128" s="1">
        <v>102500000</v>
      </c>
      <c r="AE128" s="16">
        <f t="shared" si="6"/>
        <v>23.6</v>
      </c>
      <c r="AF128" s="16">
        <f t="shared" si="7"/>
        <v>34.695890410958903</v>
      </c>
      <c r="AG128" s="19">
        <v>5.0099999999999999E-2</v>
      </c>
      <c r="AH128" t="s">
        <v>268</v>
      </c>
      <c r="AI128">
        <v>1.4200000000000001E-2</v>
      </c>
      <c r="AJ128" s="16">
        <f t="shared" si="8"/>
        <v>23.6</v>
      </c>
      <c r="AK128" s="16">
        <f t="shared" si="9"/>
        <v>34.695890410958903</v>
      </c>
      <c r="AL128" s="19">
        <v>5.0099999999999999E-2</v>
      </c>
      <c r="AM128" t="s">
        <v>129</v>
      </c>
      <c r="AN128" t="s">
        <v>129</v>
      </c>
      <c r="AO128" s="20">
        <v>46234</v>
      </c>
    </row>
    <row r="129" spans="1:41" x14ac:dyDescent="0.3">
      <c r="A129">
        <v>20578000</v>
      </c>
      <c r="B129">
        <v>1</v>
      </c>
      <c r="C129">
        <v>1</v>
      </c>
      <c r="D129">
        <v>1</v>
      </c>
      <c r="E129" t="s">
        <v>255</v>
      </c>
      <c r="F129" t="s">
        <v>256</v>
      </c>
      <c r="G129" t="s">
        <v>211</v>
      </c>
      <c r="H129" t="s">
        <v>199</v>
      </c>
      <c r="I129" t="s">
        <v>200</v>
      </c>
      <c r="J129" t="s">
        <v>202</v>
      </c>
      <c r="K129" t="s">
        <v>129</v>
      </c>
      <c r="L129" t="s">
        <v>257</v>
      </c>
      <c r="M129" t="s">
        <v>258</v>
      </c>
      <c r="N129" t="s">
        <v>259</v>
      </c>
      <c r="O129" t="s">
        <v>407</v>
      </c>
      <c r="P129" t="s">
        <v>407</v>
      </c>
      <c r="Q129" t="s">
        <v>129</v>
      </c>
      <c r="R129" s="1">
        <v>34906196.18</v>
      </c>
      <c r="S129" s="1">
        <v>0</v>
      </c>
      <c r="T129" s="1">
        <v>0</v>
      </c>
      <c r="U129" s="1">
        <v>0</v>
      </c>
      <c r="V129" s="1">
        <v>0</v>
      </c>
      <c r="W129" s="1">
        <f t="shared" si="5"/>
        <v>0</v>
      </c>
      <c r="X129" s="16">
        <v>0</v>
      </c>
      <c r="Y129" s="16">
        <v>0</v>
      </c>
      <c r="Z129" s="1">
        <v>34906196.18</v>
      </c>
      <c r="AA129" s="17">
        <v>42286</v>
      </c>
      <c r="AB129" s="17">
        <v>54954</v>
      </c>
      <c r="AC129" s="1">
        <v>80000000</v>
      </c>
      <c r="AD129" s="1">
        <v>37854311.770000003</v>
      </c>
      <c r="AE129" s="16">
        <f t="shared" si="6"/>
        <v>23.890410958904109</v>
      </c>
      <c r="AF129" s="16">
        <f t="shared" si="7"/>
        <v>34.706849315068496</v>
      </c>
      <c r="AG129" s="19">
        <v>5.4199999999999998E-2</v>
      </c>
      <c r="AH129" t="s">
        <v>268</v>
      </c>
      <c r="AI129">
        <v>1.83E-2</v>
      </c>
      <c r="AJ129" s="16">
        <f t="shared" si="8"/>
        <v>23.890410958904109</v>
      </c>
      <c r="AK129" s="16">
        <f t="shared" si="9"/>
        <v>34.706849315068496</v>
      </c>
      <c r="AL129" s="19">
        <v>5.4199999999999998E-2</v>
      </c>
      <c r="AM129" t="s">
        <v>129</v>
      </c>
      <c r="AN129" t="s">
        <v>129</v>
      </c>
      <c r="AO129" s="20">
        <v>46234</v>
      </c>
    </row>
    <row r="130" spans="1:41" x14ac:dyDescent="0.3">
      <c r="A130">
        <v>20579000</v>
      </c>
      <c r="B130">
        <v>1</v>
      </c>
      <c r="C130">
        <v>1</v>
      </c>
      <c r="D130">
        <v>1</v>
      </c>
      <c r="E130" t="s">
        <v>255</v>
      </c>
      <c r="F130" t="s">
        <v>256</v>
      </c>
      <c r="G130" t="s">
        <v>211</v>
      </c>
      <c r="H130" t="s">
        <v>199</v>
      </c>
      <c r="I130" t="s">
        <v>200</v>
      </c>
      <c r="J130" t="s">
        <v>202</v>
      </c>
      <c r="K130" t="s">
        <v>129</v>
      </c>
      <c r="L130" t="s">
        <v>257</v>
      </c>
      <c r="M130" t="s">
        <v>258</v>
      </c>
      <c r="N130" t="s">
        <v>259</v>
      </c>
      <c r="O130" t="s">
        <v>408</v>
      </c>
      <c r="P130" t="s">
        <v>408</v>
      </c>
      <c r="Q130" t="s">
        <v>129</v>
      </c>
      <c r="R130" s="1">
        <v>116014616.15000001</v>
      </c>
      <c r="S130" s="1">
        <v>0</v>
      </c>
      <c r="T130" s="1">
        <v>0</v>
      </c>
      <c r="U130" s="1">
        <v>0</v>
      </c>
      <c r="V130" s="1">
        <v>0</v>
      </c>
      <c r="W130" s="1">
        <f t="shared" si="5"/>
        <v>0</v>
      </c>
      <c r="X130" s="16">
        <v>0</v>
      </c>
      <c r="Y130" s="16">
        <v>0</v>
      </c>
      <c r="Z130" s="1">
        <v>116014616.15000001</v>
      </c>
      <c r="AA130" s="17">
        <v>42397</v>
      </c>
      <c r="AB130" s="17">
        <v>53250</v>
      </c>
      <c r="AC130" s="1">
        <v>178000000</v>
      </c>
      <c r="AD130" s="1">
        <v>125300000</v>
      </c>
      <c r="AE130" s="16">
        <f t="shared" si="6"/>
        <v>19.221917808219178</v>
      </c>
      <c r="AF130" s="16">
        <f t="shared" si="7"/>
        <v>29.734246575342464</v>
      </c>
      <c r="AG130" s="19">
        <v>5.57E-2</v>
      </c>
      <c r="AH130" t="s">
        <v>268</v>
      </c>
      <c r="AI130">
        <v>1.9800000000000002E-2</v>
      </c>
      <c r="AJ130" s="16">
        <f t="shared" si="8"/>
        <v>19.221917808219178</v>
      </c>
      <c r="AK130" s="16">
        <f t="shared" si="9"/>
        <v>29.734246575342464</v>
      </c>
      <c r="AL130" s="19">
        <v>5.57E-2</v>
      </c>
      <c r="AM130" t="s">
        <v>129</v>
      </c>
      <c r="AN130" t="s">
        <v>129</v>
      </c>
      <c r="AO130" s="20">
        <v>46234</v>
      </c>
    </row>
    <row r="131" spans="1:41" x14ac:dyDescent="0.3">
      <c r="A131">
        <v>20580000</v>
      </c>
      <c r="B131">
        <v>1</v>
      </c>
      <c r="C131">
        <v>1</v>
      </c>
      <c r="D131">
        <v>1</v>
      </c>
      <c r="E131" t="s">
        <v>255</v>
      </c>
      <c r="F131" t="s">
        <v>256</v>
      </c>
      <c r="G131" t="s">
        <v>211</v>
      </c>
      <c r="H131" t="s">
        <v>199</v>
      </c>
      <c r="I131" t="s">
        <v>200</v>
      </c>
      <c r="J131" t="s">
        <v>202</v>
      </c>
      <c r="K131" t="s">
        <v>129</v>
      </c>
      <c r="L131" t="s">
        <v>257</v>
      </c>
      <c r="M131" t="s">
        <v>258</v>
      </c>
      <c r="N131" t="s">
        <v>259</v>
      </c>
      <c r="O131" t="s">
        <v>409</v>
      </c>
      <c r="P131" t="s">
        <v>409</v>
      </c>
      <c r="Q131" t="s">
        <v>129</v>
      </c>
      <c r="R131" s="1">
        <v>52831235.759999998</v>
      </c>
      <c r="S131" s="1">
        <v>0</v>
      </c>
      <c r="T131" s="1">
        <v>0</v>
      </c>
      <c r="U131" s="1">
        <v>0</v>
      </c>
      <c r="V131" s="1">
        <v>0</v>
      </c>
      <c r="W131" s="1">
        <f t="shared" si="5"/>
        <v>0</v>
      </c>
      <c r="X131" s="16">
        <v>0</v>
      </c>
      <c r="Y131" s="16">
        <v>0</v>
      </c>
      <c r="Z131" s="1">
        <v>52831235.759999998</v>
      </c>
      <c r="AA131" s="17">
        <v>42482</v>
      </c>
      <c r="AB131" s="17">
        <v>55199</v>
      </c>
      <c r="AC131" s="1">
        <v>150000000</v>
      </c>
      <c r="AD131" s="1">
        <v>59585551.590000004</v>
      </c>
      <c r="AE131" s="16">
        <f t="shared" si="6"/>
        <v>24.561643835616437</v>
      </c>
      <c r="AF131" s="16">
        <f t="shared" si="7"/>
        <v>34.841095890410962</v>
      </c>
      <c r="AG131" s="19">
        <v>5.67E-2</v>
      </c>
      <c r="AH131" t="s">
        <v>268</v>
      </c>
      <c r="AI131">
        <v>2.0799999999999999E-2</v>
      </c>
      <c r="AJ131" s="16">
        <f t="shared" si="8"/>
        <v>24.561643835616437</v>
      </c>
      <c r="AK131" s="16">
        <f t="shared" si="9"/>
        <v>34.841095890410962</v>
      </c>
      <c r="AL131" s="19">
        <v>5.67E-2</v>
      </c>
      <c r="AM131" t="s">
        <v>129</v>
      </c>
      <c r="AN131" t="s">
        <v>129</v>
      </c>
      <c r="AO131" s="20">
        <v>46234</v>
      </c>
    </row>
    <row r="132" spans="1:41" x14ac:dyDescent="0.3">
      <c r="A132">
        <v>20581000</v>
      </c>
      <c r="B132">
        <v>1</v>
      </c>
      <c r="C132">
        <v>1</v>
      </c>
      <c r="D132">
        <v>0</v>
      </c>
      <c r="E132" t="s">
        <v>255</v>
      </c>
      <c r="F132" t="s">
        <v>256</v>
      </c>
      <c r="G132" t="s">
        <v>211</v>
      </c>
      <c r="H132" t="s">
        <v>204</v>
      </c>
      <c r="I132" t="s">
        <v>205</v>
      </c>
      <c r="J132" t="s">
        <v>202</v>
      </c>
      <c r="K132" t="s">
        <v>129</v>
      </c>
      <c r="L132" t="s">
        <v>410</v>
      </c>
      <c r="M132" t="s">
        <v>258</v>
      </c>
      <c r="N132" t="s">
        <v>259</v>
      </c>
      <c r="O132" t="s">
        <v>411</v>
      </c>
      <c r="P132" t="s">
        <v>411</v>
      </c>
      <c r="Q132" t="s">
        <v>129</v>
      </c>
      <c r="R132" s="1">
        <v>23564773.670000002</v>
      </c>
      <c r="S132" s="1">
        <v>0</v>
      </c>
      <c r="T132" s="1">
        <v>0</v>
      </c>
      <c r="U132" s="1">
        <v>0</v>
      </c>
      <c r="V132" s="1">
        <v>0</v>
      </c>
      <c r="W132" s="1">
        <f t="shared" ref="W132:W195" si="10">Z132-R132-S132+T132</f>
        <v>0</v>
      </c>
      <c r="X132" s="16">
        <v>0</v>
      </c>
      <c r="Y132" s="16">
        <v>0</v>
      </c>
      <c r="Z132" s="1">
        <v>23564773.670000002</v>
      </c>
      <c r="AA132" s="17">
        <v>42726</v>
      </c>
      <c r="AB132" s="17">
        <v>51363</v>
      </c>
      <c r="AC132" s="1">
        <v>52500000</v>
      </c>
      <c r="AD132" s="1">
        <v>52500000</v>
      </c>
      <c r="AE132" s="16">
        <f t="shared" ref="AE132:AE195" si="11">(AB132-AO132)/365</f>
        <v>14.052054794520547</v>
      </c>
      <c r="AF132" s="16">
        <f t="shared" ref="AF132:AF195" si="12">(AB132-AA132)/365</f>
        <v>23.663013698630138</v>
      </c>
      <c r="AG132" s="19">
        <v>5.3199999999999997E-2</v>
      </c>
      <c r="AH132" t="s">
        <v>268</v>
      </c>
      <c r="AI132">
        <v>1.7299999999999999E-2</v>
      </c>
      <c r="AJ132" s="16">
        <f t="shared" ref="AJ132:AJ195" si="13">(AB132-AO132)/365</f>
        <v>14.052054794520547</v>
      </c>
      <c r="AK132" s="16">
        <f t="shared" ref="AK132:AK195" si="14">(AB132-AA132)/365</f>
        <v>23.663013698630138</v>
      </c>
      <c r="AL132" s="19">
        <v>5.3199999999999997E-2</v>
      </c>
      <c r="AM132" t="s">
        <v>129</v>
      </c>
      <c r="AN132" t="s">
        <v>129</v>
      </c>
      <c r="AO132" s="20">
        <v>46234</v>
      </c>
    </row>
    <row r="133" spans="1:41" x14ac:dyDescent="0.3">
      <c r="A133">
        <v>20582000</v>
      </c>
      <c r="B133">
        <v>1</v>
      </c>
      <c r="C133">
        <v>1</v>
      </c>
      <c r="D133">
        <v>1</v>
      </c>
      <c r="E133" t="s">
        <v>255</v>
      </c>
      <c r="F133" t="s">
        <v>256</v>
      </c>
      <c r="G133" t="s">
        <v>211</v>
      </c>
      <c r="H133" t="s">
        <v>199</v>
      </c>
      <c r="I133" t="s">
        <v>200</v>
      </c>
      <c r="J133" t="s">
        <v>202</v>
      </c>
      <c r="K133" t="s">
        <v>129</v>
      </c>
      <c r="L133" t="s">
        <v>257</v>
      </c>
      <c r="M133" t="s">
        <v>258</v>
      </c>
      <c r="N133" t="s">
        <v>259</v>
      </c>
      <c r="O133" t="s">
        <v>412</v>
      </c>
      <c r="P133" t="s">
        <v>412</v>
      </c>
      <c r="Q133" t="s">
        <v>129</v>
      </c>
      <c r="R133" s="1">
        <v>47537996.189999998</v>
      </c>
      <c r="S133" s="1">
        <v>0</v>
      </c>
      <c r="T133" s="1">
        <v>0</v>
      </c>
      <c r="U133" s="1">
        <v>0</v>
      </c>
      <c r="V133" s="1">
        <v>0</v>
      </c>
      <c r="W133" s="1">
        <f t="shared" si="10"/>
        <v>0</v>
      </c>
      <c r="X133" s="16">
        <v>0</v>
      </c>
      <c r="Y133" s="16">
        <v>0</v>
      </c>
      <c r="Z133" s="1">
        <v>47537996.189999998</v>
      </c>
      <c r="AA133" s="17">
        <v>42726</v>
      </c>
      <c r="AB133" s="17">
        <v>55472</v>
      </c>
      <c r="AC133" s="1">
        <v>90500000</v>
      </c>
      <c r="AD133" s="1">
        <v>52100000</v>
      </c>
      <c r="AE133" s="16">
        <f t="shared" si="11"/>
        <v>25.30958904109589</v>
      </c>
      <c r="AF133" s="16">
        <f t="shared" si="12"/>
        <v>34.920547945205477</v>
      </c>
      <c r="AG133" s="19">
        <v>5.67E-2</v>
      </c>
      <c r="AH133" t="s">
        <v>268</v>
      </c>
      <c r="AI133">
        <v>2.0799999999999999E-2</v>
      </c>
      <c r="AJ133" s="16">
        <f t="shared" si="13"/>
        <v>25.30958904109589</v>
      </c>
      <c r="AK133" s="16">
        <f t="shared" si="14"/>
        <v>34.920547945205477</v>
      </c>
      <c r="AL133" s="19">
        <v>5.67E-2</v>
      </c>
      <c r="AM133" t="s">
        <v>129</v>
      </c>
      <c r="AN133" t="s">
        <v>129</v>
      </c>
      <c r="AO133" s="20">
        <v>46234</v>
      </c>
    </row>
    <row r="134" spans="1:41" x14ac:dyDescent="0.3">
      <c r="A134">
        <v>20583000</v>
      </c>
      <c r="B134">
        <v>1</v>
      </c>
      <c r="C134">
        <v>1</v>
      </c>
      <c r="D134">
        <v>0</v>
      </c>
      <c r="E134" t="s">
        <v>255</v>
      </c>
      <c r="F134" t="s">
        <v>256</v>
      </c>
      <c r="G134" t="s">
        <v>211</v>
      </c>
      <c r="H134" t="s">
        <v>204</v>
      </c>
      <c r="I134" t="s">
        <v>205</v>
      </c>
      <c r="J134" t="s">
        <v>202</v>
      </c>
      <c r="K134" t="s">
        <v>129</v>
      </c>
      <c r="L134" t="s">
        <v>285</v>
      </c>
      <c r="M134" t="s">
        <v>258</v>
      </c>
      <c r="N134" t="s">
        <v>259</v>
      </c>
      <c r="O134" t="s">
        <v>413</v>
      </c>
      <c r="P134" t="s">
        <v>413</v>
      </c>
      <c r="Q134" t="s">
        <v>129</v>
      </c>
      <c r="R134" s="1">
        <v>227458405.81999999</v>
      </c>
      <c r="S134" s="1">
        <v>0</v>
      </c>
      <c r="T134" s="1">
        <v>0</v>
      </c>
      <c r="U134" s="1">
        <v>0</v>
      </c>
      <c r="V134" s="1">
        <v>0</v>
      </c>
      <c r="W134" s="1">
        <f t="shared" si="10"/>
        <v>0</v>
      </c>
      <c r="X134" s="16">
        <v>0</v>
      </c>
      <c r="Y134" s="16">
        <v>0</v>
      </c>
      <c r="Z134" s="1">
        <v>227458405.81999999</v>
      </c>
      <c r="AA134" s="17">
        <v>43433</v>
      </c>
      <c r="AB134" s="17">
        <v>50663</v>
      </c>
      <c r="AC134" s="1">
        <v>230000000</v>
      </c>
      <c r="AD134" s="1">
        <v>230000000</v>
      </c>
      <c r="AE134" s="16">
        <f t="shared" si="11"/>
        <v>12.134246575342466</v>
      </c>
      <c r="AF134" s="16">
        <f t="shared" si="12"/>
        <v>19.80821917808219</v>
      </c>
      <c r="AG134" s="19">
        <v>5.2200000000000003E-2</v>
      </c>
      <c r="AH134" t="s">
        <v>268</v>
      </c>
      <c r="AI134">
        <v>1.6299999999999999E-2</v>
      </c>
      <c r="AJ134" s="16">
        <f t="shared" si="13"/>
        <v>12.134246575342466</v>
      </c>
      <c r="AK134" s="16">
        <f t="shared" si="14"/>
        <v>19.80821917808219</v>
      </c>
      <c r="AL134" s="19">
        <v>5.2200000000000003E-2</v>
      </c>
      <c r="AM134" t="s">
        <v>129</v>
      </c>
      <c r="AN134" t="s">
        <v>129</v>
      </c>
      <c r="AO134" s="20">
        <v>46234</v>
      </c>
    </row>
    <row r="135" spans="1:41" x14ac:dyDescent="0.3">
      <c r="A135">
        <v>20584000</v>
      </c>
      <c r="B135">
        <v>1</v>
      </c>
      <c r="C135">
        <v>1</v>
      </c>
      <c r="D135">
        <v>0</v>
      </c>
      <c r="E135" t="s">
        <v>255</v>
      </c>
      <c r="F135" t="s">
        <v>256</v>
      </c>
      <c r="G135" t="s">
        <v>207</v>
      </c>
      <c r="H135" t="s">
        <v>207</v>
      </c>
      <c r="I135" t="s">
        <v>207</v>
      </c>
      <c r="J135" t="s">
        <v>202</v>
      </c>
      <c r="K135" t="s">
        <v>129</v>
      </c>
      <c r="L135" t="s">
        <v>405</v>
      </c>
      <c r="M135" t="s">
        <v>258</v>
      </c>
      <c r="N135" t="s">
        <v>259</v>
      </c>
      <c r="O135" t="s">
        <v>414</v>
      </c>
      <c r="P135" t="s">
        <v>414</v>
      </c>
      <c r="Q135" t="s">
        <v>129</v>
      </c>
      <c r="R135" s="1">
        <v>194608062.5</v>
      </c>
      <c r="S135" s="1">
        <v>12986303.470000001</v>
      </c>
      <c r="T135" s="1">
        <v>0</v>
      </c>
      <c r="U135" s="1">
        <v>0</v>
      </c>
      <c r="V135" s="1">
        <v>0</v>
      </c>
      <c r="W135" s="1">
        <f t="shared" si="10"/>
        <v>-1.862645149230957E-9</v>
      </c>
      <c r="X135" s="16">
        <v>0</v>
      </c>
      <c r="Y135" s="16">
        <v>0</v>
      </c>
      <c r="Z135" s="1">
        <v>207594365.97</v>
      </c>
      <c r="AA135" s="17">
        <v>43433</v>
      </c>
      <c r="AB135" s="17">
        <v>55944</v>
      </c>
      <c r="AC135" s="1">
        <v>233600000</v>
      </c>
      <c r="AD135" s="1">
        <v>233600000</v>
      </c>
      <c r="AE135" s="16">
        <f t="shared" si="11"/>
        <v>26.602739726027398</v>
      </c>
      <c r="AF135" s="16">
        <f t="shared" si="12"/>
        <v>34.276712328767125</v>
      </c>
      <c r="AG135" s="19">
        <v>5.0099999999999999E-2</v>
      </c>
      <c r="AH135" t="s">
        <v>268</v>
      </c>
      <c r="AI135">
        <v>1.4200000000000001E-2</v>
      </c>
      <c r="AJ135" s="16">
        <f t="shared" si="13"/>
        <v>26.602739726027398</v>
      </c>
      <c r="AK135" s="16">
        <f t="shared" si="14"/>
        <v>34.276712328767125</v>
      </c>
      <c r="AL135" s="19">
        <v>5.0099999999999999E-2</v>
      </c>
      <c r="AM135" t="s">
        <v>129</v>
      </c>
      <c r="AN135" t="s">
        <v>129</v>
      </c>
      <c r="AO135" s="20">
        <v>46234</v>
      </c>
    </row>
    <row r="136" spans="1:41" x14ac:dyDescent="0.3">
      <c r="A136">
        <v>20585000</v>
      </c>
      <c r="B136">
        <v>1</v>
      </c>
      <c r="C136">
        <v>1</v>
      </c>
      <c r="D136">
        <v>1</v>
      </c>
      <c r="E136" t="s">
        <v>255</v>
      </c>
      <c r="F136" t="s">
        <v>256</v>
      </c>
      <c r="G136" t="s">
        <v>211</v>
      </c>
      <c r="H136" t="s">
        <v>199</v>
      </c>
      <c r="I136" t="s">
        <v>200</v>
      </c>
      <c r="J136" t="s">
        <v>202</v>
      </c>
      <c r="K136" t="s">
        <v>129</v>
      </c>
      <c r="L136" t="s">
        <v>257</v>
      </c>
      <c r="M136" t="s">
        <v>258</v>
      </c>
      <c r="N136" t="s">
        <v>259</v>
      </c>
      <c r="O136" t="s">
        <v>415</v>
      </c>
      <c r="P136" t="s">
        <v>415</v>
      </c>
      <c r="Q136" t="s">
        <v>129</v>
      </c>
      <c r="R136" s="1">
        <v>350000000</v>
      </c>
      <c r="S136" s="1">
        <v>0</v>
      </c>
      <c r="T136" s="1">
        <v>0</v>
      </c>
      <c r="U136" s="1">
        <v>0</v>
      </c>
      <c r="V136" s="1">
        <v>0</v>
      </c>
      <c r="W136" s="1">
        <f t="shared" si="10"/>
        <v>0</v>
      </c>
      <c r="X136" s="16">
        <v>0</v>
      </c>
      <c r="Y136" s="16">
        <v>0</v>
      </c>
      <c r="Z136" s="1">
        <v>350000000</v>
      </c>
      <c r="AA136" s="17">
        <v>43668</v>
      </c>
      <c r="AB136" s="17">
        <v>54497</v>
      </c>
      <c r="AC136" s="1">
        <v>350000000</v>
      </c>
      <c r="AD136" s="1">
        <v>350000000</v>
      </c>
      <c r="AE136" s="16">
        <f t="shared" si="11"/>
        <v>22.638356164383563</v>
      </c>
      <c r="AF136" s="16">
        <f t="shared" si="12"/>
        <v>29.668493150684931</v>
      </c>
      <c r="AG136" s="19">
        <v>5.62E-2</v>
      </c>
      <c r="AH136" t="s">
        <v>268</v>
      </c>
      <c r="AI136">
        <v>2.0299999999999999E-2</v>
      </c>
      <c r="AJ136" s="16">
        <f t="shared" si="13"/>
        <v>22.638356164383563</v>
      </c>
      <c r="AK136" s="16">
        <f t="shared" si="14"/>
        <v>29.668493150684931</v>
      </c>
      <c r="AL136" s="19">
        <v>5.62E-2</v>
      </c>
      <c r="AM136" t="s">
        <v>129</v>
      </c>
      <c r="AN136" t="s">
        <v>129</v>
      </c>
      <c r="AO136" s="20">
        <v>46234</v>
      </c>
    </row>
    <row r="137" spans="1:41" x14ac:dyDescent="0.3">
      <c r="A137">
        <v>20586000</v>
      </c>
      <c r="B137">
        <v>1</v>
      </c>
      <c r="C137">
        <v>1</v>
      </c>
      <c r="D137">
        <v>1</v>
      </c>
      <c r="E137" t="s">
        <v>255</v>
      </c>
      <c r="F137" t="s">
        <v>256</v>
      </c>
      <c r="G137" t="s">
        <v>211</v>
      </c>
      <c r="H137" t="s">
        <v>199</v>
      </c>
      <c r="I137" t="s">
        <v>200</v>
      </c>
      <c r="J137" t="s">
        <v>202</v>
      </c>
      <c r="K137" t="s">
        <v>129</v>
      </c>
      <c r="L137" t="s">
        <v>257</v>
      </c>
      <c r="M137" t="s">
        <v>258</v>
      </c>
      <c r="N137" t="s">
        <v>259</v>
      </c>
      <c r="O137" t="s">
        <v>416</v>
      </c>
      <c r="P137" t="s">
        <v>416</v>
      </c>
      <c r="Q137" t="s">
        <v>129</v>
      </c>
      <c r="R137" s="1">
        <v>500000000</v>
      </c>
      <c r="S137" s="1">
        <v>0</v>
      </c>
      <c r="T137" s="1">
        <v>0</v>
      </c>
      <c r="U137" s="1">
        <v>0</v>
      </c>
      <c r="V137" s="1">
        <v>0</v>
      </c>
      <c r="W137" s="1">
        <f t="shared" si="10"/>
        <v>0</v>
      </c>
      <c r="X137" s="16">
        <v>0</v>
      </c>
      <c r="Y137" s="16">
        <v>0</v>
      </c>
      <c r="Z137" s="1">
        <v>500000000</v>
      </c>
      <c r="AA137" s="17">
        <v>43633</v>
      </c>
      <c r="AB137" s="17">
        <v>54575</v>
      </c>
      <c r="AC137" s="1">
        <v>500000000</v>
      </c>
      <c r="AD137" s="1">
        <v>500000000</v>
      </c>
      <c r="AE137" s="16">
        <f t="shared" si="11"/>
        <v>22.852054794520548</v>
      </c>
      <c r="AF137" s="16">
        <f t="shared" si="12"/>
        <v>29.978082191780821</v>
      </c>
      <c r="AG137" s="19">
        <v>5.62E-2</v>
      </c>
      <c r="AH137" t="s">
        <v>268</v>
      </c>
      <c r="AI137">
        <v>2.0299999999999999E-2</v>
      </c>
      <c r="AJ137" s="16">
        <f t="shared" si="13"/>
        <v>22.852054794520548</v>
      </c>
      <c r="AK137" s="16">
        <f t="shared" si="14"/>
        <v>29.978082191780821</v>
      </c>
      <c r="AL137" s="19">
        <v>5.62E-2</v>
      </c>
      <c r="AM137" t="s">
        <v>129</v>
      </c>
      <c r="AN137" t="s">
        <v>129</v>
      </c>
      <c r="AO137" s="20">
        <v>46234</v>
      </c>
    </row>
    <row r="138" spans="1:41" x14ac:dyDescent="0.3">
      <c r="A138">
        <v>20587000</v>
      </c>
      <c r="B138">
        <v>1</v>
      </c>
      <c r="C138">
        <v>1</v>
      </c>
      <c r="D138">
        <v>1</v>
      </c>
      <c r="E138" t="s">
        <v>255</v>
      </c>
      <c r="F138" t="s">
        <v>256</v>
      </c>
      <c r="G138" t="s">
        <v>211</v>
      </c>
      <c r="H138" t="s">
        <v>199</v>
      </c>
      <c r="I138" t="s">
        <v>200</v>
      </c>
      <c r="J138" t="s">
        <v>202</v>
      </c>
      <c r="K138" t="s">
        <v>129</v>
      </c>
      <c r="L138" t="s">
        <v>257</v>
      </c>
      <c r="M138" t="s">
        <v>258</v>
      </c>
      <c r="N138" t="s">
        <v>259</v>
      </c>
      <c r="O138" t="s">
        <v>417</v>
      </c>
      <c r="P138" t="s">
        <v>417</v>
      </c>
      <c r="Q138" t="s">
        <v>129</v>
      </c>
      <c r="R138" s="1">
        <v>11219738</v>
      </c>
      <c r="S138" s="1">
        <v>0</v>
      </c>
      <c r="T138" s="1">
        <v>0</v>
      </c>
      <c r="U138" s="1">
        <v>0</v>
      </c>
      <c r="V138" s="1">
        <v>0</v>
      </c>
      <c r="W138" s="1">
        <f t="shared" si="10"/>
        <v>0</v>
      </c>
      <c r="X138" s="16">
        <v>0</v>
      </c>
      <c r="Y138" s="16">
        <v>0</v>
      </c>
      <c r="Z138" s="1">
        <v>11219738</v>
      </c>
      <c r="AA138" s="17">
        <v>43926</v>
      </c>
      <c r="AB138" s="17">
        <v>54132</v>
      </c>
      <c r="AC138" s="1">
        <v>20000000</v>
      </c>
      <c r="AD138" s="1">
        <v>20000000</v>
      </c>
      <c r="AE138" s="16">
        <f t="shared" si="11"/>
        <v>21.638356164383563</v>
      </c>
      <c r="AF138" s="16">
        <f t="shared" si="12"/>
        <v>27.961643835616439</v>
      </c>
      <c r="AG138" s="19">
        <v>3.7199999999999997E-2</v>
      </c>
      <c r="AH138" t="s">
        <v>261</v>
      </c>
      <c r="AI138">
        <v>0</v>
      </c>
      <c r="AJ138" s="16">
        <f t="shared" si="13"/>
        <v>21.638356164383563</v>
      </c>
      <c r="AK138" s="16">
        <f t="shared" si="14"/>
        <v>27.961643835616439</v>
      </c>
      <c r="AL138" s="19">
        <v>3.7199999999999997E-2</v>
      </c>
      <c r="AM138" t="s">
        <v>129</v>
      </c>
      <c r="AN138" t="s">
        <v>129</v>
      </c>
      <c r="AO138" s="20">
        <v>46234</v>
      </c>
    </row>
    <row r="139" spans="1:41" x14ac:dyDescent="0.3">
      <c r="A139">
        <v>20588000</v>
      </c>
      <c r="B139">
        <v>1</v>
      </c>
      <c r="C139">
        <v>1</v>
      </c>
      <c r="D139">
        <v>1</v>
      </c>
      <c r="E139" t="s">
        <v>255</v>
      </c>
      <c r="F139" t="s">
        <v>256</v>
      </c>
      <c r="G139" t="s">
        <v>211</v>
      </c>
      <c r="H139" t="s">
        <v>199</v>
      </c>
      <c r="I139" t="s">
        <v>200</v>
      </c>
      <c r="J139" t="s">
        <v>202</v>
      </c>
      <c r="K139" t="s">
        <v>129</v>
      </c>
      <c r="L139" t="s">
        <v>257</v>
      </c>
      <c r="M139" t="s">
        <v>258</v>
      </c>
      <c r="N139" t="s">
        <v>259</v>
      </c>
      <c r="O139" t="s">
        <v>418</v>
      </c>
      <c r="P139" t="s">
        <v>418</v>
      </c>
      <c r="Q139" t="s">
        <v>129</v>
      </c>
      <c r="R139" s="1">
        <v>500000000</v>
      </c>
      <c r="S139" s="1">
        <v>0</v>
      </c>
      <c r="T139" s="1">
        <v>0</v>
      </c>
      <c r="U139" s="1">
        <v>0</v>
      </c>
      <c r="V139" s="1">
        <v>0</v>
      </c>
      <c r="W139" s="1">
        <f t="shared" si="10"/>
        <v>0</v>
      </c>
      <c r="X139" s="16">
        <v>0</v>
      </c>
      <c r="Y139" s="16">
        <v>0</v>
      </c>
      <c r="Z139" s="1">
        <v>500000000</v>
      </c>
      <c r="AA139" s="17">
        <v>43960</v>
      </c>
      <c r="AB139" s="17">
        <v>54179</v>
      </c>
      <c r="AC139" s="1">
        <v>500000000</v>
      </c>
      <c r="AD139" s="1">
        <v>500000000</v>
      </c>
      <c r="AE139" s="16">
        <f t="shared" si="11"/>
        <v>21.767123287671232</v>
      </c>
      <c r="AF139" s="16">
        <f t="shared" si="12"/>
        <v>27.997260273972604</v>
      </c>
      <c r="AG139" s="19">
        <v>2.7E-2</v>
      </c>
      <c r="AH139" t="s">
        <v>261</v>
      </c>
      <c r="AI139">
        <v>0</v>
      </c>
      <c r="AJ139" s="16">
        <f t="shared" si="13"/>
        <v>21.767123287671232</v>
      </c>
      <c r="AK139" s="16">
        <f t="shared" si="14"/>
        <v>27.997260273972604</v>
      </c>
      <c r="AL139" s="19">
        <v>2.7E-2</v>
      </c>
      <c r="AM139" t="s">
        <v>129</v>
      </c>
      <c r="AN139" t="s">
        <v>129</v>
      </c>
      <c r="AO139" s="20">
        <v>46234</v>
      </c>
    </row>
    <row r="140" spans="1:41" x14ac:dyDescent="0.3">
      <c r="A140">
        <v>20589000</v>
      </c>
      <c r="B140">
        <v>1</v>
      </c>
      <c r="C140">
        <v>0</v>
      </c>
      <c r="D140">
        <v>0</v>
      </c>
      <c r="E140" t="s">
        <v>255</v>
      </c>
      <c r="F140" t="s">
        <v>208</v>
      </c>
      <c r="G140" t="s">
        <v>208</v>
      </c>
      <c r="H140" t="s">
        <v>208</v>
      </c>
      <c r="I140" t="s">
        <v>208</v>
      </c>
      <c r="J140" t="s">
        <v>202</v>
      </c>
      <c r="K140" t="s">
        <v>129</v>
      </c>
      <c r="L140" t="s">
        <v>227</v>
      </c>
      <c r="M140" t="s">
        <v>258</v>
      </c>
      <c r="N140" t="s">
        <v>259</v>
      </c>
      <c r="O140" t="s">
        <v>419</v>
      </c>
      <c r="P140" t="s">
        <v>419</v>
      </c>
      <c r="Q140" t="s">
        <v>129</v>
      </c>
      <c r="R140" s="1">
        <v>241587000</v>
      </c>
      <c r="S140" s="1">
        <v>0</v>
      </c>
      <c r="T140" s="1">
        <v>0</v>
      </c>
      <c r="U140" s="1">
        <v>0</v>
      </c>
      <c r="V140" s="1">
        <v>0</v>
      </c>
      <c r="W140" s="1">
        <f t="shared" si="10"/>
        <v>0</v>
      </c>
      <c r="X140" s="16">
        <v>0</v>
      </c>
      <c r="Y140" s="16">
        <v>0</v>
      </c>
      <c r="Z140" s="1">
        <v>241587000</v>
      </c>
      <c r="AA140" s="17">
        <v>44040</v>
      </c>
      <c r="AB140" s="17">
        <v>52642</v>
      </c>
      <c r="AC140" s="1">
        <v>260000000</v>
      </c>
      <c r="AD140" s="1">
        <v>260000000</v>
      </c>
      <c r="AE140" s="16">
        <f t="shared" si="11"/>
        <v>17.556164383561644</v>
      </c>
      <c r="AF140" s="16">
        <f t="shared" si="12"/>
        <v>23.567123287671233</v>
      </c>
      <c r="AG140" s="19">
        <v>5.3199999999999997E-2</v>
      </c>
      <c r="AH140" t="s">
        <v>268</v>
      </c>
      <c r="AI140">
        <v>1.7299999999999999E-2</v>
      </c>
      <c r="AJ140" s="16">
        <f t="shared" si="13"/>
        <v>17.556164383561644</v>
      </c>
      <c r="AK140" s="16">
        <f t="shared" si="14"/>
        <v>23.567123287671233</v>
      </c>
      <c r="AL140" s="19">
        <v>5.3199999999999997E-2</v>
      </c>
      <c r="AM140" t="s">
        <v>129</v>
      </c>
      <c r="AN140" t="s">
        <v>129</v>
      </c>
      <c r="AO140" s="20">
        <v>46234</v>
      </c>
    </row>
    <row r="141" spans="1:41" x14ac:dyDescent="0.3">
      <c r="A141">
        <v>20590000</v>
      </c>
      <c r="B141">
        <v>1</v>
      </c>
      <c r="C141">
        <v>1</v>
      </c>
      <c r="D141">
        <v>1</v>
      </c>
      <c r="E141" t="s">
        <v>255</v>
      </c>
      <c r="F141" t="s">
        <v>256</v>
      </c>
      <c r="G141" t="s">
        <v>211</v>
      </c>
      <c r="H141" t="s">
        <v>199</v>
      </c>
      <c r="I141" t="s">
        <v>200</v>
      </c>
      <c r="J141" t="s">
        <v>202</v>
      </c>
      <c r="K141" t="s">
        <v>129</v>
      </c>
      <c r="L141" t="s">
        <v>257</v>
      </c>
      <c r="M141" t="s">
        <v>258</v>
      </c>
      <c r="N141" t="s">
        <v>259</v>
      </c>
      <c r="O141" t="s">
        <v>420</v>
      </c>
      <c r="P141" t="s">
        <v>420</v>
      </c>
      <c r="Q141" t="s">
        <v>129</v>
      </c>
      <c r="R141" s="1">
        <v>392900000</v>
      </c>
      <c r="S141" s="1">
        <v>0</v>
      </c>
      <c r="T141" s="1">
        <v>0</v>
      </c>
      <c r="U141" s="1">
        <v>0</v>
      </c>
      <c r="V141" s="1">
        <v>0</v>
      </c>
      <c r="W141" s="1">
        <f t="shared" si="10"/>
        <v>0</v>
      </c>
      <c r="X141" s="16">
        <v>0</v>
      </c>
      <c r="Y141" s="16">
        <v>0</v>
      </c>
      <c r="Z141" s="1">
        <v>392900000</v>
      </c>
      <c r="AA141" s="17">
        <v>44161</v>
      </c>
      <c r="AB141" s="17">
        <v>48167</v>
      </c>
      <c r="AC141" s="1">
        <v>500000000</v>
      </c>
      <c r="AD141" s="1">
        <v>500000000</v>
      </c>
      <c r="AE141" s="16">
        <f t="shared" si="11"/>
        <v>5.2958904109589042</v>
      </c>
      <c r="AF141" s="16">
        <f t="shared" si="12"/>
        <v>10.975342465753425</v>
      </c>
      <c r="AG141" s="19">
        <v>1.7600000000000001E-2</v>
      </c>
      <c r="AH141" t="s">
        <v>261</v>
      </c>
      <c r="AI141">
        <v>0</v>
      </c>
      <c r="AJ141" s="16">
        <f t="shared" si="13"/>
        <v>5.2958904109589042</v>
      </c>
      <c r="AK141" s="16">
        <f t="shared" si="14"/>
        <v>10.975342465753425</v>
      </c>
      <c r="AL141" s="19">
        <v>1.7600000000000001E-2</v>
      </c>
      <c r="AM141" t="s">
        <v>129</v>
      </c>
      <c r="AN141" t="s">
        <v>129</v>
      </c>
      <c r="AO141" s="20">
        <v>46234</v>
      </c>
    </row>
    <row r="142" spans="1:41" x14ac:dyDescent="0.3">
      <c r="A142">
        <v>20591000</v>
      </c>
      <c r="B142">
        <v>1</v>
      </c>
      <c r="C142">
        <v>1</v>
      </c>
      <c r="D142">
        <v>1</v>
      </c>
      <c r="E142" t="s">
        <v>255</v>
      </c>
      <c r="F142" t="s">
        <v>256</v>
      </c>
      <c r="G142" t="s">
        <v>211</v>
      </c>
      <c r="H142" t="s">
        <v>199</v>
      </c>
      <c r="I142" t="s">
        <v>200</v>
      </c>
      <c r="J142" t="s">
        <v>202</v>
      </c>
      <c r="K142" t="s">
        <v>129</v>
      </c>
      <c r="L142" t="s">
        <v>257</v>
      </c>
      <c r="M142" t="s">
        <v>258</v>
      </c>
      <c r="N142" t="s">
        <v>259</v>
      </c>
      <c r="O142" t="s">
        <v>421</v>
      </c>
      <c r="P142" t="s">
        <v>421</v>
      </c>
      <c r="Q142" t="s">
        <v>129</v>
      </c>
      <c r="R142" s="1">
        <v>10807632.27</v>
      </c>
      <c r="S142" s="1">
        <v>0</v>
      </c>
      <c r="T142" s="1">
        <v>0</v>
      </c>
      <c r="U142" s="1">
        <v>0</v>
      </c>
      <c r="V142" s="1">
        <v>0</v>
      </c>
      <c r="W142" s="1">
        <f t="shared" si="10"/>
        <v>0</v>
      </c>
      <c r="X142" s="16">
        <v>0</v>
      </c>
      <c r="Y142" s="16">
        <v>0</v>
      </c>
      <c r="Z142" s="1">
        <v>10807632.27</v>
      </c>
      <c r="AA142" s="17">
        <v>44308</v>
      </c>
      <c r="AB142" s="17">
        <v>54316</v>
      </c>
      <c r="AC142" s="1">
        <v>40000000</v>
      </c>
      <c r="AD142" s="1">
        <v>40000000</v>
      </c>
      <c r="AE142" s="16">
        <f t="shared" si="11"/>
        <v>22.142465753424659</v>
      </c>
      <c r="AF142" s="16">
        <f t="shared" si="12"/>
        <v>27.419178082191781</v>
      </c>
      <c r="AG142" s="19">
        <v>5.7200000000000001E-2</v>
      </c>
      <c r="AH142" t="s">
        <v>268</v>
      </c>
      <c r="AI142">
        <v>2.1299999999999999E-2</v>
      </c>
      <c r="AJ142" s="16">
        <f t="shared" si="13"/>
        <v>22.142465753424659</v>
      </c>
      <c r="AK142" s="16">
        <f t="shared" si="14"/>
        <v>27.419178082191781</v>
      </c>
      <c r="AL142" s="19">
        <v>5.7200000000000001E-2</v>
      </c>
      <c r="AM142" t="s">
        <v>129</v>
      </c>
      <c r="AN142" t="s">
        <v>129</v>
      </c>
      <c r="AO142" s="20">
        <v>46234</v>
      </c>
    </row>
    <row r="143" spans="1:41" x14ac:dyDescent="0.3">
      <c r="A143">
        <v>20592000</v>
      </c>
      <c r="B143">
        <v>1</v>
      </c>
      <c r="C143">
        <v>1</v>
      </c>
      <c r="D143">
        <v>1</v>
      </c>
      <c r="E143" t="s">
        <v>255</v>
      </c>
      <c r="F143" t="s">
        <v>256</v>
      </c>
      <c r="G143" t="s">
        <v>211</v>
      </c>
      <c r="H143" t="s">
        <v>199</v>
      </c>
      <c r="I143" t="s">
        <v>200</v>
      </c>
      <c r="J143" t="s">
        <v>202</v>
      </c>
      <c r="K143" t="s">
        <v>129</v>
      </c>
      <c r="L143" t="s">
        <v>257</v>
      </c>
      <c r="M143" t="s">
        <v>258</v>
      </c>
      <c r="N143" t="s">
        <v>259</v>
      </c>
      <c r="O143" t="s">
        <v>422</v>
      </c>
      <c r="P143" t="s">
        <v>422</v>
      </c>
      <c r="Q143" t="s">
        <v>129</v>
      </c>
      <c r="R143" s="1">
        <v>146932523.11000001</v>
      </c>
      <c r="S143" s="1">
        <v>0</v>
      </c>
      <c r="T143" s="1">
        <v>0</v>
      </c>
      <c r="U143" s="1">
        <v>0</v>
      </c>
      <c r="V143" s="1">
        <v>0</v>
      </c>
      <c r="W143" s="1">
        <f t="shared" si="10"/>
        <v>0</v>
      </c>
      <c r="X143" s="16">
        <v>0</v>
      </c>
      <c r="Y143" s="16">
        <v>0</v>
      </c>
      <c r="Z143" s="1">
        <v>146932523.11000001</v>
      </c>
      <c r="AA143" s="17">
        <v>44312</v>
      </c>
      <c r="AB143" s="17">
        <v>50844</v>
      </c>
      <c r="AC143" s="1">
        <v>150000000</v>
      </c>
      <c r="AD143" s="1">
        <v>150000000</v>
      </c>
      <c r="AE143" s="16">
        <f t="shared" si="11"/>
        <v>12.63013698630137</v>
      </c>
      <c r="AF143" s="16">
        <f t="shared" si="12"/>
        <v>17.895890410958906</v>
      </c>
      <c r="AG143" s="19">
        <v>4.7600000000000003E-2</v>
      </c>
      <c r="AH143" t="s">
        <v>268</v>
      </c>
      <c r="AI143">
        <v>1.17E-2</v>
      </c>
      <c r="AJ143" s="16">
        <f t="shared" si="13"/>
        <v>12.63013698630137</v>
      </c>
      <c r="AK143" s="16">
        <f t="shared" si="14"/>
        <v>17.895890410958906</v>
      </c>
      <c r="AL143" s="19">
        <v>4.7600000000000003E-2</v>
      </c>
      <c r="AM143" t="s">
        <v>129</v>
      </c>
      <c r="AN143" t="s">
        <v>129</v>
      </c>
      <c r="AO143" s="20">
        <v>46234</v>
      </c>
    </row>
    <row r="144" spans="1:41" x14ac:dyDescent="0.3">
      <c r="A144">
        <v>20593000</v>
      </c>
      <c r="B144">
        <v>1</v>
      </c>
      <c r="C144">
        <v>1</v>
      </c>
      <c r="D144">
        <v>1</v>
      </c>
      <c r="E144" t="s">
        <v>255</v>
      </c>
      <c r="F144" t="s">
        <v>256</v>
      </c>
      <c r="G144" t="s">
        <v>211</v>
      </c>
      <c r="H144" t="s">
        <v>199</v>
      </c>
      <c r="I144" t="s">
        <v>200</v>
      </c>
      <c r="J144" t="s">
        <v>202</v>
      </c>
      <c r="K144" t="s">
        <v>129</v>
      </c>
      <c r="L144" t="s">
        <v>257</v>
      </c>
      <c r="M144" t="s">
        <v>258</v>
      </c>
      <c r="N144" t="s">
        <v>259</v>
      </c>
      <c r="O144" t="s">
        <v>423</v>
      </c>
      <c r="P144" t="s">
        <v>423</v>
      </c>
      <c r="Q144" t="s">
        <v>129</v>
      </c>
      <c r="R144" s="1">
        <v>700000000</v>
      </c>
      <c r="S144" s="1">
        <v>0</v>
      </c>
      <c r="T144" s="1">
        <v>0</v>
      </c>
      <c r="U144" s="1">
        <v>0</v>
      </c>
      <c r="V144" s="1">
        <v>0</v>
      </c>
      <c r="W144" s="1">
        <f t="shared" si="10"/>
        <v>0</v>
      </c>
      <c r="X144" s="16">
        <v>0</v>
      </c>
      <c r="Y144" s="16">
        <v>0</v>
      </c>
      <c r="Z144" s="1">
        <v>700000000</v>
      </c>
      <c r="AA144" s="17">
        <v>44616</v>
      </c>
      <c r="AB144" s="17">
        <v>50540</v>
      </c>
      <c r="AC144" s="1">
        <v>700000000</v>
      </c>
      <c r="AD144" s="1">
        <v>700000000</v>
      </c>
      <c r="AE144" s="16">
        <f t="shared" si="11"/>
        <v>11.797260273972602</v>
      </c>
      <c r="AF144" s="16">
        <f t="shared" si="12"/>
        <v>16.230136986301371</v>
      </c>
      <c r="AG144" s="19">
        <v>2.92E-2</v>
      </c>
      <c r="AH144" t="s">
        <v>261</v>
      </c>
      <c r="AI144">
        <v>0</v>
      </c>
      <c r="AJ144" s="16">
        <f t="shared" si="13"/>
        <v>11.797260273972602</v>
      </c>
      <c r="AK144" s="16">
        <f t="shared" si="14"/>
        <v>16.230136986301371</v>
      </c>
      <c r="AL144" s="19">
        <v>2.92E-2</v>
      </c>
      <c r="AM144" t="s">
        <v>129</v>
      </c>
      <c r="AN144" t="s">
        <v>129</v>
      </c>
      <c r="AO144" s="20">
        <v>46234</v>
      </c>
    </row>
    <row r="145" spans="1:41" x14ac:dyDescent="0.3">
      <c r="A145">
        <v>20594000</v>
      </c>
      <c r="B145">
        <v>1</v>
      </c>
      <c r="C145">
        <v>1</v>
      </c>
      <c r="D145">
        <v>1</v>
      </c>
      <c r="E145" t="s">
        <v>255</v>
      </c>
      <c r="F145" t="s">
        <v>256</v>
      </c>
      <c r="G145" t="s">
        <v>211</v>
      </c>
      <c r="H145" t="s">
        <v>199</v>
      </c>
      <c r="I145" t="s">
        <v>200</v>
      </c>
      <c r="J145" t="s">
        <v>202</v>
      </c>
      <c r="K145" t="s">
        <v>129</v>
      </c>
      <c r="L145" t="s">
        <v>257</v>
      </c>
      <c r="M145" t="s">
        <v>258</v>
      </c>
      <c r="N145" t="s">
        <v>259</v>
      </c>
      <c r="O145" t="s">
        <v>424</v>
      </c>
      <c r="P145" t="s">
        <v>424</v>
      </c>
      <c r="Q145" t="s">
        <v>129</v>
      </c>
      <c r="R145" s="1">
        <v>69516492.109999999</v>
      </c>
      <c r="S145" s="1">
        <v>0</v>
      </c>
      <c r="T145" s="1">
        <v>0</v>
      </c>
      <c r="U145" s="1">
        <v>1662961.97</v>
      </c>
      <c r="V145" s="1">
        <v>16130.05</v>
      </c>
      <c r="W145" s="1">
        <f t="shared" si="10"/>
        <v>0</v>
      </c>
      <c r="X145" s="16">
        <v>0</v>
      </c>
      <c r="Y145" s="16">
        <v>0</v>
      </c>
      <c r="Z145" s="1">
        <v>69516492.109999999</v>
      </c>
      <c r="AA145" s="17">
        <v>44860</v>
      </c>
      <c r="AB145" s="17">
        <v>50952</v>
      </c>
      <c r="AC145" s="1">
        <v>80000000</v>
      </c>
      <c r="AD145" s="1">
        <v>80000000</v>
      </c>
      <c r="AE145" s="16">
        <f t="shared" si="11"/>
        <v>12.926027397260274</v>
      </c>
      <c r="AF145" s="16">
        <f t="shared" si="12"/>
        <v>16.69041095890411</v>
      </c>
      <c r="AG145" s="19">
        <v>4.7600000000000003E-2</v>
      </c>
      <c r="AH145" t="s">
        <v>268</v>
      </c>
      <c r="AI145">
        <v>1.17E-2</v>
      </c>
      <c r="AJ145" s="16">
        <f t="shared" si="13"/>
        <v>12.926027397260274</v>
      </c>
      <c r="AK145" s="16">
        <f t="shared" si="14"/>
        <v>16.69041095890411</v>
      </c>
      <c r="AL145" s="19">
        <v>4.7600000000000003E-2</v>
      </c>
      <c r="AM145" t="s">
        <v>129</v>
      </c>
      <c r="AN145" t="s">
        <v>129</v>
      </c>
      <c r="AO145" s="20">
        <v>46234</v>
      </c>
    </row>
    <row r="146" spans="1:41" x14ac:dyDescent="0.3">
      <c r="A146">
        <v>20595000</v>
      </c>
      <c r="B146">
        <v>1</v>
      </c>
      <c r="C146">
        <v>1</v>
      </c>
      <c r="D146">
        <v>1</v>
      </c>
      <c r="E146" t="s">
        <v>255</v>
      </c>
      <c r="F146" t="s">
        <v>256</v>
      </c>
      <c r="G146" t="s">
        <v>211</v>
      </c>
      <c r="H146" t="s">
        <v>199</v>
      </c>
      <c r="I146" t="s">
        <v>200</v>
      </c>
      <c r="J146" t="s">
        <v>202</v>
      </c>
      <c r="K146" t="s">
        <v>129</v>
      </c>
      <c r="L146" t="s">
        <v>257</v>
      </c>
      <c r="M146" t="s">
        <v>258</v>
      </c>
      <c r="N146" t="s">
        <v>259</v>
      </c>
      <c r="O146" t="s">
        <v>425</v>
      </c>
      <c r="P146" t="s">
        <v>425</v>
      </c>
      <c r="Q146" t="s">
        <v>129</v>
      </c>
      <c r="R146" s="1">
        <v>500000000</v>
      </c>
      <c r="S146" s="1">
        <v>0</v>
      </c>
      <c r="T146" s="1">
        <v>0</v>
      </c>
      <c r="U146" s="1">
        <v>0</v>
      </c>
      <c r="V146" s="1">
        <v>0</v>
      </c>
      <c r="W146" s="1">
        <f t="shared" si="10"/>
        <v>0</v>
      </c>
      <c r="X146" s="16">
        <v>0</v>
      </c>
      <c r="Y146" s="16">
        <v>0</v>
      </c>
      <c r="Z146" s="1">
        <v>500000000</v>
      </c>
      <c r="AA146" s="17">
        <v>44911</v>
      </c>
      <c r="AB146" s="17">
        <v>51653</v>
      </c>
      <c r="AC146" s="1">
        <v>500000000</v>
      </c>
      <c r="AD146" s="1">
        <v>500000000</v>
      </c>
      <c r="AE146" s="16">
        <f t="shared" si="11"/>
        <v>14.846575342465753</v>
      </c>
      <c r="AF146" s="16">
        <f t="shared" si="12"/>
        <v>18.471232876712328</v>
      </c>
      <c r="AG146" s="19">
        <v>4.5900000000000003E-2</v>
      </c>
      <c r="AH146" t="s">
        <v>261</v>
      </c>
      <c r="AI146">
        <v>0</v>
      </c>
      <c r="AJ146" s="16">
        <f t="shared" si="13"/>
        <v>14.846575342465753</v>
      </c>
      <c r="AK146" s="16">
        <f t="shared" si="14"/>
        <v>18.471232876712328</v>
      </c>
      <c r="AL146" s="19">
        <v>4.5900000000000003E-2</v>
      </c>
      <c r="AM146" t="s">
        <v>129</v>
      </c>
      <c r="AN146" t="s">
        <v>129</v>
      </c>
      <c r="AO146" s="20">
        <v>46234</v>
      </c>
    </row>
    <row r="147" spans="1:41" x14ac:dyDescent="0.3">
      <c r="A147">
        <v>20596000</v>
      </c>
      <c r="B147">
        <v>1</v>
      </c>
      <c r="C147">
        <v>1</v>
      </c>
      <c r="D147">
        <v>1</v>
      </c>
      <c r="E147" t="s">
        <v>255</v>
      </c>
      <c r="F147" t="s">
        <v>256</v>
      </c>
      <c r="G147" t="s">
        <v>211</v>
      </c>
      <c r="H147" t="s">
        <v>199</v>
      </c>
      <c r="I147" t="s">
        <v>200</v>
      </c>
      <c r="J147" t="s">
        <v>202</v>
      </c>
      <c r="K147" t="s">
        <v>129</v>
      </c>
      <c r="L147" t="s">
        <v>257</v>
      </c>
      <c r="M147" t="s">
        <v>258</v>
      </c>
      <c r="N147" t="s">
        <v>259</v>
      </c>
      <c r="O147" t="s">
        <v>426</v>
      </c>
      <c r="P147" t="s">
        <v>426</v>
      </c>
      <c r="Q147" t="s">
        <v>129</v>
      </c>
      <c r="R147" s="1">
        <v>80000000</v>
      </c>
      <c r="S147" s="1">
        <v>0</v>
      </c>
      <c r="T147" s="1">
        <v>0</v>
      </c>
      <c r="U147" s="1">
        <v>1868639.6</v>
      </c>
      <c r="V147" s="1">
        <v>0</v>
      </c>
      <c r="W147" s="1">
        <f t="shared" si="10"/>
        <v>0</v>
      </c>
      <c r="X147" s="16">
        <v>0</v>
      </c>
      <c r="Y147" s="16">
        <v>0</v>
      </c>
      <c r="Z147" s="1">
        <v>80000000</v>
      </c>
      <c r="AA147" s="17">
        <v>44911</v>
      </c>
      <c r="AB147" s="17">
        <v>48945</v>
      </c>
      <c r="AC147" s="1">
        <v>100000000</v>
      </c>
      <c r="AD147" s="1">
        <v>100000000</v>
      </c>
      <c r="AE147" s="16">
        <f t="shared" si="11"/>
        <v>7.4273972602739722</v>
      </c>
      <c r="AF147" s="16">
        <f t="shared" si="12"/>
        <v>11.052054794520547</v>
      </c>
      <c r="AG147" s="19">
        <v>4.9599999999999998E-2</v>
      </c>
      <c r="AH147" t="s">
        <v>261</v>
      </c>
      <c r="AI147">
        <v>0</v>
      </c>
      <c r="AJ147" s="16">
        <f t="shared" si="13"/>
        <v>7.4273972602739722</v>
      </c>
      <c r="AK147" s="16">
        <f t="shared" si="14"/>
        <v>11.052054794520547</v>
      </c>
      <c r="AL147" s="19">
        <v>4.9599999999999998E-2</v>
      </c>
      <c r="AM147" t="s">
        <v>129</v>
      </c>
      <c r="AN147" t="s">
        <v>129</v>
      </c>
      <c r="AO147" s="20">
        <v>46234</v>
      </c>
    </row>
    <row r="148" spans="1:41" x14ac:dyDescent="0.3">
      <c r="A148">
        <v>20597000</v>
      </c>
      <c r="B148">
        <v>1</v>
      </c>
      <c r="C148">
        <v>1</v>
      </c>
      <c r="D148">
        <v>1</v>
      </c>
      <c r="E148" t="s">
        <v>255</v>
      </c>
      <c r="F148" t="s">
        <v>256</v>
      </c>
      <c r="G148" t="s">
        <v>211</v>
      </c>
      <c r="H148" t="s">
        <v>199</v>
      </c>
      <c r="I148" t="s">
        <v>200</v>
      </c>
      <c r="J148" t="s">
        <v>202</v>
      </c>
      <c r="K148" t="s">
        <v>129</v>
      </c>
      <c r="L148" t="s">
        <v>257</v>
      </c>
      <c r="M148" t="s">
        <v>258</v>
      </c>
      <c r="N148" t="s">
        <v>259</v>
      </c>
      <c r="O148" t="s">
        <v>427</v>
      </c>
      <c r="P148" t="s">
        <v>427</v>
      </c>
      <c r="Q148" t="s">
        <v>129</v>
      </c>
      <c r="R148" s="1">
        <v>198477333.52000001</v>
      </c>
      <c r="S148" s="1">
        <v>0</v>
      </c>
      <c r="T148" s="1">
        <v>0</v>
      </c>
      <c r="U148" s="1">
        <v>0</v>
      </c>
      <c r="V148" s="1">
        <v>0</v>
      </c>
      <c r="W148" s="1">
        <f t="shared" si="10"/>
        <v>0</v>
      </c>
      <c r="X148" s="16">
        <v>0</v>
      </c>
      <c r="Y148" s="16">
        <v>0</v>
      </c>
      <c r="Z148" s="1">
        <v>198477333.52000001</v>
      </c>
      <c r="AA148" s="17">
        <v>45029</v>
      </c>
      <c r="AB148" s="17">
        <v>51257</v>
      </c>
      <c r="AC148" s="1">
        <v>200000000</v>
      </c>
      <c r="AD148" s="1">
        <v>200000000</v>
      </c>
      <c r="AE148" s="16">
        <f t="shared" si="11"/>
        <v>13.761643835616438</v>
      </c>
      <c r="AF148" s="16">
        <f t="shared" si="12"/>
        <v>17.063013698630137</v>
      </c>
      <c r="AG148" s="19">
        <v>4.7899999999999998E-2</v>
      </c>
      <c r="AH148" t="s">
        <v>268</v>
      </c>
      <c r="AI148">
        <v>1.2E-2</v>
      </c>
      <c r="AJ148" s="16">
        <f t="shared" si="13"/>
        <v>13.761643835616438</v>
      </c>
      <c r="AK148" s="16">
        <f t="shared" si="14"/>
        <v>17.063013698630137</v>
      </c>
      <c r="AL148" s="19">
        <v>4.7899999999999998E-2</v>
      </c>
      <c r="AM148" t="s">
        <v>129</v>
      </c>
      <c r="AN148" t="s">
        <v>129</v>
      </c>
      <c r="AO148" s="20">
        <v>46234</v>
      </c>
    </row>
    <row r="149" spans="1:41" x14ac:dyDescent="0.3">
      <c r="A149">
        <v>20598000</v>
      </c>
      <c r="B149">
        <v>1</v>
      </c>
      <c r="C149">
        <v>1</v>
      </c>
      <c r="D149">
        <v>1</v>
      </c>
      <c r="E149" t="s">
        <v>255</v>
      </c>
      <c r="F149" t="s">
        <v>256</v>
      </c>
      <c r="G149" t="s">
        <v>211</v>
      </c>
      <c r="H149" t="s">
        <v>199</v>
      </c>
      <c r="I149" t="s">
        <v>200</v>
      </c>
      <c r="J149" t="s">
        <v>202</v>
      </c>
      <c r="K149" t="s">
        <v>129</v>
      </c>
      <c r="L149" t="s">
        <v>257</v>
      </c>
      <c r="M149" t="s">
        <v>258</v>
      </c>
      <c r="N149" t="s">
        <v>259</v>
      </c>
      <c r="O149" t="s">
        <v>428</v>
      </c>
      <c r="P149" t="s">
        <v>428</v>
      </c>
      <c r="Q149" t="s">
        <v>129</v>
      </c>
      <c r="R149" s="1">
        <v>500000000</v>
      </c>
      <c r="S149" s="1">
        <v>0</v>
      </c>
      <c r="T149" s="1">
        <v>0</v>
      </c>
      <c r="U149" s="1">
        <v>0</v>
      </c>
      <c r="V149" s="1">
        <v>0</v>
      </c>
      <c r="W149" s="1">
        <f t="shared" si="10"/>
        <v>0</v>
      </c>
      <c r="X149" s="16">
        <v>0</v>
      </c>
      <c r="Y149" s="16">
        <v>0</v>
      </c>
      <c r="Z149" s="1">
        <v>500000000</v>
      </c>
      <c r="AA149" s="17">
        <v>45160</v>
      </c>
      <c r="AB149" s="17">
        <v>51485</v>
      </c>
      <c r="AC149" s="1">
        <v>500000000</v>
      </c>
      <c r="AD149" s="1">
        <v>500000000</v>
      </c>
      <c r="AE149" s="16">
        <f t="shared" si="11"/>
        <v>14.386301369863014</v>
      </c>
      <c r="AF149" s="16">
        <f t="shared" si="12"/>
        <v>17.328767123287673</v>
      </c>
      <c r="AG149" s="19">
        <v>5.1999999999999998E-2</v>
      </c>
      <c r="AH149" t="s">
        <v>261</v>
      </c>
      <c r="AI149">
        <v>0</v>
      </c>
      <c r="AJ149" s="16">
        <f t="shared" si="13"/>
        <v>14.386301369863014</v>
      </c>
      <c r="AK149" s="16">
        <f t="shared" si="14"/>
        <v>17.328767123287673</v>
      </c>
      <c r="AL149" s="19">
        <v>5.1999999999999998E-2</v>
      </c>
      <c r="AM149" t="s">
        <v>129</v>
      </c>
      <c r="AN149" t="s">
        <v>129</v>
      </c>
      <c r="AO149" s="20">
        <v>46234</v>
      </c>
    </row>
    <row r="150" spans="1:41" x14ac:dyDescent="0.3">
      <c r="A150">
        <v>20599000</v>
      </c>
      <c r="B150">
        <v>1</v>
      </c>
      <c r="C150">
        <v>0</v>
      </c>
      <c r="D150">
        <v>0</v>
      </c>
      <c r="E150" t="s">
        <v>255</v>
      </c>
      <c r="F150" t="s">
        <v>208</v>
      </c>
      <c r="G150" t="s">
        <v>208</v>
      </c>
      <c r="H150" t="s">
        <v>208</v>
      </c>
      <c r="I150" t="s">
        <v>208</v>
      </c>
      <c r="J150" t="s">
        <v>202</v>
      </c>
      <c r="K150" t="s">
        <v>129</v>
      </c>
      <c r="L150" t="s">
        <v>227</v>
      </c>
      <c r="M150" t="s">
        <v>258</v>
      </c>
      <c r="N150" t="s">
        <v>259</v>
      </c>
      <c r="O150" t="s">
        <v>429</v>
      </c>
      <c r="P150" t="s">
        <v>429</v>
      </c>
      <c r="Q150" t="s">
        <v>129</v>
      </c>
      <c r="R150" s="1">
        <v>300000000</v>
      </c>
      <c r="S150" s="1">
        <v>0</v>
      </c>
      <c r="T150" s="1">
        <v>0</v>
      </c>
      <c r="U150" s="1">
        <v>0</v>
      </c>
      <c r="V150" s="1">
        <v>0</v>
      </c>
      <c r="W150" s="1">
        <f t="shared" si="10"/>
        <v>0</v>
      </c>
      <c r="X150" s="16">
        <v>0</v>
      </c>
      <c r="Y150" s="16">
        <v>0</v>
      </c>
      <c r="Z150" s="1">
        <v>300000000</v>
      </c>
      <c r="AA150" s="17">
        <v>45210</v>
      </c>
      <c r="AB150" s="17">
        <v>52305</v>
      </c>
      <c r="AC150" s="1">
        <v>300000000</v>
      </c>
      <c r="AD150" s="1">
        <v>300000000</v>
      </c>
      <c r="AE150" s="16">
        <f t="shared" si="11"/>
        <v>16.632876712328766</v>
      </c>
      <c r="AF150" s="16">
        <f t="shared" si="12"/>
        <v>19.438356164383563</v>
      </c>
      <c r="AG150" s="19">
        <v>4.7600000000000003E-2</v>
      </c>
      <c r="AH150" t="s">
        <v>268</v>
      </c>
      <c r="AI150">
        <v>1.17E-2</v>
      </c>
      <c r="AJ150" s="16">
        <f t="shared" si="13"/>
        <v>16.632876712328766</v>
      </c>
      <c r="AK150" s="16">
        <f t="shared" si="14"/>
        <v>19.438356164383563</v>
      </c>
      <c r="AL150" s="19">
        <v>4.7600000000000003E-2</v>
      </c>
      <c r="AM150" t="s">
        <v>129</v>
      </c>
      <c r="AN150" t="s">
        <v>129</v>
      </c>
      <c r="AO150" s="20">
        <v>46234</v>
      </c>
    </row>
    <row r="151" spans="1:41" x14ac:dyDescent="0.3">
      <c r="A151">
        <v>20599900</v>
      </c>
      <c r="B151">
        <v>1</v>
      </c>
      <c r="C151">
        <v>1</v>
      </c>
      <c r="D151">
        <v>1</v>
      </c>
      <c r="E151" t="s">
        <v>255</v>
      </c>
      <c r="F151" t="s">
        <v>256</v>
      </c>
      <c r="G151" t="s">
        <v>211</v>
      </c>
      <c r="H151" t="s">
        <v>199</v>
      </c>
      <c r="I151" t="s">
        <v>200</v>
      </c>
      <c r="J151" t="s">
        <v>202</v>
      </c>
      <c r="K151" t="s">
        <v>129</v>
      </c>
      <c r="L151" t="s">
        <v>257</v>
      </c>
      <c r="M151" t="s">
        <v>258</v>
      </c>
      <c r="N151" t="s">
        <v>259</v>
      </c>
      <c r="O151" t="s">
        <v>430</v>
      </c>
      <c r="P151" t="s">
        <v>430</v>
      </c>
      <c r="Q151" t="s">
        <v>129</v>
      </c>
      <c r="R151" s="1">
        <v>25000000</v>
      </c>
      <c r="S151" s="1">
        <v>0</v>
      </c>
      <c r="T151" s="1">
        <v>0</v>
      </c>
      <c r="U151" s="1">
        <v>0</v>
      </c>
      <c r="V151" s="1">
        <v>0</v>
      </c>
      <c r="W151" s="1">
        <f t="shared" si="10"/>
        <v>0</v>
      </c>
      <c r="X151" s="16">
        <v>0</v>
      </c>
      <c r="Y151" s="16">
        <v>0</v>
      </c>
      <c r="Z151" s="1">
        <v>25000000</v>
      </c>
      <c r="AA151" s="17">
        <v>45181</v>
      </c>
      <c r="AB151" s="17">
        <v>52291</v>
      </c>
      <c r="AC151" s="1">
        <v>150000000</v>
      </c>
      <c r="AD151" s="1">
        <v>150000000</v>
      </c>
      <c r="AE151" s="16">
        <f t="shared" si="11"/>
        <v>16.594520547945205</v>
      </c>
      <c r="AF151" s="16">
        <f t="shared" si="12"/>
        <v>19.479452054794521</v>
      </c>
      <c r="AG151" s="19">
        <v>4.9099999999999998E-2</v>
      </c>
      <c r="AH151" t="s">
        <v>268</v>
      </c>
      <c r="AI151">
        <v>1.32E-2</v>
      </c>
      <c r="AJ151" s="16">
        <f t="shared" si="13"/>
        <v>16.594520547945205</v>
      </c>
      <c r="AK151" s="16">
        <f t="shared" si="14"/>
        <v>19.479452054794521</v>
      </c>
      <c r="AL151" s="19">
        <v>4.9099999999999998E-2</v>
      </c>
      <c r="AM151" t="s">
        <v>129</v>
      </c>
      <c r="AN151" t="s">
        <v>129</v>
      </c>
      <c r="AO151" s="20">
        <v>46234</v>
      </c>
    </row>
    <row r="152" spans="1:41" x14ac:dyDescent="0.3">
      <c r="A152">
        <v>20599910</v>
      </c>
      <c r="B152">
        <v>1</v>
      </c>
      <c r="C152">
        <v>1</v>
      </c>
      <c r="D152">
        <v>1</v>
      </c>
      <c r="E152" t="s">
        <v>255</v>
      </c>
      <c r="F152" t="s">
        <v>256</v>
      </c>
      <c r="G152" t="s">
        <v>211</v>
      </c>
      <c r="H152" t="s">
        <v>199</v>
      </c>
      <c r="I152" t="s">
        <v>200</v>
      </c>
      <c r="J152" t="s">
        <v>202</v>
      </c>
      <c r="K152" t="s">
        <v>129</v>
      </c>
      <c r="L152" t="s">
        <v>257</v>
      </c>
      <c r="M152" t="s">
        <v>258</v>
      </c>
      <c r="N152" t="s">
        <v>259</v>
      </c>
      <c r="O152" t="s">
        <v>431</v>
      </c>
      <c r="P152" t="s">
        <v>431</v>
      </c>
      <c r="Q152" t="s">
        <v>129</v>
      </c>
      <c r="R152" s="1">
        <v>46262638.659999996</v>
      </c>
      <c r="S152" s="1">
        <v>0</v>
      </c>
      <c r="T152" s="1">
        <v>0</v>
      </c>
      <c r="U152" s="1">
        <v>0</v>
      </c>
      <c r="V152" s="1">
        <v>0</v>
      </c>
      <c r="W152" s="1">
        <f t="shared" si="10"/>
        <v>0</v>
      </c>
      <c r="X152" s="16">
        <v>0</v>
      </c>
      <c r="Y152" s="16">
        <v>0</v>
      </c>
      <c r="Z152" s="1">
        <v>46262638.659999996</v>
      </c>
      <c r="AA152" s="17">
        <v>45349</v>
      </c>
      <c r="AB152" s="17">
        <v>51210</v>
      </c>
      <c r="AC152" s="1">
        <v>100000000</v>
      </c>
      <c r="AD152" s="1">
        <v>100000000</v>
      </c>
      <c r="AE152" s="16">
        <f t="shared" si="11"/>
        <v>13.632876712328768</v>
      </c>
      <c r="AF152" s="16">
        <f t="shared" si="12"/>
        <v>16.057534246575344</v>
      </c>
      <c r="AG152" s="19">
        <v>4.7600000000000003E-2</v>
      </c>
      <c r="AH152" t="s">
        <v>268</v>
      </c>
      <c r="AI152">
        <v>1.17E-2</v>
      </c>
      <c r="AJ152" s="16">
        <f t="shared" si="13"/>
        <v>13.632876712328768</v>
      </c>
      <c r="AK152" s="16">
        <f t="shared" si="14"/>
        <v>16.057534246575344</v>
      </c>
      <c r="AL152" s="19">
        <v>4.7600000000000003E-2</v>
      </c>
      <c r="AM152" t="s">
        <v>129</v>
      </c>
      <c r="AN152" t="s">
        <v>129</v>
      </c>
      <c r="AO152" s="20">
        <v>46234</v>
      </c>
    </row>
    <row r="153" spans="1:41" x14ac:dyDescent="0.3">
      <c r="A153">
        <v>206092000</v>
      </c>
      <c r="B153">
        <v>1</v>
      </c>
      <c r="C153">
        <v>1</v>
      </c>
      <c r="D153">
        <v>1</v>
      </c>
      <c r="E153" t="s">
        <v>255</v>
      </c>
      <c r="F153" t="s">
        <v>256</v>
      </c>
      <c r="G153" t="s">
        <v>211</v>
      </c>
      <c r="H153" t="s">
        <v>199</v>
      </c>
      <c r="I153" t="s">
        <v>200</v>
      </c>
      <c r="J153" t="s">
        <v>202</v>
      </c>
      <c r="K153" t="s">
        <v>132</v>
      </c>
      <c r="L153" t="s">
        <v>257</v>
      </c>
      <c r="M153" t="s">
        <v>258</v>
      </c>
      <c r="N153" t="s">
        <v>259</v>
      </c>
      <c r="O153" t="s">
        <v>432</v>
      </c>
      <c r="P153" t="s">
        <v>132</v>
      </c>
      <c r="Q153" t="s">
        <v>132</v>
      </c>
      <c r="R153" s="1">
        <v>500000000</v>
      </c>
      <c r="S153" s="1">
        <v>0</v>
      </c>
      <c r="T153" s="1">
        <v>0</v>
      </c>
      <c r="U153" s="1">
        <v>0</v>
      </c>
      <c r="V153" s="1">
        <v>0</v>
      </c>
      <c r="W153" s="1">
        <f t="shared" si="10"/>
        <v>0</v>
      </c>
      <c r="X153" s="16">
        <v>0</v>
      </c>
      <c r="Y153" s="16">
        <v>0</v>
      </c>
      <c r="Z153" s="1">
        <v>500000000</v>
      </c>
      <c r="AA153" s="17">
        <v>46009</v>
      </c>
      <c r="AB153" s="17">
        <v>47109</v>
      </c>
      <c r="AC153" s="1">
        <v>500000000</v>
      </c>
      <c r="AD153" s="1">
        <v>500000000</v>
      </c>
      <c r="AE153" s="16">
        <f t="shared" si="11"/>
        <v>2.3972602739726026</v>
      </c>
      <c r="AF153" s="16">
        <f t="shared" si="12"/>
        <v>3.0136986301369864</v>
      </c>
      <c r="AG153" s="19">
        <v>5.68969E-2</v>
      </c>
      <c r="AH153" t="s">
        <v>433</v>
      </c>
      <c r="AI153">
        <v>0.02</v>
      </c>
      <c r="AJ153" s="16">
        <f t="shared" si="13"/>
        <v>2.3972602739726026</v>
      </c>
      <c r="AK153" s="16">
        <f t="shared" si="14"/>
        <v>3.0136986301369864</v>
      </c>
      <c r="AL153" s="19">
        <v>5.68969E-2</v>
      </c>
      <c r="AM153" t="s">
        <v>132</v>
      </c>
      <c r="AN153" t="s">
        <v>132</v>
      </c>
      <c r="AO153" s="20">
        <v>46234</v>
      </c>
    </row>
    <row r="154" spans="1:41" x14ac:dyDescent="0.3">
      <c r="A154">
        <v>20614000</v>
      </c>
      <c r="B154">
        <v>1</v>
      </c>
      <c r="C154">
        <v>1</v>
      </c>
      <c r="D154">
        <v>1</v>
      </c>
      <c r="E154" t="s">
        <v>434</v>
      </c>
      <c r="F154" t="s">
        <v>256</v>
      </c>
      <c r="G154" t="s">
        <v>211</v>
      </c>
      <c r="H154" t="s">
        <v>199</v>
      </c>
      <c r="I154" t="s">
        <v>200</v>
      </c>
      <c r="J154" t="s">
        <v>202</v>
      </c>
      <c r="K154" t="s">
        <v>131</v>
      </c>
      <c r="L154" t="s">
        <v>257</v>
      </c>
      <c r="M154" t="s">
        <v>258</v>
      </c>
      <c r="N154" t="s">
        <v>259</v>
      </c>
      <c r="O154" t="s">
        <v>435</v>
      </c>
      <c r="P154" t="s">
        <v>435</v>
      </c>
      <c r="Q154" t="s">
        <v>131</v>
      </c>
      <c r="R154" s="1">
        <v>7562385.7230000002</v>
      </c>
      <c r="S154" s="1">
        <v>0</v>
      </c>
      <c r="T154" s="1">
        <v>0</v>
      </c>
      <c r="U154" s="1">
        <v>0</v>
      </c>
      <c r="V154" s="1">
        <v>0</v>
      </c>
      <c r="W154" s="1">
        <f t="shared" si="10"/>
        <v>42270.394999999553</v>
      </c>
      <c r="X154" s="16">
        <v>0</v>
      </c>
      <c r="Y154" s="16">
        <v>0</v>
      </c>
      <c r="Z154" s="1">
        <v>7604656.1179999998</v>
      </c>
      <c r="AA154" s="17">
        <v>39157</v>
      </c>
      <c r="AB154" s="17">
        <v>52916</v>
      </c>
      <c r="AC154" s="1">
        <v>14144823</v>
      </c>
      <c r="AD154" s="1">
        <v>12962161.161</v>
      </c>
      <c r="AE154" s="16">
        <f t="shared" si="11"/>
        <v>18.306849315068494</v>
      </c>
      <c r="AF154" s="16">
        <f t="shared" si="12"/>
        <v>37.695890410958903</v>
      </c>
      <c r="AG154" s="19">
        <v>7.4999999999999997E-3</v>
      </c>
      <c r="AH154" t="s">
        <v>436</v>
      </c>
      <c r="AI154">
        <v>0</v>
      </c>
      <c r="AJ154" s="16">
        <f t="shared" si="13"/>
        <v>18.306849315068494</v>
      </c>
      <c r="AK154" s="16">
        <f t="shared" si="14"/>
        <v>37.695890410958903</v>
      </c>
      <c r="AL154" s="19">
        <v>7.4999999999999997E-3</v>
      </c>
      <c r="AM154" t="s">
        <v>131</v>
      </c>
      <c r="AN154" t="s">
        <v>131</v>
      </c>
      <c r="AO154" s="20">
        <v>46234</v>
      </c>
    </row>
    <row r="155" spans="1:41" x14ac:dyDescent="0.3">
      <c r="A155">
        <v>20615000</v>
      </c>
      <c r="B155">
        <v>1</v>
      </c>
      <c r="C155">
        <v>1</v>
      </c>
      <c r="D155">
        <v>1</v>
      </c>
      <c r="E155" t="s">
        <v>434</v>
      </c>
      <c r="F155" t="s">
        <v>256</v>
      </c>
      <c r="G155" t="s">
        <v>211</v>
      </c>
      <c r="H155" t="s">
        <v>199</v>
      </c>
      <c r="I155" t="s">
        <v>200</v>
      </c>
      <c r="J155" t="s">
        <v>202</v>
      </c>
      <c r="K155" t="s">
        <v>131</v>
      </c>
      <c r="L155" t="s">
        <v>257</v>
      </c>
      <c r="M155" t="s">
        <v>258</v>
      </c>
      <c r="N155" t="s">
        <v>259</v>
      </c>
      <c r="O155" t="s">
        <v>437</v>
      </c>
      <c r="P155" t="s">
        <v>437</v>
      </c>
      <c r="Q155" t="s">
        <v>131</v>
      </c>
      <c r="R155" s="1">
        <v>935639.73</v>
      </c>
      <c r="S155" s="1">
        <v>0</v>
      </c>
      <c r="T155" s="1">
        <v>0</v>
      </c>
      <c r="U155" s="1">
        <v>0</v>
      </c>
      <c r="V155" s="1">
        <v>0</v>
      </c>
      <c r="W155" s="1">
        <f t="shared" si="10"/>
        <v>5229.8129999999655</v>
      </c>
      <c r="X155" s="16">
        <v>0</v>
      </c>
      <c r="Y155" s="16">
        <v>0</v>
      </c>
      <c r="Z155" s="1">
        <v>940869.54299999995</v>
      </c>
      <c r="AA155" s="17">
        <v>40637</v>
      </c>
      <c r="AB155" s="17">
        <v>47437</v>
      </c>
      <c r="AC155" s="1">
        <v>7929673.5</v>
      </c>
      <c r="AD155" s="1">
        <v>6383973.6626738999</v>
      </c>
      <c r="AE155" s="16">
        <f t="shared" si="11"/>
        <v>3.2958904109589042</v>
      </c>
      <c r="AF155" s="16">
        <f t="shared" si="12"/>
        <v>18.63013698630137</v>
      </c>
      <c r="AG155" s="19">
        <v>4.4699999999999997E-2</v>
      </c>
      <c r="AH155" t="s">
        <v>438</v>
      </c>
      <c r="AI155">
        <v>0</v>
      </c>
      <c r="AJ155" s="16">
        <f t="shared" si="13"/>
        <v>3.2958904109589042</v>
      </c>
      <c r="AK155" s="16">
        <f t="shared" si="14"/>
        <v>18.63013698630137</v>
      </c>
      <c r="AL155" s="19">
        <v>4.4699999999999997E-2</v>
      </c>
      <c r="AM155" t="s">
        <v>131</v>
      </c>
      <c r="AN155" t="s">
        <v>131</v>
      </c>
      <c r="AO155" s="20">
        <v>46234</v>
      </c>
    </row>
    <row r="156" spans="1:41" x14ac:dyDescent="0.3">
      <c r="A156">
        <v>20615001</v>
      </c>
      <c r="B156">
        <v>1</v>
      </c>
      <c r="C156">
        <v>1</v>
      </c>
      <c r="D156">
        <v>1</v>
      </c>
      <c r="E156" t="s">
        <v>434</v>
      </c>
      <c r="F156" t="s">
        <v>256</v>
      </c>
      <c r="G156" t="s">
        <v>211</v>
      </c>
      <c r="H156" t="s">
        <v>199</v>
      </c>
      <c r="I156" t="s">
        <v>200</v>
      </c>
      <c r="J156" t="s">
        <v>202</v>
      </c>
      <c r="K156" t="s">
        <v>131</v>
      </c>
      <c r="L156" t="s">
        <v>257</v>
      </c>
      <c r="M156" t="s">
        <v>258</v>
      </c>
      <c r="N156" t="s">
        <v>259</v>
      </c>
      <c r="O156" t="s">
        <v>439</v>
      </c>
      <c r="P156" t="s">
        <v>439</v>
      </c>
      <c r="Q156" t="s">
        <v>131</v>
      </c>
      <c r="R156" s="1">
        <v>243900.253</v>
      </c>
      <c r="S156" s="1">
        <v>0</v>
      </c>
      <c r="T156" s="1">
        <v>0</v>
      </c>
      <c r="U156" s="1">
        <v>0</v>
      </c>
      <c r="V156" s="1">
        <v>0</v>
      </c>
      <c r="W156" s="1">
        <f t="shared" si="10"/>
        <v>1363.2950000000128</v>
      </c>
      <c r="X156" s="16">
        <v>0</v>
      </c>
      <c r="Y156" s="16">
        <v>0</v>
      </c>
      <c r="Z156" s="1">
        <v>245263.54800000001</v>
      </c>
      <c r="AA156" s="17">
        <v>40637</v>
      </c>
      <c r="AB156" s="17">
        <v>47437</v>
      </c>
      <c r="AC156" s="1">
        <v>3786240.5</v>
      </c>
      <c r="AD156" s="1">
        <v>2236633.0808243998</v>
      </c>
      <c r="AE156" s="16">
        <f t="shared" si="11"/>
        <v>3.2958904109589042</v>
      </c>
      <c r="AF156" s="16">
        <f t="shared" si="12"/>
        <v>18.63013698630137</v>
      </c>
      <c r="AG156" s="19">
        <v>4.4699999999999997E-2</v>
      </c>
      <c r="AH156" t="s">
        <v>438</v>
      </c>
      <c r="AI156">
        <v>0</v>
      </c>
      <c r="AJ156" s="16">
        <f t="shared" si="13"/>
        <v>3.2958904109589042</v>
      </c>
      <c r="AK156" s="16">
        <f t="shared" si="14"/>
        <v>18.63013698630137</v>
      </c>
      <c r="AL156" s="19">
        <v>4.4699999999999997E-2</v>
      </c>
      <c r="AM156" t="s">
        <v>131</v>
      </c>
      <c r="AN156" t="s">
        <v>131</v>
      </c>
      <c r="AO156" s="20">
        <v>46234</v>
      </c>
    </row>
    <row r="157" spans="1:41" x14ac:dyDescent="0.3">
      <c r="A157">
        <v>20616000</v>
      </c>
      <c r="B157">
        <v>1</v>
      </c>
      <c r="C157">
        <v>1</v>
      </c>
      <c r="D157">
        <v>1</v>
      </c>
      <c r="E157" t="s">
        <v>434</v>
      </c>
      <c r="F157" t="s">
        <v>256</v>
      </c>
      <c r="G157" t="s">
        <v>211</v>
      </c>
      <c r="H157" t="s">
        <v>199</v>
      </c>
      <c r="I157" t="s">
        <v>200</v>
      </c>
      <c r="J157" t="s">
        <v>202</v>
      </c>
      <c r="K157" t="s">
        <v>131</v>
      </c>
      <c r="L157" t="s">
        <v>257</v>
      </c>
      <c r="M157" t="s">
        <v>258</v>
      </c>
      <c r="N157" t="s">
        <v>259</v>
      </c>
      <c r="O157" t="s">
        <v>440</v>
      </c>
      <c r="P157" t="s">
        <v>440</v>
      </c>
      <c r="Q157" t="s">
        <v>131</v>
      </c>
      <c r="R157" s="1">
        <v>4169726.2450000001</v>
      </c>
      <c r="S157" s="1">
        <v>0</v>
      </c>
      <c r="T157" s="1">
        <v>0</v>
      </c>
      <c r="U157" s="1">
        <v>0</v>
      </c>
      <c r="V157" s="1">
        <v>0</v>
      </c>
      <c r="W157" s="1">
        <f t="shared" si="10"/>
        <v>23306.92799999984</v>
      </c>
      <c r="X157" s="16">
        <v>0</v>
      </c>
      <c r="Y157" s="16">
        <v>0</v>
      </c>
      <c r="Z157" s="1">
        <v>4193033.173</v>
      </c>
      <c r="AA157" s="17">
        <v>41059</v>
      </c>
      <c r="AB157" s="17">
        <v>47802</v>
      </c>
      <c r="AC157" s="1">
        <v>15359277.5</v>
      </c>
      <c r="AD157" s="1">
        <v>14100159.532821</v>
      </c>
      <c r="AE157" s="16">
        <f t="shared" si="11"/>
        <v>4.2958904109589042</v>
      </c>
      <c r="AF157" s="16">
        <f t="shared" si="12"/>
        <v>18.473972602739725</v>
      </c>
      <c r="AG157" s="19">
        <v>4.4699999999999997E-2</v>
      </c>
      <c r="AH157" t="s">
        <v>438</v>
      </c>
      <c r="AI157">
        <v>0</v>
      </c>
      <c r="AJ157" s="16">
        <f t="shared" si="13"/>
        <v>4.2958904109589042</v>
      </c>
      <c r="AK157" s="16">
        <f t="shared" si="14"/>
        <v>18.473972602739725</v>
      </c>
      <c r="AL157" s="19">
        <v>4.4699999999999997E-2</v>
      </c>
      <c r="AM157" t="s">
        <v>131</v>
      </c>
      <c r="AN157" t="s">
        <v>131</v>
      </c>
      <c r="AO157" s="20">
        <v>46234</v>
      </c>
    </row>
    <row r="158" spans="1:41" x14ac:dyDescent="0.3">
      <c r="A158">
        <v>20616001</v>
      </c>
      <c r="B158">
        <v>1</v>
      </c>
      <c r="C158">
        <v>1</v>
      </c>
      <c r="D158">
        <v>1</v>
      </c>
      <c r="E158" t="s">
        <v>441</v>
      </c>
      <c r="F158" t="s">
        <v>256</v>
      </c>
      <c r="G158" t="s">
        <v>211</v>
      </c>
      <c r="H158" t="s">
        <v>199</v>
      </c>
      <c r="I158" t="s">
        <v>200</v>
      </c>
      <c r="J158" t="s">
        <v>202</v>
      </c>
      <c r="K158" t="s">
        <v>131</v>
      </c>
      <c r="L158" t="s">
        <v>257</v>
      </c>
      <c r="M158" t="s">
        <v>258</v>
      </c>
      <c r="N158" t="s">
        <v>259</v>
      </c>
      <c r="O158" t="s">
        <v>442</v>
      </c>
      <c r="P158" t="s">
        <v>442</v>
      </c>
      <c r="Q158" t="s">
        <v>131</v>
      </c>
      <c r="R158" s="1">
        <v>3584287.5060000001</v>
      </c>
      <c r="S158" s="1">
        <v>0</v>
      </c>
      <c r="T158" s="1">
        <v>0</v>
      </c>
      <c r="U158" s="1">
        <v>0</v>
      </c>
      <c r="V158" s="1">
        <v>0</v>
      </c>
      <c r="W158" s="1">
        <f t="shared" si="10"/>
        <v>33420.296000000089</v>
      </c>
      <c r="X158" s="16">
        <v>0</v>
      </c>
      <c r="Y158" s="16">
        <v>0</v>
      </c>
      <c r="Z158" s="1">
        <v>3617707.8020000001</v>
      </c>
      <c r="AA158" s="17">
        <v>41059</v>
      </c>
      <c r="AB158" s="17">
        <v>47802</v>
      </c>
      <c r="AC158" s="1">
        <v>12699382.5</v>
      </c>
      <c r="AD158" s="1">
        <v>11628528.205839001</v>
      </c>
      <c r="AE158" s="16">
        <f t="shared" si="11"/>
        <v>4.2958904109589042</v>
      </c>
      <c r="AF158" s="16">
        <f t="shared" si="12"/>
        <v>18.473972602739725</v>
      </c>
      <c r="AG158" s="19">
        <v>3.9E-2</v>
      </c>
      <c r="AH158" t="s">
        <v>438</v>
      </c>
      <c r="AI158">
        <v>0</v>
      </c>
      <c r="AJ158" s="16">
        <f t="shared" si="13"/>
        <v>4.2958904109589042</v>
      </c>
      <c r="AK158" s="16">
        <f t="shared" si="14"/>
        <v>18.473972602739725</v>
      </c>
      <c r="AL158" s="19">
        <v>3.9E-2</v>
      </c>
      <c r="AM158" t="s">
        <v>131</v>
      </c>
      <c r="AN158" t="s">
        <v>131</v>
      </c>
      <c r="AO158" s="20">
        <v>46234</v>
      </c>
    </row>
    <row r="159" spans="1:41" x14ac:dyDescent="0.3">
      <c r="A159">
        <v>20617000</v>
      </c>
      <c r="B159">
        <v>1</v>
      </c>
      <c r="C159">
        <v>1</v>
      </c>
      <c r="D159">
        <v>1</v>
      </c>
      <c r="E159" t="s">
        <v>441</v>
      </c>
      <c r="F159" t="s">
        <v>256</v>
      </c>
      <c r="G159" t="s">
        <v>211</v>
      </c>
      <c r="H159" t="s">
        <v>199</v>
      </c>
      <c r="I159" t="s">
        <v>200</v>
      </c>
      <c r="J159" t="s">
        <v>202</v>
      </c>
      <c r="K159" t="s">
        <v>131</v>
      </c>
      <c r="L159" t="s">
        <v>257</v>
      </c>
      <c r="M159" t="s">
        <v>258</v>
      </c>
      <c r="N159" t="s">
        <v>259</v>
      </c>
      <c r="O159" t="s">
        <v>443</v>
      </c>
      <c r="P159" t="s">
        <v>443</v>
      </c>
      <c r="Q159" t="s">
        <v>131</v>
      </c>
      <c r="R159" s="1">
        <v>1568554.2290000001</v>
      </c>
      <c r="S159" s="1">
        <v>0</v>
      </c>
      <c r="T159" s="1">
        <v>0</v>
      </c>
      <c r="U159" s="1">
        <v>0</v>
      </c>
      <c r="V159" s="1">
        <v>0</v>
      </c>
      <c r="W159" s="1">
        <f t="shared" si="10"/>
        <v>14625.373999999836</v>
      </c>
      <c r="X159" s="16">
        <v>0</v>
      </c>
      <c r="Y159" s="16">
        <v>0</v>
      </c>
      <c r="Z159" s="1">
        <v>1583179.6029999999</v>
      </c>
      <c r="AA159" s="17">
        <v>42983</v>
      </c>
      <c r="AB159" s="17">
        <v>49994</v>
      </c>
      <c r="AC159" s="1">
        <v>16896937.5</v>
      </c>
      <c r="AD159" s="1">
        <v>1942635.13</v>
      </c>
      <c r="AE159" s="16">
        <f t="shared" si="11"/>
        <v>10.301369863013699</v>
      </c>
      <c r="AF159" s="16">
        <f t="shared" si="12"/>
        <v>19.208219178082192</v>
      </c>
      <c r="AG159" s="19">
        <v>3.9E-2</v>
      </c>
      <c r="AH159" t="s">
        <v>438</v>
      </c>
      <c r="AI159">
        <v>0</v>
      </c>
      <c r="AJ159" s="16">
        <f t="shared" si="13"/>
        <v>10.301369863013699</v>
      </c>
      <c r="AK159" s="16">
        <f t="shared" si="14"/>
        <v>19.208219178082192</v>
      </c>
      <c r="AL159" s="19">
        <v>3.9E-2</v>
      </c>
      <c r="AM159" t="s">
        <v>131</v>
      </c>
      <c r="AN159" t="s">
        <v>131</v>
      </c>
      <c r="AO159" s="20">
        <v>46234</v>
      </c>
    </row>
    <row r="160" spans="1:41" x14ac:dyDescent="0.3">
      <c r="A160">
        <v>20619000</v>
      </c>
      <c r="B160">
        <v>1</v>
      </c>
      <c r="C160">
        <v>1</v>
      </c>
      <c r="D160">
        <v>1</v>
      </c>
      <c r="E160" t="s">
        <v>255</v>
      </c>
      <c r="F160" t="s">
        <v>256</v>
      </c>
      <c r="G160" t="s">
        <v>211</v>
      </c>
      <c r="H160" t="s">
        <v>199</v>
      </c>
      <c r="I160" t="s">
        <v>200</v>
      </c>
      <c r="J160" t="s">
        <v>202</v>
      </c>
      <c r="K160" t="s">
        <v>131</v>
      </c>
      <c r="L160" t="s">
        <v>257</v>
      </c>
      <c r="M160" t="s">
        <v>258</v>
      </c>
      <c r="N160" t="s">
        <v>259</v>
      </c>
      <c r="O160" t="s">
        <v>444</v>
      </c>
      <c r="P160" t="s">
        <v>444</v>
      </c>
      <c r="Q160" t="s">
        <v>131</v>
      </c>
      <c r="R160" s="1">
        <v>1794976.19</v>
      </c>
      <c r="S160" s="1">
        <v>0</v>
      </c>
      <c r="T160" s="1">
        <v>0</v>
      </c>
      <c r="U160" s="1">
        <v>0</v>
      </c>
      <c r="V160" s="1">
        <v>0</v>
      </c>
      <c r="W160" s="1">
        <f t="shared" si="10"/>
        <v>0</v>
      </c>
      <c r="X160" s="16">
        <v>0</v>
      </c>
      <c r="Y160" s="16">
        <v>0</v>
      </c>
      <c r="Z160" s="1">
        <v>1794976.19</v>
      </c>
      <c r="AA160" s="17">
        <v>43654</v>
      </c>
      <c r="AB160" s="17">
        <v>50175</v>
      </c>
      <c r="AC160" s="1">
        <v>10000000</v>
      </c>
      <c r="AD160" s="1">
        <v>1958156.19</v>
      </c>
      <c r="AE160" s="16">
        <f t="shared" si="11"/>
        <v>10.797260273972602</v>
      </c>
      <c r="AF160" s="16">
        <f t="shared" si="12"/>
        <v>17.865753424657534</v>
      </c>
      <c r="AG160" s="19">
        <v>1.7100000000000001E-2</v>
      </c>
      <c r="AH160" t="s">
        <v>438</v>
      </c>
      <c r="AI160">
        <v>0</v>
      </c>
      <c r="AJ160" s="16">
        <f t="shared" si="13"/>
        <v>10.797260273972602</v>
      </c>
      <c r="AK160" s="16">
        <f t="shared" si="14"/>
        <v>17.865753424657534</v>
      </c>
      <c r="AL160" s="19">
        <v>1.7100000000000001E-2</v>
      </c>
      <c r="AM160" t="s">
        <v>131</v>
      </c>
      <c r="AN160" t="s">
        <v>131</v>
      </c>
      <c r="AO160" s="20">
        <v>46234</v>
      </c>
    </row>
    <row r="161" spans="1:41" x14ac:dyDescent="0.3">
      <c r="A161">
        <v>20620000</v>
      </c>
      <c r="B161">
        <v>1</v>
      </c>
      <c r="C161">
        <v>1</v>
      </c>
      <c r="D161">
        <v>1</v>
      </c>
      <c r="E161" t="s">
        <v>255</v>
      </c>
      <c r="F161" t="s">
        <v>256</v>
      </c>
      <c r="G161" t="s">
        <v>211</v>
      </c>
      <c r="H161" t="s">
        <v>199</v>
      </c>
      <c r="I161" t="s">
        <v>200</v>
      </c>
      <c r="J161" t="s">
        <v>202</v>
      </c>
      <c r="K161" t="s">
        <v>131</v>
      </c>
      <c r="L161" t="s">
        <v>257</v>
      </c>
      <c r="M161" t="s">
        <v>258</v>
      </c>
      <c r="N161" t="s">
        <v>259</v>
      </c>
      <c r="O161" t="s">
        <v>445</v>
      </c>
      <c r="P161" t="s">
        <v>445</v>
      </c>
      <c r="Q161" t="s">
        <v>131</v>
      </c>
      <c r="R161" s="1">
        <v>8400092.5099999998</v>
      </c>
      <c r="S161" s="1">
        <v>523909.41</v>
      </c>
      <c r="T161" s="1">
        <v>0</v>
      </c>
      <c r="U161" s="1">
        <v>0</v>
      </c>
      <c r="V161" s="1">
        <v>0</v>
      </c>
      <c r="W161" s="1">
        <f t="shared" si="10"/>
        <v>1.7462298274040222E-10</v>
      </c>
      <c r="X161" s="16">
        <v>0</v>
      </c>
      <c r="Y161" s="16">
        <v>0</v>
      </c>
      <c r="Z161" s="1">
        <v>8924001.9199999999</v>
      </c>
      <c r="AA161" s="17">
        <v>44819</v>
      </c>
      <c r="AB161" s="17">
        <v>56203</v>
      </c>
      <c r="AC161" s="1">
        <v>22873341.920000002</v>
      </c>
      <c r="AD161" s="1">
        <v>22873341.920000002</v>
      </c>
      <c r="AE161" s="16">
        <f t="shared" si="11"/>
        <v>27.312328767123287</v>
      </c>
      <c r="AF161" s="16">
        <f t="shared" si="12"/>
        <v>31.18904109589041</v>
      </c>
      <c r="AG161" s="19">
        <v>2.63E-2</v>
      </c>
      <c r="AH161" t="s">
        <v>438</v>
      </c>
      <c r="AI161">
        <v>0</v>
      </c>
      <c r="AJ161" s="16">
        <f t="shared" si="13"/>
        <v>27.312328767123287</v>
      </c>
      <c r="AK161" s="16">
        <f t="shared" si="14"/>
        <v>31.18904109589041</v>
      </c>
      <c r="AL161" s="19">
        <v>2.63E-2</v>
      </c>
      <c r="AM161" t="s">
        <v>131</v>
      </c>
      <c r="AN161" t="s">
        <v>131</v>
      </c>
      <c r="AO161" s="20">
        <v>46234</v>
      </c>
    </row>
    <row r="162" spans="1:41" x14ac:dyDescent="0.3">
      <c r="A162">
        <v>20621000</v>
      </c>
      <c r="B162">
        <v>1</v>
      </c>
      <c r="C162">
        <v>1</v>
      </c>
      <c r="D162">
        <v>1</v>
      </c>
      <c r="E162" t="s">
        <v>255</v>
      </c>
      <c r="F162" t="s">
        <v>256</v>
      </c>
      <c r="G162" t="s">
        <v>211</v>
      </c>
      <c r="H162" t="s">
        <v>199</v>
      </c>
      <c r="I162" t="s">
        <v>200</v>
      </c>
      <c r="J162" t="s">
        <v>202</v>
      </c>
      <c r="K162" t="s">
        <v>131</v>
      </c>
      <c r="L162" t="s">
        <v>257</v>
      </c>
      <c r="M162" t="s">
        <v>258</v>
      </c>
      <c r="N162" t="s">
        <v>259</v>
      </c>
      <c r="O162" t="s">
        <v>446</v>
      </c>
      <c r="P162" t="s">
        <v>446</v>
      </c>
      <c r="Q162" t="s">
        <v>131</v>
      </c>
      <c r="R162" s="1">
        <v>2435000.02</v>
      </c>
      <c r="S162" s="1">
        <v>0</v>
      </c>
      <c r="T162" s="1">
        <v>0</v>
      </c>
      <c r="U162" s="1">
        <v>0</v>
      </c>
      <c r="V162" s="1">
        <v>0</v>
      </c>
      <c r="W162" s="1">
        <f t="shared" si="10"/>
        <v>0</v>
      </c>
      <c r="X162" s="16">
        <v>0</v>
      </c>
      <c r="Y162" s="16">
        <v>0</v>
      </c>
      <c r="Z162" s="1">
        <v>2435000.02</v>
      </c>
      <c r="AA162" s="17">
        <v>45331</v>
      </c>
      <c r="AB162" s="17">
        <v>52702</v>
      </c>
      <c r="AC162" s="1">
        <v>20000000</v>
      </c>
      <c r="AD162" s="1">
        <v>20000000</v>
      </c>
      <c r="AE162" s="16">
        <f t="shared" si="11"/>
        <v>17.720547945205478</v>
      </c>
      <c r="AF162" s="16">
        <f t="shared" si="12"/>
        <v>20.194520547945206</v>
      </c>
      <c r="AG162" s="19">
        <v>5.5424000000000001E-2</v>
      </c>
      <c r="AH162" t="s">
        <v>438</v>
      </c>
      <c r="AI162">
        <v>1.7100000000000001E-2</v>
      </c>
      <c r="AJ162" s="16">
        <f t="shared" si="13"/>
        <v>17.720547945205478</v>
      </c>
      <c r="AK162" s="16">
        <f t="shared" si="14"/>
        <v>20.194520547945206</v>
      </c>
      <c r="AL162" s="19">
        <v>5.5424000000000001E-2</v>
      </c>
      <c r="AM162" t="s">
        <v>131</v>
      </c>
      <c r="AN162" t="s">
        <v>131</v>
      </c>
      <c r="AO162" s="20">
        <v>46234</v>
      </c>
    </row>
    <row r="163" spans="1:41" x14ac:dyDescent="0.3">
      <c r="A163">
        <v>20700000</v>
      </c>
      <c r="B163">
        <v>1</v>
      </c>
      <c r="C163">
        <v>1</v>
      </c>
      <c r="D163">
        <v>1</v>
      </c>
      <c r="E163" t="s">
        <v>255</v>
      </c>
      <c r="F163" t="s">
        <v>256</v>
      </c>
      <c r="G163" t="s">
        <v>211</v>
      </c>
      <c r="H163" t="s">
        <v>199</v>
      </c>
      <c r="I163" t="s">
        <v>200</v>
      </c>
      <c r="J163" t="s">
        <v>202</v>
      </c>
      <c r="K163" t="s">
        <v>129</v>
      </c>
      <c r="L163" t="s">
        <v>257</v>
      </c>
      <c r="M163" t="s">
        <v>258</v>
      </c>
      <c r="N163" t="s">
        <v>259</v>
      </c>
      <c r="O163" t="s">
        <v>447</v>
      </c>
      <c r="P163" t="s">
        <v>447</v>
      </c>
      <c r="Q163" t="s">
        <v>129</v>
      </c>
      <c r="R163" s="1">
        <v>700000000</v>
      </c>
      <c r="S163" s="1">
        <v>0</v>
      </c>
      <c r="T163" s="1">
        <v>0</v>
      </c>
      <c r="U163" s="1">
        <v>0</v>
      </c>
      <c r="V163" s="1">
        <v>0</v>
      </c>
      <c r="W163" s="1">
        <f t="shared" si="10"/>
        <v>0</v>
      </c>
      <c r="X163" s="16">
        <v>0</v>
      </c>
      <c r="Y163" s="16">
        <v>0</v>
      </c>
      <c r="Z163" s="1">
        <v>700000000</v>
      </c>
      <c r="AA163" s="17">
        <v>45519</v>
      </c>
      <c r="AB163" s="17">
        <v>50693</v>
      </c>
      <c r="AC163" s="1">
        <v>700000000</v>
      </c>
      <c r="AD163" s="1">
        <v>700000000</v>
      </c>
      <c r="AE163" s="16">
        <f t="shared" si="11"/>
        <v>12.216438356164383</v>
      </c>
      <c r="AF163" s="16">
        <f t="shared" si="12"/>
        <v>14.175342465753424</v>
      </c>
      <c r="AG163" s="19">
        <v>4.7899999999999998E-2</v>
      </c>
      <c r="AH163" t="s">
        <v>268</v>
      </c>
      <c r="AI163">
        <v>1.2E-2</v>
      </c>
      <c r="AJ163" s="16">
        <f t="shared" si="13"/>
        <v>12.216438356164383</v>
      </c>
      <c r="AK163" s="16">
        <f t="shared" si="14"/>
        <v>14.175342465753424</v>
      </c>
      <c r="AL163" s="19">
        <v>4.7899999999999998E-2</v>
      </c>
      <c r="AM163" t="s">
        <v>129</v>
      </c>
      <c r="AN163" t="s">
        <v>129</v>
      </c>
      <c r="AO163" s="20">
        <v>46234</v>
      </c>
    </row>
    <row r="164" spans="1:41" x14ac:dyDescent="0.3">
      <c r="A164">
        <v>20701100</v>
      </c>
      <c r="B164">
        <v>1</v>
      </c>
      <c r="C164">
        <v>1</v>
      </c>
      <c r="D164">
        <v>0</v>
      </c>
      <c r="E164" t="s">
        <v>255</v>
      </c>
      <c r="F164" t="s">
        <v>256</v>
      </c>
      <c r="G164" t="s">
        <v>211</v>
      </c>
      <c r="H164" t="s">
        <v>204</v>
      </c>
      <c r="I164" t="s">
        <v>206</v>
      </c>
      <c r="J164" t="s">
        <v>202</v>
      </c>
      <c r="K164" t="s">
        <v>129</v>
      </c>
      <c r="L164" t="s">
        <v>448</v>
      </c>
      <c r="M164" t="s">
        <v>258</v>
      </c>
      <c r="N164" t="s">
        <v>259</v>
      </c>
      <c r="O164" t="s">
        <v>449</v>
      </c>
      <c r="P164" t="s">
        <v>449</v>
      </c>
      <c r="Q164" t="s">
        <v>129</v>
      </c>
      <c r="R164" s="1">
        <v>8000865.5800000001</v>
      </c>
      <c r="S164" s="1">
        <v>0</v>
      </c>
      <c r="T164" s="1">
        <v>0</v>
      </c>
      <c r="U164" s="1">
        <v>0</v>
      </c>
      <c r="V164" s="1">
        <v>0</v>
      </c>
      <c r="W164" s="1">
        <f t="shared" si="10"/>
        <v>0</v>
      </c>
      <c r="X164" s="16">
        <v>0</v>
      </c>
      <c r="Y164" s="16">
        <v>0</v>
      </c>
      <c r="Z164" s="1">
        <v>8000865.5800000001</v>
      </c>
      <c r="AA164" s="17">
        <v>45629</v>
      </c>
      <c r="AB164" s="17">
        <v>52824</v>
      </c>
      <c r="AC164" s="1">
        <v>100000000</v>
      </c>
      <c r="AD164" s="1">
        <v>100000000</v>
      </c>
      <c r="AE164" s="16">
        <f t="shared" si="11"/>
        <v>18.054794520547944</v>
      </c>
      <c r="AF164" s="16">
        <f t="shared" si="12"/>
        <v>19.712328767123289</v>
      </c>
      <c r="AG164" s="19">
        <v>4.9099999999999998E-2</v>
      </c>
      <c r="AH164" t="s">
        <v>268</v>
      </c>
      <c r="AI164">
        <v>1.32E-2</v>
      </c>
      <c r="AJ164" s="16">
        <f t="shared" si="13"/>
        <v>18.054794520547944</v>
      </c>
      <c r="AK164" s="16">
        <f t="shared" si="14"/>
        <v>19.712328767123289</v>
      </c>
      <c r="AL164" s="19">
        <v>4.9099999999999998E-2</v>
      </c>
      <c r="AM164" t="s">
        <v>129</v>
      </c>
      <c r="AN164" t="s">
        <v>129</v>
      </c>
      <c r="AO164" s="20">
        <v>46234</v>
      </c>
    </row>
    <row r="165" spans="1:41" x14ac:dyDescent="0.3">
      <c r="A165">
        <v>20702100</v>
      </c>
      <c r="B165">
        <v>1</v>
      </c>
      <c r="C165">
        <v>1</v>
      </c>
      <c r="D165">
        <v>1</v>
      </c>
      <c r="E165" t="s">
        <v>255</v>
      </c>
      <c r="F165" t="s">
        <v>256</v>
      </c>
      <c r="G165" t="s">
        <v>211</v>
      </c>
      <c r="H165" t="s">
        <v>199</v>
      </c>
      <c r="I165" t="s">
        <v>200</v>
      </c>
      <c r="J165" t="s">
        <v>202</v>
      </c>
      <c r="K165" t="s">
        <v>129</v>
      </c>
      <c r="L165" t="s">
        <v>257</v>
      </c>
      <c r="M165" t="s">
        <v>258</v>
      </c>
      <c r="N165" t="s">
        <v>259</v>
      </c>
      <c r="O165" t="s">
        <v>450</v>
      </c>
      <c r="P165" t="s">
        <v>450</v>
      </c>
      <c r="Q165" t="s">
        <v>129</v>
      </c>
      <c r="R165" s="1">
        <v>2187393.36</v>
      </c>
      <c r="S165" s="1">
        <v>0</v>
      </c>
      <c r="T165" s="1">
        <v>0</v>
      </c>
      <c r="U165" s="1">
        <v>0</v>
      </c>
      <c r="V165" s="1">
        <v>0</v>
      </c>
      <c r="W165" s="1">
        <f t="shared" si="10"/>
        <v>0</v>
      </c>
      <c r="X165" s="16">
        <v>0</v>
      </c>
      <c r="Y165" s="16">
        <v>0</v>
      </c>
      <c r="Z165" s="1">
        <v>2187393.36</v>
      </c>
      <c r="AA165" s="17">
        <v>45750</v>
      </c>
      <c r="AB165" s="17">
        <v>51380</v>
      </c>
      <c r="AC165" s="1">
        <v>100000000</v>
      </c>
      <c r="AD165" s="1">
        <v>100000000</v>
      </c>
      <c r="AE165" s="16">
        <f t="shared" si="11"/>
        <v>14.098630136986301</v>
      </c>
      <c r="AF165" s="16">
        <f t="shared" si="12"/>
        <v>15.424657534246576</v>
      </c>
      <c r="AG165" s="19">
        <v>4.9099999999999998E-2</v>
      </c>
      <c r="AH165" t="s">
        <v>268</v>
      </c>
      <c r="AI165">
        <v>1.32E-2</v>
      </c>
      <c r="AJ165" s="16">
        <f t="shared" si="13"/>
        <v>14.098630136986301</v>
      </c>
      <c r="AK165" s="16">
        <f t="shared" si="14"/>
        <v>15.424657534246576</v>
      </c>
      <c r="AL165" s="19">
        <v>4.9099999999999998E-2</v>
      </c>
      <c r="AM165" t="s">
        <v>129</v>
      </c>
      <c r="AN165" t="s">
        <v>129</v>
      </c>
      <c r="AO165" s="20">
        <v>46234</v>
      </c>
    </row>
    <row r="166" spans="1:41" x14ac:dyDescent="0.3">
      <c r="A166">
        <v>20703100</v>
      </c>
      <c r="B166">
        <v>1</v>
      </c>
      <c r="C166">
        <v>1</v>
      </c>
      <c r="D166">
        <v>1</v>
      </c>
      <c r="E166" t="s">
        <v>255</v>
      </c>
      <c r="F166" t="s">
        <v>256</v>
      </c>
      <c r="G166" t="s">
        <v>211</v>
      </c>
      <c r="H166" t="s">
        <v>199</v>
      </c>
      <c r="I166" t="s">
        <v>200</v>
      </c>
      <c r="J166" t="s">
        <v>202</v>
      </c>
      <c r="K166" t="s">
        <v>129</v>
      </c>
      <c r="L166" t="s">
        <v>257</v>
      </c>
      <c r="M166" t="s">
        <v>258</v>
      </c>
      <c r="N166" t="s">
        <v>259</v>
      </c>
      <c r="O166" t="s">
        <v>451</v>
      </c>
      <c r="P166" t="s">
        <v>451</v>
      </c>
      <c r="Q166" t="s">
        <v>129</v>
      </c>
      <c r="R166" s="1">
        <v>26902541.82</v>
      </c>
      <c r="S166" s="1">
        <v>0</v>
      </c>
      <c r="T166" s="1">
        <v>0</v>
      </c>
      <c r="U166" s="1">
        <v>0</v>
      </c>
      <c r="V166" s="1">
        <v>0</v>
      </c>
      <c r="W166" s="1">
        <f t="shared" si="10"/>
        <v>0</v>
      </c>
      <c r="X166" s="16">
        <v>0</v>
      </c>
      <c r="Y166" s="16">
        <v>0</v>
      </c>
      <c r="Z166" s="1">
        <v>26902541.82</v>
      </c>
      <c r="AA166" s="17">
        <v>45838</v>
      </c>
      <c r="AB166" s="17">
        <v>51728</v>
      </c>
      <c r="AC166" s="1">
        <v>100000000</v>
      </c>
      <c r="AD166" s="1">
        <v>100000000</v>
      </c>
      <c r="AE166" s="16">
        <f t="shared" si="11"/>
        <v>15.052054794520547</v>
      </c>
      <c r="AF166" s="16">
        <f t="shared" si="12"/>
        <v>16.136986301369863</v>
      </c>
      <c r="AG166" s="19">
        <v>4.7600000000000003E-2</v>
      </c>
      <c r="AH166" t="s">
        <v>452</v>
      </c>
      <c r="AI166">
        <v>1.17E-2</v>
      </c>
      <c r="AJ166" s="16">
        <f t="shared" si="13"/>
        <v>15.052054794520547</v>
      </c>
      <c r="AK166" s="16">
        <f t="shared" si="14"/>
        <v>16.136986301369863</v>
      </c>
      <c r="AL166" s="19">
        <v>4.7600000000000003E-2</v>
      </c>
      <c r="AM166" t="s">
        <v>129</v>
      </c>
      <c r="AN166" t="s">
        <v>129</v>
      </c>
      <c r="AO166" s="20">
        <v>46234</v>
      </c>
    </row>
    <row r="167" spans="1:41" x14ac:dyDescent="0.3">
      <c r="A167">
        <v>20704100</v>
      </c>
      <c r="B167">
        <v>1</v>
      </c>
      <c r="C167">
        <v>1</v>
      </c>
      <c r="D167">
        <v>1</v>
      </c>
      <c r="E167" t="s">
        <v>255</v>
      </c>
      <c r="F167" t="s">
        <v>256</v>
      </c>
      <c r="G167" t="s">
        <v>211</v>
      </c>
      <c r="H167" t="s">
        <v>199</v>
      </c>
      <c r="I167" t="s">
        <v>200</v>
      </c>
      <c r="J167" t="s">
        <v>202</v>
      </c>
      <c r="K167" t="s">
        <v>129</v>
      </c>
      <c r="L167" t="s">
        <v>257</v>
      </c>
      <c r="M167" t="s">
        <v>258</v>
      </c>
      <c r="N167" t="s">
        <v>259</v>
      </c>
      <c r="O167" t="s">
        <v>453</v>
      </c>
      <c r="P167" t="s">
        <v>453</v>
      </c>
      <c r="Q167" t="s">
        <v>129</v>
      </c>
      <c r="R167" s="1">
        <v>900000000</v>
      </c>
      <c r="S167" s="1">
        <v>0</v>
      </c>
      <c r="T167" s="1">
        <v>0</v>
      </c>
      <c r="U167" s="1">
        <v>0</v>
      </c>
      <c r="V167" s="1">
        <v>0</v>
      </c>
      <c r="W167" s="1">
        <f t="shared" si="10"/>
        <v>0</v>
      </c>
      <c r="X167" s="16">
        <v>0</v>
      </c>
      <c r="Y167" s="16">
        <v>0</v>
      </c>
      <c r="Z167" s="1">
        <v>900000000</v>
      </c>
      <c r="AA167" s="17">
        <v>45987</v>
      </c>
      <c r="AB167" s="17">
        <v>56523</v>
      </c>
      <c r="AC167" s="1">
        <v>900000000</v>
      </c>
      <c r="AD167" s="1">
        <v>900000000</v>
      </c>
      <c r="AE167" s="16">
        <f t="shared" si="11"/>
        <v>28.18904109589041</v>
      </c>
      <c r="AF167" s="16">
        <f t="shared" si="12"/>
        <v>28.865753424657534</v>
      </c>
      <c r="AG167" s="19">
        <v>5.2400000000000002E-2</v>
      </c>
      <c r="AH167" t="s">
        <v>268</v>
      </c>
      <c r="AI167">
        <v>1.6500000000000001E-2</v>
      </c>
      <c r="AJ167" s="16">
        <f t="shared" si="13"/>
        <v>28.18904109589041</v>
      </c>
      <c r="AK167" s="16">
        <f t="shared" si="14"/>
        <v>28.865753424657534</v>
      </c>
      <c r="AL167" s="19">
        <v>5.2400000000000002E-2</v>
      </c>
      <c r="AM167" t="s">
        <v>129</v>
      </c>
      <c r="AN167" t="s">
        <v>129</v>
      </c>
      <c r="AO167" s="20">
        <v>46234</v>
      </c>
    </row>
    <row r="168" spans="1:41" x14ac:dyDescent="0.3">
      <c r="A168">
        <v>20805000</v>
      </c>
      <c r="B168">
        <v>1</v>
      </c>
      <c r="C168">
        <v>1</v>
      </c>
      <c r="D168">
        <v>1</v>
      </c>
      <c r="E168" t="s">
        <v>255</v>
      </c>
      <c r="F168" t="s">
        <v>256</v>
      </c>
      <c r="G168" t="s">
        <v>211</v>
      </c>
      <c r="H168" t="s">
        <v>199</v>
      </c>
      <c r="I168" t="s">
        <v>200</v>
      </c>
      <c r="J168" t="s">
        <v>202</v>
      </c>
      <c r="K168" t="s">
        <v>130</v>
      </c>
      <c r="L168" t="s">
        <v>257</v>
      </c>
      <c r="M168" t="s">
        <v>258</v>
      </c>
      <c r="N168" t="s">
        <v>259</v>
      </c>
      <c r="O168" t="s">
        <v>454</v>
      </c>
      <c r="P168" t="s">
        <v>454</v>
      </c>
      <c r="Q168" t="s">
        <v>130</v>
      </c>
      <c r="R168" s="1">
        <v>21060777.280000001</v>
      </c>
      <c r="S168" s="1">
        <v>0</v>
      </c>
      <c r="T168" s="1">
        <v>0</v>
      </c>
      <c r="U168" s="1">
        <v>0</v>
      </c>
      <c r="V168" s="1">
        <v>0</v>
      </c>
      <c r="W168" s="1">
        <f t="shared" si="10"/>
        <v>0</v>
      </c>
      <c r="X168" s="16">
        <v>0</v>
      </c>
      <c r="Y168" s="16">
        <v>0</v>
      </c>
      <c r="Z168" s="1">
        <v>21060777.280000001</v>
      </c>
      <c r="AA168" s="17">
        <v>40260</v>
      </c>
      <c r="AB168" s="17">
        <v>46835</v>
      </c>
      <c r="AC168" s="1">
        <v>255303921.38</v>
      </c>
      <c r="AD168" s="1">
        <v>146467528.34999999</v>
      </c>
      <c r="AE168" s="16">
        <f t="shared" si="11"/>
        <v>1.6465753424657534</v>
      </c>
      <c r="AF168" s="16">
        <f t="shared" si="12"/>
        <v>18.013698630136986</v>
      </c>
      <c r="AG168" s="19">
        <v>6.6774E-2</v>
      </c>
      <c r="AH168" t="s">
        <v>268</v>
      </c>
      <c r="AI168">
        <v>2.8282999999999999E-2</v>
      </c>
      <c r="AJ168" s="16">
        <f t="shared" si="13"/>
        <v>1.6465753424657534</v>
      </c>
      <c r="AK168" s="16">
        <f t="shared" si="14"/>
        <v>18.013698630136986</v>
      </c>
      <c r="AL168" s="19">
        <v>6.6774E-2</v>
      </c>
      <c r="AM168" t="s">
        <v>130</v>
      </c>
      <c r="AN168" t="s">
        <v>130</v>
      </c>
      <c r="AO168" s="20">
        <v>46234</v>
      </c>
    </row>
    <row r="169" spans="1:41" x14ac:dyDescent="0.3">
      <c r="A169">
        <v>20808000</v>
      </c>
      <c r="B169">
        <v>1</v>
      </c>
      <c r="C169">
        <v>1</v>
      </c>
      <c r="D169">
        <v>1</v>
      </c>
      <c r="E169" t="s">
        <v>255</v>
      </c>
      <c r="F169" t="s">
        <v>256</v>
      </c>
      <c r="G169" t="s">
        <v>211</v>
      </c>
      <c r="H169" t="s">
        <v>199</v>
      </c>
      <c r="I169" t="s">
        <v>200</v>
      </c>
      <c r="J169" t="s">
        <v>202</v>
      </c>
      <c r="K169" t="s">
        <v>130</v>
      </c>
      <c r="L169" t="s">
        <v>257</v>
      </c>
      <c r="M169" t="s">
        <v>258</v>
      </c>
      <c r="N169" t="s">
        <v>259</v>
      </c>
      <c r="O169" t="s">
        <v>455</v>
      </c>
      <c r="P169" t="s">
        <v>455</v>
      </c>
      <c r="Q169" t="s">
        <v>130</v>
      </c>
      <c r="R169" s="1">
        <v>54976483.119999997</v>
      </c>
      <c r="S169" s="1">
        <v>0</v>
      </c>
      <c r="T169" s="1">
        <v>0</v>
      </c>
      <c r="U169" s="1">
        <v>0</v>
      </c>
      <c r="V169" s="1">
        <v>0</v>
      </c>
      <c r="W169" s="1">
        <f t="shared" si="10"/>
        <v>0</v>
      </c>
      <c r="X169" s="16">
        <v>0</v>
      </c>
      <c r="Y169" s="16">
        <v>0</v>
      </c>
      <c r="Z169" s="1">
        <v>54976483.119999997</v>
      </c>
      <c r="AA169" s="17">
        <v>40512</v>
      </c>
      <c r="AB169" s="17">
        <v>47087</v>
      </c>
      <c r="AC169" s="1">
        <v>300000000</v>
      </c>
      <c r="AD169" s="1">
        <v>300000000</v>
      </c>
      <c r="AE169" s="16">
        <f t="shared" si="11"/>
        <v>2.3369863013698629</v>
      </c>
      <c r="AF169" s="16">
        <f t="shared" si="12"/>
        <v>18.013698630136986</v>
      </c>
      <c r="AG169" s="19">
        <v>6.5579999999999999E-2</v>
      </c>
      <c r="AH169" t="s">
        <v>268</v>
      </c>
      <c r="AI169">
        <v>2.8282999999999999E-2</v>
      </c>
      <c r="AJ169" s="16">
        <f t="shared" si="13"/>
        <v>2.3369863013698629</v>
      </c>
      <c r="AK169" s="16">
        <f t="shared" si="14"/>
        <v>18.013698630136986</v>
      </c>
      <c r="AL169" s="19">
        <v>6.5579999999999999E-2</v>
      </c>
      <c r="AM169" t="s">
        <v>130</v>
      </c>
      <c r="AN169" t="s">
        <v>130</v>
      </c>
      <c r="AO169" s="20">
        <v>46234</v>
      </c>
    </row>
    <row r="170" spans="1:41" x14ac:dyDescent="0.3">
      <c r="A170">
        <v>20809000</v>
      </c>
      <c r="B170">
        <v>1</v>
      </c>
      <c r="C170">
        <v>1</v>
      </c>
      <c r="D170">
        <v>1</v>
      </c>
      <c r="E170" t="s">
        <v>255</v>
      </c>
      <c r="F170" t="s">
        <v>256</v>
      </c>
      <c r="G170" t="s">
        <v>211</v>
      </c>
      <c r="H170" t="s">
        <v>199</v>
      </c>
      <c r="I170" t="s">
        <v>200</v>
      </c>
      <c r="J170" t="s">
        <v>202</v>
      </c>
      <c r="K170" t="s">
        <v>130</v>
      </c>
      <c r="L170" t="s">
        <v>257</v>
      </c>
      <c r="M170" t="s">
        <v>258</v>
      </c>
      <c r="N170" t="s">
        <v>259</v>
      </c>
      <c r="O170" t="s">
        <v>456</v>
      </c>
      <c r="P170" t="s">
        <v>456</v>
      </c>
      <c r="Q170" t="s">
        <v>130</v>
      </c>
      <c r="R170" s="1">
        <v>4081341.81</v>
      </c>
      <c r="S170" s="1">
        <v>0</v>
      </c>
      <c r="T170" s="1">
        <v>0</v>
      </c>
      <c r="U170" s="1">
        <v>0</v>
      </c>
      <c r="V170" s="1">
        <v>0</v>
      </c>
      <c r="W170" s="1">
        <f t="shared" si="10"/>
        <v>0</v>
      </c>
      <c r="X170" s="16">
        <v>0</v>
      </c>
      <c r="Y170" s="16">
        <v>0</v>
      </c>
      <c r="Z170" s="1">
        <v>4081341.81</v>
      </c>
      <c r="AA170" s="17">
        <v>40720</v>
      </c>
      <c r="AB170" s="17">
        <v>47297</v>
      </c>
      <c r="AC170" s="1">
        <v>66726740.520000003</v>
      </c>
      <c r="AD170" s="1">
        <v>18557373</v>
      </c>
      <c r="AE170" s="16">
        <f t="shared" si="11"/>
        <v>2.9123287671232876</v>
      </c>
      <c r="AF170" s="16">
        <f t="shared" si="12"/>
        <v>18.019178082191782</v>
      </c>
      <c r="AG170" s="19">
        <v>6.9943000000000005E-2</v>
      </c>
      <c r="AH170" t="s">
        <v>268</v>
      </c>
      <c r="AI170">
        <v>2.8282999999999999E-2</v>
      </c>
      <c r="AJ170" s="16">
        <f t="shared" si="13"/>
        <v>2.9123287671232876</v>
      </c>
      <c r="AK170" s="16">
        <f t="shared" si="14"/>
        <v>18.019178082191782</v>
      </c>
      <c r="AL170" s="19">
        <v>6.9943000000000005E-2</v>
      </c>
      <c r="AM170" t="s">
        <v>130</v>
      </c>
      <c r="AN170" t="s">
        <v>130</v>
      </c>
      <c r="AO170" s="20">
        <v>46234</v>
      </c>
    </row>
    <row r="171" spans="1:41" x14ac:dyDescent="0.3">
      <c r="A171">
        <v>20811000</v>
      </c>
      <c r="B171">
        <v>1</v>
      </c>
      <c r="C171">
        <v>1</v>
      </c>
      <c r="D171">
        <v>1</v>
      </c>
      <c r="E171" t="s">
        <v>255</v>
      </c>
      <c r="F171" t="s">
        <v>256</v>
      </c>
      <c r="G171" t="s">
        <v>211</v>
      </c>
      <c r="H171" t="s">
        <v>199</v>
      </c>
      <c r="I171" t="s">
        <v>200</v>
      </c>
      <c r="J171" t="s">
        <v>202</v>
      </c>
      <c r="K171" t="s">
        <v>130</v>
      </c>
      <c r="L171" t="s">
        <v>257</v>
      </c>
      <c r="M171" t="s">
        <v>258</v>
      </c>
      <c r="N171" t="s">
        <v>259</v>
      </c>
      <c r="O171" t="s">
        <v>457</v>
      </c>
      <c r="P171" t="s">
        <v>457</v>
      </c>
      <c r="Q171" t="s">
        <v>130</v>
      </c>
      <c r="R171" s="1">
        <v>6964768.0700000003</v>
      </c>
      <c r="S171" s="1">
        <v>0</v>
      </c>
      <c r="T171" s="1">
        <v>0</v>
      </c>
      <c r="U171" s="1">
        <v>0</v>
      </c>
      <c r="V171" s="1">
        <v>0</v>
      </c>
      <c r="W171" s="1">
        <f t="shared" si="10"/>
        <v>0</v>
      </c>
      <c r="X171" s="16">
        <v>0</v>
      </c>
      <c r="Y171" s="16">
        <v>0</v>
      </c>
      <c r="Z171" s="1">
        <v>6964768.0700000003</v>
      </c>
      <c r="AA171" s="17">
        <v>41085</v>
      </c>
      <c r="AB171" s="17">
        <v>46563</v>
      </c>
      <c r="AC171" s="1">
        <v>84000000</v>
      </c>
      <c r="AD171" s="1">
        <v>83263495.359999999</v>
      </c>
      <c r="AE171" s="16">
        <f t="shared" si="11"/>
        <v>0.90136986301369859</v>
      </c>
      <c r="AF171" s="16">
        <f t="shared" si="12"/>
        <v>15.008219178082191</v>
      </c>
      <c r="AG171" s="19">
        <v>7.0054000000000005E-2</v>
      </c>
      <c r="AH171" t="s">
        <v>268</v>
      </c>
      <c r="AI171">
        <v>2.7782999999999999E-2</v>
      </c>
      <c r="AJ171" s="16">
        <f t="shared" si="13"/>
        <v>0.90136986301369859</v>
      </c>
      <c r="AK171" s="16">
        <f t="shared" si="14"/>
        <v>15.008219178082191</v>
      </c>
      <c r="AL171" s="19">
        <v>7.0054000000000005E-2</v>
      </c>
      <c r="AM171" t="s">
        <v>130</v>
      </c>
      <c r="AN171" t="s">
        <v>130</v>
      </c>
      <c r="AO171" s="20">
        <v>46234</v>
      </c>
    </row>
    <row r="172" spans="1:41" x14ac:dyDescent="0.3">
      <c r="A172">
        <v>20813000</v>
      </c>
      <c r="B172">
        <v>1</v>
      </c>
      <c r="C172">
        <v>1</v>
      </c>
      <c r="D172">
        <v>0</v>
      </c>
      <c r="E172" t="s">
        <v>255</v>
      </c>
      <c r="F172" t="s">
        <v>256</v>
      </c>
      <c r="G172" t="s">
        <v>211</v>
      </c>
      <c r="H172" t="s">
        <v>204</v>
      </c>
      <c r="I172" t="s">
        <v>205</v>
      </c>
      <c r="J172" t="s">
        <v>202</v>
      </c>
      <c r="K172" t="s">
        <v>130</v>
      </c>
      <c r="L172" t="s">
        <v>285</v>
      </c>
      <c r="M172" t="s">
        <v>258</v>
      </c>
      <c r="N172" t="s">
        <v>259</v>
      </c>
      <c r="O172" t="s">
        <v>458</v>
      </c>
      <c r="P172" t="s">
        <v>458</v>
      </c>
      <c r="Q172" t="s">
        <v>130</v>
      </c>
      <c r="R172" s="1">
        <v>12499653.75</v>
      </c>
      <c r="S172" s="1">
        <v>0</v>
      </c>
      <c r="T172" s="1">
        <v>4166551.25</v>
      </c>
      <c r="U172" s="1">
        <v>410352.35</v>
      </c>
      <c r="V172" s="1">
        <v>0</v>
      </c>
      <c r="W172" s="1">
        <f t="shared" si="10"/>
        <v>0</v>
      </c>
      <c r="X172" s="16">
        <v>0</v>
      </c>
      <c r="Y172" s="16">
        <v>0</v>
      </c>
      <c r="Z172" s="1">
        <v>8333102.5</v>
      </c>
      <c r="AA172" s="17">
        <v>41093</v>
      </c>
      <c r="AB172" s="17">
        <v>46571</v>
      </c>
      <c r="AC172" s="1">
        <v>99997230</v>
      </c>
      <c r="AD172" s="1">
        <v>99997230</v>
      </c>
      <c r="AE172" s="16">
        <f t="shared" si="11"/>
        <v>0.92328767123287669</v>
      </c>
      <c r="AF172" s="16">
        <f t="shared" si="12"/>
        <v>15.008219178082191</v>
      </c>
      <c r="AG172" s="19">
        <v>7.1708999999999995E-2</v>
      </c>
      <c r="AH172" t="s">
        <v>268</v>
      </c>
      <c r="AI172">
        <v>3.0283000000000001E-2</v>
      </c>
      <c r="AJ172" s="16">
        <f t="shared" si="13"/>
        <v>0.92328767123287669</v>
      </c>
      <c r="AK172" s="16">
        <f t="shared" si="14"/>
        <v>15.008219178082191</v>
      </c>
      <c r="AL172" s="19">
        <v>7.1708999999999995E-2</v>
      </c>
      <c r="AM172" t="s">
        <v>130</v>
      </c>
      <c r="AN172" t="s">
        <v>130</v>
      </c>
      <c r="AO172" s="20">
        <v>46234</v>
      </c>
    </row>
    <row r="173" spans="1:41" x14ac:dyDescent="0.3">
      <c r="A173">
        <v>20817000</v>
      </c>
      <c r="B173">
        <v>1</v>
      </c>
      <c r="C173">
        <v>1</v>
      </c>
      <c r="D173">
        <v>1</v>
      </c>
      <c r="E173" t="s">
        <v>255</v>
      </c>
      <c r="F173" t="s">
        <v>256</v>
      </c>
      <c r="G173" t="s">
        <v>211</v>
      </c>
      <c r="H173" t="s">
        <v>199</v>
      </c>
      <c r="I173" t="s">
        <v>200</v>
      </c>
      <c r="J173" t="s">
        <v>202</v>
      </c>
      <c r="K173" t="s">
        <v>130</v>
      </c>
      <c r="L173" t="s">
        <v>257</v>
      </c>
      <c r="M173" t="s">
        <v>258</v>
      </c>
      <c r="N173" t="s">
        <v>259</v>
      </c>
      <c r="O173" t="s">
        <v>459</v>
      </c>
      <c r="P173" t="s">
        <v>459</v>
      </c>
      <c r="Q173" t="s">
        <v>130</v>
      </c>
      <c r="R173" s="1">
        <v>42301154.43</v>
      </c>
      <c r="S173" s="1">
        <v>0</v>
      </c>
      <c r="T173" s="1">
        <v>0</v>
      </c>
      <c r="U173" s="1">
        <v>0</v>
      </c>
      <c r="V173" s="1">
        <v>0</v>
      </c>
      <c r="W173" s="1">
        <f t="shared" si="10"/>
        <v>0</v>
      </c>
      <c r="X173" s="16">
        <v>0</v>
      </c>
      <c r="Y173" s="16">
        <v>0</v>
      </c>
      <c r="Z173" s="1">
        <v>42301154.43</v>
      </c>
      <c r="AA173" s="17">
        <v>41611</v>
      </c>
      <c r="AB173" s="17">
        <v>47090</v>
      </c>
      <c r="AC173" s="1">
        <v>184093889.5</v>
      </c>
      <c r="AD173" s="1">
        <v>181750869.44</v>
      </c>
      <c r="AE173" s="16">
        <f t="shared" si="11"/>
        <v>2.3452054794520549</v>
      </c>
      <c r="AF173" s="16">
        <f t="shared" si="12"/>
        <v>15.010958904109589</v>
      </c>
      <c r="AG173" s="19">
        <v>7.2940900000000003E-2</v>
      </c>
      <c r="AH173" t="s">
        <v>268</v>
      </c>
      <c r="AI173">
        <v>3.0283000000000001E-2</v>
      </c>
      <c r="AJ173" s="16">
        <f t="shared" si="13"/>
        <v>2.3452054794520549</v>
      </c>
      <c r="AK173" s="16">
        <f t="shared" si="14"/>
        <v>15.010958904109589</v>
      </c>
      <c r="AL173" s="19">
        <v>7.2940900000000003E-2</v>
      </c>
      <c r="AM173" t="s">
        <v>130</v>
      </c>
      <c r="AN173" t="s">
        <v>130</v>
      </c>
      <c r="AO173" s="20">
        <v>46234</v>
      </c>
    </row>
    <row r="174" spans="1:41" x14ac:dyDescent="0.3">
      <c r="A174">
        <v>20817001</v>
      </c>
      <c r="B174">
        <v>1</v>
      </c>
      <c r="C174">
        <v>1</v>
      </c>
      <c r="D174">
        <v>1</v>
      </c>
      <c r="E174" t="s">
        <v>255</v>
      </c>
      <c r="F174" t="s">
        <v>256</v>
      </c>
      <c r="G174" t="s">
        <v>211</v>
      </c>
      <c r="H174" t="s">
        <v>199</v>
      </c>
      <c r="I174" t="s">
        <v>200</v>
      </c>
      <c r="J174" t="s">
        <v>202</v>
      </c>
      <c r="K174" t="s">
        <v>130</v>
      </c>
      <c r="L174" t="s">
        <v>257</v>
      </c>
      <c r="M174" t="s">
        <v>258</v>
      </c>
      <c r="N174" t="s">
        <v>259</v>
      </c>
      <c r="O174" t="s">
        <v>460</v>
      </c>
      <c r="P174" t="s">
        <v>460</v>
      </c>
      <c r="Q174" t="s">
        <v>130</v>
      </c>
      <c r="R174" s="1">
        <v>20888438.32</v>
      </c>
      <c r="S174" s="1">
        <v>0</v>
      </c>
      <c r="T174" s="1">
        <v>0</v>
      </c>
      <c r="U174" s="1">
        <v>0</v>
      </c>
      <c r="V174" s="1">
        <v>0</v>
      </c>
      <c r="W174" s="1">
        <f t="shared" si="10"/>
        <v>0</v>
      </c>
      <c r="X174" s="16">
        <v>0</v>
      </c>
      <c r="Y174" s="16">
        <v>0</v>
      </c>
      <c r="Z174" s="1">
        <v>20888438.32</v>
      </c>
      <c r="AA174" s="17">
        <v>41611</v>
      </c>
      <c r="AB174" s="17">
        <v>47090</v>
      </c>
      <c r="AC174" s="1">
        <v>90906110.5</v>
      </c>
      <c r="AD174" s="1">
        <v>89749130.560000002</v>
      </c>
      <c r="AE174" s="16">
        <f t="shared" si="11"/>
        <v>2.3452054794520549</v>
      </c>
      <c r="AF174" s="16">
        <f t="shared" si="12"/>
        <v>15.010958904109589</v>
      </c>
      <c r="AG174" s="19">
        <v>7.2940900000000003E-2</v>
      </c>
      <c r="AH174" t="s">
        <v>268</v>
      </c>
      <c r="AI174">
        <v>3.0283000000000001E-2</v>
      </c>
      <c r="AJ174" s="16">
        <f t="shared" si="13"/>
        <v>2.3452054794520549</v>
      </c>
      <c r="AK174" s="16">
        <f t="shared" si="14"/>
        <v>15.010958904109589</v>
      </c>
      <c r="AL174" s="19">
        <v>7.2940900000000003E-2</v>
      </c>
      <c r="AM174" t="s">
        <v>130</v>
      </c>
      <c r="AN174" t="s">
        <v>130</v>
      </c>
      <c r="AO174" s="20">
        <v>46234</v>
      </c>
    </row>
    <row r="175" spans="1:41" x14ac:dyDescent="0.3">
      <c r="A175">
        <v>20818000</v>
      </c>
      <c r="B175">
        <v>1</v>
      </c>
      <c r="C175">
        <v>1</v>
      </c>
      <c r="D175">
        <v>0</v>
      </c>
      <c r="E175" t="s">
        <v>255</v>
      </c>
      <c r="F175" t="s">
        <v>256</v>
      </c>
      <c r="G175" t="s">
        <v>211</v>
      </c>
      <c r="H175" t="s">
        <v>204</v>
      </c>
      <c r="I175" t="s">
        <v>206</v>
      </c>
      <c r="J175" t="s">
        <v>202</v>
      </c>
      <c r="K175" t="s">
        <v>130</v>
      </c>
      <c r="L175" t="s">
        <v>461</v>
      </c>
      <c r="M175" t="s">
        <v>258</v>
      </c>
      <c r="N175" t="s">
        <v>259</v>
      </c>
      <c r="O175" t="s">
        <v>462</v>
      </c>
      <c r="P175" t="s">
        <v>462</v>
      </c>
      <c r="Q175" t="s">
        <v>130</v>
      </c>
      <c r="R175" s="1">
        <v>7818992.2000000002</v>
      </c>
      <c r="S175" s="1">
        <v>0</v>
      </c>
      <c r="T175" s="1">
        <v>0</v>
      </c>
      <c r="U175" s="1">
        <v>0</v>
      </c>
      <c r="V175" s="1">
        <v>0</v>
      </c>
      <c r="W175" s="1">
        <f t="shared" si="10"/>
        <v>0</v>
      </c>
      <c r="X175" s="16">
        <v>0</v>
      </c>
      <c r="Y175" s="16">
        <v>0</v>
      </c>
      <c r="Z175" s="1">
        <v>7818992.2000000002</v>
      </c>
      <c r="AA175" s="17">
        <v>41716</v>
      </c>
      <c r="AB175" s="17">
        <v>47195</v>
      </c>
      <c r="AC175" s="1">
        <v>26000000</v>
      </c>
      <c r="AD175" s="1">
        <v>26000000</v>
      </c>
      <c r="AE175" s="16">
        <f t="shared" si="11"/>
        <v>2.6328767123287671</v>
      </c>
      <c r="AF175" s="16">
        <f t="shared" si="12"/>
        <v>15.010958904109589</v>
      </c>
      <c r="AG175" s="19">
        <v>6.8828E-2</v>
      </c>
      <c r="AH175" t="s">
        <v>268</v>
      </c>
      <c r="AI175">
        <v>3.0283000000000001E-2</v>
      </c>
      <c r="AJ175" s="16">
        <f t="shared" si="13"/>
        <v>2.6328767123287671</v>
      </c>
      <c r="AK175" s="16">
        <f t="shared" si="14"/>
        <v>15.010958904109589</v>
      </c>
      <c r="AL175" s="19">
        <v>6.8828E-2</v>
      </c>
      <c r="AM175" t="s">
        <v>130</v>
      </c>
      <c r="AN175" t="s">
        <v>130</v>
      </c>
      <c r="AO175" s="20">
        <v>46234</v>
      </c>
    </row>
    <row r="176" spans="1:41" x14ac:dyDescent="0.3">
      <c r="A176">
        <v>20819000</v>
      </c>
      <c r="B176">
        <v>1</v>
      </c>
      <c r="C176">
        <v>1</v>
      </c>
      <c r="D176">
        <v>1</v>
      </c>
      <c r="E176" t="s">
        <v>255</v>
      </c>
      <c r="F176" t="s">
        <v>256</v>
      </c>
      <c r="G176" t="s">
        <v>211</v>
      </c>
      <c r="H176" t="s">
        <v>199</v>
      </c>
      <c r="I176" t="s">
        <v>200</v>
      </c>
      <c r="J176" t="s">
        <v>202</v>
      </c>
      <c r="K176" t="s">
        <v>130</v>
      </c>
      <c r="L176" t="s">
        <v>257</v>
      </c>
      <c r="M176" t="s">
        <v>258</v>
      </c>
      <c r="N176" t="s">
        <v>259</v>
      </c>
      <c r="O176" t="s">
        <v>463</v>
      </c>
      <c r="P176" t="s">
        <v>463</v>
      </c>
      <c r="Q176" t="s">
        <v>130</v>
      </c>
      <c r="R176" s="1">
        <v>34951189.285999998</v>
      </c>
      <c r="S176" s="1">
        <v>0</v>
      </c>
      <c r="T176" s="1">
        <v>0</v>
      </c>
      <c r="U176" s="1">
        <v>0</v>
      </c>
      <c r="V176" s="1">
        <v>0</v>
      </c>
      <c r="W176" s="1">
        <f t="shared" si="10"/>
        <v>0</v>
      </c>
      <c r="X176" s="16">
        <v>0</v>
      </c>
      <c r="Y176" s="16">
        <v>0</v>
      </c>
      <c r="Z176" s="1">
        <v>34951189.285999998</v>
      </c>
      <c r="AA176" s="17">
        <v>41961</v>
      </c>
      <c r="AB176" s="17">
        <v>47440</v>
      </c>
      <c r="AC176" s="1">
        <v>120000000</v>
      </c>
      <c r="AD176" s="1">
        <v>119832649.09999999</v>
      </c>
      <c r="AE176" s="16">
        <f t="shared" si="11"/>
        <v>3.3041095890410959</v>
      </c>
      <c r="AF176" s="16">
        <f t="shared" si="12"/>
        <v>15.010958904109589</v>
      </c>
      <c r="AG176" s="19">
        <v>6.3087000000000004E-2</v>
      </c>
      <c r="AH176" t="s">
        <v>268</v>
      </c>
      <c r="AI176">
        <v>2.5283E-2</v>
      </c>
      <c r="AJ176" s="16">
        <f t="shared" si="13"/>
        <v>3.3041095890410959</v>
      </c>
      <c r="AK176" s="16">
        <f t="shared" si="14"/>
        <v>15.010958904109589</v>
      </c>
      <c r="AL176" s="19">
        <v>6.3087000000000004E-2</v>
      </c>
      <c r="AM176" t="s">
        <v>130</v>
      </c>
      <c r="AN176" t="s">
        <v>130</v>
      </c>
      <c r="AO176" s="20">
        <v>46234</v>
      </c>
    </row>
    <row r="177" spans="1:41" x14ac:dyDescent="0.3">
      <c r="A177">
        <v>20822000</v>
      </c>
      <c r="B177">
        <v>1</v>
      </c>
      <c r="C177">
        <v>1</v>
      </c>
      <c r="D177">
        <v>1</v>
      </c>
      <c r="E177" t="s">
        <v>255</v>
      </c>
      <c r="F177" t="s">
        <v>256</v>
      </c>
      <c r="G177" t="s">
        <v>211</v>
      </c>
      <c r="H177" t="s">
        <v>199</v>
      </c>
      <c r="I177" t="s">
        <v>200</v>
      </c>
      <c r="J177" t="s">
        <v>202</v>
      </c>
      <c r="K177" t="s">
        <v>130</v>
      </c>
      <c r="L177" t="s">
        <v>257</v>
      </c>
      <c r="M177" t="s">
        <v>258</v>
      </c>
      <c r="N177" t="s">
        <v>259</v>
      </c>
      <c r="O177" t="s">
        <v>464</v>
      </c>
      <c r="P177" t="s">
        <v>464</v>
      </c>
      <c r="Q177" t="s">
        <v>130</v>
      </c>
      <c r="R177" s="1">
        <v>7753333.3899999997</v>
      </c>
      <c r="S177" s="1">
        <v>0</v>
      </c>
      <c r="T177" s="1">
        <v>0</v>
      </c>
      <c r="U177" s="1">
        <v>0</v>
      </c>
      <c r="V177" s="1">
        <v>0</v>
      </c>
      <c r="W177" s="1">
        <f t="shared" si="10"/>
        <v>0</v>
      </c>
      <c r="X177" s="16">
        <v>0</v>
      </c>
      <c r="Y177" s="16">
        <v>0</v>
      </c>
      <c r="Z177" s="1">
        <v>7753333.3899999997</v>
      </c>
      <c r="AA177" s="17">
        <v>41968</v>
      </c>
      <c r="AB177" s="17">
        <v>46351</v>
      </c>
      <c r="AC177" s="1">
        <v>176000000</v>
      </c>
      <c r="AD177" s="1">
        <v>139560000</v>
      </c>
      <c r="AE177" s="16">
        <f t="shared" si="11"/>
        <v>0.32054794520547947</v>
      </c>
      <c r="AF177" s="16">
        <f t="shared" si="12"/>
        <v>12.008219178082191</v>
      </c>
      <c r="AG177" s="19">
        <v>6.2534999999999993E-2</v>
      </c>
      <c r="AH177" t="s">
        <v>268</v>
      </c>
      <c r="AI177">
        <v>2.4782999999999999E-2</v>
      </c>
      <c r="AJ177" s="16">
        <f t="shared" si="13"/>
        <v>0.32054794520547947</v>
      </c>
      <c r="AK177" s="16">
        <f t="shared" si="14"/>
        <v>12.008219178082191</v>
      </c>
      <c r="AL177" s="19">
        <v>6.2534999999999993E-2</v>
      </c>
      <c r="AM177" t="s">
        <v>130</v>
      </c>
      <c r="AN177" t="s">
        <v>130</v>
      </c>
      <c r="AO177" s="20">
        <v>46234</v>
      </c>
    </row>
    <row r="178" spans="1:41" x14ac:dyDescent="0.3">
      <c r="A178">
        <v>20823000</v>
      </c>
      <c r="B178">
        <v>1</v>
      </c>
      <c r="C178">
        <v>1</v>
      </c>
      <c r="D178">
        <v>1</v>
      </c>
      <c r="E178" t="s">
        <v>255</v>
      </c>
      <c r="F178" t="s">
        <v>256</v>
      </c>
      <c r="G178" t="s">
        <v>211</v>
      </c>
      <c r="H178" t="s">
        <v>199</v>
      </c>
      <c r="I178" t="s">
        <v>200</v>
      </c>
      <c r="J178" t="s">
        <v>202</v>
      </c>
      <c r="K178" t="s">
        <v>130</v>
      </c>
      <c r="L178" t="s">
        <v>257</v>
      </c>
      <c r="M178" t="s">
        <v>258</v>
      </c>
      <c r="N178" t="s">
        <v>259</v>
      </c>
      <c r="O178" t="s">
        <v>465</v>
      </c>
      <c r="P178" t="s">
        <v>465</v>
      </c>
      <c r="Q178" t="s">
        <v>130</v>
      </c>
      <c r="R178" s="1">
        <v>58647232.744999997</v>
      </c>
      <c r="S178" s="1">
        <v>0</v>
      </c>
      <c r="T178" s="1">
        <v>0</v>
      </c>
      <c r="U178" s="1">
        <v>0</v>
      </c>
      <c r="V178" s="1">
        <v>0</v>
      </c>
      <c r="W178" s="1">
        <f t="shared" si="10"/>
        <v>0</v>
      </c>
      <c r="X178" s="16">
        <v>0</v>
      </c>
      <c r="Y178" s="16">
        <v>0</v>
      </c>
      <c r="Z178" s="1">
        <v>58647232.744999997</v>
      </c>
      <c r="AA178" s="17">
        <v>41978</v>
      </c>
      <c r="AB178" s="17">
        <v>47457</v>
      </c>
      <c r="AC178" s="1">
        <v>200725000.00099999</v>
      </c>
      <c r="AD178" s="1">
        <v>200725000.00099999</v>
      </c>
      <c r="AE178" s="16">
        <f t="shared" si="11"/>
        <v>3.3506849315068492</v>
      </c>
      <c r="AF178" s="16">
        <f t="shared" si="12"/>
        <v>15.010958904109589</v>
      </c>
      <c r="AG178" s="19">
        <v>6.7762000000000003E-2</v>
      </c>
      <c r="AH178" t="s">
        <v>268</v>
      </c>
      <c r="AI178">
        <v>2.5283E-2</v>
      </c>
      <c r="AJ178" s="16">
        <f t="shared" si="13"/>
        <v>3.3506849315068492</v>
      </c>
      <c r="AK178" s="16">
        <f t="shared" si="14"/>
        <v>15.010958904109589</v>
      </c>
      <c r="AL178" s="19">
        <v>6.7762000000000003E-2</v>
      </c>
      <c r="AM178" t="s">
        <v>130</v>
      </c>
      <c r="AN178" t="s">
        <v>130</v>
      </c>
      <c r="AO178" s="20">
        <v>46234</v>
      </c>
    </row>
    <row r="179" spans="1:41" x14ac:dyDescent="0.3">
      <c r="A179">
        <v>20824000</v>
      </c>
      <c r="B179">
        <v>1</v>
      </c>
      <c r="C179">
        <v>1</v>
      </c>
      <c r="D179">
        <v>0</v>
      </c>
      <c r="E179" t="s">
        <v>255</v>
      </c>
      <c r="F179" t="s">
        <v>256</v>
      </c>
      <c r="G179" t="s">
        <v>211</v>
      </c>
      <c r="H179" t="s">
        <v>204</v>
      </c>
      <c r="I179" t="s">
        <v>205</v>
      </c>
      <c r="J179" t="s">
        <v>202</v>
      </c>
      <c r="K179" t="s">
        <v>130</v>
      </c>
      <c r="L179" t="s">
        <v>466</v>
      </c>
      <c r="M179" t="s">
        <v>258</v>
      </c>
      <c r="N179" t="s">
        <v>259</v>
      </c>
      <c r="O179" t="s">
        <v>467</v>
      </c>
      <c r="P179" t="s">
        <v>467</v>
      </c>
      <c r="Q179" t="s">
        <v>130</v>
      </c>
      <c r="R179" s="1">
        <v>3669532.17</v>
      </c>
      <c r="S179" s="1">
        <v>0</v>
      </c>
      <c r="T179" s="1">
        <v>0</v>
      </c>
      <c r="U179" s="1">
        <v>0</v>
      </c>
      <c r="V179" s="1">
        <v>0</v>
      </c>
      <c r="W179" s="1">
        <f t="shared" si="10"/>
        <v>0</v>
      </c>
      <c r="X179" s="16">
        <v>0</v>
      </c>
      <c r="Y179" s="16">
        <v>0</v>
      </c>
      <c r="Z179" s="1">
        <v>3669532.17</v>
      </c>
      <c r="AA179" s="17">
        <v>41933</v>
      </c>
      <c r="AB179" s="17">
        <v>46316</v>
      </c>
      <c r="AC179" s="1">
        <v>56500000</v>
      </c>
      <c r="AD179" s="1">
        <v>56500000</v>
      </c>
      <c r="AE179" s="16">
        <f t="shared" si="11"/>
        <v>0.22465753424657534</v>
      </c>
      <c r="AF179" s="16">
        <f t="shared" si="12"/>
        <v>12.008219178082191</v>
      </c>
      <c r="AG179" s="19">
        <v>6.4307000000000003E-2</v>
      </c>
      <c r="AH179" t="s">
        <v>268</v>
      </c>
      <c r="AI179">
        <v>2.7283000000000002E-2</v>
      </c>
      <c r="AJ179" s="16">
        <f t="shared" si="13"/>
        <v>0.22465753424657534</v>
      </c>
      <c r="AK179" s="16">
        <f t="shared" si="14"/>
        <v>12.008219178082191</v>
      </c>
      <c r="AL179" s="19">
        <v>6.4307000000000003E-2</v>
      </c>
      <c r="AM179" t="s">
        <v>130</v>
      </c>
      <c r="AN179" t="s">
        <v>130</v>
      </c>
      <c r="AO179" s="20">
        <v>46234</v>
      </c>
    </row>
    <row r="180" spans="1:41" x14ac:dyDescent="0.3">
      <c r="A180">
        <v>20825000</v>
      </c>
      <c r="B180">
        <v>1</v>
      </c>
      <c r="C180">
        <v>1</v>
      </c>
      <c r="D180">
        <v>1</v>
      </c>
      <c r="E180" t="s">
        <v>255</v>
      </c>
      <c r="F180" t="s">
        <v>256</v>
      </c>
      <c r="G180" t="s">
        <v>211</v>
      </c>
      <c r="H180" t="s">
        <v>199</v>
      </c>
      <c r="I180" t="s">
        <v>200</v>
      </c>
      <c r="J180" t="s">
        <v>202</v>
      </c>
      <c r="K180" t="s">
        <v>130</v>
      </c>
      <c r="L180" t="s">
        <v>257</v>
      </c>
      <c r="M180" t="s">
        <v>258</v>
      </c>
      <c r="N180" t="s">
        <v>259</v>
      </c>
      <c r="O180" t="s">
        <v>468</v>
      </c>
      <c r="P180" t="s">
        <v>468</v>
      </c>
      <c r="Q180" t="s">
        <v>130</v>
      </c>
      <c r="R180" s="1">
        <v>68133333.319999993</v>
      </c>
      <c r="S180" s="1">
        <v>0</v>
      </c>
      <c r="T180" s="1">
        <v>0</v>
      </c>
      <c r="U180" s="1">
        <v>0</v>
      </c>
      <c r="V180" s="1">
        <v>0</v>
      </c>
      <c r="W180" s="1">
        <f t="shared" si="10"/>
        <v>0</v>
      </c>
      <c r="X180" s="16">
        <v>0</v>
      </c>
      <c r="Y180" s="16">
        <v>0</v>
      </c>
      <c r="Z180" s="1">
        <v>68133333.319999993</v>
      </c>
      <c r="AA180" s="17">
        <v>42181</v>
      </c>
      <c r="AB180" s="17">
        <v>47660</v>
      </c>
      <c r="AC180" s="1">
        <v>210000000</v>
      </c>
      <c r="AD180" s="1">
        <v>210000000</v>
      </c>
      <c r="AE180" s="16">
        <f t="shared" si="11"/>
        <v>3.9068493150684933</v>
      </c>
      <c r="AF180" s="16">
        <f t="shared" si="12"/>
        <v>15.010958904109589</v>
      </c>
      <c r="AG180" s="19">
        <v>6.615E-2</v>
      </c>
      <c r="AH180" t="s">
        <v>268</v>
      </c>
      <c r="AI180">
        <v>2.4282999999999999E-2</v>
      </c>
      <c r="AJ180" s="16">
        <f t="shared" si="13"/>
        <v>3.9068493150684933</v>
      </c>
      <c r="AK180" s="16">
        <f t="shared" si="14"/>
        <v>15.010958904109589</v>
      </c>
      <c r="AL180" s="19">
        <v>6.615E-2</v>
      </c>
      <c r="AM180" t="s">
        <v>130</v>
      </c>
      <c r="AN180" t="s">
        <v>130</v>
      </c>
      <c r="AO180" s="20">
        <v>46234</v>
      </c>
    </row>
    <row r="181" spans="1:41" x14ac:dyDescent="0.3">
      <c r="A181">
        <v>20825001</v>
      </c>
      <c r="B181">
        <v>1</v>
      </c>
      <c r="C181">
        <v>1</v>
      </c>
      <c r="D181">
        <v>1</v>
      </c>
      <c r="E181" t="s">
        <v>255</v>
      </c>
      <c r="F181" t="s">
        <v>256</v>
      </c>
      <c r="G181" t="s">
        <v>211</v>
      </c>
      <c r="H181" t="s">
        <v>199</v>
      </c>
      <c r="I181" t="s">
        <v>200</v>
      </c>
      <c r="J181" t="s">
        <v>202</v>
      </c>
      <c r="K181" t="s">
        <v>130</v>
      </c>
      <c r="L181" t="s">
        <v>257</v>
      </c>
      <c r="M181" t="s">
        <v>258</v>
      </c>
      <c r="N181" t="s">
        <v>259</v>
      </c>
      <c r="O181" t="s">
        <v>469</v>
      </c>
      <c r="P181" t="s">
        <v>469</v>
      </c>
      <c r="Q181" t="s">
        <v>130</v>
      </c>
      <c r="R181" s="1">
        <v>13333333.279999999</v>
      </c>
      <c r="S181" s="1">
        <v>0</v>
      </c>
      <c r="T181" s="1">
        <v>0</v>
      </c>
      <c r="U181" s="1">
        <v>0</v>
      </c>
      <c r="V181" s="1">
        <v>0</v>
      </c>
      <c r="W181" s="1">
        <f t="shared" si="10"/>
        <v>0</v>
      </c>
      <c r="X181" s="16">
        <v>0</v>
      </c>
      <c r="Y181" s="16">
        <v>0</v>
      </c>
      <c r="Z181" s="1">
        <v>13333333.279999999</v>
      </c>
      <c r="AA181" s="17">
        <v>42181</v>
      </c>
      <c r="AB181" s="17">
        <v>47660</v>
      </c>
      <c r="AC181" s="1">
        <v>40000000</v>
      </c>
      <c r="AD181" s="1">
        <v>40000000</v>
      </c>
      <c r="AE181" s="16">
        <f t="shared" si="11"/>
        <v>3.9068493150684933</v>
      </c>
      <c r="AF181" s="16">
        <f t="shared" si="12"/>
        <v>15.010958904109589</v>
      </c>
      <c r="AG181" s="19">
        <v>6.615E-2</v>
      </c>
      <c r="AH181" t="s">
        <v>268</v>
      </c>
      <c r="AI181">
        <v>1.3283E-2</v>
      </c>
      <c r="AJ181" s="16">
        <f t="shared" si="13"/>
        <v>3.9068493150684933</v>
      </c>
      <c r="AK181" s="16">
        <f t="shared" si="14"/>
        <v>15.010958904109589</v>
      </c>
      <c r="AL181" s="19">
        <v>6.615E-2</v>
      </c>
      <c r="AM181" t="s">
        <v>130</v>
      </c>
      <c r="AN181" t="s">
        <v>130</v>
      </c>
      <c r="AO181" s="20">
        <v>46234</v>
      </c>
    </row>
    <row r="182" spans="1:41" x14ac:dyDescent="0.3">
      <c r="A182">
        <v>20825002</v>
      </c>
      <c r="B182">
        <v>1</v>
      </c>
      <c r="C182">
        <v>1</v>
      </c>
      <c r="D182">
        <v>1</v>
      </c>
      <c r="E182" t="s">
        <v>255</v>
      </c>
      <c r="F182" t="s">
        <v>256</v>
      </c>
      <c r="G182" t="s">
        <v>211</v>
      </c>
      <c r="H182" t="s">
        <v>199</v>
      </c>
      <c r="I182" t="s">
        <v>200</v>
      </c>
      <c r="J182" t="s">
        <v>202</v>
      </c>
      <c r="K182" t="s">
        <v>130</v>
      </c>
      <c r="L182" t="s">
        <v>257</v>
      </c>
      <c r="M182" t="s">
        <v>258</v>
      </c>
      <c r="N182" t="s">
        <v>259</v>
      </c>
      <c r="O182" t="s">
        <v>470</v>
      </c>
      <c r="P182" t="s">
        <v>470</v>
      </c>
      <c r="Q182" t="s">
        <v>130</v>
      </c>
      <c r="R182" s="1">
        <v>1866666.68</v>
      </c>
      <c r="S182" s="1">
        <v>0</v>
      </c>
      <c r="T182" s="1">
        <v>0</v>
      </c>
      <c r="U182" s="1">
        <v>0</v>
      </c>
      <c r="V182" s="1">
        <v>0</v>
      </c>
      <c r="W182" s="1">
        <f t="shared" si="10"/>
        <v>0</v>
      </c>
      <c r="X182" s="16">
        <v>0</v>
      </c>
      <c r="Y182" s="16">
        <v>0</v>
      </c>
      <c r="Z182" s="1">
        <v>1866666.68</v>
      </c>
      <c r="AA182" s="17">
        <v>42181</v>
      </c>
      <c r="AB182" s="17">
        <v>47660</v>
      </c>
      <c r="AC182" s="1">
        <v>210000000</v>
      </c>
      <c r="AD182" s="1">
        <v>210000000</v>
      </c>
      <c r="AE182" s="16">
        <f t="shared" si="11"/>
        <v>3.9068493150684933</v>
      </c>
      <c r="AF182" s="16">
        <f t="shared" si="12"/>
        <v>15.010958904109589</v>
      </c>
      <c r="AG182" s="19">
        <v>6.615E-2</v>
      </c>
      <c r="AH182" t="s">
        <v>268</v>
      </c>
      <c r="AI182">
        <v>1.9283000000000002E-2</v>
      </c>
      <c r="AJ182" s="16">
        <f t="shared" si="13"/>
        <v>3.9068493150684933</v>
      </c>
      <c r="AK182" s="16">
        <f t="shared" si="14"/>
        <v>15.010958904109589</v>
      </c>
      <c r="AL182" s="19">
        <v>6.615E-2</v>
      </c>
      <c r="AM182" t="s">
        <v>130</v>
      </c>
      <c r="AN182" t="s">
        <v>130</v>
      </c>
      <c r="AO182" s="20">
        <v>46234</v>
      </c>
    </row>
    <row r="183" spans="1:41" x14ac:dyDescent="0.3">
      <c r="A183">
        <v>20826000</v>
      </c>
      <c r="B183">
        <v>1</v>
      </c>
      <c r="C183">
        <v>1</v>
      </c>
      <c r="D183">
        <v>1</v>
      </c>
      <c r="E183" t="s">
        <v>255</v>
      </c>
      <c r="F183" t="s">
        <v>256</v>
      </c>
      <c r="G183" t="s">
        <v>211</v>
      </c>
      <c r="H183" t="s">
        <v>199</v>
      </c>
      <c r="I183" t="s">
        <v>200</v>
      </c>
      <c r="J183" t="s">
        <v>202</v>
      </c>
      <c r="K183" t="s">
        <v>130</v>
      </c>
      <c r="L183" t="s">
        <v>257</v>
      </c>
      <c r="M183" t="s">
        <v>258</v>
      </c>
      <c r="N183" t="s">
        <v>259</v>
      </c>
      <c r="O183" t="s">
        <v>471</v>
      </c>
      <c r="P183" t="s">
        <v>471</v>
      </c>
      <c r="Q183" t="s">
        <v>130</v>
      </c>
      <c r="R183" s="1">
        <v>133333333.40000001</v>
      </c>
      <c r="S183" s="1">
        <v>0</v>
      </c>
      <c r="T183" s="1">
        <v>14814814.810000001</v>
      </c>
      <c r="U183" s="1">
        <v>4051383.34</v>
      </c>
      <c r="V183" s="1">
        <v>0</v>
      </c>
      <c r="W183" s="1">
        <f t="shared" si="10"/>
        <v>0</v>
      </c>
      <c r="X183" s="16">
        <v>0</v>
      </c>
      <c r="Y183" s="16">
        <v>0</v>
      </c>
      <c r="Z183" s="1">
        <v>118518518.59</v>
      </c>
      <c r="AA183" s="17">
        <v>42199</v>
      </c>
      <c r="AB183" s="17">
        <v>47678</v>
      </c>
      <c r="AC183" s="1">
        <v>400000000</v>
      </c>
      <c r="AD183" s="1">
        <v>400000000</v>
      </c>
      <c r="AE183" s="16">
        <f t="shared" si="11"/>
        <v>3.956164383561644</v>
      </c>
      <c r="AF183" s="16">
        <f t="shared" si="12"/>
        <v>15.010958904109589</v>
      </c>
      <c r="AG183" s="19">
        <v>6.6241999999999995E-2</v>
      </c>
      <c r="AH183" t="s">
        <v>268</v>
      </c>
      <c r="AI183">
        <v>2.4282999999999999E-2</v>
      </c>
      <c r="AJ183" s="16">
        <f t="shared" si="13"/>
        <v>3.956164383561644</v>
      </c>
      <c r="AK183" s="16">
        <f t="shared" si="14"/>
        <v>15.010958904109589</v>
      </c>
      <c r="AL183" s="19">
        <v>6.6241999999999995E-2</v>
      </c>
      <c r="AM183" t="s">
        <v>130</v>
      </c>
      <c r="AN183" t="s">
        <v>130</v>
      </c>
      <c r="AO183" s="20">
        <v>46234</v>
      </c>
    </row>
    <row r="184" spans="1:41" x14ac:dyDescent="0.3">
      <c r="A184">
        <v>20827000</v>
      </c>
      <c r="B184">
        <v>1</v>
      </c>
      <c r="C184">
        <v>1</v>
      </c>
      <c r="D184">
        <v>0</v>
      </c>
      <c r="E184" t="s">
        <v>255</v>
      </c>
      <c r="F184" t="s">
        <v>256</v>
      </c>
      <c r="G184" t="s">
        <v>211</v>
      </c>
      <c r="H184" t="s">
        <v>204</v>
      </c>
      <c r="I184" t="s">
        <v>205</v>
      </c>
      <c r="J184" t="s">
        <v>202</v>
      </c>
      <c r="K184" t="s">
        <v>130</v>
      </c>
      <c r="L184" t="s">
        <v>282</v>
      </c>
      <c r="M184" t="s">
        <v>258</v>
      </c>
      <c r="N184" t="s">
        <v>259</v>
      </c>
      <c r="O184" t="s">
        <v>472</v>
      </c>
      <c r="P184" t="s">
        <v>472</v>
      </c>
      <c r="Q184" t="s">
        <v>130</v>
      </c>
      <c r="R184" s="1">
        <v>24545454.510000002</v>
      </c>
      <c r="S184" s="1">
        <v>0</v>
      </c>
      <c r="T184" s="1">
        <v>0</v>
      </c>
      <c r="U184" s="1">
        <v>0</v>
      </c>
      <c r="V184" s="1">
        <v>0</v>
      </c>
      <c r="W184" s="1">
        <f t="shared" si="10"/>
        <v>0</v>
      </c>
      <c r="X184" s="16">
        <v>0</v>
      </c>
      <c r="Y184" s="16">
        <v>0</v>
      </c>
      <c r="Z184" s="1">
        <v>24545454.510000002</v>
      </c>
      <c r="AA184" s="17">
        <v>42303</v>
      </c>
      <c r="AB184" s="17">
        <v>47782</v>
      </c>
      <c r="AC184" s="1">
        <v>60000000</v>
      </c>
      <c r="AD184" s="1">
        <v>60000000</v>
      </c>
      <c r="AE184" s="16">
        <f t="shared" si="11"/>
        <v>4.2410958904109588</v>
      </c>
      <c r="AF184" s="16">
        <f t="shared" si="12"/>
        <v>15.010958904109589</v>
      </c>
      <c r="AG184" s="19">
        <v>6.1205000000000002E-2</v>
      </c>
      <c r="AH184" t="s">
        <v>268</v>
      </c>
      <c r="AI184">
        <v>2.4282999999999999E-2</v>
      </c>
      <c r="AJ184" s="16">
        <f t="shared" si="13"/>
        <v>4.2410958904109588</v>
      </c>
      <c r="AK184" s="16">
        <f t="shared" si="14"/>
        <v>15.010958904109589</v>
      </c>
      <c r="AL184" s="19">
        <v>6.1205000000000002E-2</v>
      </c>
      <c r="AM184" t="s">
        <v>130</v>
      </c>
      <c r="AN184" t="s">
        <v>130</v>
      </c>
      <c r="AO184" s="20">
        <v>46234</v>
      </c>
    </row>
    <row r="185" spans="1:41" x14ac:dyDescent="0.3">
      <c r="A185">
        <v>20831000</v>
      </c>
      <c r="B185">
        <v>1</v>
      </c>
      <c r="C185">
        <v>1</v>
      </c>
      <c r="D185">
        <v>1</v>
      </c>
      <c r="E185" t="s">
        <v>255</v>
      </c>
      <c r="F185" t="s">
        <v>256</v>
      </c>
      <c r="G185" t="s">
        <v>211</v>
      </c>
      <c r="H185" t="s">
        <v>199</v>
      </c>
      <c r="I185" t="s">
        <v>200</v>
      </c>
      <c r="J185" t="s">
        <v>202</v>
      </c>
      <c r="K185" t="s">
        <v>130</v>
      </c>
      <c r="L185" t="s">
        <v>257</v>
      </c>
      <c r="M185" t="s">
        <v>258</v>
      </c>
      <c r="N185" t="s">
        <v>259</v>
      </c>
      <c r="O185" t="s">
        <v>473</v>
      </c>
      <c r="P185" t="s">
        <v>473</v>
      </c>
      <c r="Q185" t="s">
        <v>130</v>
      </c>
      <c r="R185" s="1">
        <v>42321409.340000004</v>
      </c>
      <c r="S185" s="1">
        <v>0</v>
      </c>
      <c r="T185" s="1">
        <v>0</v>
      </c>
      <c r="U185" s="1">
        <v>0</v>
      </c>
      <c r="V185" s="1">
        <v>0</v>
      </c>
      <c r="W185" s="1">
        <f t="shared" si="10"/>
        <v>0</v>
      </c>
      <c r="X185" s="16">
        <v>0</v>
      </c>
      <c r="Y185" s="16">
        <v>0</v>
      </c>
      <c r="Z185" s="1">
        <v>42321409.340000004</v>
      </c>
      <c r="AA185" s="17">
        <v>42636</v>
      </c>
      <c r="AB185" s="17">
        <v>48114</v>
      </c>
      <c r="AC185" s="1">
        <v>100000000</v>
      </c>
      <c r="AD185" s="1">
        <v>100000000</v>
      </c>
      <c r="AE185" s="16">
        <f t="shared" si="11"/>
        <v>5.1506849315068495</v>
      </c>
      <c r="AF185" s="16">
        <f t="shared" si="12"/>
        <v>15.008219178082191</v>
      </c>
      <c r="AG185" s="19">
        <v>6.2773999999999996E-2</v>
      </c>
      <c r="AH185" t="s">
        <v>268</v>
      </c>
      <c r="AI185">
        <v>2.4282999999999999E-2</v>
      </c>
      <c r="AJ185" s="16">
        <f t="shared" si="13"/>
        <v>5.1506849315068495</v>
      </c>
      <c r="AK185" s="16">
        <f t="shared" si="14"/>
        <v>15.008219178082191</v>
      </c>
      <c r="AL185" s="19">
        <v>6.2773999999999996E-2</v>
      </c>
      <c r="AM185" t="s">
        <v>130</v>
      </c>
      <c r="AN185" t="s">
        <v>130</v>
      </c>
      <c r="AO185" s="20">
        <v>46234</v>
      </c>
    </row>
    <row r="186" spans="1:41" x14ac:dyDescent="0.3">
      <c r="A186">
        <v>20833000</v>
      </c>
      <c r="B186">
        <v>1</v>
      </c>
      <c r="C186">
        <v>1</v>
      </c>
      <c r="D186">
        <v>1</v>
      </c>
      <c r="E186" t="s">
        <v>255</v>
      </c>
      <c r="F186" t="s">
        <v>256</v>
      </c>
      <c r="G186" t="s">
        <v>211</v>
      </c>
      <c r="H186" t="s">
        <v>199</v>
      </c>
      <c r="I186" t="s">
        <v>200</v>
      </c>
      <c r="J186" t="s">
        <v>202</v>
      </c>
      <c r="K186" t="s">
        <v>130</v>
      </c>
      <c r="L186" t="s">
        <v>257</v>
      </c>
      <c r="M186" t="s">
        <v>258</v>
      </c>
      <c r="N186" t="s">
        <v>259</v>
      </c>
      <c r="O186" t="s">
        <v>474</v>
      </c>
      <c r="P186" t="s">
        <v>474</v>
      </c>
      <c r="Q186" t="s">
        <v>130</v>
      </c>
      <c r="R186" s="1">
        <v>67500000</v>
      </c>
      <c r="S186" s="1">
        <v>0</v>
      </c>
      <c r="T186" s="1">
        <v>0</v>
      </c>
      <c r="U186" s="1">
        <v>0</v>
      </c>
      <c r="V186" s="1">
        <v>0</v>
      </c>
      <c r="W186" s="1">
        <f t="shared" si="10"/>
        <v>0</v>
      </c>
      <c r="X186" s="16">
        <v>0</v>
      </c>
      <c r="Y186" s="16">
        <v>0</v>
      </c>
      <c r="Z186" s="1">
        <v>67500000</v>
      </c>
      <c r="AA186" s="17">
        <v>43357</v>
      </c>
      <c r="AB186" s="17">
        <v>47740</v>
      </c>
      <c r="AC186" s="1">
        <v>150000000</v>
      </c>
      <c r="AD186" s="1">
        <v>150000000</v>
      </c>
      <c r="AE186" s="16">
        <f t="shared" si="11"/>
        <v>4.1260273972602741</v>
      </c>
      <c r="AF186" s="16">
        <f t="shared" si="12"/>
        <v>12.008219178082191</v>
      </c>
      <c r="AG186" s="19">
        <v>6.0426000000000001E-2</v>
      </c>
      <c r="AH186" t="s">
        <v>268</v>
      </c>
      <c r="AI186">
        <v>2.1783E-2</v>
      </c>
      <c r="AJ186" s="16">
        <f t="shared" si="13"/>
        <v>4.1260273972602741</v>
      </c>
      <c r="AK186" s="16">
        <f t="shared" si="14"/>
        <v>12.008219178082191</v>
      </c>
      <c r="AL186" s="19">
        <v>6.0426000000000001E-2</v>
      </c>
      <c r="AM186" t="s">
        <v>130</v>
      </c>
      <c r="AN186" t="s">
        <v>130</v>
      </c>
      <c r="AO186" s="20">
        <v>46234</v>
      </c>
    </row>
    <row r="187" spans="1:41" x14ac:dyDescent="0.3">
      <c r="A187">
        <v>20834000</v>
      </c>
      <c r="B187">
        <v>1</v>
      </c>
      <c r="C187">
        <v>1</v>
      </c>
      <c r="D187">
        <v>0</v>
      </c>
      <c r="E187" t="s">
        <v>255</v>
      </c>
      <c r="F187" t="s">
        <v>256</v>
      </c>
      <c r="G187" t="s">
        <v>211</v>
      </c>
      <c r="H187" t="s">
        <v>204</v>
      </c>
      <c r="I187" t="s">
        <v>205</v>
      </c>
      <c r="J187" t="s">
        <v>202</v>
      </c>
      <c r="K187" t="s">
        <v>130</v>
      </c>
      <c r="L187" t="s">
        <v>475</v>
      </c>
      <c r="M187" t="s">
        <v>258</v>
      </c>
      <c r="N187" t="s">
        <v>259</v>
      </c>
      <c r="O187" t="s">
        <v>476</v>
      </c>
      <c r="P187" t="s">
        <v>476</v>
      </c>
      <c r="Q187" t="s">
        <v>130</v>
      </c>
      <c r="R187" s="1">
        <v>15312500</v>
      </c>
      <c r="S187" s="1">
        <v>0</v>
      </c>
      <c r="T187" s="1">
        <v>0</v>
      </c>
      <c r="U187" s="1">
        <v>0</v>
      </c>
      <c r="V187" s="1">
        <v>0</v>
      </c>
      <c r="W187" s="1">
        <f t="shared" si="10"/>
        <v>0</v>
      </c>
      <c r="X187" s="16">
        <v>0</v>
      </c>
      <c r="Y187" s="16">
        <v>0</v>
      </c>
      <c r="Z187" s="1">
        <v>15312500</v>
      </c>
      <c r="AA187" s="17">
        <v>43357</v>
      </c>
      <c r="AB187" s="17">
        <v>47010</v>
      </c>
      <c r="AC187" s="1">
        <v>49000000</v>
      </c>
      <c r="AD187" s="1">
        <v>49000000</v>
      </c>
      <c r="AE187" s="16">
        <f t="shared" si="11"/>
        <v>2.1260273972602741</v>
      </c>
      <c r="AF187" s="16">
        <f t="shared" si="12"/>
        <v>10.008219178082191</v>
      </c>
      <c r="AG187" s="19">
        <v>6.0426000000000001E-2</v>
      </c>
      <c r="AH187" t="s">
        <v>268</v>
      </c>
      <c r="AI187">
        <v>2.1783E-2</v>
      </c>
      <c r="AJ187" s="16">
        <f t="shared" si="13"/>
        <v>2.1260273972602741</v>
      </c>
      <c r="AK187" s="16">
        <f t="shared" si="14"/>
        <v>10.008219178082191</v>
      </c>
      <c r="AL187" s="19">
        <v>6.0426000000000001E-2</v>
      </c>
      <c r="AM187" t="s">
        <v>130</v>
      </c>
      <c r="AN187" t="s">
        <v>130</v>
      </c>
      <c r="AO187" s="20">
        <v>46234</v>
      </c>
    </row>
    <row r="188" spans="1:41" x14ac:dyDescent="0.3">
      <c r="A188">
        <v>20835000</v>
      </c>
      <c r="B188">
        <v>1</v>
      </c>
      <c r="C188">
        <v>1</v>
      </c>
      <c r="D188">
        <v>0</v>
      </c>
      <c r="E188" t="s">
        <v>255</v>
      </c>
      <c r="F188" t="s">
        <v>256</v>
      </c>
      <c r="G188" t="s">
        <v>211</v>
      </c>
      <c r="H188" t="s">
        <v>204</v>
      </c>
      <c r="I188" t="s">
        <v>205</v>
      </c>
      <c r="J188" t="s">
        <v>202</v>
      </c>
      <c r="K188" t="s">
        <v>130</v>
      </c>
      <c r="L188" t="s">
        <v>285</v>
      </c>
      <c r="M188" t="s">
        <v>258</v>
      </c>
      <c r="N188" t="s">
        <v>259</v>
      </c>
      <c r="O188" t="s">
        <v>477</v>
      </c>
      <c r="P188" t="s">
        <v>477</v>
      </c>
      <c r="Q188" t="s">
        <v>130</v>
      </c>
      <c r="R188" s="1">
        <v>64301055.789999999</v>
      </c>
      <c r="S188" s="1">
        <v>0</v>
      </c>
      <c r="T188" s="1">
        <v>0</v>
      </c>
      <c r="U188" s="1">
        <v>0</v>
      </c>
      <c r="V188" s="1">
        <v>0</v>
      </c>
      <c r="W188" s="1">
        <f t="shared" si="10"/>
        <v>0</v>
      </c>
      <c r="X188" s="16">
        <v>0</v>
      </c>
      <c r="Y188" s="16">
        <v>0</v>
      </c>
      <c r="Z188" s="1">
        <v>64301055.789999999</v>
      </c>
      <c r="AA188" s="17">
        <v>43432</v>
      </c>
      <c r="AB188" s="17">
        <v>50007</v>
      </c>
      <c r="AC188" s="1">
        <v>122200000</v>
      </c>
      <c r="AD188" s="1">
        <v>102200000</v>
      </c>
      <c r="AE188" s="16">
        <f t="shared" si="11"/>
        <v>10.336986301369864</v>
      </c>
      <c r="AF188" s="16">
        <f t="shared" si="12"/>
        <v>18.013698630136986</v>
      </c>
      <c r="AG188" s="19">
        <v>6.5497E-2</v>
      </c>
      <c r="AH188" t="s">
        <v>268</v>
      </c>
      <c r="AI188">
        <v>2.2783000000000001E-2</v>
      </c>
      <c r="AJ188" s="16">
        <f t="shared" si="13"/>
        <v>10.336986301369864</v>
      </c>
      <c r="AK188" s="16">
        <f t="shared" si="14"/>
        <v>18.013698630136986</v>
      </c>
      <c r="AL188" s="19">
        <v>6.5497E-2</v>
      </c>
      <c r="AM188" t="s">
        <v>130</v>
      </c>
      <c r="AN188" t="s">
        <v>130</v>
      </c>
      <c r="AO188" s="20">
        <v>46234</v>
      </c>
    </row>
    <row r="189" spans="1:41" x14ac:dyDescent="0.3">
      <c r="A189">
        <v>20836000</v>
      </c>
      <c r="B189">
        <v>1</v>
      </c>
      <c r="C189">
        <v>1</v>
      </c>
      <c r="D189">
        <v>1</v>
      </c>
      <c r="E189" t="s">
        <v>255</v>
      </c>
      <c r="F189" t="s">
        <v>256</v>
      </c>
      <c r="G189" t="s">
        <v>211</v>
      </c>
      <c r="H189" t="s">
        <v>199</v>
      </c>
      <c r="I189" t="s">
        <v>200</v>
      </c>
      <c r="J189" t="s">
        <v>202</v>
      </c>
      <c r="K189" t="s">
        <v>130</v>
      </c>
      <c r="L189" t="s">
        <v>257</v>
      </c>
      <c r="M189" t="s">
        <v>258</v>
      </c>
      <c r="N189" t="s">
        <v>259</v>
      </c>
      <c r="O189" t="s">
        <v>478</v>
      </c>
      <c r="P189" t="s">
        <v>478</v>
      </c>
      <c r="Q189" t="s">
        <v>130</v>
      </c>
      <c r="R189" s="1">
        <v>131250000</v>
      </c>
      <c r="S189" s="1">
        <v>0</v>
      </c>
      <c r="T189" s="1">
        <v>0</v>
      </c>
      <c r="U189" s="1">
        <v>0</v>
      </c>
      <c r="V189" s="1">
        <v>0</v>
      </c>
      <c r="W189" s="1">
        <f t="shared" si="10"/>
        <v>0</v>
      </c>
      <c r="X189" s="16">
        <v>0</v>
      </c>
      <c r="Y189" s="16">
        <v>0</v>
      </c>
      <c r="Z189" s="1">
        <v>131250000</v>
      </c>
      <c r="AA189" s="17">
        <v>43446</v>
      </c>
      <c r="AB189" s="17">
        <v>48925</v>
      </c>
      <c r="AC189" s="1">
        <v>210000000</v>
      </c>
      <c r="AD189" s="1">
        <v>210000000</v>
      </c>
      <c r="AE189" s="16">
        <f t="shared" si="11"/>
        <v>7.3726027397260276</v>
      </c>
      <c r="AF189" s="16">
        <f t="shared" si="12"/>
        <v>15.010958904109589</v>
      </c>
      <c r="AG189" s="19">
        <v>6.4929299999999995E-2</v>
      </c>
      <c r="AH189" t="s">
        <v>268</v>
      </c>
      <c r="AI189">
        <v>2.2283000000000001E-2</v>
      </c>
      <c r="AJ189" s="16">
        <f t="shared" si="13"/>
        <v>7.3726027397260276</v>
      </c>
      <c r="AK189" s="16">
        <f t="shared" si="14"/>
        <v>15.010958904109589</v>
      </c>
      <c r="AL189" s="19">
        <v>6.4929299999999995E-2</v>
      </c>
      <c r="AM189" t="s">
        <v>130</v>
      </c>
      <c r="AN189" t="s">
        <v>130</v>
      </c>
      <c r="AO189" s="20">
        <v>46234</v>
      </c>
    </row>
    <row r="190" spans="1:41" x14ac:dyDescent="0.3">
      <c r="A190">
        <v>20837000</v>
      </c>
      <c r="B190">
        <v>1</v>
      </c>
      <c r="C190">
        <v>1</v>
      </c>
      <c r="D190">
        <v>0</v>
      </c>
      <c r="E190" t="s">
        <v>255</v>
      </c>
      <c r="F190" t="s">
        <v>256</v>
      </c>
      <c r="G190" t="s">
        <v>211</v>
      </c>
      <c r="H190" t="s">
        <v>204</v>
      </c>
      <c r="I190" t="s">
        <v>205</v>
      </c>
      <c r="J190" t="s">
        <v>202</v>
      </c>
      <c r="K190" t="s">
        <v>130</v>
      </c>
      <c r="L190" t="s">
        <v>285</v>
      </c>
      <c r="M190" t="s">
        <v>258</v>
      </c>
      <c r="N190" t="s">
        <v>259</v>
      </c>
      <c r="O190" t="s">
        <v>479</v>
      </c>
      <c r="P190" t="s">
        <v>479</v>
      </c>
      <c r="Q190" t="s">
        <v>130</v>
      </c>
      <c r="R190" s="1">
        <v>34153739.030000001</v>
      </c>
      <c r="S190" s="1">
        <v>0</v>
      </c>
      <c r="T190" s="1">
        <v>0</v>
      </c>
      <c r="U190" s="1">
        <v>0</v>
      </c>
      <c r="V190" s="1">
        <v>0</v>
      </c>
      <c r="W190" s="1">
        <f t="shared" si="10"/>
        <v>0</v>
      </c>
      <c r="X190" s="16">
        <v>0</v>
      </c>
      <c r="Y190" s="16">
        <v>0</v>
      </c>
      <c r="Z190" s="1">
        <v>34153739.030000001</v>
      </c>
      <c r="AA190" s="17">
        <v>43432</v>
      </c>
      <c r="AB190" s="17">
        <v>50007</v>
      </c>
      <c r="AC190" s="1">
        <v>50000000</v>
      </c>
      <c r="AD190" s="1">
        <v>50000000</v>
      </c>
      <c r="AE190" s="16">
        <f t="shared" si="11"/>
        <v>10.336986301369864</v>
      </c>
      <c r="AF190" s="16">
        <f t="shared" si="12"/>
        <v>18.013698630136986</v>
      </c>
      <c r="AG190" s="19">
        <v>6.5497E-2</v>
      </c>
      <c r="AH190" t="s">
        <v>268</v>
      </c>
      <c r="AI190">
        <v>1.7783E-2</v>
      </c>
      <c r="AJ190" s="16">
        <f t="shared" si="13"/>
        <v>10.336986301369864</v>
      </c>
      <c r="AK190" s="16">
        <f t="shared" si="14"/>
        <v>18.013698630136986</v>
      </c>
      <c r="AL190" s="19">
        <v>6.5497E-2</v>
      </c>
      <c r="AM190" t="s">
        <v>130</v>
      </c>
      <c r="AN190" t="s">
        <v>130</v>
      </c>
      <c r="AO190" s="20">
        <v>46234</v>
      </c>
    </row>
    <row r="191" spans="1:41" x14ac:dyDescent="0.3">
      <c r="A191">
        <v>20838000</v>
      </c>
      <c r="B191">
        <v>1</v>
      </c>
      <c r="C191">
        <v>1</v>
      </c>
      <c r="D191">
        <v>1</v>
      </c>
      <c r="E191" t="s">
        <v>255</v>
      </c>
      <c r="F191" t="s">
        <v>256</v>
      </c>
      <c r="G191" t="s">
        <v>211</v>
      </c>
      <c r="H191" t="s">
        <v>199</v>
      </c>
      <c r="I191" t="s">
        <v>200</v>
      </c>
      <c r="J191" t="s">
        <v>202</v>
      </c>
      <c r="K191" t="s">
        <v>130</v>
      </c>
      <c r="L191" t="s">
        <v>257</v>
      </c>
      <c r="M191" t="s">
        <v>258</v>
      </c>
      <c r="N191" t="s">
        <v>259</v>
      </c>
      <c r="O191" t="s">
        <v>480</v>
      </c>
      <c r="P191" t="s">
        <v>480</v>
      </c>
      <c r="Q191" t="s">
        <v>130</v>
      </c>
      <c r="R191" s="1">
        <v>133992500.47</v>
      </c>
      <c r="S191" s="1">
        <v>0</v>
      </c>
      <c r="T191" s="1">
        <v>0</v>
      </c>
      <c r="U191" s="1">
        <v>0</v>
      </c>
      <c r="V191" s="1">
        <v>0</v>
      </c>
      <c r="W191" s="1">
        <f t="shared" si="10"/>
        <v>0</v>
      </c>
      <c r="X191" s="16">
        <v>0</v>
      </c>
      <c r="Y191" s="16">
        <v>0</v>
      </c>
      <c r="Z191" s="1">
        <v>133992500.47</v>
      </c>
      <c r="AA191" s="17">
        <v>43556</v>
      </c>
      <c r="AB191" s="17">
        <v>50131</v>
      </c>
      <c r="AC191" s="1">
        <v>192000000</v>
      </c>
      <c r="AD191" s="1">
        <v>192000000</v>
      </c>
      <c r="AE191" s="16">
        <f t="shared" si="11"/>
        <v>10.676712328767124</v>
      </c>
      <c r="AF191" s="16">
        <f t="shared" si="12"/>
        <v>18.013698630136986</v>
      </c>
      <c r="AG191" s="19">
        <v>6.1397E-2</v>
      </c>
      <c r="AH191" t="s">
        <v>268</v>
      </c>
      <c r="AI191">
        <v>2.2783000000000001E-2</v>
      </c>
      <c r="AJ191" s="16">
        <f t="shared" si="13"/>
        <v>10.676712328767124</v>
      </c>
      <c r="AK191" s="16">
        <f t="shared" si="14"/>
        <v>18.013698630136986</v>
      </c>
      <c r="AL191" s="19">
        <v>6.1397E-2</v>
      </c>
      <c r="AM191" t="s">
        <v>130</v>
      </c>
      <c r="AN191" t="s">
        <v>130</v>
      </c>
      <c r="AO191" s="20">
        <v>46234</v>
      </c>
    </row>
    <row r="192" spans="1:41" x14ac:dyDescent="0.3">
      <c r="A192">
        <v>20839000</v>
      </c>
      <c r="B192">
        <v>1</v>
      </c>
      <c r="C192">
        <v>1</v>
      </c>
      <c r="D192">
        <v>1</v>
      </c>
      <c r="E192" t="s">
        <v>255</v>
      </c>
      <c r="F192" t="s">
        <v>256</v>
      </c>
      <c r="G192" t="s">
        <v>211</v>
      </c>
      <c r="H192" t="s">
        <v>199</v>
      </c>
      <c r="I192" t="s">
        <v>200</v>
      </c>
      <c r="J192" t="s">
        <v>202</v>
      </c>
      <c r="K192" t="s">
        <v>130</v>
      </c>
      <c r="L192" t="s">
        <v>257</v>
      </c>
      <c r="M192" t="s">
        <v>258</v>
      </c>
      <c r="N192" t="s">
        <v>259</v>
      </c>
      <c r="O192" t="s">
        <v>481</v>
      </c>
      <c r="P192" t="s">
        <v>481</v>
      </c>
      <c r="Q192" t="s">
        <v>130</v>
      </c>
      <c r="R192" s="1">
        <v>200000000</v>
      </c>
      <c r="S192" s="1">
        <v>0</v>
      </c>
      <c r="T192" s="1">
        <v>0</v>
      </c>
      <c r="U192" s="1">
        <v>0</v>
      </c>
      <c r="V192" s="1">
        <v>0</v>
      </c>
      <c r="W192" s="1">
        <f t="shared" si="10"/>
        <v>0</v>
      </c>
      <c r="X192" s="16">
        <v>0</v>
      </c>
      <c r="Y192" s="16">
        <v>0</v>
      </c>
      <c r="Z192" s="1">
        <v>200000000</v>
      </c>
      <c r="AA192" s="17">
        <v>43609</v>
      </c>
      <c r="AB192" s="17">
        <v>49088</v>
      </c>
      <c r="AC192" s="1">
        <v>300000000</v>
      </c>
      <c r="AD192" s="1">
        <v>300000000</v>
      </c>
      <c r="AE192" s="16">
        <f t="shared" si="11"/>
        <v>7.8191780821917805</v>
      </c>
      <c r="AF192" s="16">
        <f t="shared" si="12"/>
        <v>15.010958904109589</v>
      </c>
      <c r="AG192" s="19">
        <v>6.0067000000000002E-2</v>
      </c>
      <c r="AH192" t="s">
        <v>268</v>
      </c>
      <c r="AI192">
        <v>2.2283000000000001E-2</v>
      </c>
      <c r="AJ192" s="16">
        <f t="shared" si="13"/>
        <v>7.8191780821917805</v>
      </c>
      <c r="AK192" s="16">
        <f t="shared" si="14"/>
        <v>15.010958904109589</v>
      </c>
      <c r="AL192" s="19">
        <v>6.0067000000000002E-2</v>
      </c>
      <c r="AM192" t="s">
        <v>130</v>
      </c>
      <c r="AN192" t="s">
        <v>130</v>
      </c>
      <c r="AO192" s="20">
        <v>46234</v>
      </c>
    </row>
    <row r="193" spans="1:41" x14ac:dyDescent="0.3">
      <c r="A193">
        <v>20841000</v>
      </c>
      <c r="B193">
        <v>1</v>
      </c>
      <c r="C193">
        <v>1</v>
      </c>
      <c r="D193">
        <v>1</v>
      </c>
      <c r="E193" t="s">
        <v>255</v>
      </c>
      <c r="F193" t="s">
        <v>256</v>
      </c>
      <c r="G193" t="s">
        <v>211</v>
      </c>
      <c r="H193" t="s">
        <v>199</v>
      </c>
      <c r="I193" t="s">
        <v>200</v>
      </c>
      <c r="J193" t="s">
        <v>202</v>
      </c>
      <c r="K193" t="s">
        <v>130</v>
      </c>
      <c r="L193" t="s">
        <v>257</v>
      </c>
      <c r="M193" t="s">
        <v>258</v>
      </c>
      <c r="N193" t="s">
        <v>259</v>
      </c>
      <c r="O193" t="s">
        <v>482</v>
      </c>
      <c r="P193" t="s">
        <v>482</v>
      </c>
      <c r="Q193" t="s">
        <v>130</v>
      </c>
      <c r="R193" s="1">
        <v>55368774.439999998</v>
      </c>
      <c r="S193" s="1">
        <v>0</v>
      </c>
      <c r="T193" s="1">
        <v>0</v>
      </c>
      <c r="U193" s="1">
        <v>0</v>
      </c>
      <c r="V193" s="1">
        <v>0</v>
      </c>
      <c r="W193" s="1">
        <f t="shared" si="10"/>
        <v>0</v>
      </c>
      <c r="X193" s="16">
        <v>0</v>
      </c>
      <c r="Y193" s="16">
        <v>0</v>
      </c>
      <c r="Z193" s="1">
        <v>55368774.439999998</v>
      </c>
      <c r="AA193" s="17">
        <v>43613</v>
      </c>
      <c r="AB193" s="17">
        <v>49457</v>
      </c>
      <c r="AC193" s="1">
        <v>100000000</v>
      </c>
      <c r="AD193" s="1">
        <v>88134032.579999998</v>
      </c>
      <c r="AE193" s="16">
        <f t="shared" si="11"/>
        <v>8.830136986301369</v>
      </c>
      <c r="AF193" s="16">
        <f t="shared" si="12"/>
        <v>16.010958904109589</v>
      </c>
      <c r="AG193" s="19">
        <v>5.9580000000000001E-2</v>
      </c>
      <c r="AH193" t="s">
        <v>268</v>
      </c>
      <c r="AI193">
        <v>2.2283000000000001E-2</v>
      </c>
      <c r="AJ193" s="16">
        <f t="shared" si="13"/>
        <v>8.830136986301369</v>
      </c>
      <c r="AK193" s="16">
        <f t="shared" si="14"/>
        <v>16.010958904109589</v>
      </c>
      <c r="AL193" s="19">
        <v>5.9580000000000001E-2</v>
      </c>
      <c r="AM193" t="s">
        <v>130</v>
      </c>
      <c r="AN193" t="s">
        <v>130</v>
      </c>
      <c r="AO193" s="20">
        <v>46234</v>
      </c>
    </row>
    <row r="194" spans="1:41" x14ac:dyDescent="0.3">
      <c r="A194">
        <v>20841001</v>
      </c>
      <c r="B194">
        <v>1</v>
      </c>
      <c r="C194">
        <v>1</v>
      </c>
      <c r="D194">
        <v>1</v>
      </c>
      <c r="E194" t="s">
        <v>255</v>
      </c>
      <c r="F194" t="s">
        <v>256</v>
      </c>
      <c r="G194" t="s">
        <v>211</v>
      </c>
      <c r="H194" t="s">
        <v>199</v>
      </c>
      <c r="I194" t="s">
        <v>200</v>
      </c>
      <c r="J194" t="s">
        <v>202</v>
      </c>
      <c r="K194" t="s">
        <v>130</v>
      </c>
      <c r="L194" t="s">
        <v>257</v>
      </c>
      <c r="M194" t="s">
        <v>258</v>
      </c>
      <c r="N194" t="s">
        <v>259</v>
      </c>
      <c r="O194" t="s">
        <v>483</v>
      </c>
      <c r="P194" t="s">
        <v>483</v>
      </c>
      <c r="Q194" t="s">
        <v>130</v>
      </c>
      <c r="R194" s="1">
        <v>9708518.8200000003</v>
      </c>
      <c r="S194" s="1">
        <v>0</v>
      </c>
      <c r="T194" s="1">
        <v>0</v>
      </c>
      <c r="U194" s="1">
        <v>0</v>
      </c>
      <c r="V194" s="1">
        <v>0</v>
      </c>
      <c r="W194" s="1">
        <f t="shared" si="10"/>
        <v>0</v>
      </c>
      <c r="X194" s="16">
        <v>0</v>
      </c>
      <c r="Y194" s="16">
        <v>0</v>
      </c>
      <c r="Z194" s="1">
        <v>9708518.8200000003</v>
      </c>
      <c r="AA194" s="17">
        <v>43613</v>
      </c>
      <c r="AB194" s="17">
        <v>49457</v>
      </c>
      <c r="AC194" s="1">
        <v>100000000</v>
      </c>
      <c r="AD194" s="1">
        <v>11865967.42</v>
      </c>
      <c r="AE194" s="16">
        <f t="shared" si="11"/>
        <v>8.830136986301369</v>
      </c>
      <c r="AF194" s="16">
        <f t="shared" si="12"/>
        <v>16.010958904109589</v>
      </c>
      <c r="AG194" s="19">
        <v>5.9580000000000001E-2</v>
      </c>
      <c r="AH194" t="s">
        <v>268</v>
      </c>
      <c r="AI194">
        <v>1.3283E-2</v>
      </c>
      <c r="AJ194" s="16">
        <f t="shared" si="13"/>
        <v>8.830136986301369</v>
      </c>
      <c r="AK194" s="16">
        <f t="shared" si="14"/>
        <v>16.010958904109589</v>
      </c>
      <c r="AL194" s="19">
        <v>5.9580000000000001E-2</v>
      </c>
      <c r="AM194" t="s">
        <v>130</v>
      </c>
      <c r="AN194" t="s">
        <v>130</v>
      </c>
      <c r="AO194" s="20">
        <v>46234</v>
      </c>
    </row>
    <row r="195" spans="1:41" x14ac:dyDescent="0.3">
      <c r="A195">
        <v>20842000</v>
      </c>
      <c r="B195">
        <v>1</v>
      </c>
      <c r="C195">
        <v>0</v>
      </c>
      <c r="D195">
        <v>0</v>
      </c>
      <c r="E195" t="s">
        <v>255</v>
      </c>
      <c r="F195" t="s">
        <v>208</v>
      </c>
      <c r="G195" t="s">
        <v>208</v>
      </c>
      <c r="H195" t="s">
        <v>208</v>
      </c>
      <c r="I195" t="s">
        <v>208</v>
      </c>
      <c r="J195" t="s">
        <v>202</v>
      </c>
      <c r="K195" t="s">
        <v>130</v>
      </c>
      <c r="L195" t="s">
        <v>227</v>
      </c>
      <c r="M195" t="s">
        <v>258</v>
      </c>
      <c r="N195" t="s">
        <v>259</v>
      </c>
      <c r="O195" t="s">
        <v>484</v>
      </c>
      <c r="P195" t="s">
        <v>484</v>
      </c>
      <c r="Q195" t="s">
        <v>130</v>
      </c>
      <c r="R195" s="1">
        <v>34000000</v>
      </c>
      <c r="S195" s="1">
        <v>0</v>
      </c>
      <c r="T195" s="1">
        <v>0</v>
      </c>
      <c r="U195" s="1">
        <v>0</v>
      </c>
      <c r="V195" s="1">
        <v>0</v>
      </c>
      <c r="W195" s="1">
        <f t="shared" si="10"/>
        <v>0</v>
      </c>
      <c r="X195" s="16">
        <v>0</v>
      </c>
      <c r="Y195" s="16">
        <v>0</v>
      </c>
      <c r="Z195" s="1">
        <v>34000000</v>
      </c>
      <c r="AA195" s="17">
        <v>43690</v>
      </c>
      <c r="AB195" s="17">
        <v>49169</v>
      </c>
      <c r="AC195" s="1">
        <v>50000000</v>
      </c>
      <c r="AD195" s="1">
        <v>50000000</v>
      </c>
      <c r="AE195" s="16">
        <f t="shared" si="11"/>
        <v>8.0410958904109595</v>
      </c>
      <c r="AF195" s="16">
        <f t="shared" si="12"/>
        <v>15.010958904109589</v>
      </c>
      <c r="AG195" s="19">
        <v>6.2932000000000002E-2</v>
      </c>
      <c r="AH195" t="s">
        <v>268</v>
      </c>
      <c r="AI195">
        <v>2.2283000000000001E-2</v>
      </c>
      <c r="AJ195" s="16">
        <f t="shared" si="13"/>
        <v>8.0410958904109595</v>
      </c>
      <c r="AK195" s="16">
        <f t="shared" si="14"/>
        <v>15.010958904109589</v>
      </c>
      <c r="AL195" s="19">
        <v>6.2932000000000002E-2</v>
      </c>
      <c r="AM195" t="s">
        <v>130</v>
      </c>
      <c r="AN195" t="s">
        <v>130</v>
      </c>
      <c r="AO195" s="20">
        <v>46234</v>
      </c>
    </row>
    <row r="196" spans="1:41" x14ac:dyDescent="0.3">
      <c r="A196">
        <v>20843000</v>
      </c>
      <c r="B196">
        <v>1</v>
      </c>
      <c r="C196">
        <v>1</v>
      </c>
      <c r="D196">
        <v>1</v>
      </c>
      <c r="E196" t="s">
        <v>255</v>
      </c>
      <c r="F196" t="s">
        <v>256</v>
      </c>
      <c r="G196" t="s">
        <v>211</v>
      </c>
      <c r="H196" t="s">
        <v>199</v>
      </c>
      <c r="I196" t="s">
        <v>200</v>
      </c>
      <c r="J196" t="s">
        <v>202</v>
      </c>
      <c r="K196" t="s">
        <v>130</v>
      </c>
      <c r="L196" t="s">
        <v>257</v>
      </c>
      <c r="M196" t="s">
        <v>258</v>
      </c>
      <c r="N196" t="s">
        <v>259</v>
      </c>
      <c r="O196" t="s">
        <v>485</v>
      </c>
      <c r="P196" t="s">
        <v>485</v>
      </c>
      <c r="Q196" t="s">
        <v>130</v>
      </c>
      <c r="R196" s="1">
        <v>107975751.15000001</v>
      </c>
      <c r="S196" s="1">
        <v>0</v>
      </c>
      <c r="T196" s="1">
        <v>0</v>
      </c>
      <c r="U196" s="1">
        <v>0</v>
      </c>
      <c r="V196" s="1">
        <v>0</v>
      </c>
      <c r="W196" s="1">
        <f t="shared" ref="W196:W259" si="15">Z196-R196-S196+T196</f>
        <v>0</v>
      </c>
      <c r="X196" s="16">
        <v>0</v>
      </c>
      <c r="Y196" s="16">
        <v>0</v>
      </c>
      <c r="Z196" s="1">
        <v>107975751.15000001</v>
      </c>
      <c r="AA196" s="17">
        <v>43787</v>
      </c>
      <c r="AB196" s="17">
        <v>49266</v>
      </c>
      <c r="AC196" s="1">
        <v>203000000</v>
      </c>
      <c r="AD196" s="1">
        <v>203000000</v>
      </c>
      <c r="AE196" s="16">
        <f t="shared" ref="AE196:AE259" si="16">(AB196-AO196)/365</f>
        <v>8.3068493150684937</v>
      </c>
      <c r="AF196" s="16">
        <f t="shared" ref="AF196:AF259" si="17">(AB196-AA196)/365</f>
        <v>15.010958904109589</v>
      </c>
      <c r="AG196" s="19">
        <v>6.0087000000000002E-2</v>
      </c>
      <c r="AH196" t="s">
        <v>268</v>
      </c>
      <c r="AI196">
        <v>2.2283000000000001E-2</v>
      </c>
      <c r="AJ196" s="16">
        <f t="shared" ref="AJ196:AJ259" si="18">(AB196-AO196)/365</f>
        <v>8.3068493150684937</v>
      </c>
      <c r="AK196" s="16">
        <f t="shared" ref="AK196:AK259" si="19">(AB196-AA196)/365</f>
        <v>15.010958904109589</v>
      </c>
      <c r="AL196" s="19">
        <v>6.0087000000000002E-2</v>
      </c>
      <c r="AM196" t="s">
        <v>130</v>
      </c>
      <c r="AN196" t="s">
        <v>130</v>
      </c>
      <c r="AO196" s="20">
        <v>46234</v>
      </c>
    </row>
    <row r="197" spans="1:41" x14ac:dyDescent="0.3">
      <c r="A197">
        <v>20844000</v>
      </c>
      <c r="B197">
        <v>1</v>
      </c>
      <c r="C197">
        <v>0</v>
      </c>
      <c r="D197">
        <v>0</v>
      </c>
      <c r="E197" t="s">
        <v>255</v>
      </c>
      <c r="F197" t="s">
        <v>208</v>
      </c>
      <c r="G197" t="s">
        <v>208</v>
      </c>
      <c r="H197" t="s">
        <v>208</v>
      </c>
      <c r="I197" t="s">
        <v>208</v>
      </c>
      <c r="J197" t="s">
        <v>202</v>
      </c>
      <c r="K197" t="s">
        <v>130</v>
      </c>
      <c r="L197" t="s">
        <v>226</v>
      </c>
      <c r="M197" t="s">
        <v>258</v>
      </c>
      <c r="N197" t="s">
        <v>259</v>
      </c>
      <c r="O197" t="s">
        <v>486</v>
      </c>
      <c r="P197" t="s">
        <v>486</v>
      </c>
      <c r="Q197" t="s">
        <v>130</v>
      </c>
      <c r="R197" s="1">
        <v>24285714.32</v>
      </c>
      <c r="S197" s="1">
        <v>0</v>
      </c>
      <c r="T197" s="1">
        <v>0</v>
      </c>
      <c r="U197" s="1">
        <v>0</v>
      </c>
      <c r="V197" s="1">
        <v>0</v>
      </c>
      <c r="W197" s="1">
        <f t="shared" si="15"/>
        <v>0</v>
      </c>
      <c r="X197" s="16">
        <v>0</v>
      </c>
      <c r="Y197" s="16">
        <v>0</v>
      </c>
      <c r="Z197" s="1">
        <v>24285714.32</v>
      </c>
      <c r="AA197" s="17">
        <v>43798</v>
      </c>
      <c r="AB197" s="17">
        <v>49277</v>
      </c>
      <c r="AC197" s="1">
        <v>40000000</v>
      </c>
      <c r="AD197" s="1">
        <v>30000000</v>
      </c>
      <c r="AE197" s="16">
        <f t="shared" si="16"/>
        <v>8.3369863013698637</v>
      </c>
      <c r="AF197" s="16">
        <f t="shared" si="17"/>
        <v>15.010958904109589</v>
      </c>
      <c r="AG197" s="19">
        <v>7.5445999999999999E-2</v>
      </c>
      <c r="AH197" t="s">
        <v>268</v>
      </c>
      <c r="AI197">
        <v>2.2283000000000001E-2</v>
      </c>
      <c r="AJ197" s="16">
        <f t="shared" si="18"/>
        <v>8.3369863013698637</v>
      </c>
      <c r="AK197" s="16">
        <f t="shared" si="19"/>
        <v>15.010958904109589</v>
      </c>
      <c r="AL197" s="19">
        <v>7.5445999999999999E-2</v>
      </c>
      <c r="AM197" t="s">
        <v>130</v>
      </c>
      <c r="AN197" t="s">
        <v>130</v>
      </c>
      <c r="AO197" s="20">
        <v>46234</v>
      </c>
    </row>
    <row r="198" spans="1:41" x14ac:dyDescent="0.3">
      <c r="A198">
        <v>20845000</v>
      </c>
      <c r="B198">
        <v>1</v>
      </c>
      <c r="C198">
        <v>1</v>
      </c>
      <c r="D198">
        <v>0</v>
      </c>
      <c r="E198" t="s">
        <v>255</v>
      </c>
      <c r="F198" t="s">
        <v>256</v>
      </c>
      <c r="G198" t="s">
        <v>207</v>
      </c>
      <c r="H198" t="s">
        <v>207</v>
      </c>
      <c r="I198" t="s">
        <v>207</v>
      </c>
      <c r="J198" t="s">
        <v>202</v>
      </c>
      <c r="K198" t="s">
        <v>130</v>
      </c>
      <c r="L198" t="s">
        <v>279</v>
      </c>
      <c r="M198" t="s">
        <v>258</v>
      </c>
      <c r="N198" t="s">
        <v>259</v>
      </c>
      <c r="O198" t="s">
        <v>487</v>
      </c>
      <c r="P198" t="s">
        <v>487</v>
      </c>
      <c r="Q198" t="s">
        <v>130</v>
      </c>
      <c r="R198" s="1">
        <v>6546152.4699999997</v>
      </c>
      <c r="S198" s="1">
        <v>0</v>
      </c>
      <c r="T198" s="1">
        <v>0</v>
      </c>
      <c r="U198" s="1">
        <v>0</v>
      </c>
      <c r="V198" s="1">
        <v>0</v>
      </c>
      <c r="W198" s="1">
        <f t="shared" si="15"/>
        <v>0</v>
      </c>
      <c r="X198" s="16">
        <v>0</v>
      </c>
      <c r="Y198" s="16">
        <v>0</v>
      </c>
      <c r="Z198" s="1">
        <v>6546152.4699999997</v>
      </c>
      <c r="AA198" s="17">
        <v>43819</v>
      </c>
      <c r="AB198" s="17">
        <v>51670</v>
      </c>
      <c r="AC198" s="1">
        <v>34122000</v>
      </c>
      <c r="AD198" s="1">
        <v>34122000</v>
      </c>
      <c r="AE198" s="16">
        <f t="shared" si="16"/>
        <v>14.893150684931507</v>
      </c>
      <c r="AF198" s="16">
        <f t="shared" si="17"/>
        <v>21.509589041095889</v>
      </c>
      <c r="AG198" s="19">
        <v>6.4669000000000004E-2</v>
      </c>
      <c r="AH198" t="s">
        <v>268</v>
      </c>
      <c r="AI198">
        <v>2.2283000000000001E-2</v>
      </c>
      <c r="AJ198" s="16">
        <f t="shared" si="18"/>
        <v>14.893150684931507</v>
      </c>
      <c r="AK198" s="16">
        <f t="shared" si="19"/>
        <v>21.509589041095889</v>
      </c>
      <c r="AL198" s="19">
        <v>6.4669000000000004E-2</v>
      </c>
      <c r="AM198" t="s">
        <v>130</v>
      </c>
      <c r="AN198" t="s">
        <v>130</v>
      </c>
      <c r="AO198" s="20">
        <v>46234</v>
      </c>
    </row>
    <row r="199" spans="1:41" x14ac:dyDescent="0.3">
      <c r="A199">
        <v>20846000</v>
      </c>
      <c r="B199">
        <v>1</v>
      </c>
      <c r="C199">
        <v>1</v>
      </c>
      <c r="D199">
        <v>1</v>
      </c>
      <c r="E199" t="s">
        <v>255</v>
      </c>
      <c r="F199" t="s">
        <v>256</v>
      </c>
      <c r="G199" t="s">
        <v>211</v>
      </c>
      <c r="H199" t="s">
        <v>199</v>
      </c>
      <c r="I199" t="s">
        <v>200</v>
      </c>
      <c r="J199" t="s">
        <v>202</v>
      </c>
      <c r="K199" t="s">
        <v>130</v>
      </c>
      <c r="L199" t="s">
        <v>257</v>
      </c>
      <c r="M199" t="s">
        <v>258</v>
      </c>
      <c r="N199" t="s">
        <v>259</v>
      </c>
      <c r="O199" t="s">
        <v>488</v>
      </c>
      <c r="P199" t="s">
        <v>488</v>
      </c>
      <c r="Q199" t="s">
        <v>130</v>
      </c>
      <c r="R199" s="1">
        <v>27613526.390000001</v>
      </c>
      <c r="S199" s="1">
        <v>0</v>
      </c>
      <c r="T199" s="1">
        <v>0</v>
      </c>
      <c r="U199" s="1">
        <v>0</v>
      </c>
      <c r="V199" s="1">
        <v>0</v>
      </c>
      <c r="W199" s="1">
        <f t="shared" si="15"/>
        <v>0</v>
      </c>
      <c r="X199" s="16">
        <v>0</v>
      </c>
      <c r="Y199" s="16">
        <v>0</v>
      </c>
      <c r="Z199" s="1">
        <v>27613526.390000001</v>
      </c>
      <c r="AA199" s="17">
        <v>43938</v>
      </c>
      <c r="AB199" s="17">
        <v>48323</v>
      </c>
      <c r="AC199" s="1">
        <v>50000000</v>
      </c>
      <c r="AD199" s="1">
        <v>8323671.1900000004</v>
      </c>
      <c r="AE199" s="16">
        <f t="shared" si="16"/>
        <v>5.7232876712328764</v>
      </c>
      <c r="AF199" s="16">
        <f t="shared" si="17"/>
        <v>12.013698630136986</v>
      </c>
      <c r="AG199" s="19">
        <v>5.9093E-2</v>
      </c>
      <c r="AH199" t="s">
        <v>268</v>
      </c>
      <c r="AI199">
        <v>2.1783E-2</v>
      </c>
      <c r="AJ199" s="16">
        <f t="shared" si="18"/>
        <v>5.7232876712328764</v>
      </c>
      <c r="AK199" s="16">
        <f t="shared" si="19"/>
        <v>12.013698630136986</v>
      </c>
      <c r="AL199" s="19">
        <v>5.9093E-2</v>
      </c>
      <c r="AM199" t="s">
        <v>130</v>
      </c>
      <c r="AN199" t="s">
        <v>130</v>
      </c>
      <c r="AO199" s="20">
        <v>46234</v>
      </c>
    </row>
    <row r="200" spans="1:41" x14ac:dyDescent="0.3">
      <c r="A200">
        <v>20847000</v>
      </c>
      <c r="B200">
        <v>1</v>
      </c>
      <c r="C200">
        <v>1</v>
      </c>
      <c r="D200">
        <v>1</v>
      </c>
      <c r="E200" t="s">
        <v>255</v>
      </c>
      <c r="F200" t="s">
        <v>256</v>
      </c>
      <c r="G200" t="s">
        <v>211</v>
      </c>
      <c r="H200" t="s">
        <v>199</v>
      </c>
      <c r="I200" t="s">
        <v>200</v>
      </c>
      <c r="J200" t="s">
        <v>202</v>
      </c>
      <c r="K200" t="s">
        <v>130</v>
      </c>
      <c r="L200" t="s">
        <v>257</v>
      </c>
      <c r="M200" t="s">
        <v>258</v>
      </c>
      <c r="N200" t="s">
        <v>259</v>
      </c>
      <c r="O200" t="s">
        <v>489</v>
      </c>
      <c r="P200" t="s">
        <v>489</v>
      </c>
      <c r="Q200" t="s">
        <v>130</v>
      </c>
      <c r="R200" s="1">
        <v>337931034.48000002</v>
      </c>
      <c r="S200" s="1">
        <v>0</v>
      </c>
      <c r="T200" s="1">
        <v>0</v>
      </c>
      <c r="U200" s="1">
        <v>0</v>
      </c>
      <c r="V200" s="1">
        <v>0</v>
      </c>
      <c r="W200" s="1">
        <f t="shared" si="15"/>
        <v>0</v>
      </c>
      <c r="X200" s="16">
        <v>0</v>
      </c>
      <c r="Y200" s="16">
        <v>0</v>
      </c>
      <c r="Z200" s="1">
        <v>337931034.48000002</v>
      </c>
      <c r="AA200" s="17">
        <v>43956</v>
      </c>
      <c r="AB200" s="17">
        <v>51261</v>
      </c>
      <c r="AC200" s="1">
        <v>350000000</v>
      </c>
      <c r="AD200" s="1">
        <v>350000000</v>
      </c>
      <c r="AE200" s="16">
        <f t="shared" si="16"/>
        <v>13.772602739726027</v>
      </c>
      <c r="AF200" s="16">
        <f t="shared" si="17"/>
        <v>20.013698630136986</v>
      </c>
      <c r="AG200" s="19">
        <v>6.0321E-2</v>
      </c>
      <c r="AH200" t="s">
        <v>268</v>
      </c>
      <c r="AI200">
        <v>2.2283000000000001E-2</v>
      </c>
      <c r="AJ200" s="16">
        <f t="shared" si="18"/>
        <v>13.772602739726027</v>
      </c>
      <c r="AK200" s="16">
        <f t="shared" si="19"/>
        <v>20.013698630136986</v>
      </c>
      <c r="AL200" s="19">
        <v>6.0321E-2</v>
      </c>
      <c r="AM200" t="s">
        <v>130</v>
      </c>
      <c r="AN200" t="s">
        <v>130</v>
      </c>
      <c r="AO200" s="20">
        <v>46234</v>
      </c>
    </row>
    <row r="201" spans="1:41" x14ac:dyDescent="0.3">
      <c r="A201">
        <v>20848000</v>
      </c>
      <c r="B201">
        <v>1</v>
      </c>
      <c r="C201">
        <v>1</v>
      </c>
      <c r="D201">
        <v>1</v>
      </c>
      <c r="E201" t="s">
        <v>255</v>
      </c>
      <c r="F201" t="s">
        <v>256</v>
      </c>
      <c r="G201" t="s">
        <v>211</v>
      </c>
      <c r="H201" t="s">
        <v>199</v>
      </c>
      <c r="I201" t="s">
        <v>200</v>
      </c>
      <c r="J201" t="s">
        <v>202</v>
      </c>
      <c r="K201" t="s">
        <v>130</v>
      </c>
      <c r="L201" t="s">
        <v>257</v>
      </c>
      <c r="M201" t="s">
        <v>258</v>
      </c>
      <c r="N201" t="s">
        <v>259</v>
      </c>
      <c r="O201" t="s">
        <v>490</v>
      </c>
      <c r="P201" t="s">
        <v>490</v>
      </c>
      <c r="Q201" t="s">
        <v>130</v>
      </c>
      <c r="R201" s="1">
        <v>105555555.59999999</v>
      </c>
      <c r="S201" s="1">
        <v>0</v>
      </c>
      <c r="T201" s="1">
        <v>5555555.5499999998</v>
      </c>
      <c r="U201" s="1">
        <v>3055986.68</v>
      </c>
      <c r="V201" s="1">
        <v>0</v>
      </c>
      <c r="W201" s="1">
        <f t="shared" si="15"/>
        <v>0</v>
      </c>
      <c r="X201" s="16">
        <v>0</v>
      </c>
      <c r="Y201" s="16">
        <v>53070.99</v>
      </c>
      <c r="Z201" s="1">
        <v>100000000.05</v>
      </c>
      <c r="AA201" s="17">
        <v>44035</v>
      </c>
      <c r="AB201" s="17">
        <v>49513</v>
      </c>
      <c r="AC201" s="1">
        <v>150000000</v>
      </c>
      <c r="AD201" s="1">
        <v>150000000</v>
      </c>
      <c r="AE201" s="16">
        <f t="shared" si="16"/>
        <v>8.9835616438356158</v>
      </c>
      <c r="AF201" s="16">
        <f t="shared" si="17"/>
        <v>15.008219178082191</v>
      </c>
      <c r="AG201" s="19">
        <v>6.4338999999999993E-2</v>
      </c>
      <c r="AH201" t="s">
        <v>268</v>
      </c>
      <c r="AI201">
        <v>2.2283000000000001E-2</v>
      </c>
      <c r="AJ201" s="16">
        <f t="shared" si="18"/>
        <v>8.9835616438356158</v>
      </c>
      <c r="AK201" s="16">
        <f t="shared" si="19"/>
        <v>15.008219178082191</v>
      </c>
      <c r="AL201" s="19">
        <v>6.4338999999999993E-2</v>
      </c>
      <c r="AM201" t="s">
        <v>130</v>
      </c>
      <c r="AN201" t="s">
        <v>130</v>
      </c>
      <c r="AO201" s="20">
        <v>46234</v>
      </c>
    </row>
    <row r="202" spans="1:41" x14ac:dyDescent="0.3">
      <c r="A202">
        <v>20849000</v>
      </c>
      <c r="B202">
        <v>1</v>
      </c>
      <c r="C202">
        <v>1</v>
      </c>
      <c r="D202">
        <v>1</v>
      </c>
      <c r="E202" t="s">
        <v>255</v>
      </c>
      <c r="F202" t="s">
        <v>256</v>
      </c>
      <c r="G202" t="s">
        <v>211</v>
      </c>
      <c r="H202" t="s">
        <v>199</v>
      </c>
      <c r="I202" t="s">
        <v>200</v>
      </c>
      <c r="J202" t="s">
        <v>202</v>
      </c>
      <c r="K202" t="s">
        <v>130</v>
      </c>
      <c r="L202" t="s">
        <v>257</v>
      </c>
      <c r="M202" t="s">
        <v>258</v>
      </c>
      <c r="N202" t="s">
        <v>259</v>
      </c>
      <c r="O202" t="s">
        <v>491</v>
      </c>
      <c r="P202" t="s">
        <v>491</v>
      </c>
      <c r="Q202" t="s">
        <v>130</v>
      </c>
      <c r="R202" s="1">
        <v>97287881.519999996</v>
      </c>
      <c r="S202" s="1">
        <v>0</v>
      </c>
      <c r="T202" s="1">
        <v>0</v>
      </c>
      <c r="U202" s="1">
        <v>0</v>
      </c>
      <c r="V202" s="1">
        <v>0</v>
      </c>
      <c r="W202" s="1">
        <f t="shared" si="15"/>
        <v>0</v>
      </c>
      <c r="X202" s="16">
        <v>0</v>
      </c>
      <c r="Y202" s="16">
        <v>0</v>
      </c>
      <c r="Z202" s="1">
        <v>97287881.519999996</v>
      </c>
      <c r="AA202" s="17">
        <v>44169</v>
      </c>
      <c r="AB202" s="17">
        <v>49647</v>
      </c>
      <c r="AC202" s="1">
        <v>138251200</v>
      </c>
      <c r="AD202" s="1">
        <v>138251200</v>
      </c>
      <c r="AE202" s="16">
        <f t="shared" si="16"/>
        <v>9.3506849315068497</v>
      </c>
      <c r="AF202" s="16">
        <f t="shared" si="17"/>
        <v>15.008219178082191</v>
      </c>
      <c r="AG202" s="19">
        <v>6.4799999999999996E-2</v>
      </c>
      <c r="AH202" t="s">
        <v>268</v>
      </c>
      <c r="AI202">
        <v>2.2283000000000001E-2</v>
      </c>
      <c r="AJ202" s="16">
        <f t="shared" si="18"/>
        <v>9.3506849315068497</v>
      </c>
      <c r="AK202" s="16">
        <f t="shared" si="19"/>
        <v>15.008219178082191</v>
      </c>
      <c r="AL202" s="19">
        <v>6.4799999999999996E-2</v>
      </c>
      <c r="AM202" t="s">
        <v>130</v>
      </c>
      <c r="AN202" t="s">
        <v>130</v>
      </c>
      <c r="AO202" s="20">
        <v>46234</v>
      </c>
    </row>
    <row r="203" spans="1:41" x14ac:dyDescent="0.3">
      <c r="A203">
        <v>20851000</v>
      </c>
      <c r="B203">
        <v>1</v>
      </c>
      <c r="C203">
        <v>1</v>
      </c>
      <c r="D203">
        <v>0</v>
      </c>
      <c r="E203" t="s">
        <v>255</v>
      </c>
      <c r="F203" t="s">
        <v>256</v>
      </c>
      <c r="G203" t="s">
        <v>211</v>
      </c>
      <c r="H203" t="s">
        <v>204</v>
      </c>
      <c r="I203" t="s">
        <v>205</v>
      </c>
      <c r="J203" t="s">
        <v>202</v>
      </c>
      <c r="K203" t="s">
        <v>130</v>
      </c>
      <c r="L203" t="s">
        <v>475</v>
      </c>
      <c r="M203" t="s">
        <v>258</v>
      </c>
      <c r="N203" t="s">
        <v>259</v>
      </c>
      <c r="O203" t="s">
        <v>492</v>
      </c>
      <c r="P203" t="s">
        <v>492</v>
      </c>
      <c r="Q203" t="s">
        <v>130</v>
      </c>
      <c r="R203" s="1">
        <v>26137347.969999999</v>
      </c>
      <c r="S203" s="1">
        <v>0</v>
      </c>
      <c r="T203" s="1">
        <v>0</v>
      </c>
      <c r="U203" s="1">
        <v>0</v>
      </c>
      <c r="V203" s="1">
        <v>0</v>
      </c>
      <c r="W203" s="1">
        <f t="shared" si="15"/>
        <v>0</v>
      </c>
      <c r="X203" s="16">
        <v>0</v>
      </c>
      <c r="Y203" s="16">
        <v>0</v>
      </c>
      <c r="Z203" s="1">
        <v>26137347.969999999</v>
      </c>
      <c r="AA203" s="17">
        <v>44169</v>
      </c>
      <c r="AB203" s="17">
        <v>47821</v>
      </c>
      <c r="AC203" s="1">
        <v>49000000</v>
      </c>
      <c r="AD203" s="1">
        <v>49000000</v>
      </c>
      <c r="AE203" s="16">
        <f t="shared" si="16"/>
        <v>4.3479452054794523</v>
      </c>
      <c r="AF203" s="16">
        <f t="shared" si="17"/>
        <v>10.005479452054795</v>
      </c>
      <c r="AG203" s="19">
        <v>6.4299999999999996E-2</v>
      </c>
      <c r="AH203" t="s">
        <v>268</v>
      </c>
      <c r="AI203">
        <v>2.1783E-2</v>
      </c>
      <c r="AJ203" s="16">
        <f t="shared" si="18"/>
        <v>4.3479452054794523</v>
      </c>
      <c r="AK203" s="16">
        <f t="shared" si="19"/>
        <v>10.005479452054795</v>
      </c>
      <c r="AL203" s="19">
        <v>6.4299999999999996E-2</v>
      </c>
      <c r="AM203" t="s">
        <v>130</v>
      </c>
      <c r="AN203" t="s">
        <v>130</v>
      </c>
      <c r="AO203" s="20">
        <v>46234</v>
      </c>
    </row>
    <row r="204" spans="1:41" x14ac:dyDescent="0.3">
      <c r="A204">
        <v>20852000</v>
      </c>
      <c r="B204">
        <v>1</v>
      </c>
      <c r="C204">
        <v>1</v>
      </c>
      <c r="D204">
        <v>0</v>
      </c>
      <c r="E204" t="s">
        <v>255</v>
      </c>
      <c r="F204" t="s">
        <v>256</v>
      </c>
      <c r="G204" t="s">
        <v>211</v>
      </c>
      <c r="H204" t="s">
        <v>204</v>
      </c>
      <c r="I204" t="s">
        <v>205</v>
      </c>
      <c r="J204" t="s">
        <v>202</v>
      </c>
      <c r="K204" t="s">
        <v>130</v>
      </c>
      <c r="L204" t="s">
        <v>282</v>
      </c>
      <c r="M204" t="s">
        <v>258</v>
      </c>
      <c r="N204" t="s">
        <v>259</v>
      </c>
      <c r="O204" t="s">
        <v>493</v>
      </c>
      <c r="P204" t="s">
        <v>493</v>
      </c>
      <c r="Q204" t="s">
        <v>130</v>
      </c>
      <c r="R204" s="1">
        <v>27635771.109999999</v>
      </c>
      <c r="S204" s="1">
        <v>1768041.11</v>
      </c>
      <c r="T204" s="1">
        <v>0</v>
      </c>
      <c r="U204" s="1">
        <v>0</v>
      </c>
      <c r="V204" s="1">
        <v>0</v>
      </c>
      <c r="W204" s="1">
        <f t="shared" si="15"/>
        <v>-6.9849193096160889E-10</v>
      </c>
      <c r="X204" s="16">
        <v>0</v>
      </c>
      <c r="Y204" s="16">
        <v>0</v>
      </c>
      <c r="Z204" s="1">
        <v>29403812.219999999</v>
      </c>
      <c r="AA204" s="17">
        <v>44349</v>
      </c>
      <c r="AB204" s="17">
        <v>49828</v>
      </c>
      <c r="AC204" s="1">
        <v>48000000</v>
      </c>
      <c r="AD204" s="1">
        <v>48000000</v>
      </c>
      <c r="AE204" s="16">
        <f t="shared" si="16"/>
        <v>9.8465753424657532</v>
      </c>
      <c r="AF204" s="16">
        <f t="shared" si="17"/>
        <v>15.010958904109589</v>
      </c>
      <c r="AG204" s="19">
        <v>6.6550999999999999E-2</v>
      </c>
      <c r="AH204" t="s">
        <v>268</v>
      </c>
      <c r="AI204">
        <v>2.2283000000000001E-2</v>
      </c>
      <c r="AJ204" s="16">
        <f t="shared" si="18"/>
        <v>9.8465753424657532</v>
      </c>
      <c r="AK204" s="16">
        <f t="shared" si="19"/>
        <v>15.010958904109589</v>
      </c>
      <c r="AL204" s="19">
        <v>6.6550999999999999E-2</v>
      </c>
      <c r="AM204" t="s">
        <v>130</v>
      </c>
      <c r="AN204" t="s">
        <v>130</v>
      </c>
      <c r="AO204" s="20">
        <v>46234</v>
      </c>
    </row>
    <row r="205" spans="1:41" x14ac:dyDescent="0.3">
      <c r="A205">
        <v>20853000</v>
      </c>
      <c r="B205">
        <v>1</v>
      </c>
      <c r="C205">
        <v>1</v>
      </c>
      <c r="D205">
        <v>1</v>
      </c>
      <c r="E205" t="s">
        <v>255</v>
      </c>
      <c r="F205" t="s">
        <v>256</v>
      </c>
      <c r="G205" t="s">
        <v>211</v>
      </c>
      <c r="H205" t="s">
        <v>199</v>
      </c>
      <c r="I205" t="s">
        <v>200</v>
      </c>
      <c r="J205" t="s">
        <v>202</v>
      </c>
      <c r="K205" t="s">
        <v>130</v>
      </c>
      <c r="L205" t="s">
        <v>257</v>
      </c>
      <c r="M205" t="s">
        <v>258</v>
      </c>
      <c r="N205" t="s">
        <v>259</v>
      </c>
      <c r="O205" t="s">
        <v>494</v>
      </c>
      <c r="P205" t="s">
        <v>494</v>
      </c>
      <c r="Q205" t="s">
        <v>130</v>
      </c>
      <c r="R205" s="1">
        <v>161538461.5</v>
      </c>
      <c r="S205" s="1">
        <v>0</v>
      </c>
      <c r="T205" s="1">
        <v>0</v>
      </c>
      <c r="U205" s="1">
        <v>0</v>
      </c>
      <c r="V205" s="1">
        <v>0</v>
      </c>
      <c r="W205" s="1">
        <f t="shared" si="15"/>
        <v>0</v>
      </c>
      <c r="X205" s="16">
        <v>0</v>
      </c>
      <c r="Y205" s="16">
        <v>0</v>
      </c>
      <c r="Z205" s="1">
        <v>161538461.5</v>
      </c>
      <c r="AA205" s="17">
        <v>44439</v>
      </c>
      <c r="AB205" s="17">
        <v>49919</v>
      </c>
      <c r="AC205" s="1">
        <v>200000000</v>
      </c>
      <c r="AD205" s="1">
        <v>200000000</v>
      </c>
      <c r="AE205" s="16">
        <f t="shared" si="16"/>
        <v>10.095890410958905</v>
      </c>
      <c r="AF205" s="16">
        <f t="shared" si="17"/>
        <v>15.013698630136986</v>
      </c>
      <c r="AG205" s="19">
        <v>6.2448999999999998E-2</v>
      </c>
      <c r="AH205" t="s">
        <v>268</v>
      </c>
      <c r="AI205">
        <v>2.2283000000000001E-2</v>
      </c>
      <c r="AJ205" s="16">
        <f t="shared" si="18"/>
        <v>10.095890410958905</v>
      </c>
      <c r="AK205" s="16">
        <f t="shared" si="19"/>
        <v>15.013698630136986</v>
      </c>
      <c r="AL205" s="19">
        <v>6.2448999999999998E-2</v>
      </c>
      <c r="AM205" t="s">
        <v>130</v>
      </c>
      <c r="AN205" t="s">
        <v>130</v>
      </c>
      <c r="AO205" s="20">
        <v>46234</v>
      </c>
    </row>
    <row r="206" spans="1:41" x14ac:dyDescent="0.3">
      <c r="A206">
        <v>20854000</v>
      </c>
      <c r="B206">
        <v>1</v>
      </c>
      <c r="C206">
        <v>1</v>
      </c>
      <c r="D206">
        <v>1</v>
      </c>
      <c r="E206" t="s">
        <v>255</v>
      </c>
      <c r="F206" t="s">
        <v>256</v>
      </c>
      <c r="G206" t="s">
        <v>211</v>
      </c>
      <c r="H206" t="s">
        <v>199</v>
      </c>
      <c r="I206" t="s">
        <v>200</v>
      </c>
      <c r="J206" t="s">
        <v>202</v>
      </c>
      <c r="K206" t="s">
        <v>130</v>
      </c>
      <c r="L206" t="s">
        <v>257</v>
      </c>
      <c r="M206" t="s">
        <v>258</v>
      </c>
      <c r="N206" t="s">
        <v>259</v>
      </c>
      <c r="O206" t="s">
        <v>495</v>
      </c>
      <c r="P206" t="s">
        <v>495</v>
      </c>
      <c r="Q206" t="s">
        <v>130</v>
      </c>
      <c r="R206" s="1">
        <v>250000000</v>
      </c>
      <c r="S206" s="1">
        <v>0</v>
      </c>
      <c r="T206" s="1">
        <v>0</v>
      </c>
      <c r="U206" s="1">
        <v>0</v>
      </c>
      <c r="V206" s="1">
        <v>0</v>
      </c>
      <c r="W206" s="1">
        <f t="shared" si="15"/>
        <v>0</v>
      </c>
      <c r="X206" s="16">
        <v>0</v>
      </c>
      <c r="Y206" s="16">
        <v>0</v>
      </c>
      <c r="Z206" s="1">
        <v>250000000</v>
      </c>
      <c r="AA206" s="17">
        <v>44537</v>
      </c>
      <c r="AB206" s="17">
        <v>51838</v>
      </c>
      <c r="AC206" s="1">
        <v>250000000</v>
      </c>
      <c r="AD206" s="1">
        <v>250000000</v>
      </c>
      <c r="AE206" s="16">
        <f t="shared" si="16"/>
        <v>15.353424657534246</v>
      </c>
      <c r="AF206" s="16">
        <f t="shared" si="17"/>
        <v>20.002739726027396</v>
      </c>
      <c r="AG206" s="19">
        <v>6.4555000000000001E-2</v>
      </c>
      <c r="AH206" t="s">
        <v>268</v>
      </c>
      <c r="AI206">
        <v>2.2283000000000001E-2</v>
      </c>
      <c r="AJ206" s="16">
        <f t="shared" si="18"/>
        <v>15.353424657534246</v>
      </c>
      <c r="AK206" s="16">
        <f t="shared" si="19"/>
        <v>20.002739726027396</v>
      </c>
      <c r="AL206" s="19">
        <v>6.4555000000000001E-2</v>
      </c>
      <c r="AM206" t="s">
        <v>130</v>
      </c>
      <c r="AN206" t="s">
        <v>130</v>
      </c>
      <c r="AO206" s="20">
        <v>46234</v>
      </c>
    </row>
    <row r="207" spans="1:41" x14ac:dyDescent="0.3">
      <c r="A207">
        <v>20855000</v>
      </c>
      <c r="B207">
        <v>1</v>
      </c>
      <c r="C207">
        <v>1</v>
      </c>
      <c r="D207">
        <v>1</v>
      </c>
      <c r="E207" t="s">
        <v>255</v>
      </c>
      <c r="F207" t="s">
        <v>256</v>
      </c>
      <c r="G207" t="s">
        <v>211</v>
      </c>
      <c r="H207" t="s">
        <v>199</v>
      </c>
      <c r="I207" t="s">
        <v>200</v>
      </c>
      <c r="J207" t="s">
        <v>202</v>
      </c>
      <c r="K207" t="s">
        <v>130</v>
      </c>
      <c r="L207" t="s">
        <v>257</v>
      </c>
      <c r="M207" t="s">
        <v>258</v>
      </c>
      <c r="N207" t="s">
        <v>259</v>
      </c>
      <c r="O207" t="s">
        <v>496</v>
      </c>
      <c r="P207" t="s">
        <v>496</v>
      </c>
      <c r="Q207" t="s">
        <v>130</v>
      </c>
      <c r="R207" s="1">
        <v>33214285.719999999</v>
      </c>
      <c r="S207" s="1">
        <v>0</v>
      </c>
      <c r="T207" s="1">
        <v>0</v>
      </c>
      <c r="U207" s="1">
        <v>0</v>
      </c>
      <c r="V207" s="1">
        <v>0</v>
      </c>
      <c r="W207" s="1">
        <f t="shared" si="15"/>
        <v>0</v>
      </c>
      <c r="X207" s="16">
        <v>0</v>
      </c>
      <c r="Y207" s="16">
        <v>0</v>
      </c>
      <c r="Z207" s="1">
        <v>33214285.719999999</v>
      </c>
      <c r="AA207" s="17">
        <v>44537</v>
      </c>
      <c r="AB207" s="17">
        <v>51842</v>
      </c>
      <c r="AC207" s="1">
        <v>75000000</v>
      </c>
      <c r="AD207" s="1">
        <v>37500000</v>
      </c>
      <c r="AE207" s="16">
        <f t="shared" si="16"/>
        <v>15.364383561643836</v>
      </c>
      <c r="AF207" s="16">
        <f t="shared" si="17"/>
        <v>20.013698630136986</v>
      </c>
      <c r="AG207" s="19">
        <v>6.4555000000000001E-2</v>
      </c>
      <c r="AH207" t="s">
        <v>268</v>
      </c>
      <c r="AI207">
        <v>2.2283000000000001E-2</v>
      </c>
      <c r="AJ207" s="16">
        <f t="shared" si="18"/>
        <v>15.364383561643836</v>
      </c>
      <c r="AK207" s="16">
        <f t="shared" si="19"/>
        <v>20.013698630136986</v>
      </c>
      <c r="AL207" s="19">
        <v>6.4555000000000001E-2</v>
      </c>
      <c r="AM207" t="s">
        <v>130</v>
      </c>
      <c r="AN207" t="s">
        <v>130</v>
      </c>
      <c r="AO207" s="20">
        <v>46234</v>
      </c>
    </row>
    <row r="208" spans="1:41" x14ac:dyDescent="0.3">
      <c r="A208">
        <v>20855001</v>
      </c>
      <c r="B208">
        <v>1</v>
      </c>
      <c r="C208">
        <v>1</v>
      </c>
      <c r="D208">
        <v>1</v>
      </c>
      <c r="E208" t="s">
        <v>255</v>
      </c>
      <c r="F208" t="s">
        <v>256</v>
      </c>
      <c r="G208" t="s">
        <v>211</v>
      </c>
      <c r="H208" t="s">
        <v>199</v>
      </c>
      <c r="I208" t="s">
        <v>200</v>
      </c>
      <c r="J208" t="s">
        <v>202</v>
      </c>
      <c r="K208" t="s">
        <v>130</v>
      </c>
      <c r="L208" t="s">
        <v>257</v>
      </c>
      <c r="M208" t="s">
        <v>258</v>
      </c>
      <c r="N208" t="s">
        <v>259</v>
      </c>
      <c r="O208" t="s">
        <v>497</v>
      </c>
      <c r="P208" t="s">
        <v>497</v>
      </c>
      <c r="Q208" t="s">
        <v>130</v>
      </c>
      <c r="R208" s="1">
        <v>33214285.719999999</v>
      </c>
      <c r="S208" s="1">
        <v>0</v>
      </c>
      <c r="T208" s="1">
        <v>0</v>
      </c>
      <c r="U208" s="1">
        <v>0</v>
      </c>
      <c r="V208" s="1">
        <v>0</v>
      </c>
      <c r="W208" s="1">
        <f t="shared" si="15"/>
        <v>0</v>
      </c>
      <c r="X208" s="16">
        <v>0</v>
      </c>
      <c r="Y208" s="16">
        <v>0</v>
      </c>
      <c r="Z208" s="1">
        <v>33214285.719999999</v>
      </c>
      <c r="AA208" s="17">
        <v>44537</v>
      </c>
      <c r="AB208" s="17">
        <v>51842</v>
      </c>
      <c r="AC208" s="1">
        <v>75000000</v>
      </c>
      <c r="AD208" s="1">
        <v>37500000</v>
      </c>
      <c r="AE208" s="16">
        <f t="shared" si="16"/>
        <v>15.364383561643836</v>
      </c>
      <c r="AF208" s="16">
        <f t="shared" si="17"/>
        <v>20.013698630136986</v>
      </c>
      <c r="AG208" s="19">
        <v>6.4555000000000001E-2</v>
      </c>
      <c r="AH208" t="s">
        <v>268</v>
      </c>
      <c r="AI208">
        <v>1.5283E-2</v>
      </c>
      <c r="AJ208" s="16">
        <f t="shared" si="18"/>
        <v>15.364383561643836</v>
      </c>
      <c r="AK208" s="16">
        <f t="shared" si="19"/>
        <v>20.013698630136986</v>
      </c>
      <c r="AL208" s="19">
        <v>6.4555000000000001E-2</v>
      </c>
      <c r="AM208" t="s">
        <v>130</v>
      </c>
      <c r="AN208" t="s">
        <v>130</v>
      </c>
      <c r="AO208" s="20">
        <v>46234</v>
      </c>
    </row>
    <row r="209" spans="1:41" x14ac:dyDescent="0.3">
      <c r="A209">
        <v>20856000</v>
      </c>
      <c r="B209">
        <v>1</v>
      </c>
      <c r="C209">
        <v>0</v>
      </c>
      <c r="D209">
        <v>0</v>
      </c>
      <c r="E209" t="s">
        <v>255</v>
      </c>
      <c r="F209" t="s">
        <v>208</v>
      </c>
      <c r="G209" t="s">
        <v>208</v>
      </c>
      <c r="H209" t="s">
        <v>208</v>
      </c>
      <c r="I209" t="s">
        <v>208</v>
      </c>
      <c r="J209" t="s">
        <v>202</v>
      </c>
      <c r="K209" t="s">
        <v>130</v>
      </c>
      <c r="L209" t="s">
        <v>229</v>
      </c>
      <c r="M209" t="s">
        <v>258</v>
      </c>
      <c r="N209" t="s">
        <v>259</v>
      </c>
      <c r="O209" t="s">
        <v>498</v>
      </c>
      <c r="P209" t="s">
        <v>498</v>
      </c>
      <c r="Q209" t="s">
        <v>130</v>
      </c>
      <c r="R209" s="1">
        <v>68750000</v>
      </c>
      <c r="S209" s="1">
        <v>0</v>
      </c>
      <c r="T209" s="1">
        <v>0</v>
      </c>
      <c r="U209" s="1">
        <v>0</v>
      </c>
      <c r="V209" s="1">
        <v>0</v>
      </c>
      <c r="W209" s="1">
        <f t="shared" si="15"/>
        <v>0</v>
      </c>
      <c r="X209" s="16">
        <v>0</v>
      </c>
      <c r="Y209" s="16">
        <v>0</v>
      </c>
      <c r="Z209" s="1">
        <v>68750000</v>
      </c>
      <c r="AA209" s="17">
        <v>44539</v>
      </c>
      <c r="AB209" s="17">
        <v>48189</v>
      </c>
      <c r="AC209" s="1">
        <v>100000000</v>
      </c>
      <c r="AD209" s="1">
        <v>100000000</v>
      </c>
      <c r="AE209" s="16">
        <f t="shared" si="16"/>
        <v>5.3561643835616435</v>
      </c>
      <c r="AF209" s="16">
        <f t="shared" si="17"/>
        <v>10</v>
      </c>
      <c r="AG209" s="19">
        <v>7.4534000000000003E-2</v>
      </c>
      <c r="AH209" t="s">
        <v>268</v>
      </c>
      <c r="AI209">
        <v>2.1783E-2</v>
      </c>
      <c r="AJ209" s="16">
        <f t="shared" si="18"/>
        <v>5.3561643835616435</v>
      </c>
      <c r="AK209" s="16">
        <f t="shared" si="19"/>
        <v>10</v>
      </c>
      <c r="AL209" s="19">
        <v>7.4534000000000003E-2</v>
      </c>
      <c r="AM209" t="s">
        <v>130</v>
      </c>
      <c r="AN209" t="s">
        <v>130</v>
      </c>
      <c r="AO209" s="20">
        <v>46234</v>
      </c>
    </row>
    <row r="210" spans="1:41" x14ac:dyDescent="0.3">
      <c r="A210">
        <v>20857000</v>
      </c>
      <c r="B210">
        <v>1</v>
      </c>
      <c r="C210">
        <v>1</v>
      </c>
      <c r="D210">
        <v>1</v>
      </c>
      <c r="E210" t="s">
        <v>255</v>
      </c>
      <c r="F210" t="s">
        <v>256</v>
      </c>
      <c r="G210" t="s">
        <v>211</v>
      </c>
      <c r="H210" t="s">
        <v>199</v>
      </c>
      <c r="I210" t="s">
        <v>200</v>
      </c>
      <c r="J210" t="s">
        <v>202</v>
      </c>
      <c r="K210" t="s">
        <v>130</v>
      </c>
      <c r="L210" t="s">
        <v>257</v>
      </c>
      <c r="M210" t="s">
        <v>258</v>
      </c>
      <c r="N210" t="s">
        <v>259</v>
      </c>
      <c r="O210" t="s">
        <v>499</v>
      </c>
      <c r="P210" t="s">
        <v>499</v>
      </c>
      <c r="Q210" t="s">
        <v>130</v>
      </c>
      <c r="R210" s="1">
        <v>63461538.479999997</v>
      </c>
      <c r="S210" s="1">
        <v>0</v>
      </c>
      <c r="T210" s="1">
        <v>0</v>
      </c>
      <c r="U210" s="1">
        <v>0</v>
      </c>
      <c r="V210" s="1">
        <v>0</v>
      </c>
      <c r="W210" s="1">
        <f t="shared" si="15"/>
        <v>0</v>
      </c>
      <c r="X210" s="16">
        <v>0</v>
      </c>
      <c r="Y210" s="16">
        <v>0</v>
      </c>
      <c r="Z210" s="1">
        <v>63461538.479999997</v>
      </c>
      <c r="AA210" s="17">
        <v>44628</v>
      </c>
      <c r="AB210" s="17">
        <v>50107</v>
      </c>
      <c r="AC210" s="1">
        <v>75000000</v>
      </c>
      <c r="AD210" s="1">
        <v>75000000</v>
      </c>
      <c r="AE210" s="16">
        <f t="shared" si="16"/>
        <v>10.610958904109589</v>
      </c>
      <c r="AF210" s="16">
        <f t="shared" si="17"/>
        <v>15.010958904109589</v>
      </c>
      <c r="AG210" s="19">
        <v>5.9773E-2</v>
      </c>
      <c r="AH210" t="s">
        <v>268</v>
      </c>
      <c r="AI210">
        <v>0.02</v>
      </c>
      <c r="AJ210" s="16">
        <f t="shared" si="18"/>
        <v>10.610958904109589</v>
      </c>
      <c r="AK210" s="16">
        <f t="shared" si="19"/>
        <v>15.010958904109589</v>
      </c>
      <c r="AL210" s="19">
        <v>5.9773E-2</v>
      </c>
      <c r="AM210" t="s">
        <v>130</v>
      </c>
      <c r="AN210" t="s">
        <v>130</v>
      </c>
      <c r="AO210" s="20">
        <v>46234</v>
      </c>
    </row>
    <row r="211" spans="1:41" x14ac:dyDescent="0.3">
      <c r="A211">
        <v>20858000</v>
      </c>
      <c r="B211">
        <v>1</v>
      </c>
      <c r="C211">
        <v>1</v>
      </c>
      <c r="D211">
        <v>1</v>
      </c>
      <c r="E211" t="s">
        <v>255</v>
      </c>
      <c r="F211" t="s">
        <v>256</v>
      </c>
      <c r="G211" t="s">
        <v>211</v>
      </c>
      <c r="H211" t="s">
        <v>199</v>
      </c>
      <c r="I211" t="s">
        <v>200</v>
      </c>
      <c r="J211" t="s">
        <v>202</v>
      </c>
      <c r="K211" t="s">
        <v>130</v>
      </c>
      <c r="L211" t="s">
        <v>257</v>
      </c>
      <c r="M211" t="s">
        <v>258</v>
      </c>
      <c r="N211" t="s">
        <v>259</v>
      </c>
      <c r="O211" t="s">
        <v>500</v>
      </c>
      <c r="P211" t="s">
        <v>500</v>
      </c>
      <c r="Q211" t="s">
        <v>130</v>
      </c>
      <c r="R211" s="1">
        <v>42307692.32</v>
      </c>
      <c r="S211" s="1">
        <v>0</v>
      </c>
      <c r="T211" s="1">
        <v>0</v>
      </c>
      <c r="U211" s="1">
        <v>0</v>
      </c>
      <c r="V211" s="1">
        <v>0</v>
      </c>
      <c r="W211" s="1">
        <f t="shared" si="15"/>
        <v>0</v>
      </c>
      <c r="X211" s="16">
        <v>0</v>
      </c>
      <c r="Y211" s="16">
        <v>0</v>
      </c>
      <c r="Z211" s="1">
        <v>42307692.32</v>
      </c>
      <c r="AA211" s="17">
        <v>44628</v>
      </c>
      <c r="AB211" s="17">
        <v>50107</v>
      </c>
      <c r="AC211" s="1">
        <v>50000000</v>
      </c>
      <c r="AD211" s="1">
        <v>50000000</v>
      </c>
      <c r="AE211" s="16">
        <f t="shared" si="16"/>
        <v>10.610958904109589</v>
      </c>
      <c r="AF211" s="16">
        <f t="shared" si="17"/>
        <v>15.010958904109589</v>
      </c>
      <c r="AG211" s="19">
        <v>5.9773E-2</v>
      </c>
      <c r="AH211" t="s">
        <v>268</v>
      </c>
      <c r="AI211">
        <v>0.02</v>
      </c>
      <c r="AJ211" s="16">
        <f t="shared" si="18"/>
        <v>10.610958904109589</v>
      </c>
      <c r="AK211" s="16">
        <f t="shared" si="19"/>
        <v>15.010958904109589</v>
      </c>
      <c r="AL211" s="19">
        <v>5.9773E-2</v>
      </c>
      <c r="AM211" t="s">
        <v>130</v>
      </c>
      <c r="AN211" t="s">
        <v>130</v>
      </c>
      <c r="AO211" s="20">
        <v>46234</v>
      </c>
    </row>
    <row r="212" spans="1:41" x14ac:dyDescent="0.3">
      <c r="A212">
        <v>20859000</v>
      </c>
      <c r="B212">
        <v>1</v>
      </c>
      <c r="C212">
        <v>1</v>
      </c>
      <c r="D212">
        <v>1</v>
      </c>
      <c r="E212" t="s">
        <v>255</v>
      </c>
      <c r="F212" t="s">
        <v>256</v>
      </c>
      <c r="G212" t="s">
        <v>211</v>
      </c>
      <c r="H212" t="s">
        <v>199</v>
      </c>
      <c r="I212" t="s">
        <v>200</v>
      </c>
      <c r="J212" t="s">
        <v>202</v>
      </c>
      <c r="K212" t="s">
        <v>130</v>
      </c>
      <c r="L212" t="s">
        <v>257</v>
      </c>
      <c r="M212" t="s">
        <v>258</v>
      </c>
      <c r="N212" t="s">
        <v>259</v>
      </c>
      <c r="O212" t="s">
        <v>501</v>
      </c>
      <c r="P212" t="s">
        <v>501</v>
      </c>
      <c r="Q212" t="s">
        <v>130</v>
      </c>
      <c r="R212" s="1">
        <v>42307692.32</v>
      </c>
      <c r="S212" s="1">
        <v>0</v>
      </c>
      <c r="T212" s="1">
        <v>0</v>
      </c>
      <c r="U212" s="1">
        <v>0</v>
      </c>
      <c r="V212" s="1">
        <v>0</v>
      </c>
      <c r="W212" s="1">
        <f t="shared" si="15"/>
        <v>0</v>
      </c>
      <c r="X212" s="16">
        <v>0</v>
      </c>
      <c r="Y212" s="16">
        <v>0</v>
      </c>
      <c r="Z212" s="1">
        <v>42307692.32</v>
      </c>
      <c r="AA212" s="17">
        <v>44628</v>
      </c>
      <c r="AB212" s="17">
        <v>50107</v>
      </c>
      <c r="AC212" s="1">
        <v>50000000</v>
      </c>
      <c r="AD212" s="1">
        <v>50000000</v>
      </c>
      <c r="AE212" s="16">
        <f t="shared" si="16"/>
        <v>10.610958904109589</v>
      </c>
      <c r="AF212" s="16">
        <f t="shared" si="17"/>
        <v>15.010958904109589</v>
      </c>
      <c r="AG212" s="19">
        <v>5.9773E-2</v>
      </c>
      <c r="AH212" t="s">
        <v>268</v>
      </c>
      <c r="AI212">
        <v>0.02</v>
      </c>
      <c r="AJ212" s="16">
        <f t="shared" si="18"/>
        <v>10.610958904109589</v>
      </c>
      <c r="AK212" s="16">
        <f t="shared" si="19"/>
        <v>15.010958904109589</v>
      </c>
      <c r="AL212" s="19">
        <v>5.9773E-2</v>
      </c>
      <c r="AM212" t="s">
        <v>130</v>
      </c>
      <c r="AN212" t="s">
        <v>130</v>
      </c>
      <c r="AO212" s="20">
        <v>46234</v>
      </c>
    </row>
    <row r="213" spans="1:41" x14ac:dyDescent="0.3">
      <c r="A213">
        <v>20860000</v>
      </c>
      <c r="B213">
        <v>1</v>
      </c>
      <c r="C213">
        <v>1</v>
      </c>
      <c r="D213">
        <v>0</v>
      </c>
      <c r="E213" t="s">
        <v>255</v>
      </c>
      <c r="F213" t="s">
        <v>256</v>
      </c>
      <c r="G213" t="s">
        <v>211</v>
      </c>
      <c r="H213" t="s">
        <v>204</v>
      </c>
      <c r="I213" t="s">
        <v>205</v>
      </c>
      <c r="J213" t="s">
        <v>202</v>
      </c>
      <c r="K213" t="s">
        <v>130</v>
      </c>
      <c r="L213" t="s">
        <v>475</v>
      </c>
      <c r="M213" t="s">
        <v>258</v>
      </c>
      <c r="N213" t="s">
        <v>259</v>
      </c>
      <c r="O213" t="s">
        <v>502</v>
      </c>
      <c r="P213" t="s">
        <v>502</v>
      </c>
      <c r="Q213" t="s">
        <v>130</v>
      </c>
      <c r="R213" s="1">
        <v>23193291.469999999</v>
      </c>
      <c r="S213" s="1">
        <v>0</v>
      </c>
      <c r="T213" s="1">
        <v>0</v>
      </c>
      <c r="U213" s="1">
        <v>0</v>
      </c>
      <c r="V213" s="1">
        <v>0</v>
      </c>
      <c r="W213" s="1">
        <f t="shared" si="15"/>
        <v>0</v>
      </c>
      <c r="X213" s="16">
        <v>0</v>
      </c>
      <c r="Y213" s="16">
        <v>0</v>
      </c>
      <c r="Z213" s="1">
        <v>23193291.469999999</v>
      </c>
      <c r="AA213" s="17">
        <v>44706</v>
      </c>
      <c r="AB213" s="17">
        <v>48359</v>
      </c>
      <c r="AC213" s="1">
        <v>49000000</v>
      </c>
      <c r="AD213" s="1">
        <v>40966350.619999997</v>
      </c>
      <c r="AE213" s="16">
        <f t="shared" si="16"/>
        <v>5.8219178082191778</v>
      </c>
      <c r="AF213" s="16">
        <f t="shared" si="17"/>
        <v>10.008219178082191</v>
      </c>
      <c r="AG213" s="19">
        <v>6.2232000000000003E-2</v>
      </c>
      <c r="AH213" t="s">
        <v>268</v>
      </c>
      <c r="AI213">
        <v>1.95E-2</v>
      </c>
      <c r="AJ213" s="16">
        <f t="shared" si="18"/>
        <v>5.8219178082191778</v>
      </c>
      <c r="AK213" s="16">
        <f t="shared" si="19"/>
        <v>10.008219178082191</v>
      </c>
      <c r="AL213" s="19">
        <v>6.2232000000000003E-2</v>
      </c>
      <c r="AM213" t="s">
        <v>130</v>
      </c>
      <c r="AN213" t="s">
        <v>130</v>
      </c>
      <c r="AO213" s="20">
        <v>46234</v>
      </c>
    </row>
    <row r="214" spans="1:41" x14ac:dyDescent="0.3">
      <c r="A214">
        <v>20860001</v>
      </c>
      <c r="B214">
        <v>1</v>
      </c>
      <c r="C214">
        <v>1</v>
      </c>
      <c r="D214">
        <v>0</v>
      </c>
      <c r="E214" t="s">
        <v>255</v>
      </c>
      <c r="F214" t="s">
        <v>256</v>
      </c>
      <c r="G214" t="s">
        <v>211</v>
      </c>
      <c r="H214" t="s">
        <v>204</v>
      </c>
      <c r="I214" t="s">
        <v>205</v>
      </c>
      <c r="J214" t="s">
        <v>202</v>
      </c>
      <c r="K214" t="s">
        <v>130</v>
      </c>
      <c r="L214" t="s">
        <v>475</v>
      </c>
      <c r="M214" t="s">
        <v>258</v>
      </c>
      <c r="N214" t="s">
        <v>259</v>
      </c>
      <c r="O214" t="s">
        <v>503</v>
      </c>
      <c r="P214" t="s">
        <v>503</v>
      </c>
      <c r="Q214" t="s">
        <v>130</v>
      </c>
      <c r="R214" s="1">
        <v>13141627.1</v>
      </c>
      <c r="S214" s="1">
        <v>0</v>
      </c>
      <c r="T214" s="1">
        <v>0</v>
      </c>
      <c r="U214" s="1">
        <v>0</v>
      </c>
      <c r="V214" s="1">
        <v>0</v>
      </c>
      <c r="W214" s="1">
        <f t="shared" si="15"/>
        <v>0</v>
      </c>
      <c r="X214" s="16">
        <v>0</v>
      </c>
      <c r="Y214" s="16">
        <v>0</v>
      </c>
      <c r="Z214" s="1">
        <v>13141627.1</v>
      </c>
      <c r="AA214" s="17">
        <v>44706</v>
      </c>
      <c r="AB214" s="17">
        <v>48359</v>
      </c>
      <c r="AC214" s="1">
        <v>16227000</v>
      </c>
      <c r="AD214" s="1">
        <v>16227000</v>
      </c>
      <c r="AE214" s="16">
        <f t="shared" si="16"/>
        <v>5.8219178082191778</v>
      </c>
      <c r="AF214" s="16">
        <f t="shared" si="17"/>
        <v>10.008219178082191</v>
      </c>
      <c r="AG214" s="19">
        <v>6.6231999999999999E-2</v>
      </c>
      <c r="AH214" t="s">
        <v>268</v>
      </c>
      <c r="AI214">
        <v>9.7000000000000003E-3</v>
      </c>
      <c r="AJ214" s="16">
        <f t="shared" si="18"/>
        <v>5.8219178082191778</v>
      </c>
      <c r="AK214" s="16">
        <f t="shared" si="19"/>
        <v>10.008219178082191</v>
      </c>
      <c r="AL214" s="19">
        <v>6.6231999999999999E-2</v>
      </c>
      <c r="AM214" t="s">
        <v>130</v>
      </c>
      <c r="AN214" t="s">
        <v>130</v>
      </c>
      <c r="AO214" s="20">
        <v>46234</v>
      </c>
    </row>
    <row r="215" spans="1:41" x14ac:dyDescent="0.3">
      <c r="A215">
        <v>20861000</v>
      </c>
      <c r="B215">
        <v>1</v>
      </c>
      <c r="C215">
        <v>1</v>
      </c>
      <c r="D215">
        <v>1</v>
      </c>
      <c r="E215" t="s">
        <v>255</v>
      </c>
      <c r="F215" t="s">
        <v>256</v>
      </c>
      <c r="G215" t="s">
        <v>211</v>
      </c>
      <c r="H215" t="s">
        <v>199</v>
      </c>
      <c r="I215" t="s">
        <v>200</v>
      </c>
      <c r="J215" t="s">
        <v>202</v>
      </c>
      <c r="K215" t="s">
        <v>130</v>
      </c>
      <c r="L215" t="s">
        <v>257</v>
      </c>
      <c r="M215" t="s">
        <v>258</v>
      </c>
      <c r="N215" t="s">
        <v>259</v>
      </c>
      <c r="O215" t="s">
        <v>504</v>
      </c>
      <c r="P215" t="s">
        <v>504</v>
      </c>
      <c r="Q215" t="s">
        <v>130</v>
      </c>
      <c r="R215" s="1">
        <v>221153846.13999999</v>
      </c>
      <c r="S215" s="1">
        <v>0</v>
      </c>
      <c r="T215" s="1">
        <v>0</v>
      </c>
      <c r="U215" s="1">
        <v>0</v>
      </c>
      <c r="V215" s="1">
        <v>0</v>
      </c>
      <c r="W215" s="1">
        <f t="shared" si="15"/>
        <v>0</v>
      </c>
      <c r="X215" s="16">
        <v>0</v>
      </c>
      <c r="Y215" s="16">
        <v>0</v>
      </c>
      <c r="Z215" s="1">
        <v>221153846.13999999</v>
      </c>
      <c r="AA215" s="17">
        <v>44916</v>
      </c>
      <c r="AB215" s="17">
        <v>50395</v>
      </c>
      <c r="AC215" s="1">
        <v>250000000</v>
      </c>
      <c r="AD215" s="1">
        <v>250000000</v>
      </c>
      <c r="AE215" s="16">
        <f t="shared" si="16"/>
        <v>11.4</v>
      </c>
      <c r="AF215" s="16">
        <f t="shared" si="17"/>
        <v>15.010958904109589</v>
      </c>
      <c r="AG215" s="19">
        <v>6.2452000000000001E-2</v>
      </c>
      <c r="AH215" t="s">
        <v>268</v>
      </c>
      <c r="AI215">
        <v>0.02</v>
      </c>
      <c r="AJ215" s="16">
        <f t="shared" si="18"/>
        <v>11.4</v>
      </c>
      <c r="AK215" s="16">
        <f t="shared" si="19"/>
        <v>15.010958904109589</v>
      </c>
      <c r="AL215" s="19">
        <v>6.2452000000000001E-2</v>
      </c>
      <c r="AM215" t="s">
        <v>130</v>
      </c>
      <c r="AN215" t="s">
        <v>130</v>
      </c>
      <c r="AO215" s="20">
        <v>46234</v>
      </c>
    </row>
    <row r="216" spans="1:41" x14ac:dyDescent="0.3">
      <c r="A216">
        <v>20862000</v>
      </c>
      <c r="B216">
        <v>1</v>
      </c>
      <c r="C216">
        <v>1</v>
      </c>
      <c r="D216">
        <v>0</v>
      </c>
      <c r="E216" t="s">
        <v>255</v>
      </c>
      <c r="F216" t="s">
        <v>256</v>
      </c>
      <c r="G216" t="s">
        <v>211</v>
      </c>
      <c r="H216" t="s">
        <v>204</v>
      </c>
      <c r="I216" t="s">
        <v>205</v>
      </c>
      <c r="J216" t="s">
        <v>202</v>
      </c>
      <c r="K216" t="s">
        <v>130</v>
      </c>
      <c r="L216" t="s">
        <v>505</v>
      </c>
      <c r="M216" t="s">
        <v>258</v>
      </c>
      <c r="N216" t="s">
        <v>259</v>
      </c>
      <c r="O216" t="s">
        <v>506</v>
      </c>
      <c r="P216" t="s">
        <v>506</v>
      </c>
      <c r="Q216" t="s">
        <v>130</v>
      </c>
      <c r="R216" s="1">
        <v>11375573.41</v>
      </c>
      <c r="S216" s="1">
        <v>1088829.1100000001</v>
      </c>
      <c r="T216" s="1">
        <v>0</v>
      </c>
      <c r="U216" s="1">
        <v>0</v>
      </c>
      <c r="V216" s="1">
        <v>0</v>
      </c>
      <c r="W216" s="1">
        <f t="shared" si="15"/>
        <v>-6.9849193096160889E-10</v>
      </c>
      <c r="X216" s="16">
        <v>0</v>
      </c>
      <c r="Y216" s="16">
        <v>0</v>
      </c>
      <c r="Z216" s="1">
        <v>12464402.52</v>
      </c>
      <c r="AA216" s="17">
        <v>44918</v>
      </c>
      <c r="AB216" s="17">
        <v>51493</v>
      </c>
      <c r="AC216" s="1">
        <v>26891460</v>
      </c>
      <c r="AD216" s="1">
        <v>26891460</v>
      </c>
      <c r="AE216" s="16">
        <f t="shared" si="16"/>
        <v>14.408219178082192</v>
      </c>
      <c r="AF216" s="16">
        <f t="shared" si="17"/>
        <v>18.013698630136986</v>
      </c>
      <c r="AG216" s="19">
        <v>6.2695000000000001E-2</v>
      </c>
      <c r="AH216" t="s">
        <v>268</v>
      </c>
      <c r="AI216">
        <v>0.02</v>
      </c>
      <c r="AJ216" s="16">
        <f t="shared" si="18"/>
        <v>14.408219178082192</v>
      </c>
      <c r="AK216" s="16">
        <f t="shared" si="19"/>
        <v>18.013698630136986</v>
      </c>
      <c r="AL216" s="19">
        <v>6.2695000000000001E-2</v>
      </c>
      <c r="AM216" t="s">
        <v>130</v>
      </c>
      <c r="AN216" t="s">
        <v>130</v>
      </c>
      <c r="AO216" s="20">
        <v>46234</v>
      </c>
    </row>
    <row r="217" spans="1:41" x14ac:dyDescent="0.3">
      <c r="A217">
        <v>20863000</v>
      </c>
      <c r="B217">
        <v>1</v>
      </c>
      <c r="C217">
        <v>0</v>
      </c>
      <c r="D217">
        <v>0</v>
      </c>
      <c r="E217" t="s">
        <v>255</v>
      </c>
      <c r="F217" t="s">
        <v>208</v>
      </c>
      <c r="G217" t="s">
        <v>208</v>
      </c>
      <c r="H217" t="s">
        <v>208</v>
      </c>
      <c r="I217" t="s">
        <v>208</v>
      </c>
      <c r="J217" t="s">
        <v>202</v>
      </c>
      <c r="K217" t="s">
        <v>130</v>
      </c>
      <c r="L217" t="s">
        <v>229</v>
      </c>
      <c r="M217" t="s">
        <v>258</v>
      </c>
      <c r="N217" t="s">
        <v>259</v>
      </c>
      <c r="O217" t="s">
        <v>507</v>
      </c>
      <c r="P217" t="s">
        <v>507</v>
      </c>
      <c r="Q217" t="s">
        <v>130</v>
      </c>
      <c r="R217" s="1">
        <v>65625000</v>
      </c>
      <c r="S217" s="1">
        <v>0</v>
      </c>
      <c r="T217" s="1">
        <v>0</v>
      </c>
      <c r="U217" s="1">
        <v>0</v>
      </c>
      <c r="V217" s="1">
        <v>0</v>
      </c>
      <c r="W217" s="1">
        <f t="shared" si="15"/>
        <v>0</v>
      </c>
      <c r="X217" s="16">
        <v>0</v>
      </c>
      <c r="Y217" s="16">
        <v>0</v>
      </c>
      <c r="Z217" s="1">
        <v>65625000</v>
      </c>
      <c r="AA217" s="17">
        <v>45070</v>
      </c>
      <c r="AB217" s="17">
        <v>48723</v>
      </c>
      <c r="AC217" s="1">
        <v>75000000</v>
      </c>
      <c r="AD217" s="1">
        <v>75000000</v>
      </c>
      <c r="AE217" s="16">
        <f t="shared" si="16"/>
        <v>6.8191780821917805</v>
      </c>
      <c r="AF217" s="16">
        <f t="shared" si="17"/>
        <v>10.008219178082191</v>
      </c>
      <c r="AG217" s="19">
        <v>7.2439000000000003E-2</v>
      </c>
      <c r="AH217" t="s">
        <v>268</v>
      </c>
      <c r="AI217">
        <v>1.95E-2</v>
      </c>
      <c r="AJ217" s="16">
        <f t="shared" si="18"/>
        <v>6.8191780821917805</v>
      </c>
      <c r="AK217" s="16">
        <f t="shared" si="19"/>
        <v>10.008219178082191</v>
      </c>
      <c r="AL217" s="19">
        <v>7.2439000000000003E-2</v>
      </c>
      <c r="AM217" t="s">
        <v>130</v>
      </c>
      <c r="AN217" t="s">
        <v>130</v>
      </c>
      <c r="AO217" s="20">
        <v>46234</v>
      </c>
    </row>
    <row r="218" spans="1:41" x14ac:dyDescent="0.3">
      <c r="A218">
        <v>20864000</v>
      </c>
      <c r="B218">
        <v>1</v>
      </c>
      <c r="C218">
        <v>1</v>
      </c>
      <c r="D218">
        <v>0</v>
      </c>
      <c r="E218" t="s">
        <v>255</v>
      </c>
      <c r="F218" t="s">
        <v>256</v>
      </c>
      <c r="G218" t="s">
        <v>211</v>
      </c>
      <c r="H218" t="s">
        <v>204</v>
      </c>
      <c r="I218" t="s">
        <v>205</v>
      </c>
      <c r="J218" t="s">
        <v>202</v>
      </c>
      <c r="K218" t="s">
        <v>130</v>
      </c>
      <c r="L218" t="s">
        <v>508</v>
      </c>
      <c r="M218" t="s">
        <v>258</v>
      </c>
      <c r="N218" t="s">
        <v>259</v>
      </c>
      <c r="O218" t="s">
        <v>509</v>
      </c>
      <c r="P218" t="s">
        <v>509</v>
      </c>
      <c r="Q218" t="s">
        <v>130</v>
      </c>
      <c r="R218" s="1">
        <v>18379594.620000001</v>
      </c>
      <c r="S218" s="1">
        <v>0</v>
      </c>
      <c r="T218" s="1">
        <v>0</v>
      </c>
      <c r="U218" s="1">
        <v>0</v>
      </c>
      <c r="V218" s="1">
        <v>0</v>
      </c>
      <c r="W218" s="1">
        <f t="shared" si="15"/>
        <v>0</v>
      </c>
      <c r="X218" s="16">
        <v>0</v>
      </c>
      <c r="Y218" s="16">
        <v>0</v>
      </c>
      <c r="Z218" s="1">
        <v>18379594.620000001</v>
      </c>
      <c r="AA218" s="17">
        <v>45113</v>
      </c>
      <c r="AB218" s="17">
        <v>48766</v>
      </c>
      <c r="AC218" s="1">
        <v>26467000</v>
      </c>
      <c r="AD218" s="1">
        <v>26467000</v>
      </c>
      <c r="AE218" s="16">
        <f t="shared" si="16"/>
        <v>6.9369863013698634</v>
      </c>
      <c r="AF218" s="16">
        <f t="shared" si="17"/>
        <v>10.008219178082191</v>
      </c>
      <c r="AG218" s="19">
        <v>6.0789000000000003E-2</v>
      </c>
      <c r="AH218" t="s">
        <v>268</v>
      </c>
      <c r="AI218">
        <v>1.95E-2</v>
      </c>
      <c r="AJ218" s="16">
        <f t="shared" si="18"/>
        <v>6.9369863013698634</v>
      </c>
      <c r="AK218" s="16">
        <f t="shared" si="19"/>
        <v>10.008219178082191</v>
      </c>
      <c r="AL218" s="19">
        <v>6.0789000000000003E-2</v>
      </c>
      <c r="AM218" t="s">
        <v>130</v>
      </c>
      <c r="AN218" t="s">
        <v>130</v>
      </c>
      <c r="AO218" s="20">
        <v>46234</v>
      </c>
    </row>
    <row r="219" spans="1:41" x14ac:dyDescent="0.3">
      <c r="A219">
        <v>20865000</v>
      </c>
      <c r="B219">
        <v>1</v>
      </c>
      <c r="C219">
        <v>1</v>
      </c>
      <c r="D219">
        <v>1</v>
      </c>
      <c r="E219" t="s">
        <v>255</v>
      </c>
      <c r="F219" t="s">
        <v>256</v>
      </c>
      <c r="G219" t="s">
        <v>211</v>
      </c>
      <c r="H219" t="s">
        <v>199</v>
      </c>
      <c r="I219" t="s">
        <v>200</v>
      </c>
      <c r="J219" t="s">
        <v>202</v>
      </c>
      <c r="K219" t="s">
        <v>130</v>
      </c>
      <c r="L219" t="s">
        <v>257</v>
      </c>
      <c r="M219" t="s">
        <v>258</v>
      </c>
      <c r="N219" t="s">
        <v>259</v>
      </c>
      <c r="O219" t="s">
        <v>510</v>
      </c>
      <c r="P219" t="s">
        <v>510</v>
      </c>
      <c r="Q219" t="s">
        <v>130</v>
      </c>
      <c r="R219" s="1">
        <v>40293782.810000002</v>
      </c>
      <c r="S219" s="1">
        <v>0</v>
      </c>
      <c r="T219" s="1">
        <v>0</v>
      </c>
      <c r="U219" s="1">
        <v>1080767.45</v>
      </c>
      <c r="V219" s="1">
        <v>193052.46799999999</v>
      </c>
      <c r="W219" s="1">
        <f t="shared" si="15"/>
        <v>0</v>
      </c>
      <c r="X219" s="16">
        <v>0</v>
      </c>
      <c r="Y219" s="16">
        <v>60776.46</v>
      </c>
      <c r="Z219" s="1">
        <v>40293782.810000002</v>
      </c>
      <c r="AA219" s="17">
        <v>45135</v>
      </c>
      <c r="AB219" s="17">
        <v>52440</v>
      </c>
      <c r="AC219" s="1">
        <v>150000000</v>
      </c>
      <c r="AD219" s="1">
        <v>150000000</v>
      </c>
      <c r="AE219" s="16">
        <f t="shared" si="16"/>
        <v>17.002739726027396</v>
      </c>
      <c r="AF219" s="16">
        <f t="shared" si="17"/>
        <v>20.013698630136986</v>
      </c>
      <c r="AG219" s="19">
        <v>6.1969999999999997E-2</v>
      </c>
      <c r="AH219" t="s">
        <v>268</v>
      </c>
      <c r="AI219">
        <v>0.02</v>
      </c>
      <c r="AJ219" s="16">
        <f t="shared" si="18"/>
        <v>17.002739726027396</v>
      </c>
      <c r="AK219" s="16">
        <f t="shared" si="19"/>
        <v>20.013698630136986</v>
      </c>
      <c r="AL219" s="19">
        <v>6.1969999999999997E-2</v>
      </c>
      <c r="AM219" t="s">
        <v>130</v>
      </c>
      <c r="AN219" t="s">
        <v>130</v>
      </c>
      <c r="AO219" s="20">
        <v>46234</v>
      </c>
    </row>
    <row r="220" spans="1:41" x14ac:dyDescent="0.3">
      <c r="A220">
        <v>20866000</v>
      </c>
      <c r="B220">
        <v>1</v>
      </c>
      <c r="C220">
        <v>1</v>
      </c>
      <c r="D220">
        <v>1</v>
      </c>
      <c r="E220" t="s">
        <v>255</v>
      </c>
      <c r="F220" t="s">
        <v>256</v>
      </c>
      <c r="G220" t="s">
        <v>211</v>
      </c>
      <c r="H220" t="s">
        <v>199</v>
      </c>
      <c r="I220" t="s">
        <v>200</v>
      </c>
      <c r="J220" t="s">
        <v>202</v>
      </c>
      <c r="K220" t="s">
        <v>130</v>
      </c>
      <c r="L220" t="s">
        <v>257</v>
      </c>
      <c r="M220" t="s">
        <v>258</v>
      </c>
      <c r="N220" t="s">
        <v>259</v>
      </c>
      <c r="O220" t="s">
        <v>511</v>
      </c>
      <c r="P220" t="s">
        <v>511</v>
      </c>
      <c r="Q220" t="s">
        <v>130</v>
      </c>
      <c r="R220" s="1">
        <v>15519529.869999999</v>
      </c>
      <c r="S220" s="1">
        <v>1381960.97</v>
      </c>
      <c r="T220" s="1">
        <v>0</v>
      </c>
      <c r="U220" s="1">
        <v>416267.77</v>
      </c>
      <c r="V220" s="1">
        <v>8244.7999999999993</v>
      </c>
      <c r="W220" s="1">
        <f t="shared" si="15"/>
        <v>6.9849193096160889E-10</v>
      </c>
      <c r="X220" s="16">
        <v>0</v>
      </c>
      <c r="Y220" s="16">
        <v>23408.62</v>
      </c>
      <c r="Z220" s="1">
        <v>16901490.84</v>
      </c>
      <c r="AA220" s="17">
        <v>45135</v>
      </c>
      <c r="AB220" s="17">
        <v>50614</v>
      </c>
      <c r="AC220" s="1">
        <v>20204813.629999999</v>
      </c>
      <c r="AD220" s="1">
        <v>20204813.629999999</v>
      </c>
      <c r="AE220" s="16">
        <f t="shared" si="16"/>
        <v>12</v>
      </c>
      <c r="AF220" s="16">
        <f t="shared" si="17"/>
        <v>15.010958904109589</v>
      </c>
      <c r="AG220" s="19">
        <v>6.1969999999999997E-2</v>
      </c>
      <c r="AH220" t="s">
        <v>268</v>
      </c>
      <c r="AI220">
        <v>0.02</v>
      </c>
      <c r="AJ220" s="16">
        <f t="shared" si="18"/>
        <v>12</v>
      </c>
      <c r="AK220" s="16">
        <f t="shared" si="19"/>
        <v>15.010958904109589</v>
      </c>
      <c r="AL220" s="19">
        <v>6.1969999999999997E-2</v>
      </c>
      <c r="AM220" t="s">
        <v>130</v>
      </c>
      <c r="AN220" t="s">
        <v>130</v>
      </c>
      <c r="AO220" s="20">
        <v>46234</v>
      </c>
    </row>
    <row r="221" spans="1:41" x14ac:dyDescent="0.3">
      <c r="A221">
        <v>20867000</v>
      </c>
      <c r="B221">
        <v>1</v>
      </c>
      <c r="C221">
        <v>1</v>
      </c>
      <c r="D221">
        <v>1</v>
      </c>
      <c r="E221" t="s">
        <v>255</v>
      </c>
      <c r="F221" t="s">
        <v>256</v>
      </c>
      <c r="G221" t="s">
        <v>211</v>
      </c>
      <c r="H221" t="s">
        <v>199</v>
      </c>
      <c r="I221" t="s">
        <v>200</v>
      </c>
      <c r="J221" t="s">
        <v>202</v>
      </c>
      <c r="K221" t="s">
        <v>130</v>
      </c>
      <c r="L221" t="s">
        <v>257</v>
      </c>
      <c r="M221" t="s">
        <v>258</v>
      </c>
      <c r="N221" t="s">
        <v>259</v>
      </c>
      <c r="O221" t="s">
        <v>512</v>
      </c>
      <c r="P221" t="s">
        <v>512</v>
      </c>
      <c r="Q221" t="s">
        <v>130</v>
      </c>
      <c r="R221" s="1">
        <v>46423918.789999999</v>
      </c>
      <c r="S221" s="1">
        <v>0</v>
      </c>
      <c r="T221" s="1">
        <v>0</v>
      </c>
      <c r="U221" s="1">
        <v>0</v>
      </c>
      <c r="V221" s="1">
        <v>0</v>
      </c>
      <c r="W221" s="1">
        <f t="shared" si="15"/>
        <v>0</v>
      </c>
      <c r="X221" s="16">
        <v>0</v>
      </c>
      <c r="Y221" s="16">
        <v>0</v>
      </c>
      <c r="Z221" s="1">
        <v>46423918.789999999</v>
      </c>
      <c r="AA221" s="17">
        <v>45146</v>
      </c>
      <c r="AB221" s="17">
        <v>52451</v>
      </c>
      <c r="AC221" s="1">
        <v>117515240</v>
      </c>
      <c r="AD221" s="1">
        <v>117515240</v>
      </c>
      <c r="AE221" s="16">
        <f t="shared" si="16"/>
        <v>17.032876712328768</v>
      </c>
      <c r="AF221" s="16">
        <f t="shared" si="17"/>
        <v>20.013698630136986</v>
      </c>
      <c r="AG221" s="19">
        <v>6.0749999999999998E-2</v>
      </c>
      <c r="AH221" t="s">
        <v>268</v>
      </c>
      <c r="AI221">
        <v>0.02</v>
      </c>
      <c r="AJ221" s="16">
        <f t="shared" si="18"/>
        <v>17.032876712328768</v>
      </c>
      <c r="AK221" s="16">
        <f t="shared" si="19"/>
        <v>20.013698630136986</v>
      </c>
      <c r="AL221" s="19">
        <v>6.0749999999999998E-2</v>
      </c>
      <c r="AM221" t="s">
        <v>130</v>
      </c>
      <c r="AN221" t="s">
        <v>130</v>
      </c>
      <c r="AO221" s="20">
        <v>46234</v>
      </c>
    </row>
    <row r="222" spans="1:41" x14ac:dyDescent="0.3">
      <c r="A222">
        <v>20868000</v>
      </c>
      <c r="B222">
        <v>1</v>
      </c>
      <c r="C222">
        <v>1</v>
      </c>
      <c r="D222">
        <v>1</v>
      </c>
      <c r="E222" t="s">
        <v>255</v>
      </c>
      <c r="F222" t="s">
        <v>256</v>
      </c>
      <c r="G222" t="s">
        <v>211</v>
      </c>
      <c r="H222" t="s">
        <v>199</v>
      </c>
      <c r="I222" t="s">
        <v>200</v>
      </c>
      <c r="J222" t="s">
        <v>202</v>
      </c>
      <c r="K222" t="s">
        <v>130</v>
      </c>
      <c r="L222" t="s">
        <v>257</v>
      </c>
      <c r="M222" t="s">
        <v>258</v>
      </c>
      <c r="N222" t="s">
        <v>259</v>
      </c>
      <c r="O222" t="s">
        <v>513</v>
      </c>
      <c r="P222" t="s">
        <v>513</v>
      </c>
      <c r="Q222" t="s">
        <v>130</v>
      </c>
      <c r="R222" s="1">
        <v>17147680</v>
      </c>
      <c r="S222" s="1">
        <v>0</v>
      </c>
      <c r="T222" s="1">
        <v>0</v>
      </c>
      <c r="U222" s="1">
        <v>0</v>
      </c>
      <c r="V222" s="1">
        <v>0</v>
      </c>
      <c r="W222" s="1">
        <f t="shared" si="15"/>
        <v>0</v>
      </c>
      <c r="X222" s="16">
        <v>0</v>
      </c>
      <c r="Y222" s="16">
        <v>0</v>
      </c>
      <c r="Z222" s="1">
        <v>17147680</v>
      </c>
      <c r="AA222" s="17">
        <v>45184</v>
      </c>
      <c r="AB222" s="17">
        <v>50663</v>
      </c>
      <c r="AC222" s="1">
        <v>200000000</v>
      </c>
      <c r="AD222" s="1">
        <v>200000000</v>
      </c>
      <c r="AE222" s="16">
        <f t="shared" si="16"/>
        <v>12.134246575342466</v>
      </c>
      <c r="AF222" s="16">
        <f t="shared" si="17"/>
        <v>15.010958904109589</v>
      </c>
      <c r="AG222" s="19">
        <v>5.8643000000000001E-2</v>
      </c>
      <c r="AH222" t="s">
        <v>268</v>
      </c>
      <c r="AI222">
        <v>0.02</v>
      </c>
      <c r="AJ222" s="16">
        <f t="shared" si="18"/>
        <v>12.134246575342466</v>
      </c>
      <c r="AK222" s="16">
        <f t="shared" si="19"/>
        <v>15.010958904109589</v>
      </c>
      <c r="AL222" s="19">
        <v>5.8643000000000001E-2</v>
      </c>
      <c r="AM222" t="s">
        <v>130</v>
      </c>
      <c r="AN222" t="s">
        <v>130</v>
      </c>
      <c r="AO222" s="20">
        <v>46234</v>
      </c>
    </row>
    <row r="223" spans="1:41" x14ac:dyDescent="0.3">
      <c r="A223">
        <v>20869000</v>
      </c>
      <c r="B223">
        <v>1</v>
      </c>
      <c r="C223">
        <v>1</v>
      </c>
      <c r="D223">
        <v>0</v>
      </c>
      <c r="E223" t="s">
        <v>255</v>
      </c>
      <c r="F223" t="s">
        <v>256</v>
      </c>
      <c r="G223" t="s">
        <v>211</v>
      </c>
      <c r="H223" t="s">
        <v>204</v>
      </c>
      <c r="I223" t="s">
        <v>205</v>
      </c>
      <c r="J223" t="s">
        <v>202</v>
      </c>
      <c r="K223" t="s">
        <v>130</v>
      </c>
      <c r="L223" t="s">
        <v>514</v>
      </c>
      <c r="M223" t="s">
        <v>258</v>
      </c>
      <c r="N223" t="s">
        <v>259</v>
      </c>
      <c r="O223" t="s">
        <v>515</v>
      </c>
      <c r="P223" t="s">
        <v>515</v>
      </c>
      <c r="Q223" t="s">
        <v>130</v>
      </c>
      <c r="R223" s="1">
        <v>25981203.84</v>
      </c>
      <c r="S223" s="1">
        <v>3000000</v>
      </c>
      <c r="T223" s="1">
        <v>0</v>
      </c>
      <c r="U223" s="1">
        <v>0</v>
      </c>
      <c r="V223" s="1">
        <v>0</v>
      </c>
      <c r="W223" s="1">
        <f t="shared" si="15"/>
        <v>0</v>
      </c>
      <c r="X223" s="16">
        <v>0</v>
      </c>
      <c r="Y223" s="16">
        <v>0</v>
      </c>
      <c r="Z223" s="1">
        <v>28981203.84</v>
      </c>
      <c r="AA223" s="17">
        <v>45198</v>
      </c>
      <c r="AB223" s="17">
        <v>50677</v>
      </c>
      <c r="AC223" s="1">
        <v>30000000</v>
      </c>
      <c r="AD223" s="1">
        <v>30000000</v>
      </c>
      <c r="AE223" s="16">
        <f t="shared" si="16"/>
        <v>12.172602739726027</v>
      </c>
      <c r="AF223" s="16">
        <f t="shared" si="17"/>
        <v>15.010958904109589</v>
      </c>
      <c r="AG223" s="19">
        <v>5.8390999999999998E-2</v>
      </c>
      <c r="AH223" t="s">
        <v>268</v>
      </c>
      <c r="AI223">
        <v>0.02</v>
      </c>
      <c r="AJ223" s="16">
        <f t="shared" si="18"/>
        <v>12.172602739726027</v>
      </c>
      <c r="AK223" s="16">
        <f t="shared" si="19"/>
        <v>15.010958904109589</v>
      </c>
      <c r="AL223" s="19">
        <v>5.8390999999999998E-2</v>
      </c>
      <c r="AM223" t="s">
        <v>130</v>
      </c>
      <c r="AN223" t="s">
        <v>130</v>
      </c>
      <c r="AO223" s="20">
        <v>46234</v>
      </c>
    </row>
    <row r="224" spans="1:41" x14ac:dyDescent="0.3">
      <c r="A224">
        <v>20870000</v>
      </c>
      <c r="B224">
        <v>1</v>
      </c>
      <c r="C224">
        <v>1</v>
      </c>
      <c r="D224">
        <v>1</v>
      </c>
      <c r="E224" t="s">
        <v>255</v>
      </c>
      <c r="F224" t="s">
        <v>256</v>
      </c>
      <c r="G224" t="s">
        <v>211</v>
      </c>
      <c r="H224" t="s">
        <v>199</v>
      </c>
      <c r="I224" t="s">
        <v>200</v>
      </c>
      <c r="J224" t="s">
        <v>202</v>
      </c>
      <c r="K224" t="s">
        <v>130</v>
      </c>
      <c r="L224" t="s">
        <v>257</v>
      </c>
      <c r="M224" t="s">
        <v>258</v>
      </c>
      <c r="N224" t="s">
        <v>259</v>
      </c>
      <c r="O224" t="s">
        <v>516</v>
      </c>
      <c r="P224" t="s">
        <v>516</v>
      </c>
      <c r="Q224" t="s">
        <v>130</v>
      </c>
      <c r="R224" s="1">
        <v>56250000</v>
      </c>
      <c r="S224" s="1">
        <v>0</v>
      </c>
      <c r="T224" s="1">
        <v>0</v>
      </c>
      <c r="U224" s="1">
        <v>0</v>
      </c>
      <c r="V224" s="1">
        <v>0</v>
      </c>
      <c r="W224" s="1">
        <f t="shared" si="15"/>
        <v>0</v>
      </c>
      <c r="X224" s="16">
        <v>0</v>
      </c>
      <c r="Y224" s="16">
        <v>0</v>
      </c>
      <c r="Z224" s="1">
        <v>56250000</v>
      </c>
      <c r="AA224" s="17">
        <v>45273</v>
      </c>
      <c r="AB224" s="17">
        <v>47830</v>
      </c>
      <c r="AC224" s="1">
        <v>75000000</v>
      </c>
      <c r="AD224" s="1">
        <v>75000000</v>
      </c>
      <c r="AE224" s="16">
        <f t="shared" si="16"/>
        <v>4.3726027397260276</v>
      </c>
      <c r="AF224" s="16">
        <f t="shared" si="17"/>
        <v>7.0054794520547947</v>
      </c>
      <c r="AG224" s="19">
        <v>6.0113E-2</v>
      </c>
      <c r="AH224" t="s">
        <v>268</v>
      </c>
      <c r="AI224">
        <v>1.7500000000000002E-2</v>
      </c>
      <c r="AJ224" s="16">
        <f t="shared" si="18"/>
        <v>4.3726027397260276</v>
      </c>
      <c r="AK224" s="16">
        <f t="shared" si="19"/>
        <v>7.0054794520547947</v>
      </c>
      <c r="AL224" s="19">
        <v>6.0113E-2</v>
      </c>
      <c r="AM224" t="s">
        <v>130</v>
      </c>
      <c r="AN224" t="s">
        <v>130</v>
      </c>
      <c r="AO224" s="20">
        <v>46234</v>
      </c>
    </row>
    <row r="225" spans="1:41" x14ac:dyDescent="0.3">
      <c r="A225">
        <v>20871000</v>
      </c>
      <c r="B225">
        <v>1</v>
      </c>
      <c r="C225">
        <v>1</v>
      </c>
      <c r="D225">
        <v>1</v>
      </c>
      <c r="E225" t="s">
        <v>255</v>
      </c>
      <c r="F225" t="s">
        <v>256</v>
      </c>
      <c r="G225" t="s">
        <v>211</v>
      </c>
      <c r="H225" t="s">
        <v>199</v>
      </c>
      <c r="I225" t="s">
        <v>200</v>
      </c>
      <c r="J225" t="s">
        <v>202</v>
      </c>
      <c r="K225" t="s">
        <v>130</v>
      </c>
      <c r="L225" t="s">
        <v>257</v>
      </c>
      <c r="M225" t="s">
        <v>258</v>
      </c>
      <c r="N225" t="s">
        <v>259</v>
      </c>
      <c r="O225" t="s">
        <v>517</v>
      </c>
      <c r="P225" t="s">
        <v>517</v>
      </c>
      <c r="Q225" t="s">
        <v>130</v>
      </c>
      <c r="R225" s="1">
        <v>50000000</v>
      </c>
      <c r="S225" s="1">
        <v>0</v>
      </c>
      <c r="T225" s="1">
        <v>0</v>
      </c>
      <c r="U225" s="1">
        <v>0</v>
      </c>
      <c r="V225" s="1">
        <v>0</v>
      </c>
      <c r="W225" s="1">
        <f t="shared" si="15"/>
        <v>0</v>
      </c>
      <c r="X225" s="16">
        <v>0</v>
      </c>
      <c r="Y225" s="16">
        <v>0</v>
      </c>
      <c r="Z225" s="1">
        <v>50000000</v>
      </c>
      <c r="AA225" s="17">
        <v>45352</v>
      </c>
      <c r="AB225" s="17">
        <v>52657</v>
      </c>
      <c r="AC225" s="1">
        <v>50000000</v>
      </c>
      <c r="AD225" s="1">
        <v>50000000</v>
      </c>
      <c r="AE225" s="16">
        <f t="shared" si="16"/>
        <v>17.597260273972601</v>
      </c>
      <c r="AF225" s="16">
        <f t="shared" si="17"/>
        <v>20.013698630136986</v>
      </c>
      <c r="AG225" s="19">
        <v>6.0165999999999997E-2</v>
      </c>
      <c r="AH225" t="s">
        <v>268</v>
      </c>
      <c r="AI225">
        <v>0.02</v>
      </c>
      <c r="AJ225" s="16">
        <f t="shared" si="18"/>
        <v>17.597260273972601</v>
      </c>
      <c r="AK225" s="16">
        <f t="shared" si="19"/>
        <v>20.013698630136986</v>
      </c>
      <c r="AL225" s="19">
        <v>6.0165999999999997E-2</v>
      </c>
      <c r="AM225" t="s">
        <v>130</v>
      </c>
      <c r="AN225" t="s">
        <v>130</v>
      </c>
      <c r="AO225" s="20">
        <v>46234</v>
      </c>
    </row>
    <row r="226" spans="1:41" x14ac:dyDescent="0.3">
      <c r="A226">
        <v>20873000</v>
      </c>
      <c r="B226">
        <v>1</v>
      </c>
      <c r="C226">
        <v>1</v>
      </c>
      <c r="D226">
        <v>0</v>
      </c>
      <c r="E226" t="s">
        <v>255</v>
      </c>
      <c r="F226" t="s">
        <v>256</v>
      </c>
      <c r="G226" t="s">
        <v>211</v>
      </c>
      <c r="H226" t="s">
        <v>204</v>
      </c>
      <c r="I226" t="s">
        <v>205</v>
      </c>
      <c r="J226" t="s">
        <v>202</v>
      </c>
      <c r="K226" t="s">
        <v>130</v>
      </c>
      <c r="L226" t="s">
        <v>282</v>
      </c>
      <c r="M226" t="s">
        <v>258</v>
      </c>
      <c r="N226" t="s">
        <v>259</v>
      </c>
      <c r="O226" t="s">
        <v>518</v>
      </c>
      <c r="P226" t="s">
        <v>518</v>
      </c>
      <c r="Q226" t="s">
        <v>130</v>
      </c>
      <c r="R226" s="1">
        <v>24501315.170000002</v>
      </c>
      <c r="S226" s="1">
        <v>4184489.04</v>
      </c>
      <c r="T226" s="1">
        <v>0</v>
      </c>
      <c r="U226" s="1">
        <v>0</v>
      </c>
      <c r="V226" s="1">
        <v>0</v>
      </c>
      <c r="W226" s="1">
        <f t="shared" si="15"/>
        <v>-9.3132257461547852E-10</v>
      </c>
      <c r="X226" s="16">
        <v>0</v>
      </c>
      <c r="Y226" s="16">
        <v>0</v>
      </c>
      <c r="Z226" s="1">
        <v>28685804.210000001</v>
      </c>
      <c r="AA226" s="17">
        <v>45405</v>
      </c>
      <c r="AB226" s="17">
        <v>50883</v>
      </c>
      <c r="AC226" s="1">
        <v>50000000</v>
      </c>
      <c r="AD226" s="1">
        <v>50000000</v>
      </c>
      <c r="AE226" s="16">
        <f t="shared" si="16"/>
        <v>12.736986301369862</v>
      </c>
      <c r="AF226" s="16">
        <f t="shared" si="17"/>
        <v>15.008219178082191</v>
      </c>
      <c r="AG226" s="19">
        <v>5.7784000000000002E-2</v>
      </c>
      <c r="AH226" t="s">
        <v>268</v>
      </c>
      <c r="AI226">
        <v>0.02</v>
      </c>
      <c r="AJ226" s="16">
        <f t="shared" si="18"/>
        <v>12.736986301369862</v>
      </c>
      <c r="AK226" s="16">
        <f t="shared" si="19"/>
        <v>15.008219178082191</v>
      </c>
      <c r="AL226" s="19">
        <v>5.7784000000000002E-2</v>
      </c>
      <c r="AM226" t="s">
        <v>130</v>
      </c>
      <c r="AN226" t="s">
        <v>130</v>
      </c>
      <c r="AO226" s="20">
        <v>46234</v>
      </c>
    </row>
    <row r="227" spans="1:41" x14ac:dyDescent="0.3">
      <c r="A227">
        <v>20874000</v>
      </c>
      <c r="B227">
        <v>1</v>
      </c>
      <c r="C227">
        <v>1</v>
      </c>
      <c r="D227">
        <v>1</v>
      </c>
      <c r="E227" t="s">
        <v>255</v>
      </c>
      <c r="F227" t="s">
        <v>256</v>
      </c>
      <c r="G227" t="s">
        <v>211</v>
      </c>
      <c r="H227" t="s">
        <v>199</v>
      </c>
      <c r="I227" t="s">
        <v>200</v>
      </c>
      <c r="J227" t="s">
        <v>202</v>
      </c>
      <c r="K227" t="s">
        <v>130</v>
      </c>
      <c r="L227" t="s">
        <v>257</v>
      </c>
      <c r="M227" t="s">
        <v>258</v>
      </c>
      <c r="N227" t="s">
        <v>259</v>
      </c>
      <c r="O227" t="s">
        <v>519</v>
      </c>
      <c r="P227" t="s">
        <v>519</v>
      </c>
      <c r="Q227" t="s">
        <v>130</v>
      </c>
      <c r="R227" s="1">
        <v>250000000</v>
      </c>
      <c r="S227" s="1">
        <v>0</v>
      </c>
      <c r="T227" s="1">
        <v>0</v>
      </c>
      <c r="U227" s="1">
        <v>7019909.0300000003</v>
      </c>
      <c r="V227" s="1">
        <v>0</v>
      </c>
      <c r="W227" s="1">
        <f t="shared" si="15"/>
        <v>0</v>
      </c>
      <c r="X227" s="16">
        <v>0</v>
      </c>
      <c r="Y227" s="16">
        <v>62847.22</v>
      </c>
      <c r="Z227" s="1">
        <v>250000000</v>
      </c>
      <c r="AA227" s="17">
        <v>45502</v>
      </c>
      <c r="AB227" s="17">
        <v>52807</v>
      </c>
      <c r="AC227" s="1">
        <v>250000000</v>
      </c>
      <c r="AD227" s="1">
        <v>250000000</v>
      </c>
      <c r="AE227" s="16">
        <f t="shared" si="16"/>
        <v>18.008219178082193</v>
      </c>
      <c r="AF227" s="16">
        <f t="shared" si="17"/>
        <v>20.013698630136986</v>
      </c>
      <c r="AG227" s="19">
        <v>6.2049E-2</v>
      </c>
      <c r="AH227" t="s">
        <v>268</v>
      </c>
      <c r="AI227">
        <v>0.02</v>
      </c>
      <c r="AJ227" s="16">
        <f t="shared" si="18"/>
        <v>18.008219178082193</v>
      </c>
      <c r="AK227" s="16">
        <f t="shared" si="19"/>
        <v>20.013698630136986</v>
      </c>
      <c r="AL227" s="19">
        <v>6.2049E-2</v>
      </c>
      <c r="AM227" t="s">
        <v>130</v>
      </c>
      <c r="AN227" t="s">
        <v>130</v>
      </c>
      <c r="AO227" s="20">
        <v>46234</v>
      </c>
    </row>
    <row r="228" spans="1:41" x14ac:dyDescent="0.3">
      <c r="A228">
        <v>20875000</v>
      </c>
      <c r="B228">
        <v>1</v>
      </c>
      <c r="C228">
        <v>1</v>
      </c>
      <c r="D228">
        <v>1</v>
      </c>
      <c r="E228" t="s">
        <v>255</v>
      </c>
      <c r="F228" t="s">
        <v>256</v>
      </c>
      <c r="G228" t="s">
        <v>211</v>
      </c>
      <c r="H228" t="s">
        <v>199</v>
      </c>
      <c r="I228" t="s">
        <v>200</v>
      </c>
      <c r="J228" t="s">
        <v>202</v>
      </c>
      <c r="K228" t="s">
        <v>130</v>
      </c>
      <c r="L228" t="s">
        <v>257</v>
      </c>
      <c r="M228" t="s">
        <v>258</v>
      </c>
      <c r="N228" t="s">
        <v>259</v>
      </c>
      <c r="O228" t="s">
        <v>520</v>
      </c>
      <c r="P228" t="s">
        <v>520</v>
      </c>
      <c r="Q228" t="s">
        <v>130</v>
      </c>
      <c r="R228" s="1">
        <v>21000000</v>
      </c>
      <c r="S228" s="1">
        <v>5000000</v>
      </c>
      <c r="T228" s="1">
        <v>0</v>
      </c>
      <c r="U228" s="1">
        <v>538976.21</v>
      </c>
      <c r="V228" s="1">
        <v>351403.79100000003</v>
      </c>
      <c r="W228" s="1">
        <f t="shared" si="15"/>
        <v>0</v>
      </c>
      <c r="X228" s="16">
        <v>0</v>
      </c>
      <c r="Y228" s="16">
        <v>0</v>
      </c>
      <c r="Z228" s="1">
        <v>26000000</v>
      </c>
      <c r="AA228" s="17">
        <v>45503</v>
      </c>
      <c r="AB228" s="17">
        <v>50981</v>
      </c>
      <c r="AC228" s="1">
        <v>218670660</v>
      </c>
      <c r="AD228" s="1">
        <v>218670660</v>
      </c>
      <c r="AE228" s="16">
        <f t="shared" si="16"/>
        <v>13.005479452054795</v>
      </c>
      <c r="AF228" s="16">
        <f t="shared" si="17"/>
        <v>15.008219178082191</v>
      </c>
      <c r="AG228" s="19">
        <v>6.0350000000000001E-2</v>
      </c>
      <c r="AH228" t="s">
        <v>268</v>
      </c>
      <c r="AI228">
        <v>0.02</v>
      </c>
      <c r="AJ228" s="16">
        <f t="shared" si="18"/>
        <v>13.005479452054795</v>
      </c>
      <c r="AK228" s="16">
        <f t="shared" si="19"/>
        <v>15.008219178082191</v>
      </c>
      <c r="AL228" s="19">
        <v>6.0350000000000001E-2</v>
      </c>
      <c r="AM228" t="s">
        <v>130</v>
      </c>
      <c r="AN228" t="s">
        <v>130</v>
      </c>
      <c r="AO228" s="20">
        <v>46234</v>
      </c>
    </row>
    <row r="229" spans="1:41" x14ac:dyDescent="0.3">
      <c r="A229">
        <v>20876000</v>
      </c>
      <c r="B229">
        <v>1</v>
      </c>
      <c r="C229">
        <v>1</v>
      </c>
      <c r="D229">
        <v>0</v>
      </c>
      <c r="E229" t="s">
        <v>255</v>
      </c>
      <c r="F229" t="s">
        <v>256</v>
      </c>
      <c r="G229" t="s">
        <v>211</v>
      </c>
      <c r="H229" t="s">
        <v>204</v>
      </c>
      <c r="I229" t="s">
        <v>205</v>
      </c>
      <c r="J229" t="s">
        <v>202</v>
      </c>
      <c r="K229" t="s">
        <v>130</v>
      </c>
      <c r="L229" t="s">
        <v>355</v>
      </c>
      <c r="M229" t="s">
        <v>258</v>
      </c>
      <c r="N229" t="s">
        <v>259</v>
      </c>
      <c r="O229" t="s">
        <v>521</v>
      </c>
      <c r="P229" t="s">
        <v>521</v>
      </c>
      <c r="Q229" t="s">
        <v>130</v>
      </c>
      <c r="R229" s="1">
        <v>31363017</v>
      </c>
      <c r="S229" s="1">
        <v>0</v>
      </c>
      <c r="T229" s="1">
        <v>0</v>
      </c>
      <c r="U229" s="1">
        <v>754240.04</v>
      </c>
      <c r="V229" s="1">
        <v>38880.61</v>
      </c>
      <c r="W229" s="1">
        <f t="shared" si="15"/>
        <v>0</v>
      </c>
      <c r="X229" s="16">
        <v>0</v>
      </c>
      <c r="Y229" s="16">
        <v>13752.36</v>
      </c>
      <c r="Z229" s="1">
        <v>31363017</v>
      </c>
      <c r="AA229" s="17">
        <v>45504</v>
      </c>
      <c r="AB229" s="17">
        <v>50982</v>
      </c>
      <c r="AC229" s="1">
        <v>50000000</v>
      </c>
      <c r="AD229" s="1">
        <v>50000000</v>
      </c>
      <c r="AE229" s="16">
        <f t="shared" si="16"/>
        <v>13.008219178082191</v>
      </c>
      <c r="AF229" s="16">
        <f t="shared" si="17"/>
        <v>15.008219178082191</v>
      </c>
      <c r="AG229" s="19">
        <v>6.1970999999999998E-2</v>
      </c>
      <c r="AH229" t="s">
        <v>268</v>
      </c>
      <c r="AI229">
        <v>0.02</v>
      </c>
      <c r="AJ229" s="16">
        <f t="shared" si="18"/>
        <v>13.008219178082191</v>
      </c>
      <c r="AK229" s="16">
        <f t="shared" si="19"/>
        <v>15.008219178082191</v>
      </c>
      <c r="AL229" s="19">
        <v>6.1970999999999998E-2</v>
      </c>
      <c r="AM229" t="s">
        <v>130</v>
      </c>
      <c r="AN229" t="s">
        <v>130</v>
      </c>
      <c r="AO229" s="20">
        <v>46234</v>
      </c>
    </row>
    <row r="230" spans="1:41" x14ac:dyDescent="0.3">
      <c r="A230">
        <v>20877000</v>
      </c>
      <c r="B230">
        <v>1</v>
      </c>
      <c r="C230">
        <v>1</v>
      </c>
      <c r="D230">
        <v>0</v>
      </c>
      <c r="E230" t="s">
        <v>255</v>
      </c>
      <c r="F230" t="s">
        <v>256</v>
      </c>
      <c r="G230" t="s">
        <v>211</v>
      </c>
      <c r="H230" t="s">
        <v>204</v>
      </c>
      <c r="I230" t="s">
        <v>205</v>
      </c>
      <c r="J230" t="s">
        <v>202</v>
      </c>
      <c r="K230" t="s">
        <v>130</v>
      </c>
      <c r="L230" t="s">
        <v>475</v>
      </c>
      <c r="M230" t="s">
        <v>258</v>
      </c>
      <c r="N230" t="s">
        <v>259</v>
      </c>
      <c r="O230" t="s">
        <v>522</v>
      </c>
      <c r="P230" t="s">
        <v>522</v>
      </c>
      <c r="Q230" t="s">
        <v>130</v>
      </c>
      <c r="R230" s="1">
        <v>43800000</v>
      </c>
      <c r="S230" s="1">
        <v>0</v>
      </c>
      <c r="T230" s="1">
        <v>0</v>
      </c>
      <c r="U230" s="1">
        <v>0</v>
      </c>
      <c r="V230" s="1">
        <v>0</v>
      </c>
      <c r="W230" s="1">
        <f t="shared" si="15"/>
        <v>0</v>
      </c>
      <c r="X230" s="16">
        <v>0</v>
      </c>
      <c r="Y230" s="16">
        <v>0</v>
      </c>
      <c r="Z230" s="1">
        <v>43800000</v>
      </c>
      <c r="AA230" s="17">
        <v>45512</v>
      </c>
      <c r="AB230" s="17">
        <v>49164</v>
      </c>
      <c r="AC230" s="1">
        <v>49000000</v>
      </c>
      <c r="AD230" s="1">
        <v>49000000</v>
      </c>
      <c r="AE230" s="16">
        <f t="shared" si="16"/>
        <v>8.0273972602739718</v>
      </c>
      <c r="AF230" s="16">
        <f t="shared" si="17"/>
        <v>10.005479452054795</v>
      </c>
      <c r="AG230" s="19">
        <v>6.0249999999999998E-2</v>
      </c>
      <c r="AH230" t="s">
        <v>268</v>
      </c>
      <c r="AI230">
        <v>1.95E-2</v>
      </c>
      <c r="AJ230" s="16">
        <f t="shared" si="18"/>
        <v>8.0273972602739718</v>
      </c>
      <c r="AK230" s="16">
        <f t="shared" si="19"/>
        <v>10.005479452054795</v>
      </c>
      <c r="AL230" s="19">
        <v>6.0249999999999998E-2</v>
      </c>
      <c r="AM230" t="s">
        <v>130</v>
      </c>
      <c r="AN230" t="s">
        <v>130</v>
      </c>
      <c r="AO230" s="20">
        <v>46234</v>
      </c>
    </row>
    <row r="231" spans="1:41" x14ac:dyDescent="0.3">
      <c r="A231">
        <v>20878000</v>
      </c>
      <c r="B231">
        <v>1</v>
      </c>
      <c r="C231">
        <v>1</v>
      </c>
      <c r="D231">
        <v>0</v>
      </c>
      <c r="E231" t="s">
        <v>255</v>
      </c>
      <c r="F231" t="s">
        <v>256</v>
      </c>
      <c r="G231" t="s">
        <v>211</v>
      </c>
      <c r="H231" t="s">
        <v>204</v>
      </c>
      <c r="I231" t="s">
        <v>206</v>
      </c>
      <c r="J231" t="s">
        <v>202</v>
      </c>
      <c r="K231" t="s">
        <v>130</v>
      </c>
      <c r="L231" t="s">
        <v>523</v>
      </c>
      <c r="M231" t="s">
        <v>258</v>
      </c>
      <c r="N231" t="s">
        <v>259</v>
      </c>
      <c r="O231" t="s">
        <v>524</v>
      </c>
      <c r="P231" t="s">
        <v>524</v>
      </c>
      <c r="Q231" t="s">
        <v>130</v>
      </c>
      <c r="R231" s="1">
        <v>7877582.9699999997</v>
      </c>
      <c r="S231" s="1">
        <v>0</v>
      </c>
      <c r="T231" s="1">
        <v>0</v>
      </c>
      <c r="U231" s="1">
        <v>133979.89000000001</v>
      </c>
      <c r="V231" s="1">
        <v>64101.33</v>
      </c>
      <c r="W231" s="1">
        <f t="shared" si="15"/>
        <v>0</v>
      </c>
      <c r="X231" s="16">
        <v>0</v>
      </c>
      <c r="Y231" s="16">
        <v>2413.11</v>
      </c>
      <c r="Z231" s="1">
        <v>7877582.9699999997</v>
      </c>
      <c r="AA231" s="17">
        <v>45505</v>
      </c>
      <c r="AB231" s="17">
        <v>50983</v>
      </c>
      <c r="AC231" s="1">
        <v>41000000</v>
      </c>
      <c r="AD231" s="1">
        <v>41000000</v>
      </c>
      <c r="AE231" s="16">
        <f t="shared" si="16"/>
        <v>13.010958904109589</v>
      </c>
      <c r="AF231" s="16">
        <f t="shared" si="17"/>
        <v>15.008219178082191</v>
      </c>
      <c r="AG231" s="19">
        <v>6.182E-2</v>
      </c>
      <c r="AH231" t="s">
        <v>268</v>
      </c>
      <c r="AI231">
        <v>0.02</v>
      </c>
      <c r="AJ231" s="16">
        <f t="shared" si="18"/>
        <v>13.010958904109589</v>
      </c>
      <c r="AK231" s="16">
        <f t="shared" si="19"/>
        <v>15.008219178082191</v>
      </c>
      <c r="AL231" s="19">
        <v>6.182E-2</v>
      </c>
      <c r="AM231" t="s">
        <v>130</v>
      </c>
      <c r="AN231" t="s">
        <v>130</v>
      </c>
      <c r="AO231" s="20">
        <v>46234</v>
      </c>
    </row>
    <row r="232" spans="1:41" x14ac:dyDescent="0.3">
      <c r="A232">
        <v>20879000</v>
      </c>
      <c r="B232">
        <v>1</v>
      </c>
      <c r="C232">
        <v>1</v>
      </c>
      <c r="D232">
        <v>0</v>
      </c>
      <c r="E232" t="s">
        <v>255</v>
      </c>
      <c r="F232" t="s">
        <v>256</v>
      </c>
      <c r="G232" t="s">
        <v>211</v>
      </c>
      <c r="H232" t="s">
        <v>204</v>
      </c>
      <c r="I232" t="s">
        <v>206</v>
      </c>
      <c r="J232" t="s">
        <v>202</v>
      </c>
      <c r="K232" t="s">
        <v>130</v>
      </c>
      <c r="L232" t="s">
        <v>448</v>
      </c>
      <c r="M232" t="s">
        <v>258</v>
      </c>
      <c r="N232" t="s">
        <v>259</v>
      </c>
      <c r="O232" t="s">
        <v>525</v>
      </c>
      <c r="P232" t="s">
        <v>525</v>
      </c>
      <c r="Q232" t="s">
        <v>130</v>
      </c>
      <c r="R232" s="1">
        <v>13276910.75</v>
      </c>
      <c r="S232" s="1">
        <v>0</v>
      </c>
      <c r="T232" s="1">
        <v>0</v>
      </c>
      <c r="U232" s="1">
        <v>0</v>
      </c>
      <c r="V232" s="1">
        <v>0</v>
      </c>
      <c r="W232" s="1">
        <f t="shared" si="15"/>
        <v>0</v>
      </c>
      <c r="X232" s="16">
        <v>0</v>
      </c>
      <c r="Y232" s="16">
        <v>0</v>
      </c>
      <c r="Z232" s="1">
        <v>13276910.75</v>
      </c>
      <c r="AA232" s="17">
        <v>45509</v>
      </c>
      <c r="AB232" s="17">
        <v>50987</v>
      </c>
      <c r="AC232" s="1">
        <v>50000000</v>
      </c>
      <c r="AD232" s="1">
        <v>50000000</v>
      </c>
      <c r="AE232" s="16">
        <f t="shared" si="16"/>
        <v>13.021917808219179</v>
      </c>
      <c r="AF232" s="16">
        <f t="shared" si="17"/>
        <v>15.008219178082191</v>
      </c>
      <c r="AG232" s="19">
        <v>6.2394999999999999E-2</v>
      </c>
      <c r="AH232" t="s">
        <v>268</v>
      </c>
      <c r="AI232">
        <v>0.02</v>
      </c>
      <c r="AJ232" s="16">
        <f t="shared" si="18"/>
        <v>13.021917808219179</v>
      </c>
      <c r="AK232" s="16">
        <f t="shared" si="19"/>
        <v>15.008219178082191</v>
      </c>
      <c r="AL232" s="19">
        <v>6.2394999999999999E-2</v>
      </c>
      <c r="AM232" t="s">
        <v>130</v>
      </c>
      <c r="AN232" t="s">
        <v>130</v>
      </c>
      <c r="AO232" s="20">
        <v>46234</v>
      </c>
    </row>
    <row r="233" spans="1:41" x14ac:dyDescent="0.3">
      <c r="A233">
        <v>20880000</v>
      </c>
      <c r="B233">
        <v>1</v>
      </c>
      <c r="C233">
        <v>1</v>
      </c>
      <c r="D233">
        <v>0</v>
      </c>
      <c r="E233" t="s">
        <v>255</v>
      </c>
      <c r="F233" t="s">
        <v>256</v>
      </c>
      <c r="G233" t="s">
        <v>211</v>
      </c>
      <c r="H233" t="s">
        <v>204</v>
      </c>
      <c r="I233" t="s">
        <v>205</v>
      </c>
      <c r="J233" t="s">
        <v>202</v>
      </c>
      <c r="K233" t="s">
        <v>130</v>
      </c>
      <c r="L233" t="s">
        <v>526</v>
      </c>
      <c r="M233" t="s">
        <v>258</v>
      </c>
      <c r="N233" t="s">
        <v>259</v>
      </c>
      <c r="O233" t="s">
        <v>527</v>
      </c>
      <c r="P233" t="s">
        <v>527</v>
      </c>
      <c r="Q233" t="s">
        <v>130</v>
      </c>
      <c r="R233" s="1">
        <v>16606562.93</v>
      </c>
      <c r="S233" s="1">
        <v>0</v>
      </c>
      <c r="T233" s="1">
        <v>0</v>
      </c>
      <c r="U233" s="1">
        <v>356024.57</v>
      </c>
      <c r="V233" s="1">
        <v>53946.92</v>
      </c>
      <c r="W233" s="1">
        <f t="shared" si="15"/>
        <v>0</v>
      </c>
      <c r="X233" s="16">
        <v>0</v>
      </c>
      <c r="Y233" s="16">
        <v>6416.14</v>
      </c>
      <c r="Z233" s="1">
        <v>16606562.93</v>
      </c>
      <c r="AA233" s="17">
        <v>45502</v>
      </c>
      <c r="AB233" s="17">
        <v>50980</v>
      </c>
      <c r="AC233" s="1">
        <v>43417880</v>
      </c>
      <c r="AD233" s="1">
        <v>43417880</v>
      </c>
      <c r="AE233" s="16">
        <f t="shared" si="16"/>
        <v>13.002739726027396</v>
      </c>
      <c r="AF233" s="16">
        <f t="shared" si="17"/>
        <v>15.008219178082191</v>
      </c>
      <c r="AG233" s="19">
        <v>0</v>
      </c>
      <c r="AH233" t="s">
        <v>268</v>
      </c>
      <c r="AI233">
        <v>0.02</v>
      </c>
      <c r="AJ233" s="16">
        <f t="shared" si="18"/>
        <v>13.002739726027396</v>
      </c>
      <c r="AK233" s="16">
        <f t="shared" si="19"/>
        <v>15.008219178082191</v>
      </c>
      <c r="AL233" s="19">
        <v>0</v>
      </c>
      <c r="AM233" t="s">
        <v>130</v>
      </c>
      <c r="AN233" t="s">
        <v>130</v>
      </c>
      <c r="AO233" s="20">
        <v>46234</v>
      </c>
    </row>
    <row r="234" spans="1:41" x14ac:dyDescent="0.3">
      <c r="A234">
        <v>20881000</v>
      </c>
      <c r="B234">
        <v>1</v>
      </c>
      <c r="C234">
        <v>1</v>
      </c>
      <c r="D234">
        <v>0</v>
      </c>
      <c r="E234" t="s">
        <v>255</v>
      </c>
      <c r="F234" t="s">
        <v>256</v>
      </c>
      <c r="G234" t="s">
        <v>211</v>
      </c>
      <c r="H234" t="s">
        <v>204</v>
      </c>
      <c r="I234" t="s">
        <v>205</v>
      </c>
      <c r="J234" t="s">
        <v>202</v>
      </c>
      <c r="K234" t="s">
        <v>130</v>
      </c>
      <c r="L234" t="s">
        <v>528</v>
      </c>
      <c r="M234" t="s">
        <v>258</v>
      </c>
      <c r="N234" t="s">
        <v>259</v>
      </c>
      <c r="O234" t="s">
        <v>529</v>
      </c>
      <c r="P234" t="s">
        <v>529</v>
      </c>
      <c r="Q234" t="s">
        <v>130</v>
      </c>
      <c r="R234" s="1">
        <v>16000000</v>
      </c>
      <c r="S234" s="1">
        <v>0</v>
      </c>
      <c r="T234" s="1">
        <v>0</v>
      </c>
      <c r="U234" s="1">
        <v>0</v>
      </c>
      <c r="V234" s="1">
        <v>0</v>
      </c>
      <c r="W234" s="1">
        <f t="shared" si="15"/>
        <v>0</v>
      </c>
      <c r="X234" s="16">
        <v>0</v>
      </c>
      <c r="Y234" s="16">
        <v>0</v>
      </c>
      <c r="Z234" s="1">
        <v>16000000</v>
      </c>
      <c r="AA234" s="17">
        <v>45558</v>
      </c>
      <c r="AB234" s="17">
        <v>51036</v>
      </c>
      <c r="AC234" s="1">
        <v>35000000</v>
      </c>
      <c r="AD234" s="1">
        <v>35000000</v>
      </c>
      <c r="AE234" s="16">
        <f t="shared" si="16"/>
        <v>13.156164383561643</v>
      </c>
      <c r="AF234" s="16">
        <f t="shared" si="17"/>
        <v>15.008219178082191</v>
      </c>
      <c r="AG234" s="19">
        <v>5.8545E-2</v>
      </c>
      <c r="AH234" t="s">
        <v>268</v>
      </c>
      <c r="AI234">
        <v>0.02</v>
      </c>
      <c r="AJ234" s="16">
        <f t="shared" si="18"/>
        <v>13.156164383561643</v>
      </c>
      <c r="AK234" s="16">
        <f t="shared" si="19"/>
        <v>15.008219178082191</v>
      </c>
      <c r="AL234" s="19">
        <v>5.8545E-2</v>
      </c>
      <c r="AM234" t="s">
        <v>130</v>
      </c>
      <c r="AN234" t="s">
        <v>130</v>
      </c>
      <c r="AO234" s="20">
        <v>46234</v>
      </c>
    </row>
    <row r="235" spans="1:41" x14ac:dyDescent="0.3">
      <c r="A235">
        <v>20883000</v>
      </c>
      <c r="B235">
        <v>1</v>
      </c>
      <c r="C235">
        <v>1</v>
      </c>
      <c r="D235">
        <v>1</v>
      </c>
      <c r="E235" t="s">
        <v>255</v>
      </c>
      <c r="F235" t="s">
        <v>256</v>
      </c>
      <c r="G235" t="s">
        <v>211</v>
      </c>
      <c r="H235" t="s">
        <v>199</v>
      </c>
      <c r="I235" t="s">
        <v>200</v>
      </c>
      <c r="J235" t="s">
        <v>202</v>
      </c>
      <c r="K235" t="s">
        <v>130</v>
      </c>
      <c r="L235" t="s">
        <v>257</v>
      </c>
      <c r="M235" t="s">
        <v>258</v>
      </c>
      <c r="N235" t="s">
        <v>259</v>
      </c>
      <c r="O235" t="s">
        <v>530</v>
      </c>
      <c r="P235" t="s">
        <v>530</v>
      </c>
      <c r="Q235" t="s">
        <v>130</v>
      </c>
      <c r="R235" s="1">
        <v>250000000</v>
      </c>
      <c r="S235" s="1">
        <v>0</v>
      </c>
      <c r="T235" s="1">
        <v>0</v>
      </c>
      <c r="U235" s="1">
        <v>0</v>
      </c>
      <c r="V235" s="1">
        <v>0</v>
      </c>
      <c r="W235" s="1">
        <f t="shared" si="15"/>
        <v>0</v>
      </c>
      <c r="X235" s="16">
        <v>0</v>
      </c>
      <c r="Y235" s="16">
        <v>0</v>
      </c>
      <c r="Z235" s="1">
        <v>250000000</v>
      </c>
      <c r="AA235" s="17">
        <v>45876</v>
      </c>
      <c r="AB235" s="17">
        <v>53181</v>
      </c>
      <c r="AC235" s="1">
        <v>250000000</v>
      </c>
      <c r="AD235" s="1">
        <v>250000000</v>
      </c>
      <c r="AE235" s="16">
        <f t="shared" si="16"/>
        <v>19.032876712328768</v>
      </c>
      <c r="AF235" s="16">
        <f t="shared" si="17"/>
        <v>20.013698630136986</v>
      </c>
      <c r="AG235" s="19">
        <v>5.9906000000000001E-2</v>
      </c>
      <c r="AH235" t="s">
        <v>268</v>
      </c>
      <c r="AI235">
        <v>1.95E-2</v>
      </c>
      <c r="AJ235" s="16">
        <f t="shared" si="18"/>
        <v>19.032876712328768</v>
      </c>
      <c r="AK235" s="16">
        <f t="shared" si="19"/>
        <v>20.013698630136986</v>
      </c>
      <c r="AL235" s="19">
        <v>5.9906000000000001E-2</v>
      </c>
      <c r="AM235" t="s">
        <v>130</v>
      </c>
      <c r="AN235" t="s">
        <v>130</v>
      </c>
      <c r="AO235" s="20">
        <v>46234</v>
      </c>
    </row>
    <row r="236" spans="1:41" x14ac:dyDescent="0.3">
      <c r="A236">
        <v>20884000</v>
      </c>
      <c r="B236">
        <v>1</v>
      </c>
      <c r="C236">
        <v>1</v>
      </c>
      <c r="D236">
        <v>0</v>
      </c>
      <c r="E236" t="s">
        <v>255</v>
      </c>
      <c r="F236" t="s">
        <v>256</v>
      </c>
      <c r="G236" t="s">
        <v>211</v>
      </c>
      <c r="H236" t="s">
        <v>204</v>
      </c>
      <c r="I236" t="s">
        <v>206</v>
      </c>
      <c r="J236" t="s">
        <v>202</v>
      </c>
      <c r="K236" t="s">
        <v>130</v>
      </c>
      <c r="L236" t="s">
        <v>531</v>
      </c>
      <c r="M236" t="s">
        <v>258</v>
      </c>
      <c r="N236" t="s">
        <v>259</v>
      </c>
      <c r="O236" t="s">
        <v>532</v>
      </c>
      <c r="P236" t="s">
        <v>532</v>
      </c>
      <c r="Q236" t="s">
        <v>130</v>
      </c>
      <c r="R236" s="1">
        <v>724224.71</v>
      </c>
      <c r="S236" s="1">
        <v>0</v>
      </c>
      <c r="T236" s="1">
        <v>0</v>
      </c>
      <c r="U236" s="1">
        <v>0</v>
      </c>
      <c r="V236" s="1">
        <v>0</v>
      </c>
      <c r="W236" s="1">
        <f t="shared" si="15"/>
        <v>0</v>
      </c>
      <c r="X236" s="16">
        <v>0</v>
      </c>
      <c r="Y236" s="16">
        <v>0</v>
      </c>
      <c r="Z236" s="1">
        <v>724224.71</v>
      </c>
      <c r="AA236" s="17">
        <v>45971</v>
      </c>
      <c r="AB236" s="17">
        <v>51450</v>
      </c>
      <c r="AC236" s="1">
        <v>32800000</v>
      </c>
      <c r="AD236" s="1">
        <v>32800000</v>
      </c>
      <c r="AE236" s="16">
        <f t="shared" si="16"/>
        <v>14.29041095890411</v>
      </c>
      <c r="AF236" s="16">
        <f t="shared" si="17"/>
        <v>15.010958904109589</v>
      </c>
      <c r="AG236" s="19">
        <v>5.5678999999999999E-2</v>
      </c>
      <c r="AH236" t="s">
        <v>268</v>
      </c>
      <c r="AI236">
        <v>1.9E-2</v>
      </c>
      <c r="AJ236" s="16">
        <f t="shared" si="18"/>
        <v>14.29041095890411</v>
      </c>
      <c r="AK236" s="16">
        <f t="shared" si="19"/>
        <v>15.010958904109589</v>
      </c>
      <c r="AL236" s="19">
        <v>5.5678999999999999E-2</v>
      </c>
      <c r="AM236" t="s">
        <v>130</v>
      </c>
      <c r="AN236" t="s">
        <v>130</v>
      </c>
      <c r="AO236" s="20">
        <v>46234</v>
      </c>
    </row>
    <row r="237" spans="1:41" x14ac:dyDescent="0.3">
      <c r="A237">
        <v>20885000</v>
      </c>
      <c r="B237">
        <v>1</v>
      </c>
      <c r="C237">
        <v>1</v>
      </c>
      <c r="D237">
        <v>0</v>
      </c>
      <c r="E237" t="s">
        <v>255</v>
      </c>
      <c r="F237" t="s">
        <v>256</v>
      </c>
      <c r="G237" t="s">
        <v>211</v>
      </c>
      <c r="H237" t="s">
        <v>204</v>
      </c>
      <c r="I237" t="s">
        <v>206</v>
      </c>
      <c r="J237" t="s">
        <v>202</v>
      </c>
      <c r="K237" t="s">
        <v>130</v>
      </c>
      <c r="L237" t="s">
        <v>702</v>
      </c>
      <c r="M237" t="s">
        <v>258</v>
      </c>
      <c r="N237" t="s">
        <v>259</v>
      </c>
      <c r="O237" t="s">
        <v>703</v>
      </c>
      <c r="P237" t="s">
        <v>703</v>
      </c>
      <c r="Q237" t="s">
        <v>130</v>
      </c>
      <c r="R237" s="1">
        <v>0</v>
      </c>
      <c r="S237" s="1">
        <v>273043.78999999998</v>
      </c>
      <c r="T237" s="1">
        <v>0</v>
      </c>
      <c r="U237" s="1">
        <v>0</v>
      </c>
      <c r="V237" s="1">
        <v>0</v>
      </c>
      <c r="W237" s="1">
        <f t="shared" si="15"/>
        <v>0</v>
      </c>
      <c r="X237" s="16">
        <v>0</v>
      </c>
      <c r="Y237" s="16">
        <v>0</v>
      </c>
      <c r="Z237" s="1">
        <v>273043.78999999998</v>
      </c>
      <c r="AA237" s="17">
        <v>45986</v>
      </c>
      <c r="AB237" s="17">
        <v>51465</v>
      </c>
      <c r="AC237" s="1">
        <v>28000000</v>
      </c>
      <c r="AD237" s="1">
        <v>28000000</v>
      </c>
      <c r="AE237" s="16">
        <f t="shared" si="16"/>
        <v>14.331506849315069</v>
      </c>
      <c r="AF237" s="16">
        <f t="shared" si="17"/>
        <v>15.010958904109589</v>
      </c>
      <c r="AG237" s="19">
        <v>0</v>
      </c>
      <c r="AH237" t="s">
        <v>268</v>
      </c>
      <c r="AI237">
        <v>1.9000000000000001E-4</v>
      </c>
      <c r="AJ237" s="16">
        <f t="shared" si="18"/>
        <v>14.331506849315069</v>
      </c>
      <c r="AK237" s="16">
        <f t="shared" si="19"/>
        <v>15.010958904109589</v>
      </c>
      <c r="AL237" s="19">
        <v>0</v>
      </c>
      <c r="AM237" t="s">
        <v>130</v>
      </c>
      <c r="AN237" t="s">
        <v>130</v>
      </c>
      <c r="AO237" s="20">
        <v>46234</v>
      </c>
    </row>
    <row r="238" spans="1:41" x14ac:dyDescent="0.3">
      <c r="A238">
        <v>20886000</v>
      </c>
      <c r="B238">
        <v>1</v>
      </c>
      <c r="C238">
        <v>1</v>
      </c>
      <c r="D238">
        <v>0</v>
      </c>
      <c r="E238" t="s">
        <v>255</v>
      </c>
      <c r="F238" t="s">
        <v>256</v>
      </c>
      <c r="G238" t="s">
        <v>211</v>
      </c>
      <c r="H238" t="s">
        <v>199</v>
      </c>
      <c r="I238" t="s">
        <v>200</v>
      </c>
      <c r="J238" t="s">
        <v>202</v>
      </c>
      <c r="K238" t="s">
        <v>130</v>
      </c>
      <c r="L238" t="s">
        <v>257</v>
      </c>
      <c r="M238" t="s">
        <v>258</v>
      </c>
      <c r="N238" t="s">
        <v>259</v>
      </c>
      <c r="O238" t="s">
        <v>533</v>
      </c>
      <c r="P238" t="s">
        <v>533</v>
      </c>
      <c r="Q238" t="s">
        <v>130</v>
      </c>
      <c r="R238" s="1">
        <v>125000000</v>
      </c>
      <c r="S238" s="1">
        <v>0</v>
      </c>
      <c r="T238" s="1">
        <v>0</v>
      </c>
      <c r="U238" s="1">
        <v>0</v>
      </c>
      <c r="V238" s="1">
        <v>0</v>
      </c>
      <c r="W238" s="1">
        <f t="shared" si="15"/>
        <v>0</v>
      </c>
      <c r="X238" s="16">
        <v>0</v>
      </c>
      <c r="Y238" s="16">
        <v>0</v>
      </c>
      <c r="Z238" s="1">
        <v>125000000</v>
      </c>
      <c r="AA238" s="17">
        <v>46197</v>
      </c>
      <c r="AB238" s="17">
        <v>51682</v>
      </c>
      <c r="AC238" s="1">
        <v>250000000</v>
      </c>
      <c r="AD238" s="1">
        <v>250000000</v>
      </c>
      <c r="AE238" s="16">
        <f t="shared" si="16"/>
        <v>14.926027397260274</v>
      </c>
      <c r="AF238" s="16">
        <f t="shared" si="17"/>
        <v>15.027397260273972</v>
      </c>
      <c r="AG238" s="19">
        <v>0</v>
      </c>
      <c r="AH238" t="s">
        <v>268</v>
      </c>
      <c r="AI238">
        <v>1.7500000000000002E-2</v>
      </c>
      <c r="AJ238" s="16">
        <f t="shared" si="18"/>
        <v>14.926027397260274</v>
      </c>
      <c r="AK238" s="16">
        <f t="shared" si="19"/>
        <v>15.027397260273972</v>
      </c>
      <c r="AL238" s="19">
        <v>0</v>
      </c>
      <c r="AM238" t="s">
        <v>130</v>
      </c>
      <c r="AN238" t="s">
        <v>130</v>
      </c>
      <c r="AO238" s="20">
        <v>46234</v>
      </c>
    </row>
    <row r="239" spans="1:41" x14ac:dyDescent="0.3">
      <c r="A239">
        <v>20960000</v>
      </c>
      <c r="B239">
        <v>1</v>
      </c>
      <c r="C239">
        <v>1</v>
      </c>
      <c r="D239">
        <v>1</v>
      </c>
      <c r="E239" t="s">
        <v>434</v>
      </c>
      <c r="F239" t="s">
        <v>256</v>
      </c>
      <c r="G239" t="s">
        <v>211</v>
      </c>
      <c r="H239" t="s">
        <v>199</v>
      </c>
      <c r="I239" t="s">
        <v>200</v>
      </c>
      <c r="J239" t="s">
        <v>202</v>
      </c>
      <c r="K239" t="s">
        <v>133</v>
      </c>
      <c r="L239" t="s">
        <v>257</v>
      </c>
      <c r="M239" t="s">
        <v>258</v>
      </c>
      <c r="N239" t="s">
        <v>534</v>
      </c>
      <c r="O239" t="s">
        <v>535</v>
      </c>
      <c r="P239" t="s">
        <v>535</v>
      </c>
      <c r="Q239" t="s">
        <v>133</v>
      </c>
      <c r="R239" s="1">
        <v>726779200.08299994</v>
      </c>
      <c r="S239" s="1">
        <v>0</v>
      </c>
      <c r="T239" s="1">
        <v>0</v>
      </c>
      <c r="U239" s="1">
        <v>0</v>
      </c>
      <c r="V239" s="1">
        <v>0</v>
      </c>
      <c r="W239" s="1">
        <f t="shared" si="15"/>
        <v>4062374.7039999962</v>
      </c>
      <c r="X239" s="16">
        <v>0</v>
      </c>
      <c r="Y239" s="16">
        <v>0</v>
      </c>
      <c r="Z239" s="1">
        <v>730841574.78699994</v>
      </c>
      <c r="AA239" s="17">
        <v>43535</v>
      </c>
      <c r="AB239" s="17">
        <v>47208</v>
      </c>
      <c r="AC239" s="1">
        <v>4336316950</v>
      </c>
      <c r="AD239" s="1">
        <v>1445415170.5</v>
      </c>
      <c r="AE239" s="16">
        <f t="shared" si="16"/>
        <v>2.6684931506849314</v>
      </c>
      <c r="AF239" s="16">
        <f t="shared" si="17"/>
        <v>10.063013698630137</v>
      </c>
      <c r="AG239" s="19">
        <v>3.3371999999999999E-2</v>
      </c>
      <c r="AH239" t="s">
        <v>536</v>
      </c>
      <c r="AI239">
        <v>0</v>
      </c>
      <c r="AJ239" s="16">
        <f t="shared" si="18"/>
        <v>2.6684931506849314</v>
      </c>
      <c r="AK239" s="16">
        <f t="shared" si="19"/>
        <v>10.063013698630137</v>
      </c>
      <c r="AL239" s="19">
        <v>3.3371999999999999E-2</v>
      </c>
      <c r="AM239" t="s">
        <v>133</v>
      </c>
      <c r="AN239" t="s">
        <v>133</v>
      </c>
      <c r="AO239" s="20">
        <v>46234</v>
      </c>
    </row>
    <row r="240" spans="1:41" x14ac:dyDescent="0.3">
      <c r="A240">
        <v>20980000</v>
      </c>
      <c r="B240">
        <v>1</v>
      </c>
      <c r="C240">
        <v>1</v>
      </c>
      <c r="D240">
        <v>1</v>
      </c>
      <c r="E240" t="s">
        <v>434</v>
      </c>
      <c r="F240" t="s">
        <v>256</v>
      </c>
      <c r="G240" t="s">
        <v>211</v>
      </c>
      <c r="H240" t="s">
        <v>199</v>
      </c>
      <c r="I240" t="s">
        <v>200</v>
      </c>
      <c r="J240" t="s">
        <v>202</v>
      </c>
      <c r="K240" t="s">
        <v>133</v>
      </c>
      <c r="L240" t="s">
        <v>257</v>
      </c>
      <c r="M240" t="s">
        <v>258</v>
      </c>
      <c r="N240" t="s">
        <v>534</v>
      </c>
      <c r="O240" t="s">
        <v>537</v>
      </c>
      <c r="P240" t="s">
        <v>537</v>
      </c>
      <c r="Q240" t="s">
        <v>133</v>
      </c>
      <c r="R240" s="1">
        <v>5231381766.6450005</v>
      </c>
      <c r="S240" s="1">
        <v>0</v>
      </c>
      <c r="T240" s="1">
        <v>0</v>
      </c>
      <c r="U240" s="1">
        <v>0</v>
      </c>
      <c r="V240" s="1">
        <v>0</v>
      </c>
      <c r="W240" s="1">
        <f t="shared" si="15"/>
        <v>29241113.332999229</v>
      </c>
      <c r="X240" s="16">
        <v>0</v>
      </c>
      <c r="Y240" s="16">
        <v>0</v>
      </c>
      <c r="Z240" s="1">
        <v>5260622879.9779997</v>
      </c>
      <c r="AA240" s="17">
        <v>44104</v>
      </c>
      <c r="AB240" s="17">
        <v>47758</v>
      </c>
      <c r="AC240" s="1">
        <v>6593773550</v>
      </c>
      <c r="AD240" s="1">
        <v>6593773550</v>
      </c>
      <c r="AE240" s="16">
        <f t="shared" si="16"/>
        <v>4.1753424657534248</v>
      </c>
      <c r="AF240" s="16">
        <f t="shared" si="17"/>
        <v>10.010958904109589</v>
      </c>
      <c r="AG240" s="19">
        <v>3.3371999999999999E-2</v>
      </c>
      <c r="AH240" t="s">
        <v>536</v>
      </c>
      <c r="AI240">
        <v>0</v>
      </c>
      <c r="AJ240" s="16">
        <f t="shared" si="18"/>
        <v>4.1753424657534248</v>
      </c>
      <c r="AK240" s="16">
        <f t="shared" si="19"/>
        <v>10.010958904109589</v>
      </c>
      <c r="AL240" s="19">
        <v>3.3371999999999999E-2</v>
      </c>
      <c r="AM240" t="s">
        <v>133</v>
      </c>
      <c r="AN240" t="s">
        <v>133</v>
      </c>
      <c r="AO240" s="20">
        <v>46234</v>
      </c>
    </row>
    <row r="241" spans="1:41" x14ac:dyDescent="0.3">
      <c r="A241">
        <v>20990000</v>
      </c>
      <c r="B241">
        <v>1</v>
      </c>
      <c r="C241">
        <v>1</v>
      </c>
      <c r="D241">
        <v>1</v>
      </c>
      <c r="E241" t="s">
        <v>434</v>
      </c>
      <c r="F241" t="s">
        <v>256</v>
      </c>
      <c r="G241" t="s">
        <v>211</v>
      </c>
      <c r="H241" t="s">
        <v>199</v>
      </c>
      <c r="I241" t="s">
        <v>200</v>
      </c>
      <c r="J241" t="s">
        <v>202</v>
      </c>
      <c r="K241" t="s">
        <v>133</v>
      </c>
      <c r="L241" t="s">
        <v>257</v>
      </c>
      <c r="M241" t="s">
        <v>258</v>
      </c>
      <c r="N241" t="s">
        <v>534</v>
      </c>
      <c r="O241" t="s">
        <v>538</v>
      </c>
      <c r="P241" t="s">
        <v>538</v>
      </c>
      <c r="Q241" t="s">
        <v>133</v>
      </c>
      <c r="R241" s="1">
        <v>3694694450</v>
      </c>
      <c r="S241" s="1">
        <v>0</v>
      </c>
      <c r="T241" s="1">
        <v>0</v>
      </c>
      <c r="U241" s="1">
        <v>0</v>
      </c>
      <c r="V241" s="1">
        <v>0</v>
      </c>
      <c r="W241" s="1">
        <f t="shared" si="15"/>
        <v>20651710</v>
      </c>
      <c r="X241" s="16">
        <v>0</v>
      </c>
      <c r="Y241" s="16">
        <v>0</v>
      </c>
      <c r="Z241" s="1">
        <v>3715346160</v>
      </c>
      <c r="AA241" s="17">
        <v>45447</v>
      </c>
      <c r="AB241" s="17">
        <v>49156</v>
      </c>
      <c r="AC241" s="1">
        <v>4000000000</v>
      </c>
      <c r="AD241" s="1">
        <v>4000000000</v>
      </c>
      <c r="AE241" s="16">
        <f t="shared" si="16"/>
        <v>8.0054794520547947</v>
      </c>
      <c r="AF241" s="16">
        <f t="shared" si="17"/>
        <v>10.161643835616438</v>
      </c>
      <c r="AG241" s="19">
        <v>3.3371999999999999E-2</v>
      </c>
      <c r="AH241" t="s">
        <v>536</v>
      </c>
      <c r="AI241">
        <v>0</v>
      </c>
      <c r="AJ241" s="16">
        <f t="shared" si="18"/>
        <v>8.0054794520547947</v>
      </c>
      <c r="AK241" s="16">
        <f t="shared" si="19"/>
        <v>10.161643835616438</v>
      </c>
      <c r="AL241" s="19">
        <v>3.3371999999999999E-2</v>
      </c>
      <c r="AM241" t="s">
        <v>133</v>
      </c>
      <c r="AN241" t="s">
        <v>133</v>
      </c>
      <c r="AO241" s="20">
        <v>46234</v>
      </c>
    </row>
    <row r="242" spans="1:41" x14ac:dyDescent="0.3">
      <c r="A242">
        <v>21018100</v>
      </c>
      <c r="B242">
        <v>1</v>
      </c>
      <c r="C242">
        <v>1</v>
      </c>
      <c r="D242">
        <v>1</v>
      </c>
      <c r="E242" t="s">
        <v>441</v>
      </c>
      <c r="F242" t="s">
        <v>256</v>
      </c>
      <c r="G242" t="s">
        <v>211</v>
      </c>
      <c r="H242" t="s">
        <v>199</v>
      </c>
      <c r="I242" t="s">
        <v>200</v>
      </c>
      <c r="J242" t="s">
        <v>202</v>
      </c>
      <c r="K242" t="s">
        <v>144</v>
      </c>
      <c r="L242" t="s">
        <v>257</v>
      </c>
      <c r="M242" t="s">
        <v>539</v>
      </c>
      <c r="N242" t="s">
        <v>540</v>
      </c>
      <c r="O242" t="s">
        <v>541</v>
      </c>
      <c r="P242" t="s">
        <v>541</v>
      </c>
      <c r="Q242" t="s">
        <v>144</v>
      </c>
      <c r="R242" s="1">
        <v>58766.851999999999</v>
      </c>
      <c r="S242" s="1">
        <v>0</v>
      </c>
      <c r="T242" s="1">
        <v>0</v>
      </c>
      <c r="U242" s="1">
        <v>0</v>
      </c>
      <c r="V242" s="1">
        <v>0</v>
      </c>
      <c r="W242" s="1">
        <f t="shared" si="15"/>
        <v>547.94900000000052</v>
      </c>
      <c r="X242" s="16">
        <v>0</v>
      </c>
      <c r="Y242" s="16">
        <v>0</v>
      </c>
      <c r="Z242" s="1">
        <v>59314.800999999999</v>
      </c>
      <c r="AA242" s="17">
        <v>35457</v>
      </c>
      <c r="AB242" s="17">
        <v>46387</v>
      </c>
      <c r="AC242" s="1">
        <v>1219849.953</v>
      </c>
      <c r="AD242" s="1">
        <v>1219849.953</v>
      </c>
      <c r="AE242" s="16">
        <f t="shared" si="16"/>
        <v>0.41917808219178082</v>
      </c>
      <c r="AF242" s="16">
        <f t="shared" si="17"/>
        <v>29.945205479452056</v>
      </c>
      <c r="AG242" s="19">
        <v>0</v>
      </c>
      <c r="AH242" t="s">
        <v>542</v>
      </c>
      <c r="AI242">
        <v>0</v>
      </c>
      <c r="AJ242" s="16">
        <f t="shared" si="18"/>
        <v>0.41917808219178082</v>
      </c>
      <c r="AK242" s="16">
        <f t="shared" si="19"/>
        <v>29.945205479452056</v>
      </c>
      <c r="AL242" s="19">
        <v>0</v>
      </c>
      <c r="AM242" t="s">
        <v>5</v>
      </c>
      <c r="AN242" t="s">
        <v>144</v>
      </c>
      <c r="AO242" s="20">
        <v>46234</v>
      </c>
    </row>
    <row r="243" spans="1:41" x14ac:dyDescent="0.3">
      <c r="A243">
        <v>21019100</v>
      </c>
      <c r="B243">
        <v>1</v>
      </c>
      <c r="C243">
        <v>1</v>
      </c>
      <c r="D243">
        <v>1</v>
      </c>
      <c r="E243" t="s">
        <v>441</v>
      </c>
      <c r="F243" t="s">
        <v>256</v>
      </c>
      <c r="G243" t="s">
        <v>211</v>
      </c>
      <c r="H243" t="s">
        <v>199</v>
      </c>
      <c r="I243" t="s">
        <v>200</v>
      </c>
      <c r="J243" t="s">
        <v>202</v>
      </c>
      <c r="K243" t="s">
        <v>144</v>
      </c>
      <c r="L243" t="s">
        <v>257</v>
      </c>
      <c r="M243" t="s">
        <v>539</v>
      </c>
      <c r="N243" t="s">
        <v>540</v>
      </c>
      <c r="O243" t="s">
        <v>543</v>
      </c>
      <c r="P243" t="s">
        <v>543</v>
      </c>
      <c r="Q243" t="s">
        <v>144</v>
      </c>
      <c r="R243" s="1">
        <v>138332.87</v>
      </c>
      <c r="S243" s="1">
        <v>0</v>
      </c>
      <c r="T243" s="1">
        <v>0</v>
      </c>
      <c r="U243" s="1">
        <v>0</v>
      </c>
      <c r="V243" s="1">
        <v>0</v>
      </c>
      <c r="W243" s="1">
        <f t="shared" si="15"/>
        <v>1289.8310000000056</v>
      </c>
      <c r="X243" s="16">
        <v>0</v>
      </c>
      <c r="Y243" s="16">
        <v>0</v>
      </c>
      <c r="Z243" s="1">
        <v>139622.701</v>
      </c>
      <c r="AA243" s="17">
        <v>36068</v>
      </c>
      <c r="AB243" s="17">
        <v>46752</v>
      </c>
      <c r="AC243" s="1">
        <v>1435895.666</v>
      </c>
      <c r="AD243" s="1">
        <v>1435895.666</v>
      </c>
      <c r="AE243" s="16">
        <f t="shared" si="16"/>
        <v>1.4191780821917808</v>
      </c>
      <c r="AF243" s="16">
        <f t="shared" si="17"/>
        <v>29.271232876712329</v>
      </c>
      <c r="AG243" s="19">
        <v>0</v>
      </c>
      <c r="AH243" t="s">
        <v>542</v>
      </c>
      <c r="AI243">
        <v>0</v>
      </c>
      <c r="AJ243" s="16">
        <f t="shared" si="18"/>
        <v>1.4191780821917808</v>
      </c>
      <c r="AK243" s="16">
        <f t="shared" si="19"/>
        <v>29.271232876712329</v>
      </c>
      <c r="AL243" s="19">
        <v>0</v>
      </c>
      <c r="AM243" t="s">
        <v>5</v>
      </c>
      <c r="AN243" t="s">
        <v>144</v>
      </c>
      <c r="AO243" s="20">
        <v>46234</v>
      </c>
    </row>
    <row r="244" spans="1:41" x14ac:dyDescent="0.3">
      <c r="A244">
        <v>23005100</v>
      </c>
      <c r="B244">
        <v>1</v>
      </c>
      <c r="C244">
        <v>1</v>
      </c>
      <c r="D244">
        <v>1</v>
      </c>
      <c r="E244" t="s">
        <v>255</v>
      </c>
      <c r="F244" t="s">
        <v>256</v>
      </c>
      <c r="G244" t="s">
        <v>211</v>
      </c>
      <c r="H244" t="s">
        <v>199</v>
      </c>
      <c r="I244" t="s">
        <v>200</v>
      </c>
      <c r="J244" t="s">
        <v>202</v>
      </c>
      <c r="K244" t="s">
        <v>153</v>
      </c>
      <c r="L244" t="s">
        <v>257</v>
      </c>
      <c r="M244" t="s">
        <v>539</v>
      </c>
      <c r="N244" t="s">
        <v>540</v>
      </c>
      <c r="O244" t="s">
        <v>544</v>
      </c>
      <c r="P244" t="s">
        <v>544</v>
      </c>
      <c r="Q244" t="s">
        <v>153</v>
      </c>
      <c r="R244" s="1">
        <v>173839.44</v>
      </c>
      <c r="S244" s="1">
        <v>0</v>
      </c>
      <c r="T244" s="1">
        <v>57085.95</v>
      </c>
      <c r="U244" s="1">
        <v>2607.59</v>
      </c>
      <c r="V244" s="1">
        <v>0</v>
      </c>
      <c r="W244" s="1">
        <f t="shared" si="15"/>
        <v>0</v>
      </c>
      <c r="X244" s="16">
        <v>0</v>
      </c>
      <c r="Y244" s="16">
        <v>0</v>
      </c>
      <c r="Z244" s="1">
        <v>116753.49</v>
      </c>
      <c r="AA244" s="17">
        <v>31655</v>
      </c>
      <c r="AB244" s="17">
        <v>46589</v>
      </c>
      <c r="AC244" s="1">
        <v>1850144.51</v>
      </c>
      <c r="AD244" s="1">
        <v>1850144.51</v>
      </c>
      <c r="AE244" s="16">
        <f t="shared" si="16"/>
        <v>0.9726027397260274</v>
      </c>
      <c r="AF244" s="16">
        <f t="shared" si="17"/>
        <v>40.915068493150685</v>
      </c>
      <c r="AG244" s="19">
        <v>0.03</v>
      </c>
      <c r="AH244" t="s">
        <v>261</v>
      </c>
      <c r="AI244">
        <v>0</v>
      </c>
      <c r="AJ244" s="16">
        <f t="shared" si="18"/>
        <v>0.9726027397260274</v>
      </c>
      <c r="AK244" s="16">
        <f t="shared" si="19"/>
        <v>40.915068493150685</v>
      </c>
      <c r="AL244" s="19">
        <v>0.03</v>
      </c>
      <c r="AM244" t="s">
        <v>5</v>
      </c>
      <c r="AN244" t="s">
        <v>153</v>
      </c>
      <c r="AO244" s="20">
        <v>46234</v>
      </c>
    </row>
    <row r="245" spans="1:41" x14ac:dyDescent="0.3">
      <c r="A245">
        <v>23010100</v>
      </c>
      <c r="B245">
        <v>1</v>
      </c>
      <c r="C245">
        <v>1</v>
      </c>
      <c r="D245">
        <v>1</v>
      </c>
      <c r="E245" t="s">
        <v>255</v>
      </c>
      <c r="F245" t="s">
        <v>256</v>
      </c>
      <c r="G245" t="s">
        <v>211</v>
      </c>
      <c r="H245" t="s">
        <v>199</v>
      </c>
      <c r="I245" t="s">
        <v>200</v>
      </c>
      <c r="J245" t="s">
        <v>202</v>
      </c>
      <c r="K245" t="s">
        <v>153</v>
      </c>
      <c r="L245" t="s">
        <v>257</v>
      </c>
      <c r="M245" t="s">
        <v>539</v>
      </c>
      <c r="N245" t="s">
        <v>540</v>
      </c>
      <c r="O245" t="s">
        <v>545</v>
      </c>
      <c r="P245" t="s">
        <v>545</v>
      </c>
      <c r="Q245" t="s">
        <v>153</v>
      </c>
      <c r="R245" s="1">
        <v>36413.919999999998</v>
      </c>
      <c r="S245" s="1">
        <v>0</v>
      </c>
      <c r="T245" s="1">
        <v>0</v>
      </c>
      <c r="U245" s="1">
        <v>0</v>
      </c>
      <c r="V245" s="1">
        <v>0</v>
      </c>
      <c r="W245" s="1">
        <f t="shared" si="15"/>
        <v>0</v>
      </c>
      <c r="X245" s="16">
        <v>0</v>
      </c>
      <c r="Y245" s="16">
        <v>0</v>
      </c>
      <c r="Z245" s="1">
        <v>36413.919999999998</v>
      </c>
      <c r="AA245" s="17">
        <v>31981</v>
      </c>
      <c r="AB245" s="17">
        <v>47635</v>
      </c>
      <c r="AC245" s="1">
        <v>165593.25</v>
      </c>
      <c r="AD245" s="1">
        <v>165593.25</v>
      </c>
      <c r="AE245" s="16">
        <f t="shared" si="16"/>
        <v>3.8383561643835615</v>
      </c>
      <c r="AF245" s="16">
        <f t="shared" si="17"/>
        <v>42.887671232876713</v>
      </c>
      <c r="AG245" s="19">
        <v>0.03</v>
      </c>
      <c r="AH245" t="s">
        <v>261</v>
      </c>
      <c r="AI245">
        <v>0</v>
      </c>
      <c r="AJ245" s="16">
        <f t="shared" si="18"/>
        <v>3.8383561643835615</v>
      </c>
      <c r="AK245" s="16">
        <f t="shared" si="19"/>
        <v>42.887671232876713</v>
      </c>
      <c r="AL245" s="19">
        <v>0.03</v>
      </c>
      <c r="AM245" t="s">
        <v>5</v>
      </c>
      <c r="AN245" t="s">
        <v>153</v>
      </c>
      <c r="AO245" s="20">
        <v>46234</v>
      </c>
    </row>
    <row r="246" spans="1:41" x14ac:dyDescent="0.3">
      <c r="A246">
        <v>23014100</v>
      </c>
      <c r="B246">
        <v>1</v>
      </c>
      <c r="C246">
        <v>1</v>
      </c>
      <c r="D246">
        <v>1</v>
      </c>
      <c r="E246" t="s">
        <v>255</v>
      </c>
      <c r="F246" t="s">
        <v>256</v>
      </c>
      <c r="G246" t="s">
        <v>211</v>
      </c>
      <c r="H246" t="s">
        <v>199</v>
      </c>
      <c r="I246" t="s">
        <v>200</v>
      </c>
      <c r="J246" t="s">
        <v>202</v>
      </c>
      <c r="K246" t="s">
        <v>153</v>
      </c>
      <c r="L246" t="s">
        <v>257</v>
      </c>
      <c r="M246" t="s">
        <v>539</v>
      </c>
      <c r="N246" t="s">
        <v>540</v>
      </c>
      <c r="O246" t="s">
        <v>546</v>
      </c>
      <c r="P246" t="s">
        <v>546</v>
      </c>
      <c r="Q246" t="s">
        <v>153</v>
      </c>
      <c r="R246" s="1">
        <v>170569.49</v>
      </c>
      <c r="S246" s="1">
        <v>0</v>
      </c>
      <c r="T246" s="1">
        <v>0</v>
      </c>
      <c r="U246" s="1">
        <v>0</v>
      </c>
      <c r="V246" s="1">
        <v>0</v>
      </c>
      <c r="W246" s="1">
        <f t="shared" si="15"/>
        <v>0</v>
      </c>
      <c r="X246" s="16">
        <v>0</v>
      </c>
      <c r="Y246" s="16">
        <v>0</v>
      </c>
      <c r="Z246" s="1">
        <v>170569.49</v>
      </c>
      <c r="AA246" s="17">
        <v>31979</v>
      </c>
      <c r="AB246" s="17">
        <v>47635</v>
      </c>
      <c r="AC246" s="1">
        <v>775671.25</v>
      </c>
      <c r="AD246" s="1">
        <v>775671.25</v>
      </c>
      <c r="AE246" s="16">
        <f t="shared" si="16"/>
        <v>3.8383561643835615</v>
      </c>
      <c r="AF246" s="16">
        <f t="shared" si="17"/>
        <v>42.893150684931506</v>
      </c>
      <c r="AG246" s="19">
        <v>0.03</v>
      </c>
      <c r="AH246" t="s">
        <v>261</v>
      </c>
      <c r="AI246">
        <v>0</v>
      </c>
      <c r="AJ246" s="16">
        <f t="shared" si="18"/>
        <v>3.8383561643835615</v>
      </c>
      <c r="AK246" s="16">
        <f t="shared" si="19"/>
        <v>42.893150684931506</v>
      </c>
      <c r="AL246" s="19">
        <v>0.03</v>
      </c>
      <c r="AM246" t="s">
        <v>5</v>
      </c>
      <c r="AN246" t="s">
        <v>153</v>
      </c>
      <c r="AO246" s="20">
        <v>46234</v>
      </c>
    </row>
    <row r="247" spans="1:41" x14ac:dyDescent="0.3">
      <c r="A247">
        <v>23076100</v>
      </c>
      <c r="B247">
        <v>1</v>
      </c>
      <c r="C247">
        <v>1</v>
      </c>
      <c r="D247">
        <v>1</v>
      </c>
      <c r="E247" t="s">
        <v>441</v>
      </c>
      <c r="F247" t="s">
        <v>256</v>
      </c>
      <c r="G247" t="s">
        <v>211</v>
      </c>
      <c r="H247" t="s">
        <v>199</v>
      </c>
      <c r="I247" t="s">
        <v>200</v>
      </c>
      <c r="J247" t="s">
        <v>202</v>
      </c>
      <c r="K247" t="s">
        <v>150</v>
      </c>
      <c r="L247" t="s">
        <v>257</v>
      </c>
      <c r="M247" t="s">
        <v>539</v>
      </c>
      <c r="N247" t="s">
        <v>540</v>
      </c>
      <c r="O247" t="s">
        <v>547</v>
      </c>
      <c r="P247" t="s">
        <v>547</v>
      </c>
      <c r="Q247" t="s">
        <v>150</v>
      </c>
      <c r="R247" s="1">
        <v>175199.465</v>
      </c>
      <c r="S247" s="1">
        <v>0</v>
      </c>
      <c r="T247" s="1">
        <v>0</v>
      </c>
      <c r="U247" s="1">
        <v>0</v>
      </c>
      <c r="V247" s="1">
        <v>0</v>
      </c>
      <c r="W247" s="1">
        <f t="shared" si="15"/>
        <v>1633.5800000000163</v>
      </c>
      <c r="X247" s="16">
        <v>0</v>
      </c>
      <c r="Y247" s="16">
        <v>0</v>
      </c>
      <c r="Z247" s="1">
        <v>176833.04500000001</v>
      </c>
      <c r="AA247" s="17">
        <v>32826</v>
      </c>
      <c r="AB247" s="17">
        <v>46752</v>
      </c>
      <c r="AC247" s="1">
        <v>16735927.33</v>
      </c>
      <c r="AD247" s="1">
        <v>16735927.33</v>
      </c>
      <c r="AE247" s="16">
        <f t="shared" si="16"/>
        <v>1.4191780821917808</v>
      </c>
      <c r="AF247" s="16">
        <f t="shared" si="17"/>
        <v>38.153424657534245</v>
      </c>
      <c r="AG247" s="19">
        <v>0.02</v>
      </c>
      <c r="AH247" t="s">
        <v>261</v>
      </c>
      <c r="AI247">
        <v>0</v>
      </c>
      <c r="AJ247" s="16">
        <f t="shared" si="18"/>
        <v>1.4191780821917808</v>
      </c>
      <c r="AK247" s="16">
        <f t="shared" si="19"/>
        <v>38.153424657534245</v>
      </c>
      <c r="AL247" s="19">
        <v>0.02</v>
      </c>
      <c r="AM247" t="s">
        <v>5</v>
      </c>
      <c r="AN247" t="s">
        <v>150</v>
      </c>
      <c r="AO247" s="20">
        <v>46234</v>
      </c>
    </row>
    <row r="248" spans="1:41" x14ac:dyDescent="0.3">
      <c r="A248">
        <v>23096000</v>
      </c>
      <c r="B248">
        <v>1</v>
      </c>
      <c r="C248">
        <v>1</v>
      </c>
      <c r="D248">
        <v>1</v>
      </c>
      <c r="E248" t="s">
        <v>255</v>
      </c>
      <c r="F248" t="s">
        <v>256</v>
      </c>
      <c r="G248" t="s">
        <v>211</v>
      </c>
      <c r="H248" t="s">
        <v>199</v>
      </c>
      <c r="I248" t="s">
        <v>200</v>
      </c>
      <c r="J248" t="s">
        <v>202</v>
      </c>
      <c r="K248" t="s">
        <v>146</v>
      </c>
      <c r="L248" t="s">
        <v>257</v>
      </c>
      <c r="M248" t="s">
        <v>539</v>
      </c>
      <c r="N248" t="s">
        <v>540</v>
      </c>
      <c r="O248" t="s">
        <v>548</v>
      </c>
      <c r="P248" t="s">
        <v>548</v>
      </c>
      <c r="Q248" t="s">
        <v>146</v>
      </c>
      <c r="R248" s="1">
        <v>33377.78</v>
      </c>
      <c r="S248" s="1">
        <v>0</v>
      </c>
      <c r="T248" s="1">
        <v>33377.78</v>
      </c>
      <c r="U248" s="1">
        <v>251.72</v>
      </c>
      <c r="V248" s="1">
        <v>0</v>
      </c>
      <c r="W248" s="1">
        <f t="shared" si="15"/>
        <v>0</v>
      </c>
      <c r="X248" s="16">
        <v>0</v>
      </c>
      <c r="Y248" s="16">
        <v>0</v>
      </c>
      <c r="Z248" s="1">
        <v>0</v>
      </c>
      <c r="AA248" s="17">
        <v>35199</v>
      </c>
      <c r="AB248" s="17">
        <v>46211</v>
      </c>
      <c r="AC248" s="1">
        <v>1368475.38</v>
      </c>
      <c r="AD248" s="1">
        <v>1368475.38</v>
      </c>
      <c r="AE248" s="16">
        <f t="shared" si="16"/>
        <v>-6.3013698630136991E-2</v>
      </c>
      <c r="AF248" s="16">
        <f t="shared" si="17"/>
        <v>30.169863013698631</v>
      </c>
      <c r="AG248" s="19">
        <v>1.4999999999999999E-2</v>
      </c>
      <c r="AH248" t="s">
        <v>261</v>
      </c>
      <c r="AI248">
        <v>0</v>
      </c>
      <c r="AJ248" s="16">
        <f t="shared" si="18"/>
        <v>-6.3013698630136991E-2</v>
      </c>
      <c r="AK248" s="16">
        <f t="shared" si="19"/>
        <v>30.169863013698631</v>
      </c>
      <c r="AL248" s="19">
        <v>1.4999999999999999E-2</v>
      </c>
      <c r="AM248" t="s">
        <v>5</v>
      </c>
      <c r="AN248" t="s">
        <v>146</v>
      </c>
      <c r="AO248" s="20">
        <v>46234</v>
      </c>
    </row>
    <row r="249" spans="1:41" x14ac:dyDescent="0.3">
      <c r="A249">
        <v>23099100</v>
      </c>
      <c r="B249">
        <v>1</v>
      </c>
      <c r="C249">
        <v>1</v>
      </c>
      <c r="D249">
        <v>1</v>
      </c>
      <c r="E249" t="s">
        <v>549</v>
      </c>
      <c r="F249" t="s">
        <v>256</v>
      </c>
      <c r="G249" t="s">
        <v>211</v>
      </c>
      <c r="H249" t="s">
        <v>199</v>
      </c>
      <c r="I249" t="s">
        <v>200</v>
      </c>
      <c r="J249" t="s">
        <v>202</v>
      </c>
      <c r="K249" t="s">
        <v>152</v>
      </c>
      <c r="L249" t="s">
        <v>257</v>
      </c>
      <c r="M249" t="s">
        <v>539</v>
      </c>
      <c r="N249" t="s">
        <v>540</v>
      </c>
      <c r="O249" t="s">
        <v>550</v>
      </c>
      <c r="P249" t="s">
        <v>550</v>
      </c>
      <c r="Q249" t="s">
        <v>152</v>
      </c>
      <c r="R249" s="1">
        <v>1248244.5919999999</v>
      </c>
      <c r="S249" s="1">
        <v>0</v>
      </c>
      <c r="T249" s="1">
        <v>1254292.8</v>
      </c>
      <c r="U249" s="1">
        <v>18659.75</v>
      </c>
      <c r="V249" s="1">
        <v>0</v>
      </c>
      <c r="W249" s="1">
        <f t="shared" si="15"/>
        <v>6048.2080000001006</v>
      </c>
      <c r="X249" s="16">
        <v>0</v>
      </c>
      <c r="Y249" s="16">
        <v>0</v>
      </c>
      <c r="Z249" s="1">
        <v>0</v>
      </c>
      <c r="AA249" s="17">
        <v>35264</v>
      </c>
      <c r="AB249" s="17">
        <v>46223</v>
      </c>
      <c r="AC249" s="1">
        <v>75807864.275999993</v>
      </c>
      <c r="AD249" s="1">
        <v>75807864.275999993</v>
      </c>
      <c r="AE249" s="16">
        <f t="shared" si="16"/>
        <v>-3.0136986301369864E-2</v>
      </c>
      <c r="AF249" s="16">
        <f t="shared" si="17"/>
        <v>30.024657534246575</v>
      </c>
      <c r="AG249" s="19">
        <v>0.03</v>
      </c>
      <c r="AH249" t="s">
        <v>261</v>
      </c>
      <c r="AI249">
        <v>0</v>
      </c>
      <c r="AJ249" s="16">
        <f t="shared" si="18"/>
        <v>-3.0136986301369864E-2</v>
      </c>
      <c r="AK249" s="16">
        <f t="shared" si="19"/>
        <v>30.024657534246575</v>
      </c>
      <c r="AL249" s="19">
        <v>0.03</v>
      </c>
      <c r="AM249" t="s">
        <v>5</v>
      </c>
      <c r="AN249" t="s">
        <v>152</v>
      </c>
      <c r="AO249" s="20">
        <v>46234</v>
      </c>
    </row>
    <row r="250" spans="1:41" x14ac:dyDescent="0.3">
      <c r="A250">
        <v>23104100</v>
      </c>
      <c r="B250">
        <v>1</v>
      </c>
      <c r="C250">
        <v>1</v>
      </c>
      <c r="D250">
        <v>1</v>
      </c>
      <c r="E250" t="s">
        <v>441</v>
      </c>
      <c r="F250" t="s">
        <v>256</v>
      </c>
      <c r="G250" t="s">
        <v>211</v>
      </c>
      <c r="H250" t="s">
        <v>199</v>
      </c>
      <c r="I250" t="s">
        <v>200</v>
      </c>
      <c r="J250" t="s">
        <v>202</v>
      </c>
      <c r="K250" t="s">
        <v>150</v>
      </c>
      <c r="L250" t="s">
        <v>257</v>
      </c>
      <c r="M250" t="s">
        <v>539</v>
      </c>
      <c r="N250" t="s">
        <v>540</v>
      </c>
      <c r="O250" t="s">
        <v>551</v>
      </c>
      <c r="P250" t="s">
        <v>551</v>
      </c>
      <c r="Q250" t="s">
        <v>150</v>
      </c>
      <c r="R250" s="1">
        <v>87599.737999999998</v>
      </c>
      <c r="S250" s="1">
        <v>0</v>
      </c>
      <c r="T250" s="1">
        <v>0</v>
      </c>
      <c r="U250" s="1">
        <v>0</v>
      </c>
      <c r="V250" s="1">
        <v>0</v>
      </c>
      <c r="W250" s="1">
        <f t="shared" si="15"/>
        <v>816.79000000000815</v>
      </c>
      <c r="X250" s="16">
        <v>0</v>
      </c>
      <c r="Y250" s="16">
        <v>0</v>
      </c>
      <c r="Z250" s="1">
        <v>88416.528000000006</v>
      </c>
      <c r="AA250" s="17">
        <v>35381</v>
      </c>
      <c r="AB250" s="17">
        <v>46386</v>
      </c>
      <c r="AC250" s="1">
        <v>3637586.0920000002</v>
      </c>
      <c r="AD250" s="1">
        <v>3637586.0920000002</v>
      </c>
      <c r="AE250" s="16">
        <f t="shared" si="16"/>
        <v>0.41643835616438357</v>
      </c>
      <c r="AF250" s="16">
        <f t="shared" si="17"/>
        <v>30.150684931506849</v>
      </c>
      <c r="AG250" s="19">
        <v>0.02</v>
      </c>
      <c r="AH250" t="s">
        <v>261</v>
      </c>
      <c r="AI250">
        <v>0</v>
      </c>
      <c r="AJ250" s="16">
        <f t="shared" si="18"/>
        <v>0.41643835616438357</v>
      </c>
      <c r="AK250" s="16">
        <f t="shared" si="19"/>
        <v>30.150684931506849</v>
      </c>
      <c r="AL250" s="19">
        <v>0.02</v>
      </c>
      <c r="AM250" t="s">
        <v>5</v>
      </c>
      <c r="AN250" t="s">
        <v>150</v>
      </c>
      <c r="AO250" s="20">
        <v>46234</v>
      </c>
    </row>
    <row r="251" spans="1:41" x14ac:dyDescent="0.3">
      <c r="A251">
        <v>23118000</v>
      </c>
      <c r="B251">
        <v>1</v>
      </c>
      <c r="C251">
        <v>1</v>
      </c>
      <c r="D251">
        <v>1</v>
      </c>
      <c r="E251" t="s">
        <v>255</v>
      </c>
      <c r="F251" t="s">
        <v>256</v>
      </c>
      <c r="G251" t="s">
        <v>211</v>
      </c>
      <c r="H251" t="s">
        <v>199</v>
      </c>
      <c r="I251" t="s">
        <v>200</v>
      </c>
      <c r="J251" t="s">
        <v>202</v>
      </c>
      <c r="K251" t="s">
        <v>146</v>
      </c>
      <c r="L251" t="s">
        <v>257</v>
      </c>
      <c r="M251" t="s">
        <v>539</v>
      </c>
      <c r="N251" t="s">
        <v>540</v>
      </c>
      <c r="O251" t="s">
        <v>552</v>
      </c>
      <c r="P251" t="s">
        <v>552</v>
      </c>
      <c r="Q251" t="s">
        <v>146</v>
      </c>
      <c r="R251" s="1">
        <v>2808360.79</v>
      </c>
      <c r="S251" s="1">
        <v>0</v>
      </c>
      <c r="T251" s="1">
        <v>0</v>
      </c>
      <c r="U251" s="1">
        <v>0</v>
      </c>
      <c r="V251" s="1">
        <v>0</v>
      </c>
      <c r="W251" s="1">
        <f t="shared" si="15"/>
        <v>0</v>
      </c>
      <c r="X251" s="16">
        <v>0</v>
      </c>
      <c r="Y251" s="16">
        <v>0</v>
      </c>
      <c r="Z251" s="1">
        <v>2808360.79</v>
      </c>
      <c r="AA251" s="17">
        <v>35879</v>
      </c>
      <c r="AB251" s="17">
        <v>46914</v>
      </c>
      <c r="AC251" s="1">
        <v>28785695.23</v>
      </c>
      <c r="AD251" s="1">
        <v>28785695.23</v>
      </c>
      <c r="AE251" s="16">
        <f t="shared" si="16"/>
        <v>1.8630136986301369</v>
      </c>
      <c r="AF251" s="16">
        <f t="shared" si="17"/>
        <v>30.232876712328768</v>
      </c>
      <c r="AG251" s="19">
        <v>0.01</v>
      </c>
      <c r="AH251" t="s">
        <v>261</v>
      </c>
      <c r="AI251">
        <v>0</v>
      </c>
      <c r="AJ251" s="16">
        <f t="shared" si="18"/>
        <v>1.8630136986301369</v>
      </c>
      <c r="AK251" s="16">
        <f t="shared" si="19"/>
        <v>30.232876712328768</v>
      </c>
      <c r="AL251" s="19">
        <v>0.01</v>
      </c>
      <c r="AM251" t="s">
        <v>5</v>
      </c>
      <c r="AN251" t="s">
        <v>146</v>
      </c>
      <c r="AO251" s="20">
        <v>46234</v>
      </c>
    </row>
    <row r="252" spans="1:41" x14ac:dyDescent="0.3">
      <c r="A252">
        <v>23124000</v>
      </c>
      <c r="B252">
        <v>1</v>
      </c>
      <c r="C252">
        <v>1</v>
      </c>
      <c r="D252">
        <v>1</v>
      </c>
      <c r="E252" t="s">
        <v>255</v>
      </c>
      <c r="F252" t="s">
        <v>256</v>
      </c>
      <c r="G252" t="s">
        <v>211</v>
      </c>
      <c r="H252" t="s">
        <v>199</v>
      </c>
      <c r="I252" t="s">
        <v>200</v>
      </c>
      <c r="J252" t="s">
        <v>202</v>
      </c>
      <c r="K252" t="s">
        <v>139</v>
      </c>
      <c r="L252" t="s">
        <v>257</v>
      </c>
      <c r="M252" t="s">
        <v>539</v>
      </c>
      <c r="N252" t="s">
        <v>540</v>
      </c>
      <c r="O252" t="s">
        <v>553</v>
      </c>
      <c r="P252" t="s">
        <v>553</v>
      </c>
      <c r="Q252" t="s">
        <v>139</v>
      </c>
      <c r="R252" s="1">
        <v>769226.05</v>
      </c>
      <c r="S252" s="1">
        <v>0</v>
      </c>
      <c r="T252" s="1">
        <v>0</v>
      </c>
      <c r="U252" s="1">
        <v>0</v>
      </c>
      <c r="V252" s="1">
        <v>0</v>
      </c>
      <c r="W252" s="1">
        <f t="shared" si="15"/>
        <v>0</v>
      </c>
      <c r="X252" s="16">
        <v>0</v>
      </c>
      <c r="Y252" s="16">
        <v>0</v>
      </c>
      <c r="Z252" s="1">
        <v>769226.05</v>
      </c>
      <c r="AA252" s="17">
        <v>36374</v>
      </c>
      <c r="AB252" s="17">
        <v>47496</v>
      </c>
      <c r="AC252" s="1">
        <v>5000000</v>
      </c>
      <c r="AD252" s="1">
        <v>4999970.1500000004</v>
      </c>
      <c r="AE252" s="16">
        <f t="shared" si="16"/>
        <v>3.4575342465753423</v>
      </c>
      <c r="AF252" s="16">
        <f t="shared" si="17"/>
        <v>30.471232876712328</v>
      </c>
      <c r="AG252" s="19">
        <v>2.5000000000000001E-2</v>
      </c>
      <c r="AH252" t="s">
        <v>261</v>
      </c>
      <c r="AI252">
        <v>0</v>
      </c>
      <c r="AJ252" s="16">
        <f t="shared" si="18"/>
        <v>3.4575342465753423</v>
      </c>
      <c r="AK252" s="16">
        <f t="shared" si="19"/>
        <v>30.471232876712328</v>
      </c>
      <c r="AL252" s="19">
        <v>2.5000000000000001E-2</v>
      </c>
      <c r="AM252" t="s">
        <v>5</v>
      </c>
      <c r="AN252" t="s">
        <v>139</v>
      </c>
      <c r="AO252" s="20">
        <v>46234</v>
      </c>
    </row>
    <row r="253" spans="1:41" x14ac:dyDescent="0.3">
      <c r="A253">
        <v>23147000</v>
      </c>
      <c r="B253">
        <v>1</v>
      </c>
      <c r="C253">
        <v>1</v>
      </c>
      <c r="D253">
        <v>1</v>
      </c>
      <c r="E253" t="s">
        <v>255</v>
      </c>
      <c r="F253" t="s">
        <v>256</v>
      </c>
      <c r="G253" t="s">
        <v>211</v>
      </c>
      <c r="H253" t="s">
        <v>199</v>
      </c>
      <c r="I253" t="s">
        <v>200</v>
      </c>
      <c r="J253" t="s">
        <v>202</v>
      </c>
      <c r="K253" t="s">
        <v>146</v>
      </c>
      <c r="L253" t="s">
        <v>257</v>
      </c>
      <c r="M253" t="s">
        <v>539</v>
      </c>
      <c r="N253" t="s">
        <v>540</v>
      </c>
      <c r="O253" t="s">
        <v>554</v>
      </c>
      <c r="P253" t="s">
        <v>554</v>
      </c>
      <c r="Q253" t="s">
        <v>146</v>
      </c>
      <c r="R253" s="1">
        <v>4560567.6399999997</v>
      </c>
      <c r="S253" s="1">
        <v>0</v>
      </c>
      <c r="T253" s="1">
        <v>0</v>
      </c>
      <c r="U253" s="1">
        <v>0</v>
      </c>
      <c r="V253" s="1">
        <v>0</v>
      </c>
      <c r="W253" s="1">
        <f t="shared" si="15"/>
        <v>0</v>
      </c>
      <c r="X253" s="16">
        <v>0</v>
      </c>
      <c r="Y253" s="16">
        <v>0</v>
      </c>
      <c r="Z253" s="1">
        <v>4560567.6399999997</v>
      </c>
      <c r="AA253" s="17">
        <v>37418</v>
      </c>
      <c r="AB253" s="17">
        <v>48477</v>
      </c>
      <c r="AC253" s="1">
        <v>14383328</v>
      </c>
      <c r="AD253" s="1">
        <v>14383328</v>
      </c>
      <c r="AE253" s="16">
        <f t="shared" si="16"/>
        <v>6.1452054794520548</v>
      </c>
      <c r="AF253" s="16">
        <f t="shared" si="17"/>
        <v>30.298630136986301</v>
      </c>
      <c r="AG253" s="19">
        <v>0.01</v>
      </c>
      <c r="AH253" t="s">
        <v>261</v>
      </c>
      <c r="AI253">
        <v>0</v>
      </c>
      <c r="AJ253" s="16">
        <f t="shared" si="18"/>
        <v>6.1452054794520548</v>
      </c>
      <c r="AK253" s="16">
        <f t="shared" si="19"/>
        <v>30.298630136986301</v>
      </c>
      <c r="AL253" s="19">
        <v>0.01</v>
      </c>
      <c r="AM253" t="s">
        <v>5</v>
      </c>
      <c r="AN253" t="s">
        <v>146</v>
      </c>
      <c r="AO253" s="20">
        <v>46234</v>
      </c>
    </row>
    <row r="254" spans="1:41" x14ac:dyDescent="0.3">
      <c r="A254">
        <v>23148000</v>
      </c>
      <c r="B254">
        <v>1</v>
      </c>
      <c r="C254">
        <v>1</v>
      </c>
      <c r="D254">
        <v>1</v>
      </c>
      <c r="E254" t="s">
        <v>255</v>
      </c>
      <c r="F254" t="s">
        <v>256</v>
      </c>
      <c r="G254" t="s">
        <v>211</v>
      </c>
      <c r="H254" t="s">
        <v>199</v>
      </c>
      <c r="I254" t="s">
        <v>200</v>
      </c>
      <c r="J254" t="s">
        <v>202</v>
      </c>
      <c r="K254" t="s">
        <v>139</v>
      </c>
      <c r="L254" t="s">
        <v>257</v>
      </c>
      <c r="M254" t="s">
        <v>539</v>
      </c>
      <c r="N254" t="s">
        <v>540</v>
      </c>
      <c r="O254" t="s">
        <v>555</v>
      </c>
      <c r="P254" t="s">
        <v>555</v>
      </c>
      <c r="Q254" t="s">
        <v>139</v>
      </c>
      <c r="R254" s="1">
        <v>1338071.08</v>
      </c>
      <c r="S254" s="1">
        <v>0</v>
      </c>
      <c r="T254" s="1">
        <v>0</v>
      </c>
      <c r="U254" s="1">
        <v>0</v>
      </c>
      <c r="V254" s="1">
        <v>0</v>
      </c>
      <c r="W254" s="1">
        <f t="shared" si="15"/>
        <v>0</v>
      </c>
      <c r="X254" s="16">
        <v>0</v>
      </c>
      <c r="Y254" s="16">
        <v>0</v>
      </c>
      <c r="Z254" s="1">
        <v>1338071.08</v>
      </c>
      <c r="AA254" s="17">
        <v>37425</v>
      </c>
      <c r="AB254" s="17">
        <v>48516</v>
      </c>
      <c r="AC254" s="1">
        <v>4969978.46</v>
      </c>
      <c r="AD254" s="1">
        <v>4969978.46</v>
      </c>
      <c r="AE254" s="16">
        <f t="shared" si="16"/>
        <v>6.2520547945205482</v>
      </c>
      <c r="AF254" s="16">
        <f t="shared" si="17"/>
        <v>30.386301369863013</v>
      </c>
      <c r="AG254" s="19">
        <v>0.01</v>
      </c>
      <c r="AH254" t="s">
        <v>261</v>
      </c>
      <c r="AI254">
        <v>0</v>
      </c>
      <c r="AJ254" s="16">
        <f t="shared" si="18"/>
        <v>6.2520547945205482</v>
      </c>
      <c r="AK254" s="16">
        <f t="shared" si="19"/>
        <v>30.386301369863013</v>
      </c>
      <c r="AL254" s="19">
        <v>0.01</v>
      </c>
      <c r="AM254" t="s">
        <v>5</v>
      </c>
      <c r="AN254" t="s">
        <v>139</v>
      </c>
      <c r="AO254" s="20">
        <v>46234</v>
      </c>
    </row>
    <row r="255" spans="1:41" x14ac:dyDescent="0.3">
      <c r="A255">
        <v>23151000</v>
      </c>
      <c r="B255">
        <v>1</v>
      </c>
      <c r="C255">
        <v>1</v>
      </c>
      <c r="D255">
        <v>1</v>
      </c>
      <c r="E255" t="s">
        <v>441</v>
      </c>
      <c r="F255" t="s">
        <v>256</v>
      </c>
      <c r="G255" t="s">
        <v>211</v>
      </c>
      <c r="H255" t="s">
        <v>199</v>
      </c>
      <c r="I255" t="s">
        <v>200</v>
      </c>
      <c r="J255" t="s">
        <v>202</v>
      </c>
      <c r="K255" t="s">
        <v>144</v>
      </c>
      <c r="L255" t="s">
        <v>556</v>
      </c>
      <c r="M255" t="s">
        <v>539</v>
      </c>
      <c r="N255" t="s">
        <v>540</v>
      </c>
      <c r="O255" t="s">
        <v>557</v>
      </c>
      <c r="P255" t="s">
        <v>557</v>
      </c>
      <c r="Q255" t="s">
        <v>144</v>
      </c>
      <c r="R255" s="1">
        <v>419206.57799999998</v>
      </c>
      <c r="S255" s="1">
        <v>0</v>
      </c>
      <c r="T255" s="1">
        <v>0</v>
      </c>
      <c r="U255" s="1">
        <v>0</v>
      </c>
      <c r="V255" s="1">
        <v>0</v>
      </c>
      <c r="W255" s="1">
        <f t="shared" si="15"/>
        <v>3908.7280000000028</v>
      </c>
      <c r="X255" s="16">
        <v>0</v>
      </c>
      <c r="Y255" s="16">
        <v>0</v>
      </c>
      <c r="Z255" s="1">
        <v>423115.30599999998</v>
      </c>
      <c r="AA255" s="17">
        <v>37630</v>
      </c>
      <c r="AB255" s="17">
        <v>49309</v>
      </c>
      <c r="AC255" s="1">
        <v>1115872.567</v>
      </c>
      <c r="AD255" s="1">
        <v>1115872.567</v>
      </c>
      <c r="AE255" s="16">
        <f t="shared" si="16"/>
        <v>8.4246575342465757</v>
      </c>
      <c r="AF255" s="16">
        <f t="shared" si="17"/>
        <v>31.997260273972604</v>
      </c>
      <c r="AG255" s="19">
        <v>0</v>
      </c>
      <c r="AH255" t="s">
        <v>542</v>
      </c>
      <c r="AI255">
        <v>0</v>
      </c>
      <c r="AJ255" s="16">
        <f t="shared" si="18"/>
        <v>8.4246575342465757</v>
      </c>
      <c r="AK255" s="16">
        <f t="shared" si="19"/>
        <v>31.997260273972604</v>
      </c>
      <c r="AL255" s="19">
        <v>0</v>
      </c>
      <c r="AM255" t="s">
        <v>5</v>
      </c>
      <c r="AN255" t="s">
        <v>144</v>
      </c>
      <c r="AO255" s="20">
        <v>46234</v>
      </c>
    </row>
    <row r="256" spans="1:41" x14ac:dyDescent="0.3">
      <c r="A256">
        <v>23154000</v>
      </c>
      <c r="B256">
        <v>1</v>
      </c>
      <c r="C256">
        <v>1</v>
      </c>
      <c r="D256">
        <v>1</v>
      </c>
      <c r="E256" t="s">
        <v>255</v>
      </c>
      <c r="F256" t="s">
        <v>256</v>
      </c>
      <c r="G256" t="s">
        <v>211</v>
      </c>
      <c r="H256" t="s">
        <v>199</v>
      </c>
      <c r="I256" t="s">
        <v>200</v>
      </c>
      <c r="J256" t="s">
        <v>202</v>
      </c>
      <c r="K256" t="s">
        <v>146</v>
      </c>
      <c r="L256" t="s">
        <v>257</v>
      </c>
      <c r="M256" t="s">
        <v>539</v>
      </c>
      <c r="N256" t="s">
        <v>540</v>
      </c>
      <c r="O256" t="s">
        <v>558</v>
      </c>
      <c r="P256" t="s">
        <v>558</v>
      </c>
      <c r="Q256" t="s">
        <v>146</v>
      </c>
      <c r="R256" s="1">
        <v>6627297.1600000001</v>
      </c>
      <c r="S256" s="1">
        <v>0</v>
      </c>
      <c r="T256" s="1">
        <v>0</v>
      </c>
      <c r="U256" s="1">
        <v>0</v>
      </c>
      <c r="V256" s="1">
        <v>0</v>
      </c>
      <c r="W256" s="1">
        <f t="shared" si="15"/>
        <v>0</v>
      </c>
      <c r="X256" s="16">
        <v>0</v>
      </c>
      <c r="Y256" s="16">
        <v>0</v>
      </c>
      <c r="Z256" s="1">
        <v>6627297.1600000001</v>
      </c>
      <c r="AA256" s="17">
        <v>38735</v>
      </c>
      <c r="AB256" s="17">
        <v>49897</v>
      </c>
      <c r="AC256" s="1">
        <v>12623423</v>
      </c>
      <c r="AD256" s="1">
        <v>12623422.99</v>
      </c>
      <c r="AE256" s="16">
        <f t="shared" si="16"/>
        <v>10.035616438356165</v>
      </c>
      <c r="AF256" s="16">
        <f t="shared" si="17"/>
        <v>30.580821917808219</v>
      </c>
      <c r="AG256" s="19">
        <v>7.0000000000000001E-3</v>
      </c>
      <c r="AH256" t="s">
        <v>261</v>
      </c>
      <c r="AI256">
        <v>0</v>
      </c>
      <c r="AJ256" s="16">
        <f t="shared" si="18"/>
        <v>10.035616438356165</v>
      </c>
      <c r="AK256" s="16">
        <f t="shared" si="19"/>
        <v>30.580821917808219</v>
      </c>
      <c r="AL256" s="19">
        <v>7.0000000000000001E-3</v>
      </c>
      <c r="AM256" t="s">
        <v>5</v>
      </c>
      <c r="AN256" t="s">
        <v>146</v>
      </c>
      <c r="AO256" s="20">
        <v>46234</v>
      </c>
    </row>
    <row r="257" spans="1:41" x14ac:dyDescent="0.3">
      <c r="A257">
        <v>23155000</v>
      </c>
      <c r="B257">
        <v>1</v>
      </c>
      <c r="C257">
        <v>1</v>
      </c>
      <c r="D257">
        <v>1</v>
      </c>
      <c r="E257" t="s">
        <v>255</v>
      </c>
      <c r="F257" t="s">
        <v>256</v>
      </c>
      <c r="G257" t="s">
        <v>211</v>
      </c>
      <c r="H257" t="s">
        <v>199</v>
      </c>
      <c r="I257" t="s">
        <v>200</v>
      </c>
      <c r="J257" t="s">
        <v>202</v>
      </c>
      <c r="K257" t="s">
        <v>146</v>
      </c>
      <c r="L257" t="s">
        <v>257</v>
      </c>
      <c r="M257" t="s">
        <v>539</v>
      </c>
      <c r="N257" t="s">
        <v>540</v>
      </c>
      <c r="O257" t="s">
        <v>559</v>
      </c>
      <c r="P257" t="s">
        <v>559</v>
      </c>
      <c r="Q257" t="s">
        <v>146</v>
      </c>
      <c r="R257" s="1">
        <v>1247703.02</v>
      </c>
      <c r="S257" s="1">
        <v>0</v>
      </c>
      <c r="T257" s="1">
        <v>0</v>
      </c>
      <c r="U257" s="1">
        <v>0</v>
      </c>
      <c r="V257" s="1">
        <v>0</v>
      </c>
      <c r="W257" s="1">
        <f t="shared" si="15"/>
        <v>0</v>
      </c>
      <c r="X257" s="16">
        <v>0</v>
      </c>
      <c r="Y257" s="16">
        <v>0</v>
      </c>
      <c r="Z257" s="1">
        <v>1247703.02</v>
      </c>
      <c r="AA257" s="17">
        <v>38735</v>
      </c>
      <c r="AB257" s="17">
        <v>49897</v>
      </c>
      <c r="AC257" s="1">
        <v>2376577</v>
      </c>
      <c r="AD257" s="1">
        <v>2376577</v>
      </c>
      <c r="AE257" s="16">
        <f t="shared" si="16"/>
        <v>10.035616438356165</v>
      </c>
      <c r="AF257" s="16">
        <f t="shared" si="17"/>
        <v>30.580821917808219</v>
      </c>
      <c r="AG257" s="19">
        <v>7.0000000000000001E-3</v>
      </c>
      <c r="AH257" t="s">
        <v>261</v>
      </c>
      <c r="AI257">
        <v>0</v>
      </c>
      <c r="AJ257" s="16">
        <f t="shared" si="18"/>
        <v>10.035616438356165</v>
      </c>
      <c r="AK257" s="16">
        <f t="shared" si="19"/>
        <v>30.580821917808219</v>
      </c>
      <c r="AL257" s="19">
        <v>7.0000000000000001E-3</v>
      </c>
      <c r="AM257" t="s">
        <v>5</v>
      </c>
      <c r="AN257" t="s">
        <v>146</v>
      </c>
      <c r="AO257" s="20">
        <v>46234</v>
      </c>
    </row>
    <row r="258" spans="1:41" x14ac:dyDescent="0.3">
      <c r="A258">
        <v>23156000</v>
      </c>
      <c r="B258">
        <v>1</v>
      </c>
      <c r="C258">
        <v>1</v>
      </c>
      <c r="D258">
        <v>1</v>
      </c>
      <c r="E258" t="s">
        <v>441</v>
      </c>
      <c r="F258" t="s">
        <v>256</v>
      </c>
      <c r="G258" t="s">
        <v>211</v>
      </c>
      <c r="H258" t="s">
        <v>199</v>
      </c>
      <c r="I258" t="s">
        <v>200</v>
      </c>
      <c r="J258" t="s">
        <v>202</v>
      </c>
      <c r="K258" t="s">
        <v>144</v>
      </c>
      <c r="L258" t="s">
        <v>556</v>
      </c>
      <c r="M258" t="s">
        <v>539</v>
      </c>
      <c r="N258" t="s">
        <v>540</v>
      </c>
      <c r="O258" t="s">
        <v>560</v>
      </c>
      <c r="P258" t="s">
        <v>560</v>
      </c>
      <c r="Q258" t="s">
        <v>144</v>
      </c>
      <c r="R258" s="1">
        <v>841110.88300000003</v>
      </c>
      <c r="S258" s="1">
        <v>0</v>
      </c>
      <c r="T258" s="1">
        <v>0</v>
      </c>
      <c r="U258" s="1">
        <v>0</v>
      </c>
      <c r="V258" s="1">
        <v>0</v>
      </c>
      <c r="W258" s="1">
        <f t="shared" si="15"/>
        <v>7842.6119999999646</v>
      </c>
      <c r="X258" s="16">
        <v>0</v>
      </c>
      <c r="Y258" s="16">
        <v>0</v>
      </c>
      <c r="Z258" s="1">
        <v>848953.495</v>
      </c>
      <c r="AA258" s="17">
        <v>40165</v>
      </c>
      <c r="AB258" s="17">
        <v>51501</v>
      </c>
      <c r="AC258" s="1">
        <v>1164287.925</v>
      </c>
      <c r="AD258" s="1">
        <v>1164287.925</v>
      </c>
      <c r="AE258" s="16">
        <f t="shared" si="16"/>
        <v>14.43013698630137</v>
      </c>
      <c r="AF258" s="16">
        <f t="shared" si="17"/>
        <v>31.057534246575344</v>
      </c>
      <c r="AG258" s="19">
        <v>0</v>
      </c>
      <c r="AH258" t="s">
        <v>542</v>
      </c>
      <c r="AI258">
        <v>0</v>
      </c>
      <c r="AJ258" s="16">
        <f t="shared" si="18"/>
        <v>14.43013698630137</v>
      </c>
      <c r="AK258" s="16">
        <f t="shared" si="19"/>
        <v>31.057534246575344</v>
      </c>
      <c r="AL258" s="19">
        <v>0</v>
      </c>
      <c r="AM258" t="s">
        <v>5</v>
      </c>
      <c r="AN258" t="s">
        <v>144</v>
      </c>
      <c r="AO258" s="20">
        <v>46234</v>
      </c>
    </row>
    <row r="259" spans="1:41" x14ac:dyDescent="0.3">
      <c r="A259">
        <v>23157001</v>
      </c>
      <c r="B259">
        <v>1</v>
      </c>
      <c r="C259">
        <v>1</v>
      </c>
      <c r="D259">
        <v>0</v>
      </c>
      <c r="E259" t="s">
        <v>441</v>
      </c>
      <c r="F259" t="s">
        <v>256</v>
      </c>
      <c r="G259" t="s">
        <v>211</v>
      </c>
      <c r="H259" t="s">
        <v>204</v>
      </c>
      <c r="I259" t="s">
        <v>206</v>
      </c>
      <c r="J259" t="s">
        <v>202</v>
      </c>
      <c r="K259" t="s">
        <v>150</v>
      </c>
      <c r="L259" t="s">
        <v>561</v>
      </c>
      <c r="M259" t="s">
        <v>539</v>
      </c>
      <c r="N259" t="s">
        <v>540</v>
      </c>
      <c r="O259" t="s">
        <v>562</v>
      </c>
      <c r="P259" t="s">
        <v>562</v>
      </c>
      <c r="Q259" t="s">
        <v>150</v>
      </c>
      <c r="R259" s="1">
        <v>1878919</v>
      </c>
      <c r="S259" s="1">
        <v>0</v>
      </c>
      <c r="T259" s="1">
        <v>0</v>
      </c>
      <c r="U259" s="1">
        <v>0</v>
      </c>
      <c r="V259" s="1">
        <v>0</v>
      </c>
      <c r="W259" s="1">
        <f t="shared" si="15"/>
        <v>17519.25</v>
      </c>
      <c r="X259" s="16">
        <v>0</v>
      </c>
      <c r="Y259" s="16">
        <v>0</v>
      </c>
      <c r="Z259" s="1">
        <v>1896438.25</v>
      </c>
      <c r="AA259" s="17">
        <v>40092</v>
      </c>
      <c r="AB259" s="17">
        <v>54787</v>
      </c>
      <c r="AC259" s="1">
        <v>2490075</v>
      </c>
      <c r="AD259" s="1">
        <v>2490075</v>
      </c>
      <c r="AE259" s="16">
        <f t="shared" si="16"/>
        <v>23.432876712328767</v>
      </c>
      <c r="AF259" s="16">
        <f t="shared" si="17"/>
        <v>40.260273972602739</v>
      </c>
      <c r="AG259" s="19">
        <v>7.4999999999999997E-3</v>
      </c>
      <c r="AH259" t="s">
        <v>261</v>
      </c>
      <c r="AI259">
        <v>0</v>
      </c>
      <c r="AJ259" s="16">
        <f t="shared" si="18"/>
        <v>23.432876712328767</v>
      </c>
      <c r="AK259" s="16">
        <f t="shared" si="19"/>
        <v>40.260273972602739</v>
      </c>
      <c r="AL259" s="19">
        <v>7.4999999999999997E-3</v>
      </c>
      <c r="AM259" t="s">
        <v>5</v>
      </c>
      <c r="AN259" t="s">
        <v>150</v>
      </c>
      <c r="AO259" s="20">
        <v>46234</v>
      </c>
    </row>
    <row r="260" spans="1:41" x14ac:dyDescent="0.3">
      <c r="A260">
        <v>23158000</v>
      </c>
      <c r="B260">
        <v>1</v>
      </c>
      <c r="C260">
        <v>1</v>
      </c>
      <c r="D260">
        <v>1</v>
      </c>
      <c r="E260" t="s">
        <v>255</v>
      </c>
      <c r="F260" t="s">
        <v>256</v>
      </c>
      <c r="G260" t="s">
        <v>211</v>
      </c>
      <c r="H260" t="s">
        <v>199</v>
      </c>
      <c r="I260" t="s">
        <v>200</v>
      </c>
      <c r="J260" t="s">
        <v>202</v>
      </c>
      <c r="K260" t="s">
        <v>141</v>
      </c>
      <c r="L260" t="s">
        <v>257</v>
      </c>
      <c r="M260" t="s">
        <v>539</v>
      </c>
      <c r="N260" t="s">
        <v>563</v>
      </c>
      <c r="O260" t="s">
        <v>564</v>
      </c>
      <c r="P260" t="s">
        <v>564</v>
      </c>
      <c r="Q260" t="s">
        <v>141</v>
      </c>
      <c r="R260" s="1">
        <v>374917144.11699998</v>
      </c>
      <c r="S260" s="1">
        <v>0</v>
      </c>
      <c r="T260" s="1">
        <v>0</v>
      </c>
      <c r="U260" s="1">
        <v>0</v>
      </c>
      <c r="V260" s="1">
        <v>0</v>
      </c>
      <c r="W260" s="1">
        <f t="shared" ref="W260:W323" si="20">Z260-R260-S260+T260</f>
        <v>0</v>
      </c>
      <c r="X260" s="16">
        <v>0</v>
      </c>
      <c r="Y260" s="16">
        <v>0</v>
      </c>
      <c r="Z260" s="1">
        <v>374917144.11699998</v>
      </c>
      <c r="AA260" s="17">
        <v>40332</v>
      </c>
      <c r="AB260" s="17">
        <v>47017</v>
      </c>
      <c r="AC260" s="1">
        <v>1682745000</v>
      </c>
      <c r="AD260" s="1">
        <v>1682745000</v>
      </c>
      <c r="AE260" s="16">
        <f t="shared" ref="AE260:AE323" si="21">(AB260-AO260)/365</f>
        <v>2.1452054794520548</v>
      </c>
      <c r="AF260" s="16">
        <f t="shared" ref="AF260:AF323" si="22">(AB260-AA260)/365</f>
        <v>18.315068493150687</v>
      </c>
      <c r="AG260" s="19">
        <v>6.3500000000000001E-2</v>
      </c>
      <c r="AH260" t="s">
        <v>261</v>
      </c>
      <c r="AI260">
        <v>0</v>
      </c>
      <c r="AJ260" s="16">
        <f t="shared" ref="AJ260:AJ323" si="23">(AB260-AO260)/365</f>
        <v>2.1452054794520548</v>
      </c>
      <c r="AK260" s="16">
        <f t="shared" ref="AK260:AK323" si="24">(AB260-AA260)/365</f>
        <v>18.315068493150687</v>
      </c>
      <c r="AL260" s="19">
        <v>6.3500000000000001E-2</v>
      </c>
      <c r="AM260" t="s">
        <v>5</v>
      </c>
      <c r="AN260" t="s">
        <v>141</v>
      </c>
      <c r="AO260" s="20">
        <v>46234</v>
      </c>
    </row>
    <row r="261" spans="1:41" x14ac:dyDescent="0.3">
      <c r="A261">
        <v>23161000</v>
      </c>
      <c r="B261">
        <v>1</v>
      </c>
      <c r="C261">
        <v>1</v>
      </c>
      <c r="D261">
        <v>0</v>
      </c>
      <c r="E261" t="s">
        <v>565</v>
      </c>
      <c r="F261" t="s">
        <v>256</v>
      </c>
      <c r="G261" t="s">
        <v>211</v>
      </c>
      <c r="H261" t="s">
        <v>204</v>
      </c>
      <c r="I261" t="s">
        <v>205</v>
      </c>
      <c r="J261" t="s">
        <v>202</v>
      </c>
      <c r="K261" t="s">
        <v>143</v>
      </c>
      <c r="L261" t="s">
        <v>566</v>
      </c>
      <c r="M261" t="s">
        <v>539</v>
      </c>
      <c r="N261" t="s">
        <v>540</v>
      </c>
      <c r="O261" t="s">
        <v>143</v>
      </c>
      <c r="P261" t="s">
        <v>143</v>
      </c>
      <c r="Q261" t="s">
        <v>143</v>
      </c>
      <c r="R261" s="1">
        <v>17547428.659000002</v>
      </c>
      <c r="S261" s="1">
        <v>0</v>
      </c>
      <c r="T261" s="1">
        <v>0</v>
      </c>
      <c r="U261" s="1">
        <v>0</v>
      </c>
      <c r="V261" s="1">
        <v>0</v>
      </c>
      <c r="W261" s="1">
        <f t="shared" si="20"/>
        <v>1285615.5139999986</v>
      </c>
      <c r="X261" s="16">
        <v>0</v>
      </c>
      <c r="Y261" s="16">
        <v>0</v>
      </c>
      <c r="Z261" s="1">
        <v>18833044.173</v>
      </c>
      <c r="AA261" s="17">
        <v>40534</v>
      </c>
      <c r="AB261" s="17">
        <v>49663</v>
      </c>
      <c r="AC261" s="1">
        <v>44804146.468999997</v>
      </c>
      <c r="AD261" s="1">
        <v>44804146.468999997</v>
      </c>
      <c r="AE261" s="16">
        <f t="shared" si="21"/>
        <v>9.3945205479452056</v>
      </c>
      <c r="AF261" s="16">
        <f t="shared" si="22"/>
        <v>25.010958904109589</v>
      </c>
      <c r="AG261" s="19">
        <v>0.02</v>
      </c>
      <c r="AH261" t="s">
        <v>261</v>
      </c>
      <c r="AI261">
        <v>0</v>
      </c>
      <c r="AJ261" s="16">
        <f t="shared" si="23"/>
        <v>9.3945205479452056</v>
      </c>
      <c r="AK261" s="16">
        <f t="shared" si="24"/>
        <v>25.010958904109589</v>
      </c>
      <c r="AL261" s="19">
        <v>0.02</v>
      </c>
      <c r="AM261" t="s">
        <v>5</v>
      </c>
      <c r="AN261" t="s">
        <v>143</v>
      </c>
      <c r="AO261" s="20">
        <v>46234</v>
      </c>
    </row>
    <row r="262" spans="1:41" x14ac:dyDescent="0.3">
      <c r="A262">
        <v>23162000</v>
      </c>
      <c r="B262">
        <v>1</v>
      </c>
      <c r="C262">
        <v>1</v>
      </c>
      <c r="D262">
        <v>0</v>
      </c>
      <c r="E262" t="s">
        <v>255</v>
      </c>
      <c r="F262" t="s">
        <v>256</v>
      </c>
      <c r="G262" t="s">
        <v>207</v>
      </c>
      <c r="H262" t="s">
        <v>207</v>
      </c>
      <c r="I262" t="s">
        <v>207</v>
      </c>
      <c r="J262" t="s">
        <v>202</v>
      </c>
      <c r="K262" t="s">
        <v>142</v>
      </c>
      <c r="L262" t="s">
        <v>567</v>
      </c>
      <c r="M262" t="s">
        <v>539</v>
      </c>
      <c r="N262" t="s">
        <v>540</v>
      </c>
      <c r="O262" t="s">
        <v>568</v>
      </c>
      <c r="P262" t="s">
        <v>568</v>
      </c>
      <c r="Q262" t="s">
        <v>142</v>
      </c>
      <c r="R262" s="1">
        <v>7006343.5</v>
      </c>
      <c r="S262" s="1">
        <v>0</v>
      </c>
      <c r="T262" s="1">
        <v>0</v>
      </c>
      <c r="U262" s="1">
        <v>0</v>
      </c>
      <c r="V262" s="1">
        <v>0</v>
      </c>
      <c r="W262" s="1">
        <f t="shared" si="20"/>
        <v>0</v>
      </c>
      <c r="X262" s="16">
        <v>0</v>
      </c>
      <c r="Y262" s="16">
        <v>0</v>
      </c>
      <c r="Z262" s="1">
        <v>7006343.5</v>
      </c>
      <c r="AA262" s="17">
        <v>40645</v>
      </c>
      <c r="AB262" s="17">
        <v>44824</v>
      </c>
      <c r="AC262" s="1">
        <v>52547575.950000003</v>
      </c>
      <c r="AD262" s="1">
        <v>52547575.950000003</v>
      </c>
      <c r="AE262" s="16">
        <f t="shared" si="21"/>
        <v>-3.8630136986301369</v>
      </c>
      <c r="AF262" s="16">
        <f t="shared" si="22"/>
        <v>11.449315068493151</v>
      </c>
      <c r="AG262" s="19">
        <v>7.9000000000000001E-2</v>
      </c>
      <c r="AH262" t="s">
        <v>261</v>
      </c>
      <c r="AI262">
        <v>0</v>
      </c>
      <c r="AJ262" s="16">
        <f t="shared" si="23"/>
        <v>-3.8630136986301369</v>
      </c>
      <c r="AK262" s="16">
        <f t="shared" si="24"/>
        <v>11.449315068493151</v>
      </c>
      <c r="AL262" s="19">
        <v>7.9000000000000001E-2</v>
      </c>
      <c r="AM262" t="s">
        <v>5</v>
      </c>
      <c r="AN262" t="s">
        <v>142</v>
      </c>
      <c r="AO262" s="20">
        <v>46234</v>
      </c>
    </row>
    <row r="263" spans="1:41" x14ac:dyDescent="0.3">
      <c r="A263">
        <v>23165000</v>
      </c>
      <c r="B263">
        <v>1</v>
      </c>
      <c r="C263">
        <v>1</v>
      </c>
      <c r="D263">
        <v>1</v>
      </c>
      <c r="E263" t="s">
        <v>255</v>
      </c>
      <c r="F263" t="s">
        <v>256</v>
      </c>
      <c r="G263" t="s">
        <v>211</v>
      </c>
      <c r="H263" t="s">
        <v>199</v>
      </c>
      <c r="I263" t="s">
        <v>200</v>
      </c>
      <c r="J263" t="s">
        <v>202</v>
      </c>
      <c r="K263" t="s">
        <v>141</v>
      </c>
      <c r="L263" t="s">
        <v>257</v>
      </c>
      <c r="M263" t="s">
        <v>539</v>
      </c>
      <c r="N263" t="s">
        <v>563</v>
      </c>
      <c r="O263" t="s">
        <v>569</v>
      </c>
      <c r="P263" t="s">
        <v>569</v>
      </c>
      <c r="Q263" t="s">
        <v>141</v>
      </c>
      <c r="R263" s="1">
        <v>162118581.72999999</v>
      </c>
      <c r="S263" s="1">
        <v>0</v>
      </c>
      <c r="T263" s="1">
        <v>0</v>
      </c>
      <c r="U263" s="1">
        <v>0</v>
      </c>
      <c r="V263" s="1">
        <v>0</v>
      </c>
      <c r="W263" s="1">
        <f t="shared" si="20"/>
        <v>0</v>
      </c>
      <c r="X263" s="16">
        <v>0</v>
      </c>
      <c r="Y263" s="16">
        <v>0</v>
      </c>
      <c r="Z263" s="1">
        <v>162118581.72999999</v>
      </c>
      <c r="AA263" s="17">
        <v>40834</v>
      </c>
      <c r="AB263" s="17">
        <v>47382</v>
      </c>
      <c r="AC263" s="1">
        <v>554251553.96000004</v>
      </c>
      <c r="AD263" s="1">
        <v>554251553.96000004</v>
      </c>
      <c r="AE263" s="16">
        <f t="shared" si="21"/>
        <v>3.1452054794520548</v>
      </c>
      <c r="AF263" s="16">
        <f t="shared" si="22"/>
        <v>17.93972602739726</v>
      </c>
      <c r="AG263" s="19">
        <v>6.3500000000000001E-2</v>
      </c>
      <c r="AH263" t="s">
        <v>261</v>
      </c>
      <c r="AI263">
        <v>0</v>
      </c>
      <c r="AJ263" s="16">
        <f t="shared" si="23"/>
        <v>3.1452054794520548</v>
      </c>
      <c r="AK263" s="16">
        <f t="shared" si="24"/>
        <v>17.93972602739726</v>
      </c>
      <c r="AL263" s="19">
        <v>6.3500000000000001E-2</v>
      </c>
      <c r="AM263" t="s">
        <v>5</v>
      </c>
      <c r="AN263" t="s">
        <v>141</v>
      </c>
      <c r="AO263" s="20">
        <v>46234</v>
      </c>
    </row>
    <row r="264" spans="1:41" x14ac:dyDescent="0.3">
      <c r="A264">
        <v>23168000</v>
      </c>
      <c r="B264">
        <v>1</v>
      </c>
      <c r="C264">
        <v>1</v>
      </c>
      <c r="D264">
        <v>1</v>
      </c>
      <c r="E264" t="s">
        <v>441</v>
      </c>
      <c r="F264" t="s">
        <v>256</v>
      </c>
      <c r="G264" t="s">
        <v>211</v>
      </c>
      <c r="H264" t="s">
        <v>199</v>
      </c>
      <c r="I264" t="s">
        <v>200</v>
      </c>
      <c r="J264" t="s">
        <v>202</v>
      </c>
      <c r="K264" t="s">
        <v>151</v>
      </c>
      <c r="L264" t="s">
        <v>257</v>
      </c>
      <c r="M264" t="s">
        <v>539</v>
      </c>
      <c r="N264" t="s">
        <v>540</v>
      </c>
      <c r="O264" t="s">
        <v>570</v>
      </c>
      <c r="P264" t="s">
        <v>570</v>
      </c>
      <c r="Q264" t="s">
        <v>151</v>
      </c>
      <c r="R264" s="1">
        <v>27010441.592</v>
      </c>
      <c r="S264" s="1">
        <v>0</v>
      </c>
      <c r="T264" s="1">
        <v>0</v>
      </c>
      <c r="U264" s="1">
        <v>0</v>
      </c>
      <c r="V264" s="1">
        <v>0</v>
      </c>
      <c r="W264" s="1">
        <f t="shared" si="20"/>
        <v>251848.36499999836</v>
      </c>
      <c r="X264" s="16">
        <v>0</v>
      </c>
      <c r="Y264" s="16">
        <v>0</v>
      </c>
      <c r="Z264" s="1">
        <v>27262289.956999999</v>
      </c>
      <c r="AA264" s="17">
        <v>41302</v>
      </c>
      <c r="AB264" s="17">
        <v>47118</v>
      </c>
      <c r="AC264" s="1">
        <v>106717500</v>
      </c>
      <c r="AD264" s="1">
        <v>106717500</v>
      </c>
      <c r="AE264" s="16">
        <f t="shared" si="21"/>
        <v>2.4219178082191779</v>
      </c>
      <c r="AF264" s="16">
        <f t="shared" si="22"/>
        <v>15.934246575342465</v>
      </c>
      <c r="AG264" s="19">
        <v>0</v>
      </c>
      <c r="AH264" t="s">
        <v>542</v>
      </c>
      <c r="AI264">
        <v>0</v>
      </c>
      <c r="AJ264" s="16">
        <f t="shared" si="23"/>
        <v>2.4219178082191779</v>
      </c>
      <c r="AK264" s="16">
        <f t="shared" si="24"/>
        <v>15.934246575342465</v>
      </c>
      <c r="AL264" s="19">
        <v>0</v>
      </c>
      <c r="AM264" t="s">
        <v>5</v>
      </c>
      <c r="AN264" t="s">
        <v>151</v>
      </c>
      <c r="AO264" s="20">
        <v>46234</v>
      </c>
    </row>
    <row r="265" spans="1:41" x14ac:dyDescent="0.3">
      <c r="A265">
        <v>23169000</v>
      </c>
      <c r="B265">
        <v>1</v>
      </c>
      <c r="C265">
        <v>1</v>
      </c>
      <c r="D265">
        <v>1</v>
      </c>
      <c r="E265" t="s">
        <v>441</v>
      </c>
      <c r="F265" t="s">
        <v>256</v>
      </c>
      <c r="G265" t="s">
        <v>211</v>
      </c>
      <c r="H265" t="s">
        <v>199</v>
      </c>
      <c r="I265" t="s">
        <v>200</v>
      </c>
      <c r="J265" t="s">
        <v>202</v>
      </c>
      <c r="K265" t="s">
        <v>151</v>
      </c>
      <c r="L265" t="s">
        <v>257</v>
      </c>
      <c r="M265" t="s">
        <v>539</v>
      </c>
      <c r="N265" t="s">
        <v>540</v>
      </c>
      <c r="O265" t="s">
        <v>571</v>
      </c>
      <c r="P265" t="s">
        <v>571</v>
      </c>
      <c r="Q265" t="s">
        <v>151</v>
      </c>
      <c r="R265" s="1">
        <v>4245934.3260000004</v>
      </c>
      <c r="S265" s="1">
        <v>0</v>
      </c>
      <c r="T265" s="1">
        <v>0</v>
      </c>
      <c r="U265" s="1">
        <v>0</v>
      </c>
      <c r="V265" s="1">
        <v>0</v>
      </c>
      <c r="W265" s="1">
        <f t="shared" si="20"/>
        <v>39589.564999999478</v>
      </c>
      <c r="X265" s="16">
        <v>0</v>
      </c>
      <c r="Y265" s="16">
        <v>0</v>
      </c>
      <c r="Z265" s="1">
        <v>4285523.8909999998</v>
      </c>
      <c r="AA265" s="17">
        <v>41304</v>
      </c>
      <c r="AB265" s="17">
        <v>47208</v>
      </c>
      <c r="AC265" s="1">
        <v>7707375</v>
      </c>
      <c r="AD265" s="1">
        <v>7503428.5729999999</v>
      </c>
      <c r="AE265" s="16">
        <f t="shared" si="21"/>
        <v>2.6684931506849314</v>
      </c>
      <c r="AF265" s="16">
        <f t="shared" si="22"/>
        <v>16.175342465753424</v>
      </c>
      <c r="AG265" s="19">
        <v>0</v>
      </c>
      <c r="AH265" t="s">
        <v>542</v>
      </c>
      <c r="AI265">
        <v>0</v>
      </c>
      <c r="AJ265" s="16">
        <f t="shared" si="23"/>
        <v>2.6684931506849314</v>
      </c>
      <c r="AK265" s="16">
        <f t="shared" si="24"/>
        <v>16.175342465753424</v>
      </c>
      <c r="AL265" s="19">
        <v>0</v>
      </c>
      <c r="AM265" t="s">
        <v>5</v>
      </c>
      <c r="AN265" t="s">
        <v>151</v>
      </c>
      <c r="AO265" s="20">
        <v>46234</v>
      </c>
    </row>
    <row r="266" spans="1:41" x14ac:dyDescent="0.3">
      <c r="A266">
        <v>23170000</v>
      </c>
      <c r="B266">
        <v>1</v>
      </c>
      <c r="C266">
        <v>1</v>
      </c>
      <c r="D266">
        <v>1</v>
      </c>
      <c r="E266" t="s">
        <v>572</v>
      </c>
      <c r="F266" t="s">
        <v>256</v>
      </c>
      <c r="G266" t="s">
        <v>211</v>
      </c>
      <c r="H266" t="s">
        <v>199</v>
      </c>
      <c r="I266" t="s">
        <v>200</v>
      </c>
      <c r="J266" t="s">
        <v>202</v>
      </c>
      <c r="K266" t="s">
        <v>141</v>
      </c>
      <c r="L266" t="s">
        <v>257</v>
      </c>
      <c r="M266" t="s">
        <v>539</v>
      </c>
      <c r="N266" t="s">
        <v>563</v>
      </c>
      <c r="O266" t="s">
        <v>573</v>
      </c>
      <c r="P266" t="s">
        <v>573</v>
      </c>
      <c r="Q266" t="s">
        <v>141</v>
      </c>
      <c r="R266" s="1">
        <v>32281872.800000001</v>
      </c>
      <c r="S266" s="1">
        <v>0</v>
      </c>
      <c r="T266" s="1">
        <v>0</v>
      </c>
      <c r="U266" s="1">
        <v>0</v>
      </c>
      <c r="V266" s="1">
        <v>0</v>
      </c>
      <c r="W266" s="1">
        <f t="shared" si="20"/>
        <v>171649.50299999863</v>
      </c>
      <c r="X266" s="16">
        <v>0</v>
      </c>
      <c r="Y266" s="16">
        <v>0</v>
      </c>
      <c r="Z266" s="1">
        <v>32453522.302999999</v>
      </c>
      <c r="AA266" s="17">
        <v>41327</v>
      </c>
      <c r="AB266" s="17">
        <v>48636</v>
      </c>
      <c r="AC266" s="1">
        <v>77380000</v>
      </c>
      <c r="AD266" s="1">
        <v>75084685.136999995</v>
      </c>
      <c r="AE266" s="16">
        <f t="shared" si="21"/>
        <v>6.580821917808219</v>
      </c>
      <c r="AF266" s="16">
        <f t="shared" si="22"/>
        <v>20.024657534246575</v>
      </c>
      <c r="AG266" s="19">
        <v>0.02</v>
      </c>
      <c r="AH266" t="s">
        <v>261</v>
      </c>
      <c r="AI266">
        <v>0</v>
      </c>
      <c r="AJ266" s="16">
        <f t="shared" si="23"/>
        <v>6.580821917808219</v>
      </c>
      <c r="AK266" s="16">
        <f t="shared" si="24"/>
        <v>20.024657534246575</v>
      </c>
      <c r="AL266" s="19">
        <v>0.02</v>
      </c>
      <c r="AM266" t="s">
        <v>5</v>
      </c>
      <c r="AN266" t="s">
        <v>141</v>
      </c>
      <c r="AO266" s="20">
        <v>46234</v>
      </c>
    </row>
    <row r="267" spans="1:41" x14ac:dyDescent="0.3">
      <c r="A267">
        <v>23171000</v>
      </c>
      <c r="B267">
        <v>1</v>
      </c>
      <c r="C267">
        <v>1</v>
      </c>
      <c r="D267">
        <v>1</v>
      </c>
      <c r="E267" t="s">
        <v>255</v>
      </c>
      <c r="F267" t="s">
        <v>256</v>
      </c>
      <c r="G267" t="s">
        <v>211</v>
      </c>
      <c r="H267" t="s">
        <v>199</v>
      </c>
      <c r="I267" t="s">
        <v>200</v>
      </c>
      <c r="J267" t="s">
        <v>202</v>
      </c>
      <c r="K267" t="s">
        <v>141</v>
      </c>
      <c r="L267" t="s">
        <v>257</v>
      </c>
      <c r="M267" t="s">
        <v>539</v>
      </c>
      <c r="N267" t="s">
        <v>563</v>
      </c>
      <c r="O267" t="s">
        <v>574</v>
      </c>
      <c r="P267" t="s">
        <v>574</v>
      </c>
      <c r="Q267" t="s">
        <v>141</v>
      </c>
      <c r="R267" s="1">
        <v>135738338.602</v>
      </c>
      <c r="S267" s="1">
        <v>0</v>
      </c>
      <c r="T267" s="1">
        <v>0</v>
      </c>
      <c r="U267" s="1">
        <v>0</v>
      </c>
      <c r="V267" s="1">
        <v>0</v>
      </c>
      <c r="W267" s="1">
        <f t="shared" si="20"/>
        <v>0</v>
      </c>
      <c r="X267" s="16">
        <v>0</v>
      </c>
      <c r="Y267" s="16">
        <v>0</v>
      </c>
      <c r="Z267" s="1">
        <v>135738338.602</v>
      </c>
      <c r="AA267" s="17">
        <v>41374</v>
      </c>
      <c r="AB267" s="17">
        <v>47928</v>
      </c>
      <c r="AC267" s="1">
        <v>312480966.99000001</v>
      </c>
      <c r="AD267" s="1">
        <v>312480966.99000001</v>
      </c>
      <c r="AE267" s="16">
        <f t="shared" si="21"/>
        <v>4.6410958904109592</v>
      </c>
      <c r="AF267" s="16">
        <f t="shared" si="22"/>
        <v>17.956164383561642</v>
      </c>
      <c r="AG267" s="19">
        <v>8.2593399999999997E-2</v>
      </c>
      <c r="AH267" t="s">
        <v>268</v>
      </c>
      <c r="AI267">
        <v>4.0000000000000002E-4</v>
      </c>
      <c r="AJ267" s="16">
        <f t="shared" si="23"/>
        <v>4.6410958904109592</v>
      </c>
      <c r="AK267" s="16">
        <f t="shared" si="24"/>
        <v>17.956164383561642</v>
      </c>
      <c r="AL267" s="19">
        <v>8.2593399999999997E-2</v>
      </c>
      <c r="AM267" t="s">
        <v>5</v>
      </c>
      <c r="AN267" t="s">
        <v>141</v>
      </c>
      <c r="AO267" s="20">
        <v>46234</v>
      </c>
    </row>
    <row r="268" spans="1:41" x14ac:dyDescent="0.3">
      <c r="A268">
        <v>23172000</v>
      </c>
      <c r="B268">
        <v>1</v>
      </c>
      <c r="C268">
        <v>0</v>
      </c>
      <c r="D268">
        <v>0</v>
      </c>
      <c r="E268" t="s">
        <v>441</v>
      </c>
      <c r="F268" t="s">
        <v>208</v>
      </c>
      <c r="G268" t="s">
        <v>208</v>
      </c>
      <c r="H268" t="s">
        <v>208</v>
      </c>
      <c r="I268" t="s">
        <v>209</v>
      </c>
      <c r="J268" t="s">
        <v>202</v>
      </c>
      <c r="K268" t="s">
        <v>150</v>
      </c>
      <c r="L268" t="s">
        <v>386</v>
      </c>
      <c r="M268" t="s">
        <v>539</v>
      </c>
      <c r="N268" t="s">
        <v>540</v>
      </c>
      <c r="O268" t="s">
        <v>575</v>
      </c>
      <c r="P268" t="s">
        <v>575</v>
      </c>
      <c r="Q268" t="s">
        <v>150</v>
      </c>
      <c r="R268" s="1">
        <v>9671147.2770000007</v>
      </c>
      <c r="S268" s="1">
        <v>0</v>
      </c>
      <c r="T268" s="1">
        <v>0</v>
      </c>
      <c r="U268" s="1">
        <v>0</v>
      </c>
      <c r="V268" s="1">
        <v>0</v>
      </c>
      <c r="W268" s="1">
        <f>Z268-R268-S268+T268</f>
        <v>-450258.40300000086</v>
      </c>
      <c r="X268" s="16">
        <v>0</v>
      </c>
      <c r="Y268" s="16">
        <v>0</v>
      </c>
      <c r="Z268" s="1">
        <v>9220888.8739999998</v>
      </c>
      <c r="AA268" s="17">
        <v>41439</v>
      </c>
      <c r="AB268" s="17">
        <v>52412</v>
      </c>
      <c r="AC268" s="1">
        <v>11857500</v>
      </c>
      <c r="AD268" s="1">
        <v>11855050.549000001</v>
      </c>
      <c r="AE268" s="16">
        <f t="shared" si="21"/>
        <v>16.926027397260274</v>
      </c>
      <c r="AF268" s="16">
        <f t="shared" si="22"/>
        <v>30.063013698630137</v>
      </c>
      <c r="AG268" s="19">
        <v>0.02</v>
      </c>
      <c r="AH268" t="s">
        <v>261</v>
      </c>
      <c r="AI268">
        <v>0</v>
      </c>
      <c r="AJ268" s="16">
        <f t="shared" si="23"/>
        <v>16.926027397260274</v>
      </c>
      <c r="AK268" s="16">
        <f t="shared" si="24"/>
        <v>30.063013698630137</v>
      </c>
      <c r="AL268" s="19">
        <v>0.02</v>
      </c>
      <c r="AM268" t="s">
        <v>5</v>
      </c>
      <c r="AN268" t="s">
        <v>150</v>
      </c>
      <c r="AO268" s="20">
        <v>46234</v>
      </c>
    </row>
    <row r="269" spans="1:41" x14ac:dyDescent="0.3">
      <c r="A269">
        <v>23174000</v>
      </c>
      <c r="B269">
        <v>1</v>
      </c>
      <c r="C269">
        <v>1</v>
      </c>
      <c r="D269">
        <v>0</v>
      </c>
      <c r="E269" t="s">
        <v>565</v>
      </c>
      <c r="F269" t="s">
        <v>256</v>
      </c>
      <c r="G269" t="s">
        <v>211</v>
      </c>
      <c r="H269" t="s">
        <v>204</v>
      </c>
      <c r="I269" t="s">
        <v>205</v>
      </c>
      <c r="J269" t="s">
        <v>202</v>
      </c>
      <c r="K269" t="s">
        <v>143</v>
      </c>
      <c r="L269" t="s">
        <v>566</v>
      </c>
      <c r="M269" t="s">
        <v>539</v>
      </c>
      <c r="N269" t="s">
        <v>540</v>
      </c>
      <c r="O269" t="s">
        <v>576</v>
      </c>
      <c r="P269" t="s">
        <v>576</v>
      </c>
      <c r="Q269" t="s">
        <v>143</v>
      </c>
      <c r="R269" s="1">
        <v>46448891.957000002</v>
      </c>
      <c r="S269" s="1">
        <v>0</v>
      </c>
      <c r="T269" s="1">
        <v>0</v>
      </c>
      <c r="U269" s="1">
        <v>0</v>
      </c>
      <c r="V269" s="1">
        <v>0</v>
      </c>
      <c r="W269" s="1">
        <f t="shared" si="20"/>
        <v>3403086.4149999991</v>
      </c>
      <c r="X269" s="16">
        <v>0</v>
      </c>
      <c r="Y269" s="16">
        <v>0</v>
      </c>
      <c r="Z269" s="1">
        <v>49851978.372000001</v>
      </c>
      <c r="AA269" s="17">
        <v>41520</v>
      </c>
      <c r="AB269" s="17">
        <v>56328</v>
      </c>
      <c r="AC269" s="1">
        <v>64989000</v>
      </c>
      <c r="AD269" s="1">
        <v>64989000</v>
      </c>
      <c r="AE269" s="16">
        <f t="shared" si="21"/>
        <v>27.654794520547945</v>
      </c>
      <c r="AF269" s="16">
        <f t="shared" si="22"/>
        <v>40.56986301369863</v>
      </c>
      <c r="AG269" s="19">
        <v>2E-3</v>
      </c>
      <c r="AH269" t="s">
        <v>261</v>
      </c>
      <c r="AI269">
        <v>0</v>
      </c>
      <c r="AJ269" s="16">
        <f t="shared" si="23"/>
        <v>27.654794520547945</v>
      </c>
      <c r="AK269" s="16">
        <f t="shared" si="24"/>
        <v>40.56986301369863</v>
      </c>
      <c r="AL269" s="19">
        <v>2E-3</v>
      </c>
      <c r="AM269" t="s">
        <v>5</v>
      </c>
      <c r="AN269" t="s">
        <v>143</v>
      </c>
      <c r="AO269" s="20">
        <v>46234</v>
      </c>
    </row>
    <row r="270" spans="1:41" x14ac:dyDescent="0.3">
      <c r="A270">
        <v>23175000</v>
      </c>
      <c r="B270">
        <v>1</v>
      </c>
      <c r="C270">
        <v>1</v>
      </c>
      <c r="D270">
        <v>0</v>
      </c>
      <c r="E270" t="s">
        <v>255</v>
      </c>
      <c r="F270" t="s">
        <v>256</v>
      </c>
      <c r="G270" t="s">
        <v>207</v>
      </c>
      <c r="H270" t="s">
        <v>207</v>
      </c>
      <c r="I270" t="s">
        <v>207</v>
      </c>
      <c r="J270" t="s">
        <v>202</v>
      </c>
      <c r="K270" t="s">
        <v>142</v>
      </c>
      <c r="L270" t="s">
        <v>383</v>
      </c>
      <c r="M270" t="s">
        <v>539</v>
      </c>
      <c r="N270" t="s">
        <v>540</v>
      </c>
      <c r="O270" t="s">
        <v>577</v>
      </c>
      <c r="P270" t="s">
        <v>577</v>
      </c>
      <c r="Q270" t="s">
        <v>142</v>
      </c>
      <c r="R270" s="1">
        <v>73084423.739999995</v>
      </c>
      <c r="S270" s="1">
        <v>0</v>
      </c>
      <c r="T270" s="1">
        <v>0</v>
      </c>
      <c r="U270" s="1">
        <v>0</v>
      </c>
      <c r="V270" s="1">
        <v>0</v>
      </c>
      <c r="W270" s="1">
        <f t="shared" si="20"/>
        <v>0</v>
      </c>
      <c r="X270" s="16">
        <v>0</v>
      </c>
      <c r="Y270" s="16">
        <v>0</v>
      </c>
      <c r="Z270" s="1">
        <v>73084423.739999995</v>
      </c>
      <c r="AA270" s="17">
        <v>41576</v>
      </c>
      <c r="AB270" s="17">
        <v>47112</v>
      </c>
      <c r="AC270" s="1">
        <v>195239817.55000001</v>
      </c>
      <c r="AD270" s="1">
        <v>195239817.55000001</v>
      </c>
      <c r="AE270" s="16">
        <f t="shared" si="21"/>
        <v>2.4054794520547946</v>
      </c>
      <c r="AF270" s="16">
        <f t="shared" si="22"/>
        <v>15.167123287671233</v>
      </c>
      <c r="AG270" s="19">
        <v>7.4499999999999997E-2</v>
      </c>
      <c r="AH270" t="s">
        <v>261</v>
      </c>
      <c r="AI270">
        <v>0</v>
      </c>
      <c r="AJ270" s="16">
        <f t="shared" si="23"/>
        <v>2.4054794520547946</v>
      </c>
      <c r="AK270" s="16">
        <f t="shared" si="24"/>
        <v>15.167123287671233</v>
      </c>
      <c r="AL270" s="19">
        <v>7.4499999999999997E-2</v>
      </c>
      <c r="AM270" t="s">
        <v>5</v>
      </c>
      <c r="AN270" t="s">
        <v>142</v>
      </c>
      <c r="AO270" s="20">
        <v>46234</v>
      </c>
    </row>
    <row r="271" spans="1:41" x14ac:dyDescent="0.3">
      <c r="A271">
        <v>23176000</v>
      </c>
      <c r="B271">
        <v>1</v>
      </c>
      <c r="C271">
        <v>1</v>
      </c>
      <c r="D271">
        <v>1</v>
      </c>
      <c r="E271" t="s">
        <v>441</v>
      </c>
      <c r="F271" t="s">
        <v>256</v>
      </c>
      <c r="G271" t="s">
        <v>211</v>
      </c>
      <c r="H271" t="s">
        <v>199</v>
      </c>
      <c r="I271" t="s">
        <v>200</v>
      </c>
      <c r="J271" t="s">
        <v>202</v>
      </c>
      <c r="K271" t="s">
        <v>146</v>
      </c>
      <c r="L271" t="s">
        <v>257</v>
      </c>
      <c r="M271" t="s">
        <v>539</v>
      </c>
      <c r="N271" t="s">
        <v>540</v>
      </c>
      <c r="O271" t="s">
        <v>578</v>
      </c>
      <c r="P271" t="s">
        <v>578</v>
      </c>
      <c r="Q271" t="s">
        <v>146</v>
      </c>
      <c r="R271" s="1">
        <v>16746714.835999999</v>
      </c>
      <c r="S271" s="1">
        <v>0</v>
      </c>
      <c r="T271" s="1">
        <v>0</v>
      </c>
      <c r="U271" s="1">
        <v>0</v>
      </c>
      <c r="V271" s="1">
        <v>0</v>
      </c>
      <c r="W271" s="1">
        <f t="shared" si="20"/>
        <v>156148.2340000011</v>
      </c>
      <c r="X271" s="16">
        <v>0</v>
      </c>
      <c r="Y271" s="16">
        <v>0</v>
      </c>
      <c r="Z271" s="1">
        <v>16902863.07</v>
      </c>
      <c r="AA271" s="17">
        <v>41683</v>
      </c>
      <c r="AB271" s="17">
        <v>49780</v>
      </c>
      <c r="AC271" s="1">
        <v>27816377.927999999</v>
      </c>
      <c r="AD271" s="1">
        <v>27816377.927999999</v>
      </c>
      <c r="AE271" s="16">
        <f t="shared" si="21"/>
        <v>9.7150684931506852</v>
      </c>
      <c r="AF271" s="16">
        <f t="shared" si="22"/>
        <v>22.183561643835617</v>
      </c>
      <c r="AG271" s="19">
        <v>0.01</v>
      </c>
      <c r="AH271" t="s">
        <v>261</v>
      </c>
      <c r="AI271">
        <v>0</v>
      </c>
      <c r="AJ271" s="16">
        <f t="shared" si="23"/>
        <v>9.7150684931506852</v>
      </c>
      <c r="AK271" s="16">
        <f t="shared" si="24"/>
        <v>22.183561643835617</v>
      </c>
      <c r="AL271" s="19">
        <v>0.01</v>
      </c>
      <c r="AM271" t="s">
        <v>5</v>
      </c>
      <c r="AN271" t="s">
        <v>146</v>
      </c>
      <c r="AO271" s="20">
        <v>46234</v>
      </c>
    </row>
    <row r="272" spans="1:41" x14ac:dyDescent="0.3">
      <c r="A272">
        <v>23177000</v>
      </c>
      <c r="B272">
        <v>1</v>
      </c>
      <c r="C272">
        <v>1</v>
      </c>
      <c r="D272">
        <v>1</v>
      </c>
      <c r="E272" t="s">
        <v>255</v>
      </c>
      <c r="F272" t="s">
        <v>256</v>
      </c>
      <c r="G272" t="s">
        <v>211</v>
      </c>
      <c r="H272" t="s">
        <v>199</v>
      </c>
      <c r="I272" t="s">
        <v>200</v>
      </c>
      <c r="J272" t="s">
        <v>202</v>
      </c>
      <c r="K272" t="s">
        <v>148</v>
      </c>
      <c r="L272" t="s">
        <v>257</v>
      </c>
      <c r="M272" t="s">
        <v>539</v>
      </c>
      <c r="N272" t="s">
        <v>540</v>
      </c>
      <c r="O272" t="s">
        <v>579</v>
      </c>
      <c r="P272" t="s">
        <v>579</v>
      </c>
      <c r="Q272" t="s">
        <v>148</v>
      </c>
      <c r="R272" s="1">
        <v>3200000</v>
      </c>
      <c r="S272" s="1">
        <v>0</v>
      </c>
      <c r="T272" s="1">
        <v>0</v>
      </c>
      <c r="U272" s="1">
        <v>0</v>
      </c>
      <c r="V272" s="1">
        <v>0</v>
      </c>
      <c r="W272" s="1">
        <f t="shared" si="20"/>
        <v>0</v>
      </c>
      <c r="X272" s="16">
        <v>0</v>
      </c>
      <c r="Y272" s="16">
        <v>0</v>
      </c>
      <c r="Z272" s="1">
        <v>3200000</v>
      </c>
      <c r="AA272" s="17">
        <v>41722</v>
      </c>
      <c r="AB272" s="17">
        <v>46798</v>
      </c>
      <c r="AC272" s="1">
        <v>9600000</v>
      </c>
      <c r="AD272" s="1">
        <v>9600000</v>
      </c>
      <c r="AE272" s="16">
        <f t="shared" si="21"/>
        <v>1.5452054794520549</v>
      </c>
      <c r="AF272" s="16">
        <f t="shared" si="22"/>
        <v>13.906849315068493</v>
      </c>
      <c r="AG272" s="19">
        <v>0.06</v>
      </c>
      <c r="AH272" t="s">
        <v>261</v>
      </c>
      <c r="AI272">
        <v>0</v>
      </c>
      <c r="AJ272" s="16">
        <f t="shared" si="23"/>
        <v>1.5452054794520549</v>
      </c>
      <c r="AK272" s="16">
        <f t="shared" si="24"/>
        <v>13.906849315068493</v>
      </c>
      <c r="AL272" s="19">
        <v>0.06</v>
      </c>
      <c r="AM272" t="s">
        <v>5</v>
      </c>
      <c r="AN272" t="s">
        <v>148</v>
      </c>
      <c r="AO272" s="20">
        <v>46234</v>
      </c>
    </row>
    <row r="273" spans="1:41" x14ac:dyDescent="0.3">
      <c r="A273">
        <v>23178000</v>
      </c>
      <c r="B273">
        <v>1</v>
      </c>
      <c r="C273">
        <v>1</v>
      </c>
      <c r="D273">
        <v>1</v>
      </c>
      <c r="E273" t="s">
        <v>255</v>
      </c>
      <c r="F273" t="s">
        <v>256</v>
      </c>
      <c r="G273" t="s">
        <v>211</v>
      </c>
      <c r="H273" t="s">
        <v>199</v>
      </c>
      <c r="I273" t="s">
        <v>200</v>
      </c>
      <c r="J273" t="s">
        <v>202</v>
      </c>
      <c r="K273" t="s">
        <v>141</v>
      </c>
      <c r="L273" t="s">
        <v>257</v>
      </c>
      <c r="M273" t="s">
        <v>539</v>
      </c>
      <c r="N273" t="s">
        <v>563</v>
      </c>
      <c r="O273" t="s">
        <v>580</v>
      </c>
      <c r="P273" t="s">
        <v>580</v>
      </c>
      <c r="Q273" t="s">
        <v>141</v>
      </c>
      <c r="R273" s="1">
        <v>244916618.35299999</v>
      </c>
      <c r="S273" s="1">
        <v>0</v>
      </c>
      <c r="T273" s="1">
        <v>0</v>
      </c>
      <c r="U273" s="1">
        <v>0</v>
      </c>
      <c r="V273" s="1">
        <v>0</v>
      </c>
      <c r="W273" s="1">
        <f t="shared" si="20"/>
        <v>0</v>
      </c>
      <c r="X273" s="16">
        <v>0</v>
      </c>
      <c r="Y273" s="16">
        <v>0</v>
      </c>
      <c r="Z273" s="1">
        <v>244916618.35299999</v>
      </c>
      <c r="AA273" s="17">
        <v>41941</v>
      </c>
      <c r="AB273" s="17">
        <v>48478</v>
      </c>
      <c r="AC273" s="1">
        <v>509232882.64999998</v>
      </c>
      <c r="AD273" s="1">
        <v>484668867.74000001</v>
      </c>
      <c r="AE273" s="16">
        <f t="shared" si="21"/>
        <v>6.1479452054794521</v>
      </c>
      <c r="AF273" s="16">
        <f t="shared" si="22"/>
        <v>17.909589041095892</v>
      </c>
      <c r="AG273" s="19">
        <v>8.2593399999999997E-2</v>
      </c>
      <c r="AH273" t="s">
        <v>268</v>
      </c>
      <c r="AI273">
        <v>4.0000000000000002E-4</v>
      </c>
      <c r="AJ273" s="16">
        <f t="shared" si="23"/>
        <v>6.1479452054794521</v>
      </c>
      <c r="AK273" s="16">
        <f t="shared" si="24"/>
        <v>17.909589041095892</v>
      </c>
      <c r="AL273" s="19">
        <v>8.2593399999999997E-2</v>
      </c>
      <c r="AM273" t="s">
        <v>5</v>
      </c>
      <c r="AN273" t="s">
        <v>141</v>
      </c>
      <c r="AO273" s="20">
        <v>46234</v>
      </c>
    </row>
    <row r="274" spans="1:41" x14ac:dyDescent="0.3">
      <c r="A274">
        <v>23179000</v>
      </c>
      <c r="B274">
        <v>1</v>
      </c>
      <c r="C274">
        <v>1</v>
      </c>
      <c r="D274">
        <v>1</v>
      </c>
      <c r="E274" t="s">
        <v>255</v>
      </c>
      <c r="F274" t="s">
        <v>256</v>
      </c>
      <c r="G274" t="s">
        <v>211</v>
      </c>
      <c r="H274" t="s">
        <v>199</v>
      </c>
      <c r="I274" t="s">
        <v>200</v>
      </c>
      <c r="J274" t="s">
        <v>202</v>
      </c>
      <c r="K274" t="s">
        <v>136</v>
      </c>
      <c r="L274" t="s">
        <v>257</v>
      </c>
      <c r="M274" t="s">
        <v>539</v>
      </c>
      <c r="N274" t="s">
        <v>540</v>
      </c>
      <c r="O274" t="s">
        <v>581</v>
      </c>
      <c r="P274" t="s">
        <v>581</v>
      </c>
      <c r="Q274" t="s">
        <v>136</v>
      </c>
      <c r="R274" s="1">
        <v>60000000.006999999</v>
      </c>
      <c r="S274" s="1">
        <v>0</v>
      </c>
      <c r="T274" s="1">
        <v>0</v>
      </c>
      <c r="U274" s="1">
        <v>0</v>
      </c>
      <c r="V274" s="1">
        <v>0</v>
      </c>
      <c r="W274" s="1">
        <f t="shared" si="20"/>
        <v>0</v>
      </c>
      <c r="X274" s="16">
        <v>0</v>
      </c>
      <c r="Y274" s="16">
        <v>0</v>
      </c>
      <c r="Z274" s="1">
        <v>60000000.006999999</v>
      </c>
      <c r="AA274" s="17">
        <v>42215</v>
      </c>
      <c r="AB274" s="17">
        <v>49460</v>
      </c>
      <c r="AC274" s="1">
        <v>100000000</v>
      </c>
      <c r="AD274" s="1">
        <v>100000000</v>
      </c>
      <c r="AE274" s="16">
        <f t="shared" si="21"/>
        <v>8.838356164383562</v>
      </c>
      <c r="AF274" s="16">
        <f t="shared" si="22"/>
        <v>19.849315068493151</v>
      </c>
      <c r="AG274" s="19">
        <v>4.3533000000000002E-2</v>
      </c>
      <c r="AH274" t="s">
        <v>582</v>
      </c>
      <c r="AI274">
        <v>1.7600000000000001E-3</v>
      </c>
      <c r="AJ274" s="16">
        <f t="shared" si="23"/>
        <v>8.838356164383562</v>
      </c>
      <c r="AK274" s="16">
        <f t="shared" si="24"/>
        <v>19.849315068493151</v>
      </c>
      <c r="AL274" s="19">
        <v>4.3533000000000002E-2</v>
      </c>
      <c r="AM274" t="s">
        <v>5</v>
      </c>
      <c r="AN274" t="s">
        <v>136</v>
      </c>
      <c r="AO274" s="20">
        <v>46234</v>
      </c>
    </row>
    <row r="275" spans="1:41" x14ac:dyDescent="0.3">
      <c r="A275">
        <v>23180000</v>
      </c>
      <c r="B275">
        <v>1</v>
      </c>
      <c r="C275">
        <v>1</v>
      </c>
      <c r="D275">
        <v>1</v>
      </c>
      <c r="E275" t="s">
        <v>255</v>
      </c>
      <c r="F275" t="s">
        <v>256</v>
      </c>
      <c r="G275" t="s">
        <v>211</v>
      </c>
      <c r="H275" t="s">
        <v>199</v>
      </c>
      <c r="I275" t="s">
        <v>200</v>
      </c>
      <c r="J275" t="s">
        <v>202</v>
      </c>
      <c r="K275" t="s">
        <v>136</v>
      </c>
      <c r="L275" t="s">
        <v>257</v>
      </c>
      <c r="M275" t="s">
        <v>539</v>
      </c>
      <c r="N275" t="s">
        <v>540</v>
      </c>
      <c r="O275" t="s">
        <v>583</v>
      </c>
      <c r="P275" t="s">
        <v>583</v>
      </c>
      <c r="Q275" t="s">
        <v>136</v>
      </c>
      <c r="R275" s="1">
        <v>65613333.43</v>
      </c>
      <c r="S275" s="1">
        <v>0</v>
      </c>
      <c r="T275" s="1">
        <v>0</v>
      </c>
      <c r="U275" s="1">
        <v>0</v>
      </c>
      <c r="V275" s="1">
        <v>0</v>
      </c>
      <c r="W275" s="1">
        <f t="shared" si="20"/>
        <v>0</v>
      </c>
      <c r="X275" s="16">
        <v>0</v>
      </c>
      <c r="Y275" s="16">
        <v>0</v>
      </c>
      <c r="Z275" s="1">
        <v>65613333.43</v>
      </c>
      <c r="AA275" s="17">
        <v>42342</v>
      </c>
      <c r="AB275" s="17">
        <v>49644</v>
      </c>
      <c r="AC275" s="1">
        <v>100000000</v>
      </c>
      <c r="AD275" s="1">
        <v>100000000</v>
      </c>
      <c r="AE275" s="16">
        <f t="shared" si="21"/>
        <v>9.3424657534246567</v>
      </c>
      <c r="AF275" s="16">
        <f t="shared" si="22"/>
        <v>20.005479452054793</v>
      </c>
      <c r="AG275" s="19">
        <v>4.9224999999999998E-2</v>
      </c>
      <c r="AH275" t="s">
        <v>584</v>
      </c>
      <c r="AI275">
        <v>1.8699999999999999E-3</v>
      </c>
      <c r="AJ275" s="16">
        <f t="shared" si="23"/>
        <v>9.3424657534246567</v>
      </c>
      <c r="AK275" s="16">
        <f t="shared" si="24"/>
        <v>20.005479452054793</v>
      </c>
      <c r="AL275" s="19">
        <v>4.9224999999999998E-2</v>
      </c>
      <c r="AM275" t="s">
        <v>5</v>
      </c>
      <c r="AN275" t="s">
        <v>136</v>
      </c>
      <c r="AO275" s="20">
        <v>46234</v>
      </c>
    </row>
    <row r="276" spans="1:41" x14ac:dyDescent="0.3">
      <c r="A276">
        <v>23181000</v>
      </c>
      <c r="B276">
        <v>1</v>
      </c>
      <c r="C276">
        <v>1</v>
      </c>
      <c r="D276">
        <v>1</v>
      </c>
      <c r="E276" t="s">
        <v>441</v>
      </c>
      <c r="F276" t="s">
        <v>256</v>
      </c>
      <c r="G276" t="s">
        <v>211</v>
      </c>
      <c r="H276" t="s">
        <v>199</v>
      </c>
      <c r="I276" t="s">
        <v>200</v>
      </c>
      <c r="J276" t="s">
        <v>202</v>
      </c>
      <c r="K276" t="s">
        <v>145</v>
      </c>
      <c r="L276" t="s">
        <v>257</v>
      </c>
      <c r="M276" t="s">
        <v>539</v>
      </c>
      <c r="N276" t="s">
        <v>540</v>
      </c>
      <c r="O276" t="s">
        <v>145</v>
      </c>
      <c r="P276" t="s">
        <v>145</v>
      </c>
      <c r="Q276" t="s">
        <v>145</v>
      </c>
      <c r="R276" s="1">
        <v>6853200</v>
      </c>
      <c r="S276" s="1">
        <v>0</v>
      </c>
      <c r="T276" s="1">
        <v>0</v>
      </c>
      <c r="U276" s="1">
        <v>0</v>
      </c>
      <c r="V276" s="1">
        <v>0</v>
      </c>
      <c r="W276" s="1">
        <f t="shared" si="20"/>
        <v>63900</v>
      </c>
      <c r="X276" s="16">
        <v>0</v>
      </c>
      <c r="Y276" s="16">
        <v>0</v>
      </c>
      <c r="Z276" s="1">
        <v>6917100</v>
      </c>
      <c r="AA276" s="17">
        <v>42283</v>
      </c>
      <c r="AB276" s="17">
        <v>53873</v>
      </c>
      <c r="AC276" s="1">
        <v>14229000</v>
      </c>
      <c r="AD276" s="1">
        <v>14229000</v>
      </c>
      <c r="AE276" s="16">
        <f t="shared" si="21"/>
        <v>20.92876712328767</v>
      </c>
      <c r="AF276" s="16">
        <f t="shared" si="22"/>
        <v>31.753424657534246</v>
      </c>
      <c r="AG276" s="19">
        <v>0</v>
      </c>
      <c r="AH276" t="s">
        <v>542</v>
      </c>
      <c r="AI276">
        <v>0</v>
      </c>
      <c r="AJ276" s="16">
        <f t="shared" si="23"/>
        <v>20.92876712328767</v>
      </c>
      <c r="AK276" s="16">
        <f t="shared" si="24"/>
        <v>31.753424657534246</v>
      </c>
      <c r="AL276" s="19">
        <v>0</v>
      </c>
      <c r="AM276" t="s">
        <v>5</v>
      </c>
      <c r="AN276" t="s">
        <v>145</v>
      </c>
      <c r="AO276" s="20">
        <v>46234</v>
      </c>
    </row>
    <row r="277" spans="1:41" x14ac:dyDescent="0.3">
      <c r="A277">
        <v>23182000</v>
      </c>
      <c r="B277">
        <v>1</v>
      </c>
      <c r="C277">
        <v>1</v>
      </c>
      <c r="D277">
        <v>1</v>
      </c>
      <c r="E277" t="s">
        <v>255</v>
      </c>
      <c r="F277" t="s">
        <v>256</v>
      </c>
      <c r="G277" t="s">
        <v>211</v>
      </c>
      <c r="H277" t="s">
        <v>199</v>
      </c>
      <c r="I277" t="s">
        <v>200</v>
      </c>
      <c r="J277" t="s">
        <v>202</v>
      </c>
      <c r="K277" t="s">
        <v>141</v>
      </c>
      <c r="L277" t="s">
        <v>257</v>
      </c>
      <c r="M277" t="s">
        <v>539</v>
      </c>
      <c r="N277" t="s">
        <v>563</v>
      </c>
      <c r="O277" t="s">
        <v>585</v>
      </c>
      <c r="P277" t="s">
        <v>585</v>
      </c>
      <c r="Q277" t="s">
        <v>141</v>
      </c>
      <c r="R277" s="1">
        <v>83757267.280000001</v>
      </c>
      <c r="S277" s="1">
        <v>0</v>
      </c>
      <c r="T277" s="1">
        <v>4187863.34</v>
      </c>
      <c r="U277" s="1">
        <v>1263338.77</v>
      </c>
      <c r="V277" s="1">
        <v>0</v>
      </c>
      <c r="W277" s="1">
        <f t="shared" si="20"/>
        <v>-3.7252902984619141E-9</v>
      </c>
      <c r="X277" s="16">
        <v>0</v>
      </c>
      <c r="Y277" s="16">
        <v>0</v>
      </c>
      <c r="Z277" s="1">
        <v>79569403.939999998</v>
      </c>
      <c r="AA277" s="17">
        <v>42425</v>
      </c>
      <c r="AB277" s="17">
        <v>49695</v>
      </c>
      <c r="AC277" s="1">
        <v>198244300</v>
      </c>
      <c r="AD277" s="1">
        <v>198244300</v>
      </c>
      <c r="AE277" s="16">
        <f t="shared" si="21"/>
        <v>9.4821917808219176</v>
      </c>
      <c r="AF277" s="16">
        <f t="shared" si="22"/>
        <v>19.917808219178081</v>
      </c>
      <c r="AG277" s="19">
        <v>0.03</v>
      </c>
      <c r="AH277" t="s">
        <v>261</v>
      </c>
      <c r="AI277">
        <v>0</v>
      </c>
      <c r="AJ277" s="16">
        <f t="shared" si="23"/>
        <v>9.4821917808219176</v>
      </c>
      <c r="AK277" s="16">
        <f t="shared" si="24"/>
        <v>19.917808219178081</v>
      </c>
      <c r="AL277" s="19">
        <v>0.03</v>
      </c>
      <c r="AM277" t="s">
        <v>5</v>
      </c>
      <c r="AN277" t="s">
        <v>141</v>
      </c>
      <c r="AO277" s="20">
        <v>46234</v>
      </c>
    </row>
    <row r="278" spans="1:41" x14ac:dyDescent="0.3">
      <c r="A278">
        <v>23183000</v>
      </c>
      <c r="B278">
        <v>1</v>
      </c>
      <c r="C278">
        <v>1</v>
      </c>
      <c r="D278">
        <v>1</v>
      </c>
      <c r="E278" t="s">
        <v>255</v>
      </c>
      <c r="F278" t="s">
        <v>256</v>
      </c>
      <c r="G278" t="s">
        <v>211</v>
      </c>
      <c r="H278" t="s">
        <v>199</v>
      </c>
      <c r="I278" t="s">
        <v>200</v>
      </c>
      <c r="J278" t="s">
        <v>202</v>
      </c>
      <c r="K278" t="s">
        <v>137</v>
      </c>
      <c r="L278" t="s">
        <v>257</v>
      </c>
      <c r="M278" t="s">
        <v>539</v>
      </c>
      <c r="N278" t="s">
        <v>563</v>
      </c>
      <c r="O278" t="s">
        <v>586</v>
      </c>
      <c r="P278" t="s">
        <v>586</v>
      </c>
      <c r="Q278" t="s">
        <v>137</v>
      </c>
      <c r="R278" s="1">
        <v>134190000</v>
      </c>
      <c r="S278" s="1">
        <v>0</v>
      </c>
      <c r="T278" s="1">
        <v>33550000</v>
      </c>
      <c r="U278" s="1">
        <v>2136975.75</v>
      </c>
      <c r="V278" s="1">
        <v>0</v>
      </c>
      <c r="W278" s="1">
        <f t="shared" si="20"/>
        <v>0</v>
      </c>
      <c r="X278" s="16">
        <v>0</v>
      </c>
      <c r="Y278" s="16">
        <v>0</v>
      </c>
      <c r="Z278" s="1">
        <v>100640000</v>
      </c>
      <c r="AA278" s="17">
        <v>42489</v>
      </c>
      <c r="AB278" s="17">
        <v>46506</v>
      </c>
      <c r="AC278" s="1">
        <v>1500000000</v>
      </c>
      <c r="AD278" s="1">
        <v>1500000000</v>
      </c>
      <c r="AE278" s="16">
        <f t="shared" si="21"/>
        <v>0.74520547945205484</v>
      </c>
      <c r="AF278" s="16">
        <f t="shared" si="22"/>
        <v>11.005479452054795</v>
      </c>
      <c r="AG278" s="19">
        <v>6.3E-2</v>
      </c>
      <c r="AH278" t="s">
        <v>261</v>
      </c>
      <c r="AI278">
        <v>0</v>
      </c>
      <c r="AJ278" s="16">
        <f t="shared" si="23"/>
        <v>0.74520547945205484</v>
      </c>
      <c r="AK278" s="16">
        <f t="shared" si="24"/>
        <v>11.005479452054795</v>
      </c>
      <c r="AL278" s="19">
        <v>6.3E-2</v>
      </c>
      <c r="AM278" t="s">
        <v>5</v>
      </c>
      <c r="AN278" t="s">
        <v>137</v>
      </c>
      <c r="AO278" s="20">
        <v>46234</v>
      </c>
    </row>
    <row r="279" spans="1:41" x14ac:dyDescent="0.3">
      <c r="A279">
        <v>23184000</v>
      </c>
      <c r="B279">
        <v>1</v>
      </c>
      <c r="C279">
        <v>1</v>
      </c>
      <c r="D279">
        <v>1</v>
      </c>
      <c r="E279" t="s">
        <v>572</v>
      </c>
      <c r="F279" t="s">
        <v>256</v>
      </c>
      <c r="G279" t="s">
        <v>211</v>
      </c>
      <c r="H279" t="s">
        <v>199</v>
      </c>
      <c r="I279" t="s">
        <v>200</v>
      </c>
      <c r="J279" t="s">
        <v>202</v>
      </c>
      <c r="K279" t="s">
        <v>137</v>
      </c>
      <c r="L279" t="s">
        <v>257</v>
      </c>
      <c r="M279" t="s">
        <v>539</v>
      </c>
      <c r="N279" t="s">
        <v>563</v>
      </c>
      <c r="O279" t="s">
        <v>587</v>
      </c>
      <c r="P279" t="s">
        <v>587</v>
      </c>
      <c r="Q279" t="s">
        <v>137</v>
      </c>
      <c r="R279" s="1">
        <v>42903635.145999998</v>
      </c>
      <c r="S279" s="1">
        <v>0</v>
      </c>
      <c r="T279" s="1">
        <v>10716891.210000001</v>
      </c>
      <c r="U279" s="1">
        <v>639308.93000000005</v>
      </c>
      <c r="V279" s="1">
        <v>0</v>
      </c>
      <c r="W279" s="1">
        <f t="shared" si="20"/>
        <v>161855.98400000483</v>
      </c>
      <c r="X279" s="16">
        <v>0</v>
      </c>
      <c r="Y279" s="16">
        <v>0</v>
      </c>
      <c r="Z279" s="1">
        <v>32348599.920000002</v>
      </c>
      <c r="AA279" s="17">
        <v>42489</v>
      </c>
      <c r="AB279" s="17">
        <v>46506</v>
      </c>
      <c r="AC279" s="1">
        <v>503743800</v>
      </c>
      <c r="AD279" s="1">
        <v>503743800</v>
      </c>
      <c r="AE279" s="16">
        <f t="shared" si="21"/>
        <v>0.74520547945205484</v>
      </c>
      <c r="AF279" s="16">
        <f t="shared" si="22"/>
        <v>11.005479452054795</v>
      </c>
      <c r="AG279" s="19">
        <v>5.8999999999999997E-2</v>
      </c>
      <c r="AH279" t="s">
        <v>261</v>
      </c>
      <c r="AI279">
        <v>0</v>
      </c>
      <c r="AJ279" s="16">
        <f t="shared" si="23"/>
        <v>0.74520547945205484</v>
      </c>
      <c r="AK279" s="16">
        <f t="shared" si="24"/>
        <v>11.005479452054795</v>
      </c>
      <c r="AL279" s="19">
        <v>5.8999999999999997E-2</v>
      </c>
      <c r="AM279" t="s">
        <v>5</v>
      </c>
      <c r="AN279" t="s">
        <v>137</v>
      </c>
      <c r="AO279" s="20">
        <v>46234</v>
      </c>
    </row>
    <row r="280" spans="1:41" x14ac:dyDescent="0.3">
      <c r="A280">
        <v>23185000</v>
      </c>
      <c r="B280">
        <v>1</v>
      </c>
      <c r="C280">
        <v>1</v>
      </c>
      <c r="D280">
        <v>1</v>
      </c>
      <c r="E280" t="s">
        <v>255</v>
      </c>
      <c r="F280" t="s">
        <v>256</v>
      </c>
      <c r="G280" t="s">
        <v>211</v>
      </c>
      <c r="H280" t="s">
        <v>199</v>
      </c>
      <c r="I280" t="s">
        <v>200</v>
      </c>
      <c r="J280" t="s">
        <v>202</v>
      </c>
      <c r="K280" t="s">
        <v>146</v>
      </c>
      <c r="L280" t="s">
        <v>257</v>
      </c>
      <c r="M280" t="s">
        <v>539</v>
      </c>
      <c r="N280" t="s">
        <v>540</v>
      </c>
      <c r="O280" t="s">
        <v>588</v>
      </c>
      <c r="P280" t="s">
        <v>588</v>
      </c>
      <c r="Q280" t="s">
        <v>146</v>
      </c>
      <c r="R280" s="1">
        <v>7399834.0499999998</v>
      </c>
      <c r="S280" s="1">
        <v>0</v>
      </c>
      <c r="T280" s="1">
        <v>0</v>
      </c>
      <c r="U280" s="1">
        <v>0</v>
      </c>
      <c r="V280" s="1">
        <v>0</v>
      </c>
      <c r="W280" s="1">
        <f t="shared" si="20"/>
        <v>0</v>
      </c>
      <c r="X280" s="16">
        <v>0</v>
      </c>
      <c r="Y280" s="16">
        <v>0</v>
      </c>
      <c r="Z280" s="1">
        <v>7399834.0499999998</v>
      </c>
      <c r="AA280" s="17">
        <v>42521</v>
      </c>
      <c r="AB280" s="17">
        <v>52009</v>
      </c>
      <c r="AC280" s="1">
        <v>20000000</v>
      </c>
      <c r="AD280" s="1">
        <v>20000000</v>
      </c>
      <c r="AE280" s="16">
        <f t="shared" si="21"/>
        <v>15.821917808219178</v>
      </c>
      <c r="AF280" s="16">
        <f t="shared" si="22"/>
        <v>25.994520547945207</v>
      </c>
      <c r="AG280" s="19">
        <v>2.4299999999999999E-2</v>
      </c>
      <c r="AH280" t="s">
        <v>261</v>
      </c>
      <c r="AI280">
        <v>0</v>
      </c>
      <c r="AJ280" s="16">
        <f t="shared" si="23"/>
        <v>15.821917808219178</v>
      </c>
      <c r="AK280" s="16">
        <f t="shared" si="24"/>
        <v>25.994520547945207</v>
      </c>
      <c r="AL280" s="19">
        <v>2.4299999999999999E-2</v>
      </c>
      <c r="AM280" t="s">
        <v>5</v>
      </c>
      <c r="AN280" t="s">
        <v>146</v>
      </c>
      <c r="AO280" s="20">
        <v>46234</v>
      </c>
    </row>
    <row r="281" spans="1:41" x14ac:dyDescent="0.3">
      <c r="A281">
        <v>23186000</v>
      </c>
      <c r="B281">
        <v>1</v>
      </c>
      <c r="C281">
        <v>1</v>
      </c>
      <c r="D281">
        <v>1</v>
      </c>
      <c r="E281" t="s">
        <v>255</v>
      </c>
      <c r="F281" t="s">
        <v>256</v>
      </c>
      <c r="G281" t="s">
        <v>211</v>
      </c>
      <c r="H281" t="s">
        <v>199</v>
      </c>
      <c r="I281" t="s">
        <v>200</v>
      </c>
      <c r="J281" t="s">
        <v>202</v>
      </c>
      <c r="K281" t="s">
        <v>146</v>
      </c>
      <c r="L281" t="s">
        <v>257</v>
      </c>
      <c r="M281" t="s">
        <v>539</v>
      </c>
      <c r="N281" t="s">
        <v>540</v>
      </c>
      <c r="O281" t="s">
        <v>589</v>
      </c>
      <c r="P281" t="s">
        <v>589</v>
      </c>
      <c r="Q281" t="s">
        <v>146</v>
      </c>
      <c r="R281" s="1">
        <v>151124903.34</v>
      </c>
      <c r="S281" s="1">
        <v>0</v>
      </c>
      <c r="T281" s="1">
        <v>0</v>
      </c>
      <c r="U281" s="1">
        <v>0</v>
      </c>
      <c r="V281" s="1">
        <v>0</v>
      </c>
      <c r="W281" s="1">
        <f t="shared" si="20"/>
        <v>0</v>
      </c>
      <c r="X281" s="16">
        <v>0</v>
      </c>
      <c r="Y281" s="16">
        <v>0</v>
      </c>
      <c r="Z281" s="1">
        <v>151124903.34</v>
      </c>
      <c r="AA281" s="17">
        <v>42566</v>
      </c>
      <c r="AB281" s="17">
        <v>52177</v>
      </c>
      <c r="AC281" s="1">
        <v>183592999</v>
      </c>
      <c r="AD281" s="1">
        <v>183592999</v>
      </c>
      <c r="AE281" s="16">
        <f t="shared" si="21"/>
        <v>16.282191780821918</v>
      </c>
      <c r="AF281" s="16">
        <f t="shared" si="22"/>
        <v>26.331506849315069</v>
      </c>
      <c r="AG281" s="19">
        <v>7.4999999999999997E-3</v>
      </c>
      <c r="AH281" t="s">
        <v>261</v>
      </c>
      <c r="AI281">
        <v>0</v>
      </c>
      <c r="AJ281" s="16">
        <f t="shared" si="23"/>
        <v>16.282191780821918</v>
      </c>
      <c r="AK281" s="16">
        <f t="shared" si="24"/>
        <v>26.331506849315069</v>
      </c>
      <c r="AL281" s="19">
        <v>7.4999999999999997E-3</v>
      </c>
      <c r="AM281" t="s">
        <v>5</v>
      </c>
      <c r="AN281" t="s">
        <v>146</v>
      </c>
      <c r="AO281" s="20">
        <v>46234</v>
      </c>
    </row>
    <row r="282" spans="1:41" x14ac:dyDescent="0.3">
      <c r="A282">
        <v>23187000</v>
      </c>
      <c r="B282">
        <v>1</v>
      </c>
      <c r="C282">
        <v>1</v>
      </c>
      <c r="D282">
        <v>1</v>
      </c>
      <c r="E282" t="s">
        <v>255</v>
      </c>
      <c r="F282" t="s">
        <v>256</v>
      </c>
      <c r="G282" t="s">
        <v>211</v>
      </c>
      <c r="H282" t="s">
        <v>199</v>
      </c>
      <c r="I282" t="s">
        <v>200</v>
      </c>
      <c r="J282" t="s">
        <v>202</v>
      </c>
      <c r="K282" t="s">
        <v>141</v>
      </c>
      <c r="L282" t="s">
        <v>257</v>
      </c>
      <c r="M282" t="s">
        <v>539</v>
      </c>
      <c r="N282" t="s">
        <v>563</v>
      </c>
      <c r="O282" t="s">
        <v>590</v>
      </c>
      <c r="P282" t="s">
        <v>590</v>
      </c>
      <c r="Q282" t="s">
        <v>141</v>
      </c>
      <c r="R282" s="1">
        <v>75215937.049999997</v>
      </c>
      <c r="S282" s="1">
        <v>0</v>
      </c>
      <c r="T282" s="1">
        <v>3418906.23</v>
      </c>
      <c r="U282" s="1">
        <v>1134507.05</v>
      </c>
      <c r="V282" s="1">
        <v>0</v>
      </c>
      <c r="W282" s="1">
        <f t="shared" si="20"/>
        <v>-4.1909515857696533E-9</v>
      </c>
      <c r="X282" s="16">
        <v>0</v>
      </c>
      <c r="Y282" s="16">
        <v>0</v>
      </c>
      <c r="Z282" s="1">
        <v>71797030.819999993</v>
      </c>
      <c r="AA282" s="17">
        <v>42691</v>
      </c>
      <c r="AB282" s="17">
        <v>50061</v>
      </c>
      <c r="AC282" s="1">
        <v>102567186.91</v>
      </c>
      <c r="AD282" s="1">
        <v>102567186.91</v>
      </c>
      <c r="AE282" s="16">
        <f t="shared" si="21"/>
        <v>10.484931506849316</v>
      </c>
      <c r="AF282" s="16">
        <f t="shared" si="22"/>
        <v>20.19178082191781</v>
      </c>
      <c r="AG282" s="19">
        <v>0.03</v>
      </c>
      <c r="AH282" t="s">
        <v>261</v>
      </c>
      <c r="AI282">
        <v>0</v>
      </c>
      <c r="AJ282" s="16">
        <f t="shared" si="23"/>
        <v>10.484931506849316</v>
      </c>
      <c r="AK282" s="16">
        <f t="shared" si="24"/>
        <v>20.19178082191781</v>
      </c>
      <c r="AL282" s="19">
        <v>0.03</v>
      </c>
      <c r="AM282" t="s">
        <v>5</v>
      </c>
      <c r="AN282" t="s">
        <v>141</v>
      </c>
      <c r="AO282" s="20">
        <v>46234</v>
      </c>
    </row>
    <row r="283" spans="1:41" x14ac:dyDescent="0.3">
      <c r="A283">
        <v>23188000</v>
      </c>
      <c r="B283">
        <v>1</v>
      </c>
      <c r="C283">
        <v>1</v>
      </c>
      <c r="D283">
        <v>1</v>
      </c>
      <c r="E283" t="s">
        <v>441</v>
      </c>
      <c r="F283" t="s">
        <v>256</v>
      </c>
      <c r="G283" t="s">
        <v>211</v>
      </c>
      <c r="H283" t="s">
        <v>199</v>
      </c>
      <c r="I283" t="s">
        <v>200</v>
      </c>
      <c r="J283" t="s">
        <v>202</v>
      </c>
      <c r="K283" t="s">
        <v>145</v>
      </c>
      <c r="L283" t="s">
        <v>257</v>
      </c>
      <c r="M283" t="s">
        <v>539</v>
      </c>
      <c r="N283" t="s">
        <v>540</v>
      </c>
      <c r="O283" t="s">
        <v>145</v>
      </c>
      <c r="P283" t="s">
        <v>145</v>
      </c>
      <c r="Q283" t="s">
        <v>145</v>
      </c>
      <c r="R283" s="1">
        <v>3426600</v>
      </c>
      <c r="S283" s="1">
        <v>0</v>
      </c>
      <c r="T283" s="1">
        <v>0</v>
      </c>
      <c r="U283" s="1">
        <v>0</v>
      </c>
      <c r="V283" s="1">
        <v>0</v>
      </c>
      <c r="W283" s="1">
        <f t="shared" si="20"/>
        <v>31950</v>
      </c>
      <c r="X283" s="16">
        <v>0</v>
      </c>
      <c r="Y283" s="16">
        <v>0</v>
      </c>
      <c r="Z283" s="1">
        <v>3458550</v>
      </c>
      <c r="AA283" s="17">
        <v>42650</v>
      </c>
      <c r="AB283" s="17">
        <v>54175</v>
      </c>
      <c r="AC283" s="1">
        <v>3557250</v>
      </c>
      <c r="AD283" s="1">
        <v>3557250</v>
      </c>
      <c r="AE283" s="16">
        <f t="shared" si="21"/>
        <v>21.756164383561643</v>
      </c>
      <c r="AF283" s="16">
        <f t="shared" si="22"/>
        <v>31.575342465753426</v>
      </c>
      <c r="AG283" s="19">
        <v>0</v>
      </c>
      <c r="AH283" t="s">
        <v>542</v>
      </c>
      <c r="AI283">
        <v>0</v>
      </c>
      <c r="AJ283" s="16">
        <f t="shared" si="23"/>
        <v>21.756164383561643</v>
      </c>
      <c r="AK283" s="16">
        <f t="shared" si="24"/>
        <v>31.575342465753426</v>
      </c>
      <c r="AL283" s="19">
        <v>0</v>
      </c>
      <c r="AM283" t="s">
        <v>5</v>
      </c>
      <c r="AN283" t="s">
        <v>145</v>
      </c>
      <c r="AO283" s="20">
        <v>46234</v>
      </c>
    </row>
    <row r="284" spans="1:41" x14ac:dyDescent="0.3">
      <c r="A284">
        <v>23189000</v>
      </c>
      <c r="B284">
        <v>1</v>
      </c>
      <c r="C284">
        <v>1</v>
      </c>
      <c r="D284">
        <v>1</v>
      </c>
      <c r="E284" t="s">
        <v>255</v>
      </c>
      <c r="F284" t="s">
        <v>256</v>
      </c>
      <c r="G284" t="s">
        <v>211</v>
      </c>
      <c r="H284" t="s">
        <v>199</v>
      </c>
      <c r="I284" t="s">
        <v>200</v>
      </c>
      <c r="J284" t="s">
        <v>202</v>
      </c>
      <c r="K284" t="s">
        <v>148</v>
      </c>
      <c r="L284" t="s">
        <v>257</v>
      </c>
      <c r="M284" t="s">
        <v>539</v>
      </c>
      <c r="N284" t="s">
        <v>540</v>
      </c>
      <c r="O284" t="s">
        <v>591</v>
      </c>
      <c r="P284" t="s">
        <v>591</v>
      </c>
      <c r="Q284" t="s">
        <v>148</v>
      </c>
      <c r="R284" s="1">
        <v>14705876</v>
      </c>
      <c r="S284" s="1">
        <v>0</v>
      </c>
      <c r="T284" s="1">
        <v>0</v>
      </c>
      <c r="U284" s="1">
        <v>0</v>
      </c>
      <c r="V284" s="1">
        <v>0</v>
      </c>
      <c r="W284" s="1">
        <f t="shared" si="20"/>
        <v>0</v>
      </c>
      <c r="X284" s="16">
        <v>0</v>
      </c>
      <c r="Y284" s="16">
        <v>0</v>
      </c>
      <c r="Z284" s="1">
        <v>14705876</v>
      </c>
      <c r="AA284" s="17">
        <v>42787</v>
      </c>
      <c r="AB284" s="17">
        <v>47058</v>
      </c>
      <c r="AC284" s="1">
        <v>50000000</v>
      </c>
      <c r="AD284" s="1">
        <v>50000000</v>
      </c>
      <c r="AE284" s="16">
        <f t="shared" si="21"/>
        <v>2.2575342465753425</v>
      </c>
      <c r="AF284" s="16">
        <f t="shared" si="22"/>
        <v>11.701369863013699</v>
      </c>
      <c r="AG284" s="19">
        <v>8.3404099999999995E-2</v>
      </c>
      <c r="AH284" t="s">
        <v>268</v>
      </c>
      <c r="AI284">
        <v>3.8000000000000002E-4</v>
      </c>
      <c r="AJ284" s="16">
        <f t="shared" si="23"/>
        <v>2.2575342465753425</v>
      </c>
      <c r="AK284" s="16">
        <f t="shared" si="24"/>
        <v>11.701369863013699</v>
      </c>
      <c r="AL284" s="19">
        <v>8.3404099999999995E-2</v>
      </c>
      <c r="AM284" t="s">
        <v>5</v>
      </c>
      <c r="AN284" t="s">
        <v>148</v>
      </c>
      <c r="AO284" s="20">
        <v>46234</v>
      </c>
    </row>
    <row r="285" spans="1:41" x14ac:dyDescent="0.3">
      <c r="A285">
        <v>23190000</v>
      </c>
      <c r="B285">
        <v>1</v>
      </c>
      <c r="C285">
        <v>1</v>
      </c>
      <c r="D285">
        <v>1</v>
      </c>
      <c r="E285" t="s">
        <v>255</v>
      </c>
      <c r="F285" t="s">
        <v>256</v>
      </c>
      <c r="G285" t="s">
        <v>211</v>
      </c>
      <c r="H285" t="s">
        <v>199</v>
      </c>
      <c r="I285" t="s">
        <v>200</v>
      </c>
      <c r="J285" t="s">
        <v>202</v>
      </c>
      <c r="K285" t="s">
        <v>136</v>
      </c>
      <c r="L285" t="s">
        <v>257</v>
      </c>
      <c r="M285" t="s">
        <v>539</v>
      </c>
      <c r="N285" t="s">
        <v>540</v>
      </c>
      <c r="O285" t="s">
        <v>592</v>
      </c>
      <c r="P285" t="s">
        <v>592</v>
      </c>
      <c r="Q285" t="s">
        <v>136</v>
      </c>
      <c r="R285" s="1">
        <v>2127310.92</v>
      </c>
      <c r="S285" s="1">
        <v>0</v>
      </c>
      <c r="T285" s="1">
        <v>0</v>
      </c>
      <c r="U285" s="1">
        <v>0</v>
      </c>
      <c r="V285" s="1">
        <v>0</v>
      </c>
      <c r="W285" s="1">
        <f t="shared" si="20"/>
        <v>0</v>
      </c>
      <c r="X285" s="16">
        <v>0</v>
      </c>
      <c r="Y285" s="16">
        <v>0</v>
      </c>
      <c r="Z285" s="1">
        <v>2127310.92</v>
      </c>
      <c r="AA285" s="17">
        <v>42826</v>
      </c>
      <c r="AB285" s="17">
        <v>50009</v>
      </c>
      <c r="AC285" s="1">
        <v>3104381.84</v>
      </c>
      <c r="AD285" s="1">
        <v>3104381.84</v>
      </c>
      <c r="AE285" s="16">
        <f t="shared" si="21"/>
        <v>10.342465753424657</v>
      </c>
      <c r="AF285" s="16">
        <f t="shared" si="22"/>
        <v>19.67945205479452</v>
      </c>
      <c r="AG285" s="19">
        <v>4.6600000000000003E-2</v>
      </c>
      <c r="AH285" t="s">
        <v>593</v>
      </c>
      <c r="AI285">
        <v>1.9799999999999999E-4</v>
      </c>
      <c r="AJ285" s="16">
        <f t="shared" si="23"/>
        <v>10.342465753424657</v>
      </c>
      <c r="AK285" s="16">
        <f t="shared" si="24"/>
        <v>19.67945205479452</v>
      </c>
      <c r="AL285" s="19">
        <v>4.6600000000000003E-2</v>
      </c>
      <c r="AM285" t="s">
        <v>5</v>
      </c>
      <c r="AN285" t="s">
        <v>136</v>
      </c>
      <c r="AO285" s="20">
        <v>46234</v>
      </c>
    </row>
    <row r="286" spans="1:41" x14ac:dyDescent="0.3">
      <c r="A286">
        <v>23191000</v>
      </c>
      <c r="B286">
        <v>1</v>
      </c>
      <c r="C286">
        <v>1</v>
      </c>
      <c r="D286">
        <v>0</v>
      </c>
      <c r="E286" t="s">
        <v>255</v>
      </c>
      <c r="F286" t="s">
        <v>256</v>
      </c>
      <c r="G286" t="s">
        <v>207</v>
      </c>
      <c r="H286" t="s">
        <v>207</v>
      </c>
      <c r="I286" t="s">
        <v>207</v>
      </c>
      <c r="J286" t="s">
        <v>202</v>
      </c>
      <c r="K286" t="s">
        <v>136</v>
      </c>
      <c r="L286" t="s">
        <v>594</v>
      </c>
      <c r="M286" t="s">
        <v>539</v>
      </c>
      <c r="N286" t="s">
        <v>540</v>
      </c>
      <c r="O286" t="s">
        <v>595</v>
      </c>
      <c r="P286" t="s">
        <v>595</v>
      </c>
      <c r="Q286" t="s">
        <v>136</v>
      </c>
      <c r="R286" s="1">
        <v>37333303.380000003</v>
      </c>
      <c r="S286" s="1">
        <v>0</v>
      </c>
      <c r="T286" s="1">
        <v>0</v>
      </c>
      <c r="U286" s="1">
        <v>0</v>
      </c>
      <c r="V286" s="1">
        <v>0</v>
      </c>
      <c r="W286" s="1">
        <f t="shared" si="20"/>
        <v>0</v>
      </c>
      <c r="X286" s="16">
        <v>0</v>
      </c>
      <c r="Y286" s="16">
        <v>0</v>
      </c>
      <c r="Z286" s="1">
        <v>37333303.380000003</v>
      </c>
      <c r="AA286" s="17">
        <v>42908</v>
      </c>
      <c r="AB286" s="17">
        <v>50010</v>
      </c>
      <c r="AC286" s="1">
        <v>70000000</v>
      </c>
      <c r="AD286" s="1">
        <v>70000000</v>
      </c>
      <c r="AE286" s="16">
        <f t="shared" si="21"/>
        <v>10.345205479452055</v>
      </c>
      <c r="AF286" s="16">
        <f t="shared" si="22"/>
        <v>19.457534246575342</v>
      </c>
      <c r="AG286" s="19">
        <v>7.3499999999999996E-2</v>
      </c>
      <c r="AH286" t="s">
        <v>261</v>
      </c>
      <c r="AI286">
        <v>0</v>
      </c>
      <c r="AJ286" s="16">
        <f t="shared" si="23"/>
        <v>10.345205479452055</v>
      </c>
      <c r="AK286" s="16">
        <f t="shared" si="24"/>
        <v>19.457534246575342</v>
      </c>
      <c r="AL286" s="19">
        <v>7.3499999999999996E-2</v>
      </c>
      <c r="AM286" t="s">
        <v>5</v>
      </c>
      <c r="AN286" t="s">
        <v>136</v>
      </c>
      <c r="AO286" s="20">
        <v>46234</v>
      </c>
    </row>
    <row r="287" spans="1:41" x14ac:dyDescent="0.3">
      <c r="A287">
        <v>23192000</v>
      </c>
      <c r="B287">
        <v>1</v>
      </c>
      <c r="C287">
        <v>1</v>
      </c>
      <c r="D287">
        <v>0</v>
      </c>
      <c r="E287" t="s">
        <v>255</v>
      </c>
      <c r="F287" t="s">
        <v>256</v>
      </c>
      <c r="G287" t="s">
        <v>211</v>
      </c>
      <c r="H287" t="s">
        <v>204</v>
      </c>
      <c r="I287" t="s">
        <v>205</v>
      </c>
      <c r="J287" t="s">
        <v>202</v>
      </c>
      <c r="K287" t="s">
        <v>136</v>
      </c>
      <c r="L287" t="s">
        <v>475</v>
      </c>
      <c r="M287" t="s">
        <v>539</v>
      </c>
      <c r="N287" t="s">
        <v>540</v>
      </c>
      <c r="O287" t="s">
        <v>596</v>
      </c>
      <c r="P287" t="s">
        <v>596</v>
      </c>
      <c r="Q287" t="s">
        <v>136</v>
      </c>
      <c r="R287" s="1">
        <v>83842985.459999993</v>
      </c>
      <c r="S287" s="1">
        <v>0</v>
      </c>
      <c r="T287" s="1">
        <v>0</v>
      </c>
      <c r="U287" s="1">
        <v>0</v>
      </c>
      <c r="V287" s="1">
        <v>0</v>
      </c>
      <c r="W287" s="1">
        <f t="shared" si="20"/>
        <v>0</v>
      </c>
      <c r="X287" s="16">
        <v>0</v>
      </c>
      <c r="Y287" s="16">
        <v>0</v>
      </c>
      <c r="Z287" s="1">
        <v>83842985.459999993</v>
      </c>
      <c r="AA287" s="17">
        <v>42951</v>
      </c>
      <c r="AB287" s="17">
        <v>50191</v>
      </c>
      <c r="AC287" s="1">
        <v>114331343.78</v>
      </c>
      <c r="AD287" s="1">
        <v>114331343.78</v>
      </c>
      <c r="AE287" s="16">
        <f t="shared" si="21"/>
        <v>10.841095890410958</v>
      </c>
      <c r="AF287" s="16">
        <f t="shared" si="22"/>
        <v>19.835616438356166</v>
      </c>
      <c r="AG287" s="19">
        <v>6.6400000000000001E-2</v>
      </c>
      <c r="AH287" t="s">
        <v>261</v>
      </c>
      <c r="AI287">
        <v>0</v>
      </c>
      <c r="AJ287" s="16">
        <f t="shared" si="23"/>
        <v>10.841095890410958</v>
      </c>
      <c r="AK287" s="16">
        <f t="shared" si="24"/>
        <v>19.835616438356166</v>
      </c>
      <c r="AL287" s="19">
        <v>6.6400000000000001E-2</v>
      </c>
      <c r="AM287" t="s">
        <v>5</v>
      </c>
      <c r="AN287" t="s">
        <v>136</v>
      </c>
      <c r="AO287" s="20">
        <v>46234</v>
      </c>
    </row>
    <row r="288" spans="1:41" x14ac:dyDescent="0.3">
      <c r="A288">
        <v>23193000</v>
      </c>
      <c r="B288">
        <v>1</v>
      </c>
      <c r="C288">
        <v>1</v>
      </c>
      <c r="D288">
        <v>1</v>
      </c>
      <c r="E288" t="s">
        <v>255</v>
      </c>
      <c r="F288" t="s">
        <v>256</v>
      </c>
      <c r="G288" t="s">
        <v>211</v>
      </c>
      <c r="H288" t="s">
        <v>199</v>
      </c>
      <c r="I288" t="s">
        <v>200</v>
      </c>
      <c r="J288" t="s">
        <v>202</v>
      </c>
      <c r="K288" t="s">
        <v>136</v>
      </c>
      <c r="L288" t="s">
        <v>257</v>
      </c>
      <c r="M288" t="s">
        <v>539</v>
      </c>
      <c r="N288" t="s">
        <v>540</v>
      </c>
      <c r="O288" t="s">
        <v>597</v>
      </c>
      <c r="P288" t="s">
        <v>597</v>
      </c>
      <c r="Q288" t="s">
        <v>136</v>
      </c>
      <c r="R288" s="1">
        <v>36802500.068999998</v>
      </c>
      <c r="S288" s="1">
        <v>0</v>
      </c>
      <c r="T288" s="1">
        <v>0</v>
      </c>
      <c r="U288" s="1">
        <v>0</v>
      </c>
      <c r="V288" s="1">
        <v>0</v>
      </c>
      <c r="W288" s="1">
        <f t="shared" si="20"/>
        <v>0</v>
      </c>
      <c r="X288" s="16">
        <v>0</v>
      </c>
      <c r="Y288" s="16">
        <v>0</v>
      </c>
      <c r="Z288" s="1">
        <v>36802500.068999998</v>
      </c>
      <c r="AA288" s="17">
        <v>42958</v>
      </c>
      <c r="AB288" s="17">
        <v>50010</v>
      </c>
      <c r="AC288" s="1">
        <v>65000000</v>
      </c>
      <c r="AD288" s="1">
        <v>52575000</v>
      </c>
      <c r="AE288" s="16">
        <f t="shared" si="21"/>
        <v>10.345205479452055</v>
      </c>
      <c r="AF288" s="16">
        <f t="shared" si="22"/>
        <v>19.32054794520548</v>
      </c>
      <c r="AG288" s="19">
        <v>4.1075E-2</v>
      </c>
      <c r="AH288" t="s">
        <v>261</v>
      </c>
      <c r="AI288">
        <v>0</v>
      </c>
      <c r="AJ288" s="16">
        <f t="shared" si="23"/>
        <v>10.345205479452055</v>
      </c>
      <c r="AK288" s="16">
        <f t="shared" si="24"/>
        <v>19.32054794520548</v>
      </c>
      <c r="AL288" s="19">
        <v>4.1075E-2</v>
      </c>
      <c r="AM288" t="s">
        <v>5</v>
      </c>
      <c r="AN288" t="s">
        <v>136</v>
      </c>
      <c r="AO288" s="20">
        <v>46234</v>
      </c>
    </row>
    <row r="289" spans="1:41" x14ac:dyDescent="0.3">
      <c r="A289">
        <v>23195000</v>
      </c>
      <c r="B289">
        <v>1</v>
      </c>
      <c r="C289">
        <v>1</v>
      </c>
      <c r="D289">
        <v>1</v>
      </c>
      <c r="E289" t="s">
        <v>255</v>
      </c>
      <c r="F289" t="s">
        <v>256</v>
      </c>
      <c r="G289" t="s">
        <v>211</v>
      </c>
      <c r="H289" t="s">
        <v>199</v>
      </c>
      <c r="I289" t="s">
        <v>200</v>
      </c>
      <c r="J289" t="s">
        <v>202</v>
      </c>
      <c r="K289" t="s">
        <v>136</v>
      </c>
      <c r="L289" t="s">
        <v>257</v>
      </c>
      <c r="M289" t="s">
        <v>539</v>
      </c>
      <c r="N289" t="s">
        <v>540</v>
      </c>
      <c r="O289" t="s">
        <v>598</v>
      </c>
      <c r="P289" t="s">
        <v>598</v>
      </c>
      <c r="Q289" t="s">
        <v>136</v>
      </c>
      <c r="R289" s="1">
        <v>21803319</v>
      </c>
      <c r="S289" s="1">
        <v>0</v>
      </c>
      <c r="T289" s="1">
        <v>0</v>
      </c>
      <c r="U289" s="1">
        <v>0</v>
      </c>
      <c r="V289" s="1">
        <v>0</v>
      </c>
      <c r="W289" s="1">
        <f t="shared" si="20"/>
        <v>0</v>
      </c>
      <c r="X289" s="16">
        <v>0</v>
      </c>
      <c r="Y289" s="16">
        <v>0</v>
      </c>
      <c r="Z289" s="1">
        <v>21803319</v>
      </c>
      <c r="AA289" s="17">
        <v>43089</v>
      </c>
      <c r="AB289" s="17">
        <v>50192</v>
      </c>
      <c r="AC289" s="1">
        <v>35000000</v>
      </c>
      <c r="AD289" s="1">
        <v>30100000</v>
      </c>
      <c r="AE289" s="16">
        <f t="shared" si="21"/>
        <v>10.843835616438357</v>
      </c>
      <c r="AF289" s="16">
        <f t="shared" si="22"/>
        <v>19.460273972602739</v>
      </c>
      <c r="AG289" s="19">
        <v>4.1399999999999999E-2</v>
      </c>
      <c r="AH289" t="s">
        <v>261</v>
      </c>
      <c r="AI289">
        <v>0</v>
      </c>
      <c r="AJ289" s="16">
        <f t="shared" si="23"/>
        <v>10.843835616438357</v>
      </c>
      <c r="AK289" s="16">
        <f t="shared" si="24"/>
        <v>19.460273972602739</v>
      </c>
      <c r="AL289" s="19">
        <v>4.1399999999999999E-2</v>
      </c>
      <c r="AM289" t="s">
        <v>5</v>
      </c>
      <c r="AN289" t="s">
        <v>136</v>
      </c>
      <c r="AO289" s="20">
        <v>46234</v>
      </c>
    </row>
    <row r="290" spans="1:41" x14ac:dyDescent="0.3">
      <c r="A290">
        <v>23196000</v>
      </c>
      <c r="B290">
        <v>1</v>
      </c>
      <c r="C290">
        <v>1</v>
      </c>
      <c r="D290">
        <v>1</v>
      </c>
      <c r="E290" t="s">
        <v>572</v>
      </c>
      <c r="F290" t="s">
        <v>256</v>
      </c>
      <c r="G290" t="s">
        <v>211</v>
      </c>
      <c r="H290" t="s">
        <v>199</v>
      </c>
      <c r="I290" t="s">
        <v>200</v>
      </c>
      <c r="J290" t="s">
        <v>202</v>
      </c>
      <c r="K290" t="s">
        <v>141</v>
      </c>
      <c r="L290" t="s">
        <v>257</v>
      </c>
      <c r="M290" t="s">
        <v>539</v>
      </c>
      <c r="N290" t="s">
        <v>563</v>
      </c>
      <c r="O290" t="s">
        <v>599</v>
      </c>
      <c r="P290" t="s">
        <v>599</v>
      </c>
      <c r="Q290" t="s">
        <v>141</v>
      </c>
      <c r="R290" s="1">
        <v>57433811.619000003</v>
      </c>
      <c r="S290" s="1">
        <v>0</v>
      </c>
      <c r="T290" s="1">
        <v>0</v>
      </c>
      <c r="U290" s="1">
        <v>0</v>
      </c>
      <c r="V290" s="1">
        <v>0</v>
      </c>
      <c r="W290" s="1">
        <f t="shared" si="20"/>
        <v>305387.64999999851</v>
      </c>
      <c r="X290" s="16">
        <v>0</v>
      </c>
      <c r="Y290" s="16">
        <v>0</v>
      </c>
      <c r="Z290" s="1">
        <v>57739199.269000001</v>
      </c>
      <c r="AA290" s="17">
        <v>43446</v>
      </c>
      <c r="AB290" s="17">
        <v>50669</v>
      </c>
      <c r="AC290" s="1">
        <v>75163134.240999997</v>
      </c>
      <c r="AD290" s="1">
        <v>75163134.240999997</v>
      </c>
      <c r="AE290" s="16">
        <f t="shared" si="21"/>
        <v>12.150684931506849</v>
      </c>
      <c r="AF290" s="16">
        <f t="shared" si="22"/>
        <v>19.789041095890411</v>
      </c>
      <c r="AG290" s="19">
        <v>0.02</v>
      </c>
      <c r="AH290" t="s">
        <v>261</v>
      </c>
      <c r="AI290">
        <v>0</v>
      </c>
      <c r="AJ290" s="16">
        <f t="shared" si="23"/>
        <v>12.150684931506849</v>
      </c>
      <c r="AK290" s="16">
        <f t="shared" si="24"/>
        <v>19.789041095890411</v>
      </c>
      <c r="AL290" s="19">
        <v>0.02</v>
      </c>
      <c r="AM290" t="s">
        <v>5</v>
      </c>
      <c r="AN290" t="s">
        <v>141</v>
      </c>
      <c r="AO290" s="20">
        <v>46234</v>
      </c>
    </row>
    <row r="291" spans="1:41" x14ac:dyDescent="0.3">
      <c r="A291">
        <v>23197000</v>
      </c>
      <c r="B291">
        <v>1</v>
      </c>
      <c r="C291">
        <v>1</v>
      </c>
      <c r="D291">
        <v>1</v>
      </c>
      <c r="E291" t="s">
        <v>255</v>
      </c>
      <c r="F291" t="s">
        <v>256</v>
      </c>
      <c r="G291" t="s">
        <v>211</v>
      </c>
      <c r="H291" t="s">
        <v>199</v>
      </c>
      <c r="I291" t="s">
        <v>200</v>
      </c>
      <c r="J291" t="s">
        <v>202</v>
      </c>
      <c r="K291" t="s">
        <v>137</v>
      </c>
      <c r="L291" t="s">
        <v>257</v>
      </c>
      <c r="M291" t="s">
        <v>539</v>
      </c>
      <c r="N291" t="s">
        <v>563</v>
      </c>
      <c r="O291" t="s">
        <v>600</v>
      </c>
      <c r="P291" t="s">
        <v>600</v>
      </c>
      <c r="Q291" t="s">
        <v>137</v>
      </c>
      <c r="R291" s="1">
        <v>114995000</v>
      </c>
      <c r="S291" s="1">
        <v>0</v>
      </c>
      <c r="T291" s="1">
        <v>0</v>
      </c>
      <c r="U291" s="1">
        <v>0</v>
      </c>
      <c r="V291" s="1">
        <v>0</v>
      </c>
      <c r="W291" s="1">
        <f t="shared" si="20"/>
        <v>0</v>
      </c>
      <c r="X291" s="16">
        <v>0</v>
      </c>
      <c r="Y291" s="16">
        <v>0</v>
      </c>
      <c r="Z291" s="1">
        <v>114995000</v>
      </c>
      <c r="AA291" s="17">
        <v>43454</v>
      </c>
      <c r="AB291" s="17">
        <v>46733</v>
      </c>
      <c r="AC291" s="1">
        <v>675000000</v>
      </c>
      <c r="AD291" s="1">
        <v>675000000</v>
      </c>
      <c r="AE291" s="16">
        <f t="shared" si="21"/>
        <v>1.3671232876712329</v>
      </c>
      <c r="AF291" s="16">
        <f t="shared" si="22"/>
        <v>8.9835616438356158</v>
      </c>
      <c r="AG291" s="19">
        <v>6.3E-2</v>
      </c>
      <c r="AH291" t="s">
        <v>261</v>
      </c>
      <c r="AI291">
        <v>0</v>
      </c>
      <c r="AJ291" s="16">
        <f t="shared" si="23"/>
        <v>1.3671232876712329</v>
      </c>
      <c r="AK291" s="16">
        <f t="shared" si="24"/>
        <v>8.9835616438356158</v>
      </c>
      <c r="AL291" s="19">
        <v>6.3E-2</v>
      </c>
      <c r="AM291" t="s">
        <v>5</v>
      </c>
      <c r="AN291" t="s">
        <v>137</v>
      </c>
      <c r="AO291" s="20">
        <v>46234</v>
      </c>
    </row>
    <row r="292" spans="1:41" x14ac:dyDescent="0.3">
      <c r="A292">
        <v>23197001</v>
      </c>
      <c r="B292">
        <v>1</v>
      </c>
      <c r="C292">
        <v>1</v>
      </c>
      <c r="D292">
        <v>1</v>
      </c>
      <c r="E292" t="s">
        <v>572</v>
      </c>
      <c r="F292" t="s">
        <v>256</v>
      </c>
      <c r="G292" t="s">
        <v>211</v>
      </c>
      <c r="H292" t="s">
        <v>199</v>
      </c>
      <c r="I292" t="s">
        <v>200</v>
      </c>
      <c r="J292" t="s">
        <v>202</v>
      </c>
      <c r="K292" t="s">
        <v>137</v>
      </c>
      <c r="L292" t="s">
        <v>257</v>
      </c>
      <c r="M292" t="s">
        <v>539</v>
      </c>
      <c r="N292" t="s">
        <v>563</v>
      </c>
      <c r="O292" t="s">
        <v>601</v>
      </c>
      <c r="P292" t="s">
        <v>601</v>
      </c>
      <c r="Q292" t="s">
        <v>137</v>
      </c>
      <c r="R292" s="1">
        <v>38437680.281000003</v>
      </c>
      <c r="S292" s="1">
        <v>0</v>
      </c>
      <c r="T292" s="1">
        <v>0</v>
      </c>
      <c r="U292" s="1">
        <v>0</v>
      </c>
      <c r="V292" s="1">
        <v>0</v>
      </c>
      <c r="W292" s="1">
        <f t="shared" si="20"/>
        <v>204381.22599999607</v>
      </c>
      <c r="X292" s="16">
        <v>0</v>
      </c>
      <c r="Y292" s="16">
        <v>0</v>
      </c>
      <c r="Z292" s="1">
        <v>38642061.506999999</v>
      </c>
      <c r="AA292" s="17">
        <v>43454</v>
      </c>
      <c r="AB292" s="17">
        <v>46733</v>
      </c>
      <c r="AC292" s="1">
        <v>236782800</v>
      </c>
      <c r="AD292" s="1">
        <v>236782800</v>
      </c>
      <c r="AE292" s="16">
        <f t="shared" si="21"/>
        <v>1.3671232876712329</v>
      </c>
      <c r="AF292" s="16">
        <f t="shared" si="22"/>
        <v>8.9835616438356158</v>
      </c>
      <c r="AG292" s="19">
        <v>5.8999999999999997E-2</v>
      </c>
      <c r="AH292" t="s">
        <v>261</v>
      </c>
      <c r="AI292">
        <v>0</v>
      </c>
      <c r="AJ292" s="16">
        <f t="shared" si="23"/>
        <v>1.3671232876712329</v>
      </c>
      <c r="AK292" s="16">
        <f t="shared" si="24"/>
        <v>8.9835616438356158</v>
      </c>
      <c r="AL292" s="19">
        <v>5.8999999999999997E-2</v>
      </c>
      <c r="AM292" t="s">
        <v>5</v>
      </c>
      <c r="AN292" t="s">
        <v>137</v>
      </c>
      <c r="AO292" s="20">
        <v>46234</v>
      </c>
    </row>
    <row r="293" spans="1:41" x14ac:dyDescent="0.3">
      <c r="A293">
        <v>23198000</v>
      </c>
      <c r="B293">
        <v>1</v>
      </c>
      <c r="C293">
        <v>1</v>
      </c>
      <c r="D293">
        <v>0</v>
      </c>
      <c r="E293" t="s">
        <v>255</v>
      </c>
      <c r="F293" t="s">
        <v>256</v>
      </c>
      <c r="G293" t="s">
        <v>207</v>
      </c>
      <c r="H293" t="s">
        <v>207</v>
      </c>
      <c r="I293" t="s">
        <v>207</v>
      </c>
      <c r="J293" t="s">
        <v>202</v>
      </c>
      <c r="K293" t="s">
        <v>136</v>
      </c>
      <c r="L293" t="s">
        <v>405</v>
      </c>
      <c r="M293" t="s">
        <v>539</v>
      </c>
      <c r="N293" t="s">
        <v>540</v>
      </c>
      <c r="O293" t="s">
        <v>602</v>
      </c>
      <c r="P293" t="s">
        <v>602</v>
      </c>
      <c r="Q293" t="s">
        <v>136</v>
      </c>
      <c r="R293" s="1">
        <v>64284737.289999999</v>
      </c>
      <c r="S293" s="1">
        <v>0</v>
      </c>
      <c r="T293" s="1">
        <v>2010545.82</v>
      </c>
      <c r="U293" s="1">
        <v>1438324.89</v>
      </c>
      <c r="V293" s="1">
        <v>34399.11</v>
      </c>
      <c r="W293" s="1">
        <f t="shared" si="20"/>
        <v>0</v>
      </c>
      <c r="X293" s="16">
        <v>0</v>
      </c>
      <c r="Y293" s="16">
        <v>0</v>
      </c>
      <c r="Z293" s="1">
        <v>62274191.469999999</v>
      </c>
      <c r="AA293" s="17">
        <v>43706</v>
      </c>
      <c r="AB293" s="17">
        <v>50982</v>
      </c>
      <c r="AC293" s="1">
        <v>84000000</v>
      </c>
      <c r="AD293" s="1">
        <v>84000000</v>
      </c>
      <c r="AE293" s="16">
        <f t="shared" si="21"/>
        <v>13.008219178082191</v>
      </c>
      <c r="AF293" s="16">
        <f t="shared" si="22"/>
        <v>19.934246575342467</v>
      </c>
      <c r="AG293" s="19">
        <v>4.0300000000000002E-2</v>
      </c>
      <c r="AH293" t="s">
        <v>261</v>
      </c>
      <c r="AI293">
        <v>0</v>
      </c>
      <c r="AJ293" s="16">
        <f t="shared" si="23"/>
        <v>13.008219178082191</v>
      </c>
      <c r="AK293" s="16">
        <f t="shared" si="24"/>
        <v>19.934246575342467</v>
      </c>
      <c r="AL293" s="19">
        <v>4.0300000000000002E-2</v>
      </c>
      <c r="AM293" t="s">
        <v>5</v>
      </c>
      <c r="AN293" t="s">
        <v>136</v>
      </c>
      <c r="AO293" s="20">
        <v>46234</v>
      </c>
    </row>
    <row r="294" spans="1:41" x14ac:dyDescent="0.3">
      <c r="A294">
        <v>23199000</v>
      </c>
      <c r="B294">
        <v>1</v>
      </c>
      <c r="C294">
        <v>1</v>
      </c>
      <c r="D294">
        <v>1</v>
      </c>
      <c r="E294" t="s">
        <v>255</v>
      </c>
      <c r="F294" t="s">
        <v>256</v>
      </c>
      <c r="G294" t="s">
        <v>211</v>
      </c>
      <c r="H294" t="s">
        <v>199</v>
      </c>
      <c r="I294" t="s">
        <v>200</v>
      </c>
      <c r="J294" t="s">
        <v>202</v>
      </c>
      <c r="K294" t="s">
        <v>136</v>
      </c>
      <c r="L294" t="s">
        <v>257</v>
      </c>
      <c r="M294" t="s">
        <v>539</v>
      </c>
      <c r="N294" t="s">
        <v>540</v>
      </c>
      <c r="O294" t="s">
        <v>603</v>
      </c>
      <c r="P294" t="s">
        <v>603</v>
      </c>
      <c r="Q294" t="s">
        <v>136</v>
      </c>
      <c r="R294" s="1">
        <v>71999999.989999995</v>
      </c>
      <c r="S294" s="1">
        <v>0</v>
      </c>
      <c r="T294" s="1">
        <v>2666666.67</v>
      </c>
      <c r="U294" s="1">
        <v>1796786.99</v>
      </c>
      <c r="V294" s="1">
        <v>0</v>
      </c>
      <c r="W294" s="1">
        <f t="shared" si="20"/>
        <v>0</v>
      </c>
      <c r="X294" s="16">
        <v>0</v>
      </c>
      <c r="Y294" s="16">
        <v>0</v>
      </c>
      <c r="Z294" s="1">
        <v>69333333.319999993</v>
      </c>
      <c r="AA294" s="17">
        <v>43791</v>
      </c>
      <c r="AB294" s="17">
        <v>50982</v>
      </c>
      <c r="AC294" s="1">
        <v>80000000</v>
      </c>
      <c r="AD294" s="1">
        <v>80000000</v>
      </c>
      <c r="AE294" s="16">
        <f t="shared" si="21"/>
        <v>13.008219178082191</v>
      </c>
      <c r="AF294" s="16">
        <f t="shared" si="22"/>
        <v>19.701369863013699</v>
      </c>
      <c r="AG294" s="19">
        <v>5.4300000000000001E-2</v>
      </c>
      <c r="AH294" t="s">
        <v>261</v>
      </c>
      <c r="AI294">
        <v>0</v>
      </c>
      <c r="AJ294" s="16">
        <f t="shared" si="23"/>
        <v>13.008219178082191</v>
      </c>
      <c r="AK294" s="16">
        <f t="shared" si="24"/>
        <v>19.701369863013699</v>
      </c>
      <c r="AL294" s="19">
        <v>5.4300000000000001E-2</v>
      </c>
      <c r="AM294" t="s">
        <v>5</v>
      </c>
      <c r="AN294" t="s">
        <v>136</v>
      </c>
      <c r="AO294" s="20">
        <v>46234</v>
      </c>
    </row>
    <row r="295" spans="1:41" x14ac:dyDescent="0.3">
      <c r="A295">
        <v>23200000</v>
      </c>
      <c r="B295">
        <v>1</v>
      </c>
      <c r="C295">
        <v>1</v>
      </c>
      <c r="D295">
        <v>1</v>
      </c>
      <c r="E295" t="s">
        <v>572</v>
      </c>
      <c r="F295" t="s">
        <v>256</v>
      </c>
      <c r="G295" t="s">
        <v>211</v>
      </c>
      <c r="H295" t="s">
        <v>199</v>
      </c>
      <c r="I295" t="s">
        <v>200</v>
      </c>
      <c r="J295" t="s">
        <v>202</v>
      </c>
      <c r="K295" t="s">
        <v>141</v>
      </c>
      <c r="L295" t="s">
        <v>257</v>
      </c>
      <c r="M295" t="s">
        <v>539</v>
      </c>
      <c r="N295" t="s">
        <v>563</v>
      </c>
      <c r="O295" t="s">
        <v>604</v>
      </c>
      <c r="P295" t="s">
        <v>604</v>
      </c>
      <c r="Q295" t="s">
        <v>141</v>
      </c>
      <c r="R295" s="1">
        <v>36055807.572999999</v>
      </c>
      <c r="S295" s="1">
        <v>0</v>
      </c>
      <c r="T295" s="1">
        <v>0</v>
      </c>
      <c r="U295" s="1">
        <v>0</v>
      </c>
      <c r="V295" s="1">
        <v>0</v>
      </c>
      <c r="W295" s="1">
        <f t="shared" si="20"/>
        <v>191716.30799999833</v>
      </c>
      <c r="X295" s="16">
        <v>0</v>
      </c>
      <c r="Y295" s="16">
        <v>0</v>
      </c>
      <c r="Z295" s="1">
        <v>36247523.880999997</v>
      </c>
      <c r="AA295" s="17">
        <v>43773</v>
      </c>
      <c r="AB295" s="17">
        <v>51034</v>
      </c>
      <c r="AC295" s="1">
        <v>113542860.57799999</v>
      </c>
      <c r="AD295" s="1">
        <v>113542860.57799999</v>
      </c>
      <c r="AE295" s="16">
        <f t="shared" si="21"/>
        <v>13.150684931506849</v>
      </c>
      <c r="AF295" s="16">
        <f t="shared" si="22"/>
        <v>19.893150684931506</v>
      </c>
      <c r="AG295" s="19">
        <v>0.02</v>
      </c>
      <c r="AH295" t="s">
        <v>261</v>
      </c>
      <c r="AI295">
        <v>0</v>
      </c>
      <c r="AJ295" s="16">
        <f t="shared" si="23"/>
        <v>13.150684931506849</v>
      </c>
      <c r="AK295" s="16">
        <f t="shared" si="24"/>
        <v>19.893150684931506</v>
      </c>
      <c r="AL295" s="19">
        <v>0.02</v>
      </c>
      <c r="AM295" t="s">
        <v>5</v>
      </c>
      <c r="AN295" t="s">
        <v>141</v>
      </c>
      <c r="AO295" s="20">
        <v>46234</v>
      </c>
    </row>
    <row r="296" spans="1:41" x14ac:dyDescent="0.3">
      <c r="A296">
        <v>23201000</v>
      </c>
      <c r="B296">
        <v>1</v>
      </c>
      <c r="C296">
        <v>1</v>
      </c>
      <c r="D296">
        <v>1</v>
      </c>
      <c r="E296" t="s">
        <v>572</v>
      </c>
      <c r="F296" t="s">
        <v>256</v>
      </c>
      <c r="G296" t="s">
        <v>211</v>
      </c>
      <c r="H296" t="s">
        <v>199</v>
      </c>
      <c r="I296" t="s">
        <v>200</v>
      </c>
      <c r="J296" t="s">
        <v>202</v>
      </c>
      <c r="K296" t="s">
        <v>141</v>
      </c>
      <c r="L296" t="s">
        <v>257</v>
      </c>
      <c r="M296" t="s">
        <v>539</v>
      </c>
      <c r="N296" t="s">
        <v>563</v>
      </c>
      <c r="O296" t="s">
        <v>605</v>
      </c>
      <c r="P296" t="s">
        <v>605</v>
      </c>
      <c r="Q296" t="s">
        <v>141</v>
      </c>
      <c r="R296" s="1">
        <v>44533383.545999996</v>
      </c>
      <c r="S296" s="1">
        <v>0</v>
      </c>
      <c r="T296" s="1">
        <v>0</v>
      </c>
      <c r="U296" s="1">
        <v>0</v>
      </c>
      <c r="V296" s="1">
        <v>0</v>
      </c>
      <c r="W296" s="1">
        <f t="shared" si="20"/>
        <v>236793.36200000346</v>
      </c>
      <c r="X296" s="16">
        <v>0</v>
      </c>
      <c r="Y296" s="16">
        <v>0</v>
      </c>
      <c r="Z296" s="1">
        <v>44770176.908</v>
      </c>
      <c r="AA296" s="17">
        <v>43773</v>
      </c>
      <c r="AB296" s="17">
        <v>51034</v>
      </c>
      <c r="AC296" s="1">
        <v>60384134.346000001</v>
      </c>
      <c r="AD296" s="1">
        <v>60384134.346000001</v>
      </c>
      <c r="AE296" s="16">
        <f t="shared" si="21"/>
        <v>13.150684931506849</v>
      </c>
      <c r="AF296" s="16">
        <f t="shared" si="22"/>
        <v>19.893150684931506</v>
      </c>
      <c r="AG296" s="19">
        <v>0.02</v>
      </c>
      <c r="AH296" t="s">
        <v>261</v>
      </c>
      <c r="AI296">
        <v>0</v>
      </c>
      <c r="AJ296" s="16">
        <f t="shared" si="23"/>
        <v>13.150684931506849</v>
      </c>
      <c r="AK296" s="16">
        <f t="shared" si="24"/>
        <v>19.893150684931506</v>
      </c>
      <c r="AL296" s="19">
        <v>0.02</v>
      </c>
      <c r="AM296" t="s">
        <v>5</v>
      </c>
      <c r="AN296" t="s">
        <v>141</v>
      </c>
      <c r="AO296" s="20">
        <v>46234</v>
      </c>
    </row>
    <row r="297" spans="1:41" x14ac:dyDescent="0.3">
      <c r="A297">
        <v>23202000</v>
      </c>
      <c r="B297">
        <v>1</v>
      </c>
      <c r="C297">
        <v>1</v>
      </c>
      <c r="D297">
        <v>1</v>
      </c>
      <c r="E297" t="s">
        <v>255</v>
      </c>
      <c r="F297" t="s">
        <v>256</v>
      </c>
      <c r="G297" t="s">
        <v>211</v>
      </c>
      <c r="H297" t="s">
        <v>199</v>
      </c>
      <c r="I297" t="s">
        <v>200</v>
      </c>
      <c r="J297" t="s">
        <v>202</v>
      </c>
      <c r="K297" t="s">
        <v>136</v>
      </c>
      <c r="L297" t="s">
        <v>257</v>
      </c>
      <c r="M297" t="s">
        <v>539</v>
      </c>
      <c r="N297" t="s">
        <v>540</v>
      </c>
      <c r="O297" t="s">
        <v>606</v>
      </c>
      <c r="P297" t="s">
        <v>606</v>
      </c>
      <c r="Q297" t="s">
        <v>136</v>
      </c>
      <c r="R297" s="1">
        <v>140000000</v>
      </c>
      <c r="S297" s="1">
        <v>0</v>
      </c>
      <c r="T297" s="1">
        <v>5000000</v>
      </c>
      <c r="U297" s="1">
        <v>2224288.89</v>
      </c>
      <c r="V297" s="1">
        <v>0</v>
      </c>
      <c r="W297" s="1">
        <f t="shared" si="20"/>
        <v>0</v>
      </c>
      <c r="X297" s="16">
        <v>0</v>
      </c>
      <c r="Y297" s="16">
        <v>0</v>
      </c>
      <c r="Z297" s="1">
        <v>135000000</v>
      </c>
      <c r="AA297" s="17">
        <v>43809</v>
      </c>
      <c r="AB297" s="17">
        <v>51166</v>
      </c>
      <c r="AC297" s="1">
        <v>150000000</v>
      </c>
      <c r="AD297" s="1">
        <v>150000000</v>
      </c>
      <c r="AE297" s="16">
        <f t="shared" si="21"/>
        <v>13.512328767123288</v>
      </c>
      <c r="AF297" s="16">
        <f t="shared" si="22"/>
        <v>20.156164383561645</v>
      </c>
      <c r="AG297" s="19">
        <v>3.1600000000000003E-2</v>
      </c>
      <c r="AH297" t="s">
        <v>261</v>
      </c>
      <c r="AI297">
        <v>0</v>
      </c>
      <c r="AJ297" s="16">
        <f t="shared" si="23"/>
        <v>13.512328767123288</v>
      </c>
      <c r="AK297" s="16">
        <f t="shared" si="24"/>
        <v>20.156164383561645</v>
      </c>
      <c r="AL297" s="19">
        <v>3.1600000000000003E-2</v>
      </c>
      <c r="AM297" t="s">
        <v>5</v>
      </c>
      <c r="AN297" t="s">
        <v>136</v>
      </c>
      <c r="AO297" s="20">
        <v>46234</v>
      </c>
    </row>
    <row r="298" spans="1:41" x14ac:dyDescent="0.3">
      <c r="A298">
        <v>23203000</v>
      </c>
      <c r="B298">
        <v>1</v>
      </c>
      <c r="C298">
        <v>1</v>
      </c>
      <c r="D298">
        <v>0</v>
      </c>
      <c r="E298" t="s">
        <v>441</v>
      </c>
      <c r="F298" t="s">
        <v>256</v>
      </c>
      <c r="G298" t="s">
        <v>211</v>
      </c>
      <c r="H298" t="s">
        <v>204</v>
      </c>
      <c r="I298" t="s">
        <v>206</v>
      </c>
      <c r="J298" t="s">
        <v>202</v>
      </c>
      <c r="K298" t="s">
        <v>150</v>
      </c>
      <c r="L298" t="s">
        <v>561</v>
      </c>
      <c r="M298" t="s">
        <v>539</v>
      </c>
      <c r="N298" t="s">
        <v>540</v>
      </c>
      <c r="O298" t="s">
        <v>607</v>
      </c>
      <c r="P298" t="s">
        <v>607</v>
      </c>
      <c r="Q298" t="s">
        <v>150</v>
      </c>
      <c r="R298" s="1">
        <v>13007568.505000001</v>
      </c>
      <c r="S298" s="1">
        <v>371412.21</v>
      </c>
      <c r="T298" s="1">
        <v>0</v>
      </c>
      <c r="U298" s="1">
        <v>0</v>
      </c>
      <c r="V298" s="1">
        <v>0</v>
      </c>
      <c r="W298" s="1">
        <f t="shared" si="20"/>
        <v>127704.38799999928</v>
      </c>
      <c r="X298" s="16">
        <v>0</v>
      </c>
      <c r="Y298" s="16">
        <v>0</v>
      </c>
      <c r="Z298" s="1">
        <v>13506685.103</v>
      </c>
      <c r="AA298" s="17">
        <v>43822</v>
      </c>
      <c r="AB298" s="17">
        <v>54787</v>
      </c>
      <c r="AC298" s="1">
        <v>21499450</v>
      </c>
      <c r="AD298" s="1">
        <v>21499450</v>
      </c>
      <c r="AE298" s="16">
        <f t="shared" si="21"/>
        <v>23.432876712328767</v>
      </c>
      <c r="AF298" s="16">
        <f t="shared" si="22"/>
        <v>30.041095890410958</v>
      </c>
      <c r="AG298" s="19">
        <v>0.02</v>
      </c>
      <c r="AH298" t="s">
        <v>261</v>
      </c>
      <c r="AI298">
        <v>0</v>
      </c>
      <c r="AJ298" s="16">
        <f t="shared" si="23"/>
        <v>23.432876712328767</v>
      </c>
      <c r="AK298" s="16">
        <f t="shared" si="24"/>
        <v>30.041095890410958</v>
      </c>
      <c r="AL298" s="19">
        <v>0.02</v>
      </c>
      <c r="AM298" t="s">
        <v>5</v>
      </c>
      <c r="AN298" t="s">
        <v>150</v>
      </c>
      <c r="AO298" s="20">
        <v>46234</v>
      </c>
    </row>
    <row r="299" spans="1:41" x14ac:dyDescent="0.3">
      <c r="A299">
        <v>23204000</v>
      </c>
      <c r="B299">
        <v>1</v>
      </c>
      <c r="C299">
        <v>1</v>
      </c>
      <c r="D299">
        <v>1</v>
      </c>
      <c r="E299" t="s">
        <v>255</v>
      </c>
      <c r="F299" t="s">
        <v>256</v>
      </c>
      <c r="G299" t="s">
        <v>211</v>
      </c>
      <c r="H299" t="s">
        <v>199</v>
      </c>
      <c r="I299" t="s">
        <v>200</v>
      </c>
      <c r="J299" t="s">
        <v>202</v>
      </c>
      <c r="K299" t="s">
        <v>149</v>
      </c>
      <c r="L299" t="s">
        <v>257</v>
      </c>
      <c r="M299" t="s">
        <v>539</v>
      </c>
      <c r="N299" t="s">
        <v>540</v>
      </c>
      <c r="O299" t="s">
        <v>608</v>
      </c>
      <c r="P299" t="s">
        <v>608</v>
      </c>
      <c r="Q299" t="s">
        <v>149</v>
      </c>
      <c r="R299" s="1">
        <v>65336990</v>
      </c>
      <c r="S299" s="1">
        <v>0</v>
      </c>
      <c r="T299" s="1">
        <v>0</v>
      </c>
      <c r="U299" s="1">
        <v>0</v>
      </c>
      <c r="V299" s="1">
        <v>0</v>
      </c>
      <c r="W299" s="1">
        <f t="shared" si="20"/>
        <v>0</v>
      </c>
      <c r="X299" s="16">
        <v>0</v>
      </c>
      <c r="Y299" s="16">
        <v>0</v>
      </c>
      <c r="Z299" s="1">
        <v>65336990</v>
      </c>
      <c r="AA299" s="17">
        <v>43858</v>
      </c>
      <c r="AB299" s="17">
        <v>52972</v>
      </c>
      <c r="AC299" s="1">
        <v>70000000</v>
      </c>
      <c r="AD299" s="1">
        <v>70000000</v>
      </c>
      <c r="AE299" s="16">
        <f t="shared" si="21"/>
        <v>18.460273972602739</v>
      </c>
      <c r="AF299" s="16">
        <f t="shared" si="22"/>
        <v>24.969863013698632</v>
      </c>
      <c r="AG299" s="19">
        <v>5.7348700000000002E-2</v>
      </c>
      <c r="AH299" t="s">
        <v>268</v>
      </c>
      <c r="AI299">
        <v>1.5280000000000001E-3</v>
      </c>
      <c r="AJ299" s="16">
        <f t="shared" si="23"/>
        <v>18.460273972602739</v>
      </c>
      <c r="AK299" s="16">
        <f t="shared" si="24"/>
        <v>24.969863013698632</v>
      </c>
      <c r="AL299" s="19">
        <v>5.7348700000000002E-2</v>
      </c>
      <c r="AM299" t="s">
        <v>5</v>
      </c>
      <c r="AN299" t="s">
        <v>149</v>
      </c>
      <c r="AO299" s="20">
        <v>46234</v>
      </c>
    </row>
    <row r="300" spans="1:41" x14ac:dyDescent="0.3">
      <c r="A300">
        <v>23205000</v>
      </c>
      <c r="B300">
        <v>1</v>
      </c>
      <c r="C300">
        <v>0</v>
      </c>
      <c r="D300">
        <v>0</v>
      </c>
      <c r="E300" t="s">
        <v>441</v>
      </c>
      <c r="F300" t="s">
        <v>208</v>
      </c>
      <c r="G300" t="s">
        <v>208</v>
      </c>
      <c r="H300" t="s">
        <v>208</v>
      </c>
      <c r="I300" t="s">
        <v>208</v>
      </c>
      <c r="J300" t="s">
        <v>202</v>
      </c>
      <c r="K300" t="s">
        <v>150</v>
      </c>
      <c r="L300" t="s">
        <v>227</v>
      </c>
      <c r="M300" t="s">
        <v>539</v>
      </c>
      <c r="N300" t="s">
        <v>540</v>
      </c>
      <c r="O300" t="s">
        <v>609</v>
      </c>
      <c r="P300" t="s">
        <v>609</v>
      </c>
      <c r="Q300" t="s">
        <v>150</v>
      </c>
      <c r="R300" s="1">
        <v>9112022.9230000004</v>
      </c>
      <c r="S300" s="1">
        <v>0</v>
      </c>
      <c r="T300" s="1">
        <v>0</v>
      </c>
      <c r="U300" s="1">
        <v>0</v>
      </c>
      <c r="V300" s="1">
        <v>0</v>
      </c>
      <c r="W300" s="1">
        <f t="shared" si="20"/>
        <v>-107783.75400000066</v>
      </c>
      <c r="X300" s="16">
        <v>0</v>
      </c>
      <c r="Y300" s="16">
        <v>0</v>
      </c>
      <c r="Z300" s="1">
        <v>9004239.1689999998</v>
      </c>
      <c r="AA300" s="17">
        <v>44301</v>
      </c>
      <c r="AB300" s="17">
        <v>55319</v>
      </c>
      <c r="AC300" s="1">
        <v>21687975</v>
      </c>
      <c r="AD300" s="1">
        <v>21687975</v>
      </c>
      <c r="AE300" s="16">
        <f t="shared" si="21"/>
        <v>24.890410958904109</v>
      </c>
      <c r="AF300" s="16">
        <f t="shared" si="22"/>
        <v>30.186301369863013</v>
      </c>
      <c r="AG300" s="19">
        <v>0.02</v>
      </c>
      <c r="AH300" t="s">
        <v>261</v>
      </c>
      <c r="AI300">
        <v>0</v>
      </c>
      <c r="AJ300" s="16">
        <f t="shared" si="23"/>
        <v>24.890410958904109</v>
      </c>
      <c r="AK300" s="16">
        <f t="shared" si="24"/>
        <v>30.186301369863013</v>
      </c>
      <c r="AL300" s="19">
        <v>0.02</v>
      </c>
      <c r="AM300" t="s">
        <v>5</v>
      </c>
      <c r="AN300" t="s">
        <v>150</v>
      </c>
      <c r="AO300" s="20">
        <v>46234</v>
      </c>
    </row>
    <row r="301" spans="1:41" x14ac:dyDescent="0.3">
      <c r="A301">
        <v>23206000</v>
      </c>
      <c r="B301">
        <v>1</v>
      </c>
      <c r="C301">
        <v>1</v>
      </c>
      <c r="D301">
        <v>1</v>
      </c>
      <c r="E301" t="s">
        <v>255</v>
      </c>
      <c r="F301" t="s">
        <v>256</v>
      </c>
      <c r="G301" t="s">
        <v>211</v>
      </c>
      <c r="H301" t="s">
        <v>199</v>
      </c>
      <c r="I301" t="s">
        <v>200</v>
      </c>
      <c r="J301" t="s">
        <v>202</v>
      </c>
      <c r="K301" t="s">
        <v>136</v>
      </c>
      <c r="L301" t="s">
        <v>257</v>
      </c>
      <c r="M301" t="s">
        <v>539</v>
      </c>
      <c r="N301" t="s">
        <v>540</v>
      </c>
      <c r="O301" t="s">
        <v>610</v>
      </c>
      <c r="P301" t="s">
        <v>610</v>
      </c>
      <c r="Q301" t="s">
        <v>136</v>
      </c>
      <c r="R301" s="1">
        <v>100000000</v>
      </c>
      <c r="S301" s="1">
        <v>0</v>
      </c>
      <c r="T301" s="1">
        <v>0</v>
      </c>
      <c r="U301" s="1">
        <v>2750194.44</v>
      </c>
      <c r="V301" s="1">
        <v>0</v>
      </c>
      <c r="W301" s="1">
        <f t="shared" si="20"/>
        <v>0</v>
      </c>
      <c r="X301" s="16">
        <v>0</v>
      </c>
      <c r="Y301" s="16">
        <v>0</v>
      </c>
      <c r="Z301" s="1">
        <v>100000000</v>
      </c>
      <c r="AA301" s="17">
        <v>44890</v>
      </c>
      <c r="AB301" s="17">
        <v>52078</v>
      </c>
      <c r="AC301" s="1">
        <v>100000000</v>
      </c>
      <c r="AD301" s="1">
        <v>100000000</v>
      </c>
      <c r="AE301" s="16">
        <f t="shared" si="21"/>
        <v>16.010958904109589</v>
      </c>
      <c r="AF301" s="16">
        <f t="shared" si="22"/>
        <v>19.693150684931506</v>
      </c>
      <c r="AG301" s="19">
        <v>5.4699999999999999E-2</v>
      </c>
      <c r="AH301" t="s">
        <v>261</v>
      </c>
      <c r="AI301">
        <v>0</v>
      </c>
      <c r="AJ301" s="16">
        <f t="shared" si="23"/>
        <v>16.010958904109589</v>
      </c>
      <c r="AK301" s="16">
        <f t="shared" si="24"/>
        <v>19.693150684931506</v>
      </c>
      <c r="AL301" s="19">
        <v>5.4699999999999999E-2</v>
      </c>
      <c r="AM301" t="s">
        <v>5</v>
      </c>
      <c r="AN301" t="s">
        <v>136</v>
      </c>
      <c r="AO301" s="20">
        <v>46234</v>
      </c>
    </row>
    <row r="302" spans="1:41" x14ac:dyDescent="0.3">
      <c r="A302">
        <v>23207000</v>
      </c>
      <c r="B302">
        <v>1</v>
      </c>
      <c r="C302">
        <v>1</v>
      </c>
      <c r="D302">
        <v>1</v>
      </c>
      <c r="E302" t="s">
        <v>255</v>
      </c>
      <c r="F302" t="s">
        <v>256</v>
      </c>
      <c r="G302" t="s">
        <v>211</v>
      </c>
      <c r="H302" t="s">
        <v>199</v>
      </c>
      <c r="I302" t="s">
        <v>200</v>
      </c>
      <c r="J302" t="s">
        <v>202</v>
      </c>
      <c r="K302" t="s">
        <v>136</v>
      </c>
      <c r="L302" t="s">
        <v>257</v>
      </c>
      <c r="M302" t="s">
        <v>539</v>
      </c>
      <c r="N302" t="s">
        <v>540</v>
      </c>
      <c r="O302" t="s">
        <v>611</v>
      </c>
      <c r="P302" t="s">
        <v>611</v>
      </c>
      <c r="Q302" t="s">
        <v>136</v>
      </c>
      <c r="R302" s="1">
        <v>50000000</v>
      </c>
      <c r="S302" s="1">
        <v>0</v>
      </c>
      <c r="T302" s="1">
        <v>0</v>
      </c>
      <c r="U302" s="1">
        <v>1407777.78</v>
      </c>
      <c r="V302" s="1">
        <v>0</v>
      </c>
      <c r="W302" s="1">
        <f t="shared" si="20"/>
        <v>0</v>
      </c>
      <c r="X302" s="16">
        <v>0</v>
      </c>
      <c r="Y302" s="16">
        <v>0</v>
      </c>
      <c r="Z302" s="1">
        <v>50000000</v>
      </c>
      <c r="AA302" s="17">
        <v>44890</v>
      </c>
      <c r="AB302" s="17">
        <v>52078</v>
      </c>
      <c r="AC302" s="1">
        <v>50000000</v>
      </c>
      <c r="AD302" s="1">
        <v>50000000</v>
      </c>
      <c r="AE302" s="16">
        <f t="shared" si="21"/>
        <v>16.010958904109589</v>
      </c>
      <c r="AF302" s="16">
        <f t="shared" si="22"/>
        <v>19.693150684931506</v>
      </c>
      <c r="AG302" s="19">
        <v>5.6000000000000001E-2</v>
      </c>
      <c r="AH302" t="s">
        <v>261</v>
      </c>
      <c r="AI302">
        <v>0</v>
      </c>
      <c r="AJ302" s="16">
        <f t="shared" si="23"/>
        <v>16.010958904109589</v>
      </c>
      <c r="AK302" s="16">
        <f t="shared" si="24"/>
        <v>19.693150684931506</v>
      </c>
      <c r="AL302" s="19">
        <v>5.6000000000000001E-2</v>
      </c>
      <c r="AM302" t="s">
        <v>5</v>
      </c>
      <c r="AN302" t="s">
        <v>136</v>
      </c>
      <c r="AO302" s="20">
        <v>46234</v>
      </c>
    </row>
    <row r="303" spans="1:41" x14ac:dyDescent="0.3">
      <c r="A303">
        <v>23208000</v>
      </c>
      <c r="B303">
        <v>1</v>
      </c>
      <c r="C303">
        <v>1</v>
      </c>
      <c r="D303">
        <v>1</v>
      </c>
      <c r="E303" t="s">
        <v>549</v>
      </c>
      <c r="F303" t="s">
        <v>256</v>
      </c>
      <c r="G303" t="s">
        <v>211</v>
      </c>
      <c r="H303" t="s">
        <v>199</v>
      </c>
      <c r="I303" t="s">
        <v>200</v>
      </c>
      <c r="J303" t="s">
        <v>202</v>
      </c>
      <c r="K303" t="s">
        <v>149</v>
      </c>
      <c r="L303" t="s">
        <v>257</v>
      </c>
      <c r="M303" t="s">
        <v>539</v>
      </c>
      <c r="N303" t="s">
        <v>540</v>
      </c>
      <c r="O303" t="s">
        <v>612</v>
      </c>
      <c r="P303" t="s">
        <v>612</v>
      </c>
      <c r="Q303" t="s">
        <v>149</v>
      </c>
      <c r="R303" s="1">
        <v>141454600</v>
      </c>
      <c r="S303" s="1">
        <v>0</v>
      </c>
      <c r="T303" s="1">
        <v>0</v>
      </c>
      <c r="U303" s="1">
        <v>0</v>
      </c>
      <c r="V303" s="1">
        <v>0</v>
      </c>
      <c r="W303" s="1">
        <f t="shared" si="20"/>
        <v>3199300</v>
      </c>
      <c r="X303" s="16">
        <v>0</v>
      </c>
      <c r="Y303" s="16">
        <v>0</v>
      </c>
      <c r="Z303" s="1">
        <v>144653900</v>
      </c>
      <c r="AA303" s="17">
        <v>44861</v>
      </c>
      <c r="AB303" s="17">
        <v>50323</v>
      </c>
      <c r="AC303" s="1">
        <v>175720000</v>
      </c>
      <c r="AD303" s="1">
        <v>175720000</v>
      </c>
      <c r="AE303" s="16">
        <f t="shared" si="21"/>
        <v>11.202739726027398</v>
      </c>
      <c r="AF303" s="16">
        <f t="shared" si="22"/>
        <v>14.964383561643835</v>
      </c>
      <c r="AG303" s="19">
        <v>1E-4</v>
      </c>
      <c r="AH303" t="s">
        <v>261</v>
      </c>
      <c r="AI303">
        <v>0</v>
      </c>
      <c r="AJ303" s="16">
        <f t="shared" si="23"/>
        <v>11.202739726027398</v>
      </c>
      <c r="AK303" s="16">
        <f t="shared" si="24"/>
        <v>14.964383561643835</v>
      </c>
      <c r="AL303" s="19">
        <v>1E-4</v>
      </c>
      <c r="AM303" t="s">
        <v>5</v>
      </c>
      <c r="AN303" t="s">
        <v>149</v>
      </c>
      <c r="AO303" s="20">
        <v>46234</v>
      </c>
    </row>
    <row r="304" spans="1:41" x14ac:dyDescent="0.3">
      <c r="A304">
        <v>23209000</v>
      </c>
      <c r="B304">
        <v>1</v>
      </c>
      <c r="C304">
        <v>1</v>
      </c>
      <c r="D304">
        <v>1</v>
      </c>
      <c r="E304" t="s">
        <v>255</v>
      </c>
      <c r="F304" t="s">
        <v>256</v>
      </c>
      <c r="G304" t="s">
        <v>211</v>
      </c>
      <c r="H304" t="s">
        <v>199</v>
      </c>
      <c r="I304" t="s">
        <v>200</v>
      </c>
      <c r="J304" t="s">
        <v>202</v>
      </c>
      <c r="K304" t="s">
        <v>136</v>
      </c>
      <c r="L304" t="s">
        <v>257</v>
      </c>
      <c r="M304" t="s">
        <v>539</v>
      </c>
      <c r="N304" t="s">
        <v>540</v>
      </c>
      <c r="O304" t="s">
        <v>613</v>
      </c>
      <c r="P304" t="s">
        <v>613</v>
      </c>
      <c r="Q304" t="s">
        <v>136</v>
      </c>
      <c r="R304" s="1">
        <v>30000000</v>
      </c>
      <c r="S304" s="1">
        <v>0</v>
      </c>
      <c r="T304" s="1">
        <v>0</v>
      </c>
      <c r="U304" s="1">
        <v>0</v>
      </c>
      <c r="V304" s="1">
        <v>0</v>
      </c>
      <c r="W304" s="1">
        <f t="shared" si="20"/>
        <v>0</v>
      </c>
      <c r="X304" s="16">
        <v>0</v>
      </c>
      <c r="Y304" s="16">
        <v>0</v>
      </c>
      <c r="Z304" s="1">
        <v>30000000</v>
      </c>
      <c r="AA304" s="17">
        <v>44936</v>
      </c>
      <c r="AB304" s="17">
        <v>52200</v>
      </c>
      <c r="AC304" s="1">
        <v>30000000</v>
      </c>
      <c r="AD304" s="1">
        <v>30000000</v>
      </c>
      <c r="AE304" s="16">
        <f t="shared" si="21"/>
        <v>16.345205479452055</v>
      </c>
      <c r="AF304" s="16">
        <f t="shared" si="22"/>
        <v>19.901369863013699</v>
      </c>
      <c r="AG304" s="19">
        <v>5.3100000000000001E-2</v>
      </c>
      <c r="AH304" t="s">
        <v>261</v>
      </c>
      <c r="AI304">
        <v>0</v>
      </c>
      <c r="AJ304" s="16">
        <f t="shared" si="23"/>
        <v>16.345205479452055</v>
      </c>
      <c r="AK304" s="16">
        <f t="shared" si="24"/>
        <v>19.901369863013699</v>
      </c>
      <c r="AL304" s="19">
        <v>5.3100000000000001E-2</v>
      </c>
      <c r="AM304" t="s">
        <v>5</v>
      </c>
      <c r="AN304" t="s">
        <v>136</v>
      </c>
      <c r="AO304" s="20">
        <v>46234</v>
      </c>
    </row>
    <row r="305" spans="1:41" x14ac:dyDescent="0.3">
      <c r="A305">
        <v>23210000</v>
      </c>
      <c r="B305">
        <v>1</v>
      </c>
      <c r="C305">
        <v>1</v>
      </c>
      <c r="D305">
        <v>0</v>
      </c>
      <c r="E305" t="s">
        <v>255</v>
      </c>
      <c r="F305" t="s">
        <v>256</v>
      </c>
      <c r="G305" t="s">
        <v>207</v>
      </c>
      <c r="H305" t="s">
        <v>207</v>
      </c>
      <c r="I305" t="s">
        <v>207</v>
      </c>
      <c r="J305" t="s">
        <v>202</v>
      </c>
      <c r="K305" t="s">
        <v>146</v>
      </c>
      <c r="L305" t="s">
        <v>614</v>
      </c>
      <c r="M305" t="s">
        <v>539</v>
      </c>
      <c r="N305" t="s">
        <v>540</v>
      </c>
      <c r="O305" t="s">
        <v>615</v>
      </c>
      <c r="P305" t="s">
        <v>615</v>
      </c>
      <c r="Q305" t="s">
        <v>146</v>
      </c>
      <c r="R305" s="1">
        <v>22003153.199999999</v>
      </c>
      <c r="S305" s="1">
        <v>0</v>
      </c>
      <c r="T305" s="1">
        <v>0</v>
      </c>
      <c r="U305" s="1">
        <v>0</v>
      </c>
      <c r="V305" s="1">
        <v>0</v>
      </c>
      <c r="W305" s="1">
        <f t="shared" si="20"/>
        <v>0</v>
      </c>
      <c r="X305" s="16">
        <v>0</v>
      </c>
      <c r="Y305" s="16">
        <v>0</v>
      </c>
      <c r="Z305" s="1">
        <v>22003153.199999999</v>
      </c>
      <c r="AA305" s="17">
        <v>44998</v>
      </c>
      <c r="AB305" s="17">
        <v>54851</v>
      </c>
      <c r="AC305" s="1">
        <v>40000000</v>
      </c>
      <c r="AD305" s="1">
        <v>40000000</v>
      </c>
      <c r="AE305" s="16">
        <f t="shared" si="21"/>
        <v>23.608219178082191</v>
      </c>
      <c r="AF305" s="16">
        <f t="shared" si="22"/>
        <v>26.994520547945207</v>
      </c>
      <c r="AG305" s="19">
        <v>3.3000000000000002E-2</v>
      </c>
      <c r="AH305" t="s">
        <v>261</v>
      </c>
      <c r="AI305">
        <v>0</v>
      </c>
      <c r="AJ305" s="16">
        <f t="shared" si="23"/>
        <v>23.608219178082191</v>
      </c>
      <c r="AK305" s="16">
        <f t="shared" si="24"/>
        <v>26.994520547945207</v>
      </c>
      <c r="AL305" s="19">
        <v>3.3000000000000002E-2</v>
      </c>
      <c r="AM305" t="s">
        <v>5</v>
      </c>
      <c r="AN305" t="s">
        <v>146</v>
      </c>
      <c r="AO305" s="20">
        <v>46234</v>
      </c>
    </row>
    <row r="306" spans="1:41" x14ac:dyDescent="0.3">
      <c r="A306">
        <v>23230000</v>
      </c>
      <c r="B306">
        <v>1</v>
      </c>
      <c r="C306">
        <v>1</v>
      </c>
      <c r="D306">
        <v>1</v>
      </c>
      <c r="E306" t="s">
        <v>616</v>
      </c>
      <c r="F306" t="s">
        <v>256</v>
      </c>
      <c r="G306" t="s">
        <v>211</v>
      </c>
      <c r="H306" t="s">
        <v>199</v>
      </c>
      <c r="I306" t="s">
        <v>200</v>
      </c>
      <c r="J306" t="s">
        <v>202</v>
      </c>
      <c r="K306" t="s">
        <v>155</v>
      </c>
      <c r="L306" t="s">
        <v>257</v>
      </c>
      <c r="M306" t="s">
        <v>539</v>
      </c>
      <c r="N306" t="s">
        <v>540</v>
      </c>
      <c r="O306" t="s">
        <v>617</v>
      </c>
      <c r="P306" t="s">
        <v>617</v>
      </c>
      <c r="Q306" t="s">
        <v>155</v>
      </c>
      <c r="R306" s="1">
        <v>70332297.299999997</v>
      </c>
      <c r="S306" s="1">
        <v>0</v>
      </c>
      <c r="T306" s="1">
        <v>0</v>
      </c>
      <c r="U306" s="1">
        <v>0</v>
      </c>
      <c r="V306" s="1">
        <v>0</v>
      </c>
      <c r="W306" s="1">
        <f t="shared" si="20"/>
        <v>920508.57000000775</v>
      </c>
      <c r="X306" s="16">
        <v>0</v>
      </c>
      <c r="Y306" s="16">
        <v>0</v>
      </c>
      <c r="Z306" s="1">
        <v>71252805.870000005</v>
      </c>
      <c r="AA306" s="17">
        <v>45366</v>
      </c>
      <c r="AB306" s="17">
        <v>49018</v>
      </c>
      <c r="AC306" s="1">
        <v>88616472</v>
      </c>
      <c r="AD306" s="1">
        <v>88616472</v>
      </c>
      <c r="AE306" s="16">
        <f t="shared" si="21"/>
        <v>7.6273972602739724</v>
      </c>
      <c r="AF306" s="16">
        <f t="shared" si="22"/>
        <v>10.005479452054795</v>
      </c>
      <c r="AG306" s="19">
        <v>3.5340000000000003E-2</v>
      </c>
      <c r="AH306" t="s">
        <v>261</v>
      </c>
      <c r="AI306">
        <v>0</v>
      </c>
      <c r="AJ306" s="16">
        <f t="shared" si="23"/>
        <v>7.6273972602739724</v>
      </c>
      <c r="AK306" s="16">
        <f t="shared" si="24"/>
        <v>10.005479452054795</v>
      </c>
      <c r="AL306" s="19">
        <v>3.5340000000000003E-2</v>
      </c>
      <c r="AM306" t="s">
        <v>5</v>
      </c>
      <c r="AN306" t="s">
        <v>155</v>
      </c>
      <c r="AO306" s="20">
        <v>46234</v>
      </c>
    </row>
    <row r="307" spans="1:41" x14ac:dyDescent="0.3">
      <c r="A307">
        <v>23231000</v>
      </c>
      <c r="B307">
        <v>1</v>
      </c>
      <c r="C307">
        <v>0</v>
      </c>
      <c r="D307">
        <v>0</v>
      </c>
      <c r="E307" t="s">
        <v>255</v>
      </c>
      <c r="F307" t="s">
        <v>208</v>
      </c>
      <c r="G307" t="s">
        <v>208</v>
      </c>
      <c r="H307" t="s">
        <v>208</v>
      </c>
      <c r="I307" t="s">
        <v>208</v>
      </c>
      <c r="J307" t="s">
        <v>202</v>
      </c>
      <c r="K307" t="s">
        <v>136</v>
      </c>
      <c r="L307" t="s">
        <v>229</v>
      </c>
      <c r="M307" t="s">
        <v>539</v>
      </c>
      <c r="N307" t="s">
        <v>540</v>
      </c>
      <c r="O307" t="s">
        <v>618</v>
      </c>
      <c r="P307" t="s">
        <v>618</v>
      </c>
      <c r="Q307" t="s">
        <v>136</v>
      </c>
      <c r="R307" s="1">
        <v>15586600</v>
      </c>
      <c r="S307" s="1">
        <v>0</v>
      </c>
      <c r="T307" s="1">
        <v>0</v>
      </c>
      <c r="U307" s="1">
        <v>0</v>
      </c>
      <c r="V307" s="1">
        <v>0</v>
      </c>
      <c r="W307" s="1">
        <f t="shared" si="20"/>
        <v>0</v>
      </c>
      <c r="X307" s="16">
        <v>0</v>
      </c>
      <c r="Y307" s="16">
        <v>0</v>
      </c>
      <c r="Z307" s="1">
        <v>15586600</v>
      </c>
      <c r="AA307" s="17">
        <v>45516</v>
      </c>
      <c r="AB307" s="17">
        <v>49899</v>
      </c>
      <c r="AC307" s="1">
        <v>30000000</v>
      </c>
      <c r="AD307" s="1">
        <v>30000000</v>
      </c>
      <c r="AE307" s="16">
        <f t="shared" si="21"/>
        <v>10.04109589041096</v>
      </c>
      <c r="AF307" s="16">
        <f t="shared" si="22"/>
        <v>12.008219178082191</v>
      </c>
      <c r="AG307" s="19">
        <v>5.28E-2</v>
      </c>
      <c r="AH307" t="s">
        <v>268</v>
      </c>
      <c r="AI307">
        <v>2.5000000000000001E-5</v>
      </c>
      <c r="AJ307" s="16">
        <f t="shared" si="23"/>
        <v>10.04109589041096</v>
      </c>
      <c r="AK307" s="16">
        <f t="shared" si="24"/>
        <v>12.008219178082191</v>
      </c>
      <c r="AL307" s="19">
        <v>5.28E-2</v>
      </c>
      <c r="AM307" t="s">
        <v>5</v>
      </c>
      <c r="AN307" t="s">
        <v>136</v>
      </c>
      <c r="AO307" s="20">
        <v>46234</v>
      </c>
    </row>
    <row r="308" spans="1:41" x14ac:dyDescent="0.3">
      <c r="A308">
        <v>23240000</v>
      </c>
      <c r="B308">
        <v>1</v>
      </c>
      <c r="C308">
        <v>1</v>
      </c>
      <c r="D308">
        <v>0</v>
      </c>
      <c r="E308" t="s">
        <v>565</v>
      </c>
      <c r="F308" t="s">
        <v>256</v>
      </c>
      <c r="G308" t="s">
        <v>211</v>
      </c>
      <c r="H308" t="s">
        <v>204</v>
      </c>
      <c r="I308" t="s">
        <v>205</v>
      </c>
      <c r="J308" t="s">
        <v>202</v>
      </c>
      <c r="K308" t="s">
        <v>143</v>
      </c>
      <c r="L308" t="s">
        <v>566</v>
      </c>
      <c r="M308" t="s">
        <v>539</v>
      </c>
      <c r="N308" t="s">
        <v>540</v>
      </c>
      <c r="O308" t="s">
        <v>619</v>
      </c>
      <c r="P308" t="s">
        <v>619</v>
      </c>
      <c r="Q308" t="s">
        <v>143</v>
      </c>
      <c r="R308" s="1">
        <v>22488944.607000001</v>
      </c>
      <c r="S308" s="1">
        <v>3009750.53</v>
      </c>
      <c r="T308" s="1">
        <v>0</v>
      </c>
      <c r="U308" s="1">
        <v>0</v>
      </c>
      <c r="V308" s="1">
        <v>2902.44</v>
      </c>
      <c r="W308" s="1">
        <f t="shared" si="20"/>
        <v>1541278.0730000003</v>
      </c>
      <c r="X308" s="16">
        <v>0</v>
      </c>
      <c r="Y308" s="16">
        <v>0</v>
      </c>
      <c r="Z308" s="1">
        <v>27039973.210000001</v>
      </c>
      <c r="AA308" s="17">
        <v>45413</v>
      </c>
      <c r="AB308" s="17">
        <v>59860</v>
      </c>
      <c r="AC308" s="1">
        <v>33000000</v>
      </c>
      <c r="AD308" s="1">
        <v>33000000</v>
      </c>
      <c r="AE308" s="16">
        <f t="shared" si="21"/>
        <v>37.331506849315069</v>
      </c>
      <c r="AF308" s="16">
        <f t="shared" si="22"/>
        <v>39.580821917808223</v>
      </c>
      <c r="AG308" s="19">
        <v>5.0000000000000001E-4</v>
      </c>
      <c r="AH308" t="s">
        <v>261</v>
      </c>
      <c r="AI308">
        <v>0</v>
      </c>
      <c r="AJ308" s="16">
        <f t="shared" si="23"/>
        <v>37.331506849315069</v>
      </c>
      <c r="AK308" s="16">
        <f t="shared" si="24"/>
        <v>39.580821917808223</v>
      </c>
      <c r="AL308" s="19">
        <v>5.0000000000000001E-4</v>
      </c>
      <c r="AM308" t="s">
        <v>5</v>
      </c>
      <c r="AN308" t="s">
        <v>143</v>
      </c>
      <c r="AO308" s="20">
        <v>46234</v>
      </c>
    </row>
    <row r="309" spans="1:41" x14ac:dyDescent="0.3">
      <c r="A309">
        <v>23250000</v>
      </c>
      <c r="B309">
        <v>1</v>
      </c>
      <c r="C309">
        <v>0</v>
      </c>
      <c r="D309">
        <v>0</v>
      </c>
      <c r="E309" t="s">
        <v>255</v>
      </c>
      <c r="F309" t="s">
        <v>208</v>
      </c>
      <c r="G309" t="s">
        <v>208</v>
      </c>
      <c r="H309" t="s">
        <v>208</v>
      </c>
      <c r="I309" t="s">
        <v>209</v>
      </c>
      <c r="J309" t="s">
        <v>202</v>
      </c>
      <c r="K309" t="s">
        <v>136</v>
      </c>
      <c r="L309" t="s">
        <v>386</v>
      </c>
      <c r="M309" t="s">
        <v>539</v>
      </c>
      <c r="N309" t="s">
        <v>540</v>
      </c>
      <c r="O309" t="s">
        <v>620</v>
      </c>
      <c r="P309" t="s">
        <v>620</v>
      </c>
      <c r="Q309" t="s">
        <v>136</v>
      </c>
      <c r="R309" s="1">
        <v>5000000</v>
      </c>
      <c r="S309" s="1">
        <v>0</v>
      </c>
      <c r="T309" s="1">
        <v>0</v>
      </c>
      <c r="U309" s="1">
        <v>0</v>
      </c>
      <c r="V309" s="1">
        <v>0</v>
      </c>
      <c r="W309" s="1">
        <f t="shared" si="20"/>
        <v>0</v>
      </c>
      <c r="X309" s="16">
        <v>0</v>
      </c>
      <c r="Y309" s="16">
        <v>0</v>
      </c>
      <c r="Z309" s="1">
        <v>5000000</v>
      </c>
      <c r="AA309" s="17">
        <v>45629</v>
      </c>
      <c r="AB309" s="17">
        <v>52899</v>
      </c>
      <c r="AC309" s="1">
        <v>80000000</v>
      </c>
      <c r="AD309" s="1">
        <v>80000000</v>
      </c>
      <c r="AE309" s="16">
        <f t="shared" si="21"/>
        <v>18.260273972602739</v>
      </c>
      <c r="AF309" s="16">
        <f t="shared" si="22"/>
        <v>19.917808219178081</v>
      </c>
      <c r="AG309" s="19">
        <v>6.1406500000000003E-2</v>
      </c>
      <c r="AH309" t="s">
        <v>268</v>
      </c>
      <c r="AI309">
        <v>2.5000000000000001E-3</v>
      </c>
      <c r="AJ309" s="16">
        <f t="shared" si="23"/>
        <v>18.260273972602739</v>
      </c>
      <c r="AK309" s="16">
        <f t="shared" si="24"/>
        <v>19.917808219178081</v>
      </c>
      <c r="AL309" s="19">
        <v>6.1406500000000003E-2</v>
      </c>
      <c r="AM309" t="s">
        <v>5</v>
      </c>
      <c r="AN309" t="s">
        <v>136</v>
      </c>
      <c r="AO309" s="20">
        <v>46234</v>
      </c>
    </row>
    <row r="310" spans="1:41" x14ac:dyDescent="0.3">
      <c r="A310">
        <v>23260000</v>
      </c>
      <c r="B310">
        <v>1</v>
      </c>
      <c r="C310">
        <v>1</v>
      </c>
      <c r="D310">
        <v>1</v>
      </c>
      <c r="E310" t="s">
        <v>255</v>
      </c>
      <c r="F310" t="s">
        <v>256</v>
      </c>
      <c r="G310" t="s">
        <v>211</v>
      </c>
      <c r="H310" t="s">
        <v>199</v>
      </c>
      <c r="I310" t="s">
        <v>200</v>
      </c>
      <c r="J310" t="s">
        <v>202</v>
      </c>
      <c r="K310" t="s">
        <v>136</v>
      </c>
      <c r="L310" t="s">
        <v>257</v>
      </c>
      <c r="M310" t="s">
        <v>539</v>
      </c>
      <c r="N310" t="s">
        <v>540</v>
      </c>
      <c r="O310" t="s">
        <v>621</v>
      </c>
      <c r="P310" t="s">
        <v>621</v>
      </c>
      <c r="Q310" t="s">
        <v>136</v>
      </c>
      <c r="R310" s="1">
        <v>100000000</v>
      </c>
      <c r="S310" s="1">
        <v>0</v>
      </c>
      <c r="T310" s="1">
        <v>0</v>
      </c>
      <c r="U310" s="1">
        <v>0</v>
      </c>
      <c r="V310" s="1">
        <v>0</v>
      </c>
      <c r="W310" s="1">
        <f t="shared" si="20"/>
        <v>0</v>
      </c>
      <c r="X310" s="16">
        <v>0</v>
      </c>
      <c r="Y310" s="16">
        <v>0</v>
      </c>
      <c r="Z310" s="1">
        <v>100000000</v>
      </c>
      <c r="AA310" s="17">
        <v>45642</v>
      </c>
      <c r="AB310" s="17">
        <v>52931</v>
      </c>
      <c r="AC310" s="1">
        <v>100000000</v>
      </c>
      <c r="AD310" s="1">
        <v>100000000</v>
      </c>
      <c r="AE310" s="16">
        <f t="shared" si="21"/>
        <v>18.347945205479451</v>
      </c>
      <c r="AF310" s="16">
        <f t="shared" si="22"/>
        <v>19.969863013698632</v>
      </c>
      <c r="AG310" s="19">
        <v>5.9900000000000002E-2</v>
      </c>
      <c r="AH310" t="s">
        <v>261</v>
      </c>
      <c r="AI310">
        <v>0</v>
      </c>
      <c r="AJ310" s="16">
        <f t="shared" si="23"/>
        <v>18.347945205479451</v>
      </c>
      <c r="AK310" s="16">
        <f t="shared" si="24"/>
        <v>19.969863013698632</v>
      </c>
      <c r="AL310" s="19">
        <v>5.9900000000000002E-2</v>
      </c>
      <c r="AM310" t="s">
        <v>5</v>
      </c>
      <c r="AN310" t="s">
        <v>136</v>
      </c>
      <c r="AO310" s="20">
        <v>46234</v>
      </c>
    </row>
    <row r="311" spans="1:41" x14ac:dyDescent="0.3">
      <c r="A311">
        <v>23270000</v>
      </c>
      <c r="B311">
        <v>1</v>
      </c>
      <c r="C311">
        <v>1</v>
      </c>
      <c r="D311">
        <v>0</v>
      </c>
      <c r="E311" t="s">
        <v>255</v>
      </c>
      <c r="F311" t="s">
        <v>256</v>
      </c>
      <c r="G311" t="s">
        <v>207</v>
      </c>
      <c r="H311" t="s">
        <v>207</v>
      </c>
      <c r="I311" t="s">
        <v>207</v>
      </c>
      <c r="J311" t="s">
        <v>202</v>
      </c>
      <c r="K311" t="s">
        <v>136</v>
      </c>
      <c r="L311" t="s">
        <v>622</v>
      </c>
      <c r="M311" t="s">
        <v>539</v>
      </c>
      <c r="N311" t="s">
        <v>540</v>
      </c>
      <c r="O311" t="s">
        <v>623</v>
      </c>
      <c r="P311" t="s">
        <v>623</v>
      </c>
      <c r="Q311" t="s">
        <v>136</v>
      </c>
      <c r="R311" s="1">
        <v>6013232.6600000001</v>
      </c>
      <c r="S311" s="1">
        <v>0</v>
      </c>
      <c r="T311" s="1">
        <v>0</v>
      </c>
      <c r="U311" s="1">
        <v>0</v>
      </c>
      <c r="V311" s="1">
        <v>0</v>
      </c>
      <c r="W311" s="1">
        <f t="shared" si="20"/>
        <v>0</v>
      </c>
      <c r="X311" s="16">
        <v>0</v>
      </c>
      <c r="Y311" s="16">
        <v>0</v>
      </c>
      <c r="Z311" s="1">
        <v>6013232.6600000001</v>
      </c>
      <c r="AA311" s="17">
        <v>45727</v>
      </c>
      <c r="AB311" s="17">
        <v>49994</v>
      </c>
      <c r="AC311" s="1">
        <v>26726500</v>
      </c>
      <c r="AD311" s="1">
        <v>26726500</v>
      </c>
      <c r="AE311" s="16">
        <f t="shared" si="21"/>
        <v>10.301369863013699</v>
      </c>
      <c r="AF311" s="16">
        <f t="shared" si="22"/>
        <v>11.69041095890411</v>
      </c>
      <c r="AG311" s="19">
        <v>6.88E-2</v>
      </c>
      <c r="AH311" t="s">
        <v>261</v>
      </c>
      <c r="AI311">
        <v>0</v>
      </c>
      <c r="AJ311" s="16">
        <f t="shared" si="23"/>
        <v>10.301369863013699</v>
      </c>
      <c r="AK311" s="16">
        <f t="shared" si="24"/>
        <v>11.69041095890411</v>
      </c>
      <c r="AL311" s="19">
        <v>6.88E-2</v>
      </c>
      <c r="AM311" t="s">
        <v>5</v>
      </c>
      <c r="AN311" t="s">
        <v>136</v>
      </c>
      <c r="AO311" s="20">
        <v>46234</v>
      </c>
    </row>
    <row r="312" spans="1:41" x14ac:dyDescent="0.3">
      <c r="A312">
        <v>23536000</v>
      </c>
      <c r="B312">
        <v>1</v>
      </c>
      <c r="C312">
        <v>1</v>
      </c>
      <c r="D312">
        <v>0</v>
      </c>
      <c r="E312" t="s">
        <v>255</v>
      </c>
      <c r="F312" t="s">
        <v>256</v>
      </c>
      <c r="G312" t="s">
        <v>211</v>
      </c>
      <c r="H312" t="s">
        <v>204</v>
      </c>
      <c r="I312" t="s">
        <v>205</v>
      </c>
      <c r="J312" t="s">
        <v>202</v>
      </c>
      <c r="K312" t="s">
        <v>146</v>
      </c>
      <c r="L312" t="s">
        <v>355</v>
      </c>
      <c r="M312" t="s">
        <v>539</v>
      </c>
      <c r="N312" t="s">
        <v>540</v>
      </c>
      <c r="O312" t="s">
        <v>624</v>
      </c>
      <c r="P312" t="s">
        <v>624</v>
      </c>
      <c r="Q312" t="s">
        <v>146</v>
      </c>
      <c r="R312" s="1">
        <v>14356080.470000001</v>
      </c>
      <c r="S312" s="1">
        <v>1280425.45</v>
      </c>
      <c r="T312" s="1">
        <v>0</v>
      </c>
      <c r="U312" s="1">
        <v>0</v>
      </c>
      <c r="V312" s="1">
        <v>0</v>
      </c>
      <c r="W312" s="1">
        <f t="shared" si="20"/>
        <v>-6.9849193096160889E-10</v>
      </c>
      <c r="X312" s="16">
        <v>0</v>
      </c>
      <c r="Y312" s="16">
        <v>0</v>
      </c>
      <c r="Z312" s="1">
        <v>15636505.92</v>
      </c>
      <c r="AA312" s="17">
        <v>44638</v>
      </c>
      <c r="AB312" s="17">
        <v>53732</v>
      </c>
      <c r="AC312" s="1">
        <v>17000000</v>
      </c>
      <c r="AD312" s="1">
        <v>17000000</v>
      </c>
      <c r="AE312" s="16">
        <f t="shared" si="21"/>
        <v>20.542465753424658</v>
      </c>
      <c r="AF312" s="16">
        <f t="shared" si="22"/>
        <v>24.915068493150685</v>
      </c>
      <c r="AG312" s="19">
        <v>3.2300000000000002E-2</v>
      </c>
      <c r="AH312" t="s">
        <v>261</v>
      </c>
      <c r="AI312">
        <v>0</v>
      </c>
      <c r="AJ312" s="16">
        <f t="shared" si="23"/>
        <v>20.542465753424658</v>
      </c>
      <c r="AK312" s="16">
        <f t="shared" si="24"/>
        <v>24.915068493150685</v>
      </c>
      <c r="AL312" s="19">
        <v>3.2300000000000002E-2</v>
      </c>
      <c r="AM312" t="s">
        <v>5</v>
      </c>
      <c r="AN312" t="s">
        <v>146</v>
      </c>
      <c r="AO312" s="20">
        <v>46234</v>
      </c>
    </row>
    <row r="313" spans="1:41" x14ac:dyDescent="0.3">
      <c r="A313">
        <v>28005001</v>
      </c>
      <c r="B313">
        <v>1</v>
      </c>
      <c r="C313">
        <v>1</v>
      </c>
      <c r="D313">
        <v>1</v>
      </c>
      <c r="E313" t="s">
        <v>255</v>
      </c>
      <c r="F313" t="s">
        <v>256</v>
      </c>
      <c r="G313" t="s">
        <v>211</v>
      </c>
      <c r="H313" t="s">
        <v>199</v>
      </c>
      <c r="I313" t="s">
        <v>200</v>
      </c>
      <c r="J313" t="s">
        <v>201</v>
      </c>
      <c r="K313" t="s">
        <v>625</v>
      </c>
      <c r="L313" t="s">
        <v>257</v>
      </c>
      <c r="M313" t="s">
        <v>626</v>
      </c>
      <c r="N313" t="s">
        <v>627</v>
      </c>
      <c r="O313" t="s">
        <v>171</v>
      </c>
      <c r="P313" t="s">
        <v>169</v>
      </c>
      <c r="Q313" t="s">
        <v>625</v>
      </c>
      <c r="R313" s="1">
        <v>389049468.60000002</v>
      </c>
      <c r="S313" s="1">
        <v>0</v>
      </c>
      <c r="T313" s="1">
        <v>0</v>
      </c>
      <c r="U313" s="1">
        <v>0</v>
      </c>
      <c r="V313" s="1">
        <v>0</v>
      </c>
      <c r="W313" s="1">
        <f t="shared" si="20"/>
        <v>0</v>
      </c>
      <c r="X313" s="16">
        <v>0</v>
      </c>
      <c r="Y313" s="16">
        <v>0</v>
      </c>
      <c r="Z313" s="1">
        <v>389049468.60000002</v>
      </c>
      <c r="AA313" s="17">
        <v>36761</v>
      </c>
      <c r="AB313" s="17">
        <v>47710</v>
      </c>
      <c r="AC313" s="1">
        <v>2560409000</v>
      </c>
      <c r="AD313" s="1">
        <v>2568243000</v>
      </c>
      <c r="AE313" s="16">
        <f t="shared" si="21"/>
        <v>4.043835616438356</v>
      </c>
      <c r="AF313" s="16">
        <f t="shared" si="22"/>
        <v>29.997260273972604</v>
      </c>
      <c r="AG313" s="19">
        <v>0.1</v>
      </c>
      <c r="AH313" t="s">
        <v>261</v>
      </c>
      <c r="AI313">
        <v>0</v>
      </c>
      <c r="AJ313" s="16">
        <f t="shared" si="23"/>
        <v>4.043835616438356</v>
      </c>
      <c r="AK313" s="16">
        <f t="shared" si="24"/>
        <v>29.997260273972604</v>
      </c>
      <c r="AL313" s="19">
        <v>0.1</v>
      </c>
      <c r="AM313" t="s">
        <v>628</v>
      </c>
      <c r="AN313" t="s">
        <v>629</v>
      </c>
      <c r="AO313" s="20">
        <v>46234</v>
      </c>
    </row>
    <row r="314" spans="1:41" x14ac:dyDescent="0.3">
      <c r="A314">
        <v>28006001</v>
      </c>
      <c r="B314">
        <v>1</v>
      </c>
      <c r="C314">
        <v>1</v>
      </c>
      <c r="D314">
        <v>1</v>
      </c>
      <c r="E314" t="s">
        <v>255</v>
      </c>
      <c r="F314" t="s">
        <v>256</v>
      </c>
      <c r="G314" t="s">
        <v>211</v>
      </c>
      <c r="H314" t="s">
        <v>199</v>
      </c>
      <c r="I314" t="s">
        <v>200</v>
      </c>
      <c r="J314" t="s">
        <v>201</v>
      </c>
      <c r="K314" t="s">
        <v>625</v>
      </c>
      <c r="L314" t="s">
        <v>257</v>
      </c>
      <c r="M314" t="s">
        <v>626</v>
      </c>
      <c r="N314" t="s">
        <v>627</v>
      </c>
      <c r="O314" t="s">
        <v>170</v>
      </c>
      <c r="P314" t="s">
        <v>169</v>
      </c>
      <c r="Q314" t="s">
        <v>625</v>
      </c>
      <c r="R314" s="1">
        <v>104793920</v>
      </c>
      <c r="S314" s="1">
        <v>0</v>
      </c>
      <c r="T314" s="1">
        <v>0</v>
      </c>
      <c r="U314" s="1">
        <v>0</v>
      </c>
      <c r="V314" s="1">
        <v>0</v>
      </c>
      <c r="W314" s="1">
        <f t="shared" si="20"/>
        <v>0</v>
      </c>
      <c r="X314" s="16">
        <v>0</v>
      </c>
      <c r="Y314" s="16">
        <v>0</v>
      </c>
      <c r="Z314" s="1">
        <v>104793920</v>
      </c>
      <c r="AA314" s="17">
        <v>36761</v>
      </c>
      <c r="AB314" s="17">
        <v>41228</v>
      </c>
      <c r="AC314" s="1">
        <v>1203374000</v>
      </c>
      <c r="AD314" s="1">
        <v>1204878000</v>
      </c>
      <c r="AE314" s="16">
        <f t="shared" si="21"/>
        <v>-13.715068493150685</v>
      </c>
      <c r="AF314" s="16">
        <f t="shared" si="22"/>
        <v>12.238356164383562</v>
      </c>
      <c r="AG314" s="19">
        <v>0.12</v>
      </c>
      <c r="AH314" t="s">
        <v>261</v>
      </c>
      <c r="AI314">
        <v>0</v>
      </c>
      <c r="AJ314" s="16">
        <f t="shared" si="23"/>
        <v>-13.715068493150685</v>
      </c>
      <c r="AK314" s="16">
        <f t="shared" si="24"/>
        <v>12.238356164383562</v>
      </c>
      <c r="AL314" s="19">
        <v>0.12</v>
      </c>
      <c r="AM314" t="s">
        <v>630</v>
      </c>
      <c r="AN314" t="s">
        <v>631</v>
      </c>
      <c r="AO314" s="20">
        <v>46234</v>
      </c>
    </row>
    <row r="315" spans="1:41" x14ac:dyDescent="0.3">
      <c r="A315">
        <v>28027017</v>
      </c>
      <c r="B315">
        <v>1</v>
      </c>
      <c r="C315">
        <v>1</v>
      </c>
      <c r="D315">
        <v>1</v>
      </c>
      <c r="E315" t="s">
        <v>255</v>
      </c>
      <c r="F315" t="s">
        <v>256</v>
      </c>
      <c r="G315" t="s">
        <v>211</v>
      </c>
      <c r="H315" t="s">
        <v>199</v>
      </c>
      <c r="I315" t="s">
        <v>200</v>
      </c>
      <c r="J315" t="s">
        <v>201</v>
      </c>
      <c r="K315" t="s">
        <v>632</v>
      </c>
      <c r="L315" t="s">
        <v>257</v>
      </c>
      <c r="M315" t="s">
        <v>626</v>
      </c>
      <c r="N315" t="s">
        <v>627</v>
      </c>
      <c r="O315" t="s">
        <v>183</v>
      </c>
      <c r="P315" t="s">
        <v>169</v>
      </c>
      <c r="Q315" t="s">
        <v>632</v>
      </c>
      <c r="R315" s="1">
        <v>200000000</v>
      </c>
      <c r="S315" s="1">
        <v>0</v>
      </c>
      <c r="T315" s="1">
        <v>2000000</v>
      </c>
      <c r="U315" s="1">
        <v>7250000</v>
      </c>
      <c r="V315" s="1">
        <v>930169.12</v>
      </c>
      <c r="W315" s="1">
        <f t="shared" si="20"/>
        <v>0</v>
      </c>
      <c r="X315" s="16">
        <v>0</v>
      </c>
      <c r="Y315" s="16">
        <v>0</v>
      </c>
      <c r="Z315" s="1">
        <v>198000000</v>
      </c>
      <c r="AA315" s="17">
        <v>43860</v>
      </c>
      <c r="AB315" s="17">
        <v>49339</v>
      </c>
      <c r="AC315" s="1">
        <v>400000000</v>
      </c>
      <c r="AD315" s="1">
        <v>400000000</v>
      </c>
      <c r="AE315" s="16">
        <f t="shared" si="21"/>
        <v>8.506849315068493</v>
      </c>
      <c r="AF315" s="16">
        <f t="shared" si="22"/>
        <v>15.010958904109589</v>
      </c>
      <c r="AG315" s="19">
        <v>7.2499999999999995E-2</v>
      </c>
      <c r="AH315" t="s">
        <v>261</v>
      </c>
      <c r="AI315">
        <v>0</v>
      </c>
      <c r="AJ315" s="16">
        <f t="shared" si="23"/>
        <v>8.506849315068493</v>
      </c>
      <c r="AK315" s="16">
        <f t="shared" si="24"/>
        <v>15.010958904109589</v>
      </c>
      <c r="AL315" s="19">
        <v>7.2499999999999995E-2</v>
      </c>
      <c r="AM315" t="s">
        <v>633</v>
      </c>
      <c r="AN315" t="s">
        <v>183</v>
      </c>
      <c r="AO315" s="20">
        <v>46234</v>
      </c>
    </row>
    <row r="316" spans="1:41" x14ac:dyDescent="0.3">
      <c r="A316">
        <v>280270181</v>
      </c>
      <c r="B316">
        <v>1</v>
      </c>
      <c r="C316">
        <v>1</v>
      </c>
      <c r="D316">
        <v>1</v>
      </c>
      <c r="E316" t="s">
        <v>255</v>
      </c>
      <c r="F316" t="s">
        <v>256</v>
      </c>
      <c r="G316" t="s">
        <v>211</v>
      </c>
      <c r="H316" t="s">
        <v>199</v>
      </c>
      <c r="I316" t="s">
        <v>200</v>
      </c>
      <c r="J316" t="s">
        <v>201</v>
      </c>
      <c r="K316" t="s">
        <v>634</v>
      </c>
      <c r="L316" t="s">
        <v>257</v>
      </c>
      <c r="M316" t="s">
        <v>626</v>
      </c>
      <c r="N316" t="s">
        <v>627</v>
      </c>
      <c r="O316" t="s">
        <v>185</v>
      </c>
      <c r="P316" t="s">
        <v>169</v>
      </c>
      <c r="Q316" t="s">
        <v>634</v>
      </c>
      <c r="R316" s="1">
        <v>503096811.30000001</v>
      </c>
      <c r="S316" s="1">
        <v>0</v>
      </c>
      <c r="T316" s="1">
        <v>55899645.700000003</v>
      </c>
      <c r="U316" s="1">
        <v>17356839.989999998</v>
      </c>
      <c r="V316" s="1">
        <v>0</v>
      </c>
      <c r="W316" s="1">
        <f t="shared" si="20"/>
        <v>0</v>
      </c>
      <c r="X316" s="16">
        <v>0</v>
      </c>
      <c r="Y316" s="16">
        <v>0</v>
      </c>
      <c r="Z316" s="1">
        <v>447197165.60000002</v>
      </c>
      <c r="AA316" s="17">
        <v>44074</v>
      </c>
      <c r="AB316" s="17">
        <v>47695</v>
      </c>
      <c r="AC316" s="1">
        <v>3701423865</v>
      </c>
      <c r="AD316" s="1">
        <v>3701423865</v>
      </c>
      <c r="AE316" s="16">
        <f t="shared" si="21"/>
        <v>4.0027397260273974</v>
      </c>
      <c r="AF316" s="16">
        <f t="shared" si="22"/>
        <v>9.9205479452054792</v>
      </c>
      <c r="AG316" s="19">
        <v>4.7800000000000002E-2</v>
      </c>
      <c r="AH316" t="s">
        <v>261</v>
      </c>
      <c r="AI316">
        <v>0</v>
      </c>
      <c r="AJ316" s="16">
        <f t="shared" si="23"/>
        <v>4.0027397260273974</v>
      </c>
      <c r="AK316" s="16">
        <f t="shared" si="24"/>
        <v>9.9205479452054792</v>
      </c>
      <c r="AL316" s="19">
        <v>4.7800000000000002E-2</v>
      </c>
      <c r="AM316" t="s">
        <v>635</v>
      </c>
      <c r="AN316" t="s">
        <v>185</v>
      </c>
      <c r="AO316" s="20">
        <v>46234</v>
      </c>
    </row>
    <row r="317" spans="1:41" x14ac:dyDescent="0.3">
      <c r="A317">
        <v>280270191</v>
      </c>
      <c r="B317">
        <v>1</v>
      </c>
      <c r="C317">
        <v>1</v>
      </c>
      <c r="D317">
        <v>1</v>
      </c>
      <c r="E317" t="s">
        <v>255</v>
      </c>
      <c r="F317" t="s">
        <v>256</v>
      </c>
      <c r="G317" t="s">
        <v>211</v>
      </c>
      <c r="H317" t="s">
        <v>199</v>
      </c>
      <c r="I317" t="s">
        <v>200</v>
      </c>
      <c r="J317" t="s">
        <v>201</v>
      </c>
      <c r="K317" t="s">
        <v>634</v>
      </c>
      <c r="L317" t="s">
        <v>257</v>
      </c>
      <c r="M317" t="s">
        <v>626</v>
      </c>
      <c r="N317" t="s">
        <v>627</v>
      </c>
      <c r="O317" t="s">
        <v>186</v>
      </c>
      <c r="P317" t="s">
        <v>169</v>
      </c>
      <c r="Q317" t="s">
        <v>634</v>
      </c>
      <c r="R317" s="1">
        <v>5927377145</v>
      </c>
      <c r="S317" s="1">
        <v>0</v>
      </c>
      <c r="T317" s="1">
        <v>0</v>
      </c>
      <c r="U317" s="1">
        <v>204494511.5</v>
      </c>
      <c r="V317" s="1">
        <v>0</v>
      </c>
      <c r="W317" s="1">
        <f t="shared" si="20"/>
        <v>0</v>
      </c>
      <c r="X317" s="16">
        <v>0</v>
      </c>
      <c r="Y317" s="16">
        <v>0</v>
      </c>
      <c r="Z317" s="1">
        <v>5927377145</v>
      </c>
      <c r="AA317" s="17">
        <v>44074</v>
      </c>
      <c r="AB317" s="17">
        <v>49521</v>
      </c>
      <c r="AC317" s="1">
        <v>8458864776</v>
      </c>
      <c r="AD317" s="1">
        <v>8458864776</v>
      </c>
      <c r="AE317" s="16">
        <f t="shared" si="21"/>
        <v>9.0054794520547947</v>
      </c>
      <c r="AF317" s="16">
        <f t="shared" si="22"/>
        <v>14.923287671232877</v>
      </c>
      <c r="AG317" s="19">
        <v>3.32E-2</v>
      </c>
      <c r="AH317" t="s">
        <v>261</v>
      </c>
      <c r="AI317">
        <v>0</v>
      </c>
      <c r="AJ317" s="16">
        <f t="shared" si="23"/>
        <v>9.0054794520547947</v>
      </c>
      <c r="AK317" s="16">
        <f t="shared" si="24"/>
        <v>14.923287671232877</v>
      </c>
      <c r="AL317" s="19">
        <v>3.32E-2</v>
      </c>
      <c r="AM317" t="s">
        <v>636</v>
      </c>
      <c r="AN317" t="s">
        <v>186</v>
      </c>
      <c r="AO317" s="20">
        <v>46234</v>
      </c>
    </row>
    <row r="318" spans="1:41" x14ac:dyDescent="0.3">
      <c r="A318">
        <v>280270201</v>
      </c>
      <c r="B318">
        <v>1</v>
      </c>
      <c r="C318">
        <v>1</v>
      </c>
      <c r="D318">
        <v>1</v>
      </c>
      <c r="E318" t="s">
        <v>255</v>
      </c>
      <c r="F318" t="s">
        <v>256</v>
      </c>
      <c r="G318" t="s">
        <v>211</v>
      </c>
      <c r="H318" t="s">
        <v>199</v>
      </c>
      <c r="I318" t="s">
        <v>200</v>
      </c>
      <c r="J318" t="s">
        <v>201</v>
      </c>
      <c r="K318" t="s">
        <v>634</v>
      </c>
      <c r="L318" t="s">
        <v>257</v>
      </c>
      <c r="M318" t="s">
        <v>626</v>
      </c>
      <c r="N318" t="s">
        <v>627</v>
      </c>
      <c r="O318" t="s">
        <v>184</v>
      </c>
      <c r="P318" t="s">
        <v>169</v>
      </c>
      <c r="Q318" t="s">
        <v>634</v>
      </c>
      <c r="R318" s="1">
        <v>2982942422</v>
      </c>
      <c r="S318" s="1">
        <v>0</v>
      </c>
      <c r="T318" s="1">
        <v>0</v>
      </c>
      <c r="U318" s="1">
        <v>74573560.549999997</v>
      </c>
      <c r="V318" s="1">
        <v>0</v>
      </c>
      <c r="W318" s="1">
        <f t="shared" si="20"/>
        <v>0</v>
      </c>
      <c r="X318" s="16">
        <v>0</v>
      </c>
      <c r="Y318" s="16">
        <v>0</v>
      </c>
      <c r="Z318" s="1">
        <v>2982942422</v>
      </c>
      <c r="AA318" s="17">
        <v>44074</v>
      </c>
      <c r="AB318" s="17">
        <v>51348</v>
      </c>
      <c r="AC318" s="1">
        <v>3403135207</v>
      </c>
      <c r="AD318" s="1">
        <v>3403135207</v>
      </c>
      <c r="AE318" s="16">
        <f t="shared" si="21"/>
        <v>14.010958904109589</v>
      </c>
      <c r="AF318" s="16">
        <f t="shared" si="22"/>
        <v>19.92876712328767</v>
      </c>
      <c r="AG318" s="19">
        <v>4.2999999999999997E-2</v>
      </c>
      <c r="AH318" t="s">
        <v>261</v>
      </c>
      <c r="AI318">
        <v>0</v>
      </c>
      <c r="AJ318" s="16">
        <f t="shared" si="23"/>
        <v>14.010958904109589</v>
      </c>
      <c r="AK318" s="16">
        <f t="shared" si="24"/>
        <v>19.92876712328767</v>
      </c>
      <c r="AL318" s="19">
        <v>4.2999999999999997E-2</v>
      </c>
      <c r="AM318" t="s">
        <v>637</v>
      </c>
      <c r="AN318" t="s">
        <v>184</v>
      </c>
      <c r="AO318" s="20">
        <v>46234</v>
      </c>
    </row>
    <row r="319" spans="1:41" x14ac:dyDescent="0.3">
      <c r="A319">
        <v>280270211</v>
      </c>
      <c r="B319">
        <v>1</v>
      </c>
      <c r="C319">
        <v>1</v>
      </c>
      <c r="D319">
        <v>1</v>
      </c>
      <c r="E319" t="s">
        <v>255</v>
      </c>
      <c r="F319" t="s">
        <v>256</v>
      </c>
      <c r="G319" t="s">
        <v>211</v>
      </c>
      <c r="H319" t="s">
        <v>199</v>
      </c>
      <c r="I319" t="s">
        <v>200</v>
      </c>
      <c r="J319" t="s">
        <v>201</v>
      </c>
      <c r="K319" t="s">
        <v>634</v>
      </c>
      <c r="L319" t="s">
        <v>257</v>
      </c>
      <c r="M319" t="s">
        <v>626</v>
      </c>
      <c r="N319" t="s">
        <v>627</v>
      </c>
      <c r="O319" t="s">
        <v>172</v>
      </c>
      <c r="P319" t="s">
        <v>169</v>
      </c>
      <c r="Q319" t="s">
        <v>634</v>
      </c>
      <c r="R319" s="1">
        <v>10540095.800000001</v>
      </c>
      <c r="S319" s="1">
        <v>0</v>
      </c>
      <c r="T319" s="1">
        <v>0</v>
      </c>
      <c r="U319" s="1">
        <v>263502.40000000002</v>
      </c>
      <c r="V319" s="1">
        <v>0</v>
      </c>
      <c r="W319" s="1">
        <f t="shared" si="20"/>
        <v>0</v>
      </c>
      <c r="X319" s="16">
        <v>0</v>
      </c>
      <c r="Y319" s="16">
        <v>0</v>
      </c>
      <c r="Z319" s="1">
        <v>10540095.800000001</v>
      </c>
      <c r="AA319" s="17">
        <v>44074</v>
      </c>
      <c r="AB319" s="17">
        <v>51348</v>
      </c>
      <c r="AC319" s="1">
        <v>270412767.80000001</v>
      </c>
      <c r="AD319" s="1">
        <v>18147628.199999999</v>
      </c>
      <c r="AE319" s="16">
        <f t="shared" si="21"/>
        <v>14.010958904109589</v>
      </c>
      <c r="AF319" s="16">
        <f t="shared" si="22"/>
        <v>19.92876712328767</v>
      </c>
      <c r="AG319" s="19">
        <v>4.2999999999999997E-2</v>
      </c>
      <c r="AH319" t="s">
        <v>261</v>
      </c>
      <c r="AI319">
        <v>0</v>
      </c>
      <c r="AJ319" s="16">
        <f t="shared" si="23"/>
        <v>14.010958904109589</v>
      </c>
      <c r="AK319" s="16">
        <f t="shared" si="24"/>
        <v>19.92876712328767</v>
      </c>
      <c r="AL319" s="19">
        <v>4.2999999999999997E-2</v>
      </c>
      <c r="AM319" t="s">
        <v>638</v>
      </c>
      <c r="AN319" t="s">
        <v>639</v>
      </c>
      <c r="AO319" s="20">
        <v>46234</v>
      </c>
    </row>
    <row r="320" spans="1:41" x14ac:dyDescent="0.3">
      <c r="A320">
        <v>280270212</v>
      </c>
      <c r="B320">
        <v>1</v>
      </c>
      <c r="C320">
        <v>1</v>
      </c>
      <c r="D320">
        <v>1</v>
      </c>
      <c r="E320" t="s">
        <v>255</v>
      </c>
      <c r="F320" t="s">
        <v>256</v>
      </c>
      <c r="G320" t="s">
        <v>211</v>
      </c>
      <c r="H320" t="s">
        <v>199</v>
      </c>
      <c r="I320" t="s">
        <v>200</v>
      </c>
      <c r="J320" t="s">
        <v>201</v>
      </c>
      <c r="K320" t="s">
        <v>634</v>
      </c>
      <c r="L320" t="s">
        <v>257</v>
      </c>
      <c r="M320" t="s">
        <v>626</v>
      </c>
      <c r="N320" t="s">
        <v>627</v>
      </c>
      <c r="O320" t="s">
        <v>173</v>
      </c>
      <c r="P320" t="s">
        <v>169</v>
      </c>
      <c r="Q320" t="s">
        <v>634</v>
      </c>
      <c r="R320" s="1">
        <v>9873024.1999999993</v>
      </c>
      <c r="S320" s="1">
        <v>0</v>
      </c>
      <c r="T320" s="1">
        <v>0</v>
      </c>
      <c r="U320" s="1">
        <v>246825.61</v>
      </c>
      <c r="V320" s="1">
        <v>0</v>
      </c>
      <c r="W320" s="1">
        <f t="shared" si="20"/>
        <v>0</v>
      </c>
      <c r="X320" s="16">
        <v>0</v>
      </c>
      <c r="Y320" s="16">
        <v>0</v>
      </c>
      <c r="Z320" s="1">
        <v>9873024.1999999993</v>
      </c>
      <c r="AA320" s="17">
        <v>44074</v>
      </c>
      <c r="AB320" s="17">
        <v>51348</v>
      </c>
      <c r="AC320" s="1">
        <v>18796473.800000001</v>
      </c>
      <c r="AD320" s="1">
        <v>18796473.800000001</v>
      </c>
      <c r="AE320" s="16">
        <f t="shared" si="21"/>
        <v>14.010958904109589</v>
      </c>
      <c r="AF320" s="16">
        <f t="shared" si="22"/>
        <v>19.92876712328767</v>
      </c>
      <c r="AG320" s="19">
        <v>4.2999999999999997E-2</v>
      </c>
      <c r="AH320" t="s">
        <v>261</v>
      </c>
      <c r="AI320">
        <v>0</v>
      </c>
      <c r="AJ320" s="16">
        <f t="shared" si="23"/>
        <v>14.010958904109589</v>
      </c>
      <c r="AK320" s="16">
        <f t="shared" si="24"/>
        <v>19.92876712328767</v>
      </c>
      <c r="AL320" s="19">
        <v>4.2999999999999997E-2</v>
      </c>
      <c r="AM320" t="s">
        <v>640</v>
      </c>
      <c r="AN320" t="s">
        <v>641</v>
      </c>
      <c r="AO320" s="20">
        <v>46234</v>
      </c>
    </row>
    <row r="321" spans="1:41" x14ac:dyDescent="0.3">
      <c r="A321">
        <v>280270213</v>
      </c>
      <c r="B321">
        <v>1</v>
      </c>
      <c r="C321">
        <v>1</v>
      </c>
      <c r="D321">
        <v>1</v>
      </c>
      <c r="E321" t="s">
        <v>255</v>
      </c>
      <c r="F321" t="s">
        <v>256</v>
      </c>
      <c r="G321" t="s">
        <v>211</v>
      </c>
      <c r="H321" t="s">
        <v>199</v>
      </c>
      <c r="I321" t="s">
        <v>200</v>
      </c>
      <c r="J321" t="s">
        <v>201</v>
      </c>
      <c r="K321" t="s">
        <v>634</v>
      </c>
      <c r="L321" t="s">
        <v>257</v>
      </c>
      <c r="M321" t="s">
        <v>626</v>
      </c>
      <c r="N321" t="s">
        <v>627</v>
      </c>
      <c r="O321" t="s">
        <v>174</v>
      </c>
      <c r="P321" t="s">
        <v>169</v>
      </c>
      <c r="Q321" t="s">
        <v>634</v>
      </c>
      <c r="R321" s="1">
        <v>51438328.5</v>
      </c>
      <c r="S321" s="1">
        <v>0</v>
      </c>
      <c r="T321" s="1">
        <v>0</v>
      </c>
      <c r="U321" s="1">
        <v>1285958.21</v>
      </c>
      <c r="V321" s="1">
        <v>0</v>
      </c>
      <c r="W321" s="1">
        <f t="shared" si="20"/>
        <v>0</v>
      </c>
      <c r="X321" s="16">
        <v>0</v>
      </c>
      <c r="Y321" s="16">
        <v>0</v>
      </c>
      <c r="Z321" s="1">
        <v>51438328.5</v>
      </c>
      <c r="AA321" s="17">
        <v>44074</v>
      </c>
      <c r="AB321" s="17">
        <v>51348</v>
      </c>
      <c r="AC321" s="1">
        <v>60204123.200000003</v>
      </c>
      <c r="AD321" s="1">
        <v>60204123.200000003</v>
      </c>
      <c r="AE321" s="16">
        <f t="shared" si="21"/>
        <v>14.010958904109589</v>
      </c>
      <c r="AF321" s="16">
        <f t="shared" si="22"/>
        <v>19.92876712328767</v>
      </c>
      <c r="AG321" s="19">
        <v>4.2999999999999997E-2</v>
      </c>
      <c r="AH321" t="s">
        <v>261</v>
      </c>
      <c r="AI321">
        <v>0</v>
      </c>
      <c r="AJ321" s="16">
        <f t="shared" si="23"/>
        <v>14.010958904109589</v>
      </c>
      <c r="AK321" s="16">
        <f t="shared" si="24"/>
        <v>19.92876712328767</v>
      </c>
      <c r="AL321" s="19">
        <v>4.2999999999999997E-2</v>
      </c>
      <c r="AM321" t="s">
        <v>642</v>
      </c>
      <c r="AN321" t="s">
        <v>643</v>
      </c>
      <c r="AO321" s="20">
        <v>46234</v>
      </c>
    </row>
    <row r="322" spans="1:41" x14ac:dyDescent="0.3">
      <c r="A322">
        <v>280270214</v>
      </c>
      <c r="B322">
        <v>1</v>
      </c>
      <c r="C322">
        <v>1</v>
      </c>
      <c r="D322">
        <v>1</v>
      </c>
      <c r="E322" t="s">
        <v>255</v>
      </c>
      <c r="F322" t="s">
        <v>256</v>
      </c>
      <c r="G322" t="s">
        <v>211</v>
      </c>
      <c r="H322" t="s">
        <v>199</v>
      </c>
      <c r="I322" t="s">
        <v>200</v>
      </c>
      <c r="J322" t="s">
        <v>201</v>
      </c>
      <c r="K322" t="s">
        <v>634</v>
      </c>
      <c r="L322" t="s">
        <v>257</v>
      </c>
      <c r="M322" t="s">
        <v>626</v>
      </c>
      <c r="N322" t="s">
        <v>627</v>
      </c>
      <c r="O322" t="s">
        <v>175</v>
      </c>
      <c r="P322" t="s">
        <v>169</v>
      </c>
      <c r="Q322" t="s">
        <v>634</v>
      </c>
      <c r="R322" s="1">
        <v>2669197.7000000002</v>
      </c>
      <c r="S322" s="1">
        <v>0</v>
      </c>
      <c r="T322" s="1">
        <v>0</v>
      </c>
      <c r="U322" s="1">
        <v>66729.94</v>
      </c>
      <c r="V322" s="1">
        <v>0</v>
      </c>
      <c r="W322" s="1">
        <f t="shared" si="20"/>
        <v>0</v>
      </c>
      <c r="X322" s="16">
        <v>0</v>
      </c>
      <c r="Y322" s="16">
        <v>0</v>
      </c>
      <c r="Z322" s="1">
        <v>2669197.7000000002</v>
      </c>
      <c r="AA322" s="17">
        <v>44074</v>
      </c>
      <c r="AB322" s="17">
        <v>51348</v>
      </c>
      <c r="AC322" s="1">
        <v>9062878.5</v>
      </c>
      <c r="AD322" s="1">
        <v>9062878.5</v>
      </c>
      <c r="AE322" s="16">
        <f t="shared" si="21"/>
        <v>14.010958904109589</v>
      </c>
      <c r="AF322" s="16">
        <f t="shared" si="22"/>
        <v>19.92876712328767</v>
      </c>
      <c r="AG322" s="19">
        <v>4.2999999999999997E-2</v>
      </c>
      <c r="AH322" t="s">
        <v>261</v>
      </c>
      <c r="AI322">
        <v>0</v>
      </c>
      <c r="AJ322" s="16">
        <f t="shared" si="23"/>
        <v>14.010958904109589</v>
      </c>
      <c r="AK322" s="16">
        <f t="shared" si="24"/>
        <v>19.92876712328767</v>
      </c>
      <c r="AL322" s="19">
        <v>4.2999999999999997E-2</v>
      </c>
      <c r="AM322" t="s">
        <v>644</v>
      </c>
      <c r="AN322" t="s">
        <v>645</v>
      </c>
      <c r="AO322" s="20">
        <v>46234</v>
      </c>
    </row>
    <row r="323" spans="1:41" x14ac:dyDescent="0.3">
      <c r="A323">
        <v>280270215</v>
      </c>
      <c r="B323">
        <v>1</v>
      </c>
      <c r="C323">
        <v>1</v>
      </c>
      <c r="D323">
        <v>1</v>
      </c>
      <c r="E323" t="s">
        <v>255</v>
      </c>
      <c r="F323" t="s">
        <v>256</v>
      </c>
      <c r="G323" t="s">
        <v>211</v>
      </c>
      <c r="H323" t="s">
        <v>199</v>
      </c>
      <c r="I323" t="s">
        <v>200</v>
      </c>
      <c r="J323" t="s">
        <v>201</v>
      </c>
      <c r="K323" t="s">
        <v>634</v>
      </c>
      <c r="L323" t="s">
        <v>257</v>
      </c>
      <c r="M323" t="s">
        <v>626</v>
      </c>
      <c r="N323" t="s">
        <v>627</v>
      </c>
      <c r="O323" t="s">
        <v>176</v>
      </c>
      <c r="P323" t="s">
        <v>169</v>
      </c>
      <c r="Q323" t="s">
        <v>634</v>
      </c>
      <c r="R323" s="1">
        <v>10941067.800000001</v>
      </c>
      <c r="S323" s="1">
        <v>0</v>
      </c>
      <c r="T323" s="1">
        <v>0</v>
      </c>
      <c r="U323" s="1">
        <v>273526.7</v>
      </c>
      <c r="V323" s="1">
        <v>0</v>
      </c>
      <c r="W323" s="1">
        <f t="shared" si="20"/>
        <v>0</v>
      </c>
      <c r="X323" s="16">
        <v>0</v>
      </c>
      <c r="Y323" s="16">
        <v>0</v>
      </c>
      <c r="Z323" s="1">
        <v>10941067.800000001</v>
      </c>
      <c r="AA323" s="17">
        <v>44074</v>
      </c>
      <c r="AB323" s="17">
        <v>51348</v>
      </c>
      <c r="AC323" s="1">
        <v>27410992.699999999</v>
      </c>
      <c r="AD323" s="1">
        <v>27410992.699999999</v>
      </c>
      <c r="AE323" s="16">
        <f t="shared" si="21"/>
        <v>14.010958904109589</v>
      </c>
      <c r="AF323" s="16">
        <f t="shared" si="22"/>
        <v>19.92876712328767</v>
      </c>
      <c r="AG323" s="19">
        <v>4.2999999999999997E-2</v>
      </c>
      <c r="AH323" t="s">
        <v>261</v>
      </c>
      <c r="AI323">
        <v>0</v>
      </c>
      <c r="AJ323" s="16">
        <f t="shared" si="23"/>
        <v>14.010958904109589</v>
      </c>
      <c r="AK323" s="16">
        <f t="shared" si="24"/>
        <v>19.92876712328767</v>
      </c>
      <c r="AL323" s="19">
        <v>4.2999999999999997E-2</v>
      </c>
      <c r="AM323" t="s">
        <v>646</v>
      </c>
      <c r="AN323" t="s">
        <v>647</v>
      </c>
      <c r="AO323" s="20">
        <v>46234</v>
      </c>
    </row>
    <row r="324" spans="1:41" x14ac:dyDescent="0.3">
      <c r="A324">
        <v>280270216</v>
      </c>
      <c r="B324">
        <v>1</v>
      </c>
      <c r="C324">
        <v>1</v>
      </c>
      <c r="D324">
        <v>1</v>
      </c>
      <c r="E324" t="s">
        <v>255</v>
      </c>
      <c r="F324" t="s">
        <v>256</v>
      </c>
      <c r="G324" t="s">
        <v>211</v>
      </c>
      <c r="H324" t="s">
        <v>199</v>
      </c>
      <c r="I324" t="s">
        <v>200</v>
      </c>
      <c r="J324" t="s">
        <v>201</v>
      </c>
      <c r="K324" t="s">
        <v>634</v>
      </c>
      <c r="L324" t="s">
        <v>257</v>
      </c>
      <c r="M324" t="s">
        <v>626</v>
      </c>
      <c r="N324" t="s">
        <v>627</v>
      </c>
      <c r="O324" t="s">
        <v>177</v>
      </c>
      <c r="P324" t="s">
        <v>169</v>
      </c>
      <c r="Q324" t="s">
        <v>634</v>
      </c>
      <c r="R324" s="1">
        <v>7009719.5999999996</v>
      </c>
      <c r="S324" s="1">
        <v>0</v>
      </c>
      <c r="T324" s="1">
        <v>0</v>
      </c>
      <c r="U324" s="1">
        <v>175242.99</v>
      </c>
      <c r="V324" s="1">
        <v>7500</v>
      </c>
      <c r="W324" s="1">
        <f t="shared" ref="W324:W377" si="25">Z324-R324-S324+T324</f>
        <v>0</v>
      </c>
      <c r="X324" s="16">
        <v>0</v>
      </c>
      <c r="Y324" s="16">
        <v>0</v>
      </c>
      <c r="Z324" s="1">
        <v>7009719.5999999996</v>
      </c>
      <c r="AA324" s="17">
        <v>44074</v>
      </c>
      <c r="AB324" s="17">
        <v>51348</v>
      </c>
      <c r="AC324" s="1">
        <v>14059536.4</v>
      </c>
      <c r="AD324" s="1">
        <v>14059536.4</v>
      </c>
      <c r="AE324" s="16">
        <f t="shared" ref="AE324:AE377" si="26">(AB324-AO324)/365</f>
        <v>14.010958904109589</v>
      </c>
      <c r="AF324" s="16">
        <f t="shared" ref="AF324:AF377" si="27">(AB324-AA324)/365</f>
        <v>19.92876712328767</v>
      </c>
      <c r="AG324" s="19">
        <v>4.2999999999999997E-2</v>
      </c>
      <c r="AH324" t="s">
        <v>261</v>
      </c>
      <c r="AI324">
        <v>0</v>
      </c>
      <c r="AJ324" s="16">
        <f t="shared" ref="AJ324:AJ377" si="28">(AB324-AO324)/365</f>
        <v>14.010958904109589</v>
      </c>
      <c r="AK324" s="16">
        <f t="shared" ref="AK324:AK377" si="29">(AB324-AA324)/365</f>
        <v>19.92876712328767</v>
      </c>
      <c r="AL324" s="19">
        <v>4.2999999999999997E-2</v>
      </c>
      <c r="AM324" t="s">
        <v>648</v>
      </c>
      <c r="AN324" t="s">
        <v>649</v>
      </c>
      <c r="AO324" s="20">
        <v>46234</v>
      </c>
    </row>
    <row r="325" spans="1:41" x14ac:dyDescent="0.3">
      <c r="A325">
        <v>280270217</v>
      </c>
      <c r="B325">
        <v>1</v>
      </c>
      <c r="C325">
        <v>1</v>
      </c>
      <c r="D325">
        <v>1</v>
      </c>
      <c r="E325" t="s">
        <v>255</v>
      </c>
      <c r="F325" t="s">
        <v>256</v>
      </c>
      <c r="G325" t="s">
        <v>211</v>
      </c>
      <c r="H325" t="s">
        <v>199</v>
      </c>
      <c r="I325" t="s">
        <v>200</v>
      </c>
      <c r="J325" t="s">
        <v>201</v>
      </c>
      <c r="K325" t="s">
        <v>634</v>
      </c>
      <c r="L325" t="s">
        <v>257</v>
      </c>
      <c r="M325" t="s">
        <v>626</v>
      </c>
      <c r="N325" t="s">
        <v>627</v>
      </c>
      <c r="O325" t="s">
        <v>178</v>
      </c>
      <c r="P325" t="s">
        <v>169</v>
      </c>
      <c r="Q325" t="s">
        <v>634</v>
      </c>
      <c r="R325" s="1">
        <v>9420108.0999999996</v>
      </c>
      <c r="S325" s="1">
        <v>0</v>
      </c>
      <c r="T325" s="1">
        <v>0</v>
      </c>
      <c r="U325" s="1">
        <v>235502.7</v>
      </c>
      <c r="V325" s="1">
        <v>0</v>
      </c>
      <c r="W325" s="1">
        <f t="shared" si="25"/>
        <v>0</v>
      </c>
      <c r="X325" s="16">
        <v>0</v>
      </c>
      <c r="Y325" s="16">
        <v>0</v>
      </c>
      <c r="Z325" s="1">
        <v>9420108.0999999996</v>
      </c>
      <c r="AA325" s="17">
        <v>44074</v>
      </c>
      <c r="AB325" s="17">
        <v>51348</v>
      </c>
      <c r="AC325" s="1">
        <v>28758805.399999999</v>
      </c>
      <c r="AD325" s="1">
        <v>28758805.399999999</v>
      </c>
      <c r="AE325" s="16">
        <f t="shared" si="26"/>
        <v>14.010958904109589</v>
      </c>
      <c r="AF325" s="16">
        <f t="shared" si="27"/>
        <v>19.92876712328767</v>
      </c>
      <c r="AG325" s="19">
        <v>4.2999999999999997E-2</v>
      </c>
      <c r="AH325" t="s">
        <v>261</v>
      </c>
      <c r="AI325">
        <v>0</v>
      </c>
      <c r="AJ325" s="16">
        <f t="shared" si="28"/>
        <v>14.010958904109589</v>
      </c>
      <c r="AK325" s="16">
        <f t="shared" si="29"/>
        <v>19.92876712328767</v>
      </c>
      <c r="AL325" s="19">
        <v>4.2999999999999997E-2</v>
      </c>
      <c r="AM325" t="s">
        <v>650</v>
      </c>
      <c r="AN325" t="s">
        <v>651</v>
      </c>
      <c r="AO325" s="20">
        <v>46234</v>
      </c>
    </row>
    <row r="326" spans="1:41" x14ac:dyDescent="0.3">
      <c r="A326">
        <v>280270218</v>
      </c>
      <c r="B326">
        <v>1</v>
      </c>
      <c r="C326">
        <v>1</v>
      </c>
      <c r="D326">
        <v>1</v>
      </c>
      <c r="E326" t="s">
        <v>255</v>
      </c>
      <c r="F326" t="s">
        <v>256</v>
      </c>
      <c r="G326" t="s">
        <v>211</v>
      </c>
      <c r="H326" t="s">
        <v>199</v>
      </c>
      <c r="I326" t="s">
        <v>200</v>
      </c>
      <c r="J326" t="s">
        <v>201</v>
      </c>
      <c r="K326" t="s">
        <v>634</v>
      </c>
      <c r="L326" t="s">
        <v>257</v>
      </c>
      <c r="M326" t="s">
        <v>626</v>
      </c>
      <c r="N326" t="s">
        <v>627</v>
      </c>
      <c r="O326" t="s">
        <v>179</v>
      </c>
      <c r="P326" t="s">
        <v>169</v>
      </c>
      <c r="Q326" t="s">
        <v>634</v>
      </c>
      <c r="R326" s="1">
        <v>31035232.800000001</v>
      </c>
      <c r="S326" s="1">
        <v>0</v>
      </c>
      <c r="T326" s="1">
        <v>0</v>
      </c>
      <c r="U326" s="1">
        <v>775880.82</v>
      </c>
      <c r="V326" s="1">
        <v>0</v>
      </c>
      <c r="W326" s="1">
        <f t="shared" si="25"/>
        <v>0</v>
      </c>
      <c r="X326" s="16">
        <v>0</v>
      </c>
      <c r="Y326" s="16">
        <v>0</v>
      </c>
      <c r="Z326" s="1">
        <v>31035232.800000001</v>
      </c>
      <c r="AA326" s="17">
        <v>44074</v>
      </c>
      <c r="AB326" s="17">
        <v>51348</v>
      </c>
      <c r="AC326" s="1">
        <v>50274598.399999999</v>
      </c>
      <c r="AD326" s="1">
        <v>50274598.399999999</v>
      </c>
      <c r="AE326" s="16">
        <f t="shared" si="26"/>
        <v>14.010958904109589</v>
      </c>
      <c r="AF326" s="16">
        <f t="shared" si="27"/>
        <v>19.92876712328767</v>
      </c>
      <c r="AG326" s="19">
        <v>4.2999999999999997E-2</v>
      </c>
      <c r="AH326" t="s">
        <v>261</v>
      </c>
      <c r="AI326">
        <v>0</v>
      </c>
      <c r="AJ326" s="16">
        <f t="shared" si="28"/>
        <v>14.010958904109589</v>
      </c>
      <c r="AK326" s="16">
        <f t="shared" si="29"/>
        <v>19.92876712328767</v>
      </c>
      <c r="AL326" s="19">
        <v>4.2999999999999997E-2</v>
      </c>
      <c r="AM326" t="s">
        <v>652</v>
      </c>
      <c r="AN326" t="s">
        <v>653</v>
      </c>
      <c r="AO326" s="20">
        <v>46234</v>
      </c>
    </row>
    <row r="327" spans="1:41" x14ac:dyDescent="0.3">
      <c r="A327">
        <v>280270219</v>
      </c>
      <c r="B327">
        <v>1</v>
      </c>
      <c r="C327">
        <v>1</v>
      </c>
      <c r="D327">
        <v>1</v>
      </c>
      <c r="E327" t="s">
        <v>255</v>
      </c>
      <c r="F327" t="s">
        <v>256</v>
      </c>
      <c r="G327" t="s">
        <v>211</v>
      </c>
      <c r="H327" t="s">
        <v>199</v>
      </c>
      <c r="I327" t="s">
        <v>200</v>
      </c>
      <c r="J327" t="s">
        <v>201</v>
      </c>
      <c r="K327" t="s">
        <v>634</v>
      </c>
      <c r="L327" t="s">
        <v>257</v>
      </c>
      <c r="M327" t="s">
        <v>626</v>
      </c>
      <c r="N327" t="s">
        <v>627</v>
      </c>
      <c r="O327" t="s">
        <v>180</v>
      </c>
      <c r="P327" t="s">
        <v>169</v>
      </c>
      <c r="Q327" t="s">
        <v>634</v>
      </c>
      <c r="R327" s="1">
        <v>12752732.199999999</v>
      </c>
      <c r="S327" s="1">
        <v>0</v>
      </c>
      <c r="T327" s="1">
        <v>0</v>
      </c>
      <c r="U327" s="1">
        <v>318818.31</v>
      </c>
      <c r="V327" s="1">
        <v>0</v>
      </c>
      <c r="W327" s="1">
        <f t="shared" si="25"/>
        <v>0</v>
      </c>
      <c r="X327" s="16">
        <v>0</v>
      </c>
      <c r="Y327" s="16">
        <v>0</v>
      </c>
      <c r="Z327" s="1">
        <v>12752732.199999999</v>
      </c>
      <c r="AA327" s="17">
        <v>44074</v>
      </c>
      <c r="AB327" s="17">
        <v>51348</v>
      </c>
      <c r="AC327" s="1">
        <v>29438635.199999999</v>
      </c>
      <c r="AD327" s="1">
        <v>29438635.199999999</v>
      </c>
      <c r="AE327" s="16">
        <f t="shared" si="26"/>
        <v>14.010958904109589</v>
      </c>
      <c r="AF327" s="16">
        <f t="shared" si="27"/>
        <v>19.92876712328767</v>
      </c>
      <c r="AG327" s="19">
        <v>4.2999999999999997E-2</v>
      </c>
      <c r="AH327" t="s">
        <v>261</v>
      </c>
      <c r="AI327">
        <v>0</v>
      </c>
      <c r="AJ327" s="16">
        <f t="shared" si="28"/>
        <v>14.010958904109589</v>
      </c>
      <c r="AK327" s="16">
        <f t="shared" si="29"/>
        <v>19.92876712328767</v>
      </c>
      <c r="AL327" s="19">
        <v>4.2999999999999997E-2</v>
      </c>
      <c r="AM327" t="s">
        <v>654</v>
      </c>
      <c r="AN327" t="s">
        <v>655</v>
      </c>
      <c r="AO327" s="20">
        <v>46234</v>
      </c>
    </row>
    <row r="328" spans="1:41" x14ac:dyDescent="0.3">
      <c r="A328">
        <v>28027022</v>
      </c>
      <c r="B328">
        <v>1</v>
      </c>
      <c r="C328">
        <v>1</v>
      </c>
      <c r="D328">
        <v>1</v>
      </c>
      <c r="E328" t="s">
        <v>255</v>
      </c>
      <c r="F328" t="s">
        <v>256</v>
      </c>
      <c r="G328" t="s">
        <v>211</v>
      </c>
      <c r="H328" t="s">
        <v>199</v>
      </c>
      <c r="I328" t="s">
        <v>200</v>
      </c>
      <c r="J328" t="s">
        <v>201</v>
      </c>
      <c r="K328" t="s">
        <v>634</v>
      </c>
      <c r="L328" t="s">
        <v>257</v>
      </c>
      <c r="M328" t="s">
        <v>626</v>
      </c>
      <c r="N328" t="s">
        <v>627</v>
      </c>
      <c r="O328" t="s">
        <v>182</v>
      </c>
      <c r="P328" t="s">
        <v>169</v>
      </c>
      <c r="Q328" t="s">
        <v>634</v>
      </c>
      <c r="R328" s="1">
        <v>904447792.79999995</v>
      </c>
      <c r="S328" s="1">
        <v>0</v>
      </c>
      <c r="T328" s="1">
        <v>100494199.2</v>
      </c>
      <c r="U328" s="1">
        <v>0</v>
      </c>
      <c r="V328" s="1">
        <v>0</v>
      </c>
      <c r="W328" s="1">
        <f t="shared" si="25"/>
        <v>0</v>
      </c>
      <c r="X328" s="16">
        <v>0</v>
      </c>
      <c r="Y328" s="16">
        <v>0</v>
      </c>
      <c r="Z328" s="1">
        <v>803953593.60000002</v>
      </c>
      <c r="AA328" s="17">
        <v>44074</v>
      </c>
      <c r="AB328" s="17">
        <v>47695</v>
      </c>
      <c r="AC328" s="1">
        <v>1004941992</v>
      </c>
      <c r="AD328" s="1">
        <v>1004941992</v>
      </c>
      <c r="AE328" s="16">
        <f t="shared" si="26"/>
        <v>4.0027397260273974</v>
      </c>
      <c r="AF328" s="16">
        <f t="shared" si="27"/>
        <v>9.9205479452054792</v>
      </c>
      <c r="AG328" s="19">
        <v>0</v>
      </c>
      <c r="AH328" t="s">
        <v>542</v>
      </c>
      <c r="AI328">
        <v>0</v>
      </c>
      <c r="AJ328" s="16">
        <f t="shared" si="28"/>
        <v>4.0027397260273974</v>
      </c>
      <c r="AK328" s="16">
        <f t="shared" si="29"/>
        <v>9.9205479452054792</v>
      </c>
      <c r="AL328" s="19">
        <v>0</v>
      </c>
      <c r="AM328" t="s">
        <v>656</v>
      </c>
      <c r="AN328" t="s">
        <v>182</v>
      </c>
      <c r="AO328" s="20">
        <v>46234</v>
      </c>
    </row>
    <row r="329" spans="1:41" x14ac:dyDescent="0.3">
      <c r="A329">
        <v>280270220</v>
      </c>
      <c r="B329">
        <v>1</v>
      </c>
      <c r="C329">
        <v>1</v>
      </c>
      <c r="D329">
        <v>1</v>
      </c>
      <c r="E329" t="s">
        <v>255</v>
      </c>
      <c r="F329" t="s">
        <v>256</v>
      </c>
      <c r="G329" t="s">
        <v>211</v>
      </c>
      <c r="H329" t="s">
        <v>199</v>
      </c>
      <c r="I329" t="s">
        <v>200</v>
      </c>
      <c r="J329" t="s">
        <v>201</v>
      </c>
      <c r="K329" t="s">
        <v>634</v>
      </c>
      <c r="L329" t="s">
        <v>257</v>
      </c>
      <c r="M329" t="s">
        <v>626</v>
      </c>
      <c r="N329" t="s">
        <v>627</v>
      </c>
      <c r="O329" t="s">
        <v>181</v>
      </c>
      <c r="P329" t="s">
        <v>169</v>
      </c>
      <c r="Q329" t="s">
        <v>634</v>
      </c>
      <c r="R329" s="1">
        <v>5053158.5</v>
      </c>
      <c r="S329" s="1">
        <v>0</v>
      </c>
      <c r="T329" s="1">
        <v>0</v>
      </c>
      <c r="U329" s="1">
        <v>126328.96000000001</v>
      </c>
      <c r="V329" s="1">
        <v>0</v>
      </c>
      <c r="W329" s="1">
        <f t="shared" si="25"/>
        <v>0</v>
      </c>
      <c r="X329" s="16">
        <v>0</v>
      </c>
      <c r="Y329" s="16">
        <v>0</v>
      </c>
      <c r="Z329" s="1">
        <v>5053158.5</v>
      </c>
      <c r="AA329" s="17">
        <v>44074</v>
      </c>
      <c r="AB329" s="17">
        <v>51348</v>
      </c>
      <c r="AC329" s="1">
        <v>14259111.1</v>
      </c>
      <c r="AD329" s="1">
        <v>14259111.1</v>
      </c>
      <c r="AE329" s="16">
        <f t="shared" si="26"/>
        <v>14.010958904109589</v>
      </c>
      <c r="AF329" s="16">
        <f t="shared" si="27"/>
        <v>19.92876712328767</v>
      </c>
      <c r="AG329" s="19">
        <v>4.2999999999999997E-2</v>
      </c>
      <c r="AH329" t="s">
        <v>261</v>
      </c>
      <c r="AI329">
        <v>0</v>
      </c>
      <c r="AJ329" s="16">
        <f t="shared" si="28"/>
        <v>14.010958904109589</v>
      </c>
      <c r="AK329" s="16">
        <f t="shared" si="29"/>
        <v>19.92876712328767</v>
      </c>
      <c r="AL329" s="19">
        <v>4.2999999999999997E-2</v>
      </c>
      <c r="AM329" t="s">
        <v>657</v>
      </c>
      <c r="AN329" t="s">
        <v>658</v>
      </c>
      <c r="AO329" s="20">
        <v>46234</v>
      </c>
    </row>
    <row r="330" spans="1:41" x14ac:dyDescent="0.3">
      <c r="A330">
        <v>280270221</v>
      </c>
      <c r="B330">
        <v>1</v>
      </c>
      <c r="C330">
        <v>1</v>
      </c>
      <c r="D330">
        <v>1</v>
      </c>
      <c r="E330" t="s">
        <v>255</v>
      </c>
      <c r="F330" t="s">
        <v>256</v>
      </c>
      <c r="G330" t="s">
        <v>211</v>
      </c>
      <c r="H330" t="s">
        <v>199</v>
      </c>
      <c r="I330" t="s">
        <v>200</v>
      </c>
      <c r="J330" t="s">
        <v>201</v>
      </c>
      <c r="K330" t="s">
        <v>625</v>
      </c>
      <c r="L330" t="s">
        <v>257</v>
      </c>
      <c r="M330" t="s">
        <v>626</v>
      </c>
      <c r="N330" t="s">
        <v>627</v>
      </c>
      <c r="O330" t="s">
        <v>195</v>
      </c>
      <c r="P330" t="s">
        <v>169</v>
      </c>
      <c r="Q330" t="s">
        <v>625</v>
      </c>
      <c r="R330" s="1">
        <v>2700000000</v>
      </c>
      <c r="S330" s="1">
        <v>0</v>
      </c>
      <c r="T330" s="1">
        <v>0</v>
      </c>
      <c r="U330" s="1">
        <v>118125000</v>
      </c>
      <c r="V330" s="1">
        <v>3953.7</v>
      </c>
      <c r="W330" s="1">
        <f t="shared" si="25"/>
        <v>0</v>
      </c>
      <c r="X330" s="16">
        <v>0</v>
      </c>
      <c r="Y330" s="16">
        <v>0</v>
      </c>
      <c r="Z330" s="1">
        <v>2700000000</v>
      </c>
      <c r="AA330" s="17">
        <v>46051</v>
      </c>
      <c r="AB330" s="17">
        <v>48973</v>
      </c>
      <c r="AC330" s="1">
        <v>2700000000</v>
      </c>
      <c r="AD330" s="1">
        <v>2700000000</v>
      </c>
      <c r="AE330" s="16">
        <f t="shared" si="26"/>
        <v>7.5041095890410956</v>
      </c>
      <c r="AF330" s="16">
        <f t="shared" si="27"/>
        <v>8.0054794520547947</v>
      </c>
      <c r="AG330" s="19">
        <v>8.7499999999999994E-2</v>
      </c>
      <c r="AH330" t="s">
        <v>261</v>
      </c>
      <c r="AI330">
        <v>0</v>
      </c>
      <c r="AJ330" s="16">
        <f t="shared" si="28"/>
        <v>7.5041095890410956</v>
      </c>
      <c r="AK330" s="16">
        <f t="shared" si="29"/>
        <v>8.0054794520547947</v>
      </c>
      <c r="AL330" s="19">
        <v>8.7499999999999994E-2</v>
      </c>
      <c r="AM330" t="s">
        <v>659</v>
      </c>
      <c r="AN330" t="s">
        <v>195</v>
      </c>
      <c r="AO330" s="20">
        <v>46234</v>
      </c>
    </row>
    <row r="331" spans="1:41" x14ac:dyDescent="0.3">
      <c r="A331">
        <v>280270222</v>
      </c>
      <c r="B331">
        <v>1</v>
      </c>
      <c r="C331">
        <v>1</v>
      </c>
      <c r="D331">
        <v>1</v>
      </c>
      <c r="E331" t="s">
        <v>255</v>
      </c>
      <c r="F331" t="s">
        <v>256</v>
      </c>
      <c r="G331" t="s">
        <v>211</v>
      </c>
      <c r="H331" t="s">
        <v>199</v>
      </c>
      <c r="I331" t="s">
        <v>200</v>
      </c>
      <c r="J331" t="s">
        <v>201</v>
      </c>
      <c r="K331" t="s">
        <v>625</v>
      </c>
      <c r="L331" t="s">
        <v>257</v>
      </c>
      <c r="M331" t="s">
        <v>626</v>
      </c>
      <c r="N331" t="s">
        <v>627</v>
      </c>
      <c r="O331" t="s">
        <v>188</v>
      </c>
      <c r="P331" t="s">
        <v>169</v>
      </c>
      <c r="Q331" t="s">
        <v>625</v>
      </c>
      <c r="R331" s="1">
        <v>2300000000</v>
      </c>
      <c r="S331" s="1">
        <v>0</v>
      </c>
      <c r="T331" s="1">
        <v>0</v>
      </c>
      <c r="U331" s="1">
        <v>106375000</v>
      </c>
      <c r="V331" s="1">
        <v>2131.7800000000002</v>
      </c>
      <c r="W331" s="1">
        <f t="shared" si="25"/>
        <v>0</v>
      </c>
      <c r="X331" s="16">
        <v>0</v>
      </c>
      <c r="Y331" s="16">
        <v>0</v>
      </c>
      <c r="Z331" s="1">
        <v>2300000000</v>
      </c>
      <c r="AA331" s="17">
        <v>46051</v>
      </c>
      <c r="AB331" s="17">
        <v>50799</v>
      </c>
      <c r="AC331" s="1">
        <v>2300000000</v>
      </c>
      <c r="AD331" s="1">
        <v>2300000000</v>
      </c>
      <c r="AE331" s="16">
        <f t="shared" si="26"/>
        <v>12.506849315068493</v>
      </c>
      <c r="AF331" s="16">
        <f t="shared" si="27"/>
        <v>13.008219178082191</v>
      </c>
      <c r="AG331" s="19">
        <v>9.2499999999999999E-2</v>
      </c>
      <c r="AH331" t="s">
        <v>261</v>
      </c>
      <c r="AI331">
        <v>0</v>
      </c>
      <c r="AJ331" s="16">
        <f t="shared" si="28"/>
        <v>12.506849315068493</v>
      </c>
      <c r="AK331" s="16">
        <f t="shared" si="29"/>
        <v>13.008219178082191</v>
      </c>
      <c r="AL331" s="19">
        <v>9.2499999999999999E-2</v>
      </c>
      <c r="AM331" t="s">
        <v>660</v>
      </c>
      <c r="AN331" t="s">
        <v>188</v>
      </c>
      <c r="AO331" s="20">
        <v>46234</v>
      </c>
    </row>
    <row r="332" spans="1:41" x14ac:dyDescent="0.3">
      <c r="A332">
        <v>28080000</v>
      </c>
      <c r="B332">
        <v>1</v>
      </c>
      <c r="C332">
        <v>1</v>
      </c>
      <c r="D332">
        <v>1</v>
      </c>
      <c r="E332" t="s">
        <v>255</v>
      </c>
      <c r="F332" t="s">
        <v>256</v>
      </c>
      <c r="G332" t="s">
        <v>211</v>
      </c>
      <c r="H332" t="s">
        <v>199</v>
      </c>
      <c r="I332" t="s">
        <v>200</v>
      </c>
      <c r="J332" t="s">
        <v>202</v>
      </c>
      <c r="K332" t="s">
        <v>158</v>
      </c>
      <c r="L332" t="s">
        <v>257</v>
      </c>
      <c r="M332" t="s">
        <v>661</v>
      </c>
      <c r="N332" t="s">
        <v>662</v>
      </c>
      <c r="O332" t="s">
        <v>663</v>
      </c>
      <c r="P332" t="s">
        <v>663</v>
      </c>
      <c r="Q332" t="s">
        <v>158</v>
      </c>
      <c r="R332" s="1">
        <v>182934668.38999999</v>
      </c>
      <c r="S332" s="1">
        <v>0</v>
      </c>
      <c r="T332" s="1">
        <v>0</v>
      </c>
      <c r="U332" s="1">
        <v>0</v>
      </c>
      <c r="V332" s="1">
        <v>0</v>
      </c>
      <c r="W332" s="1">
        <f t="shared" si="25"/>
        <v>0</v>
      </c>
      <c r="X332" s="16">
        <v>0</v>
      </c>
      <c r="Y332" s="16">
        <v>0</v>
      </c>
      <c r="Z332" s="1">
        <v>182934668.38999999</v>
      </c>
      <c r="AA332" s="17">
        <v>41241</v>
      </c>
      <c r="AB332" s="17">
        <v>49653</v>
      </c>
      <c r="AC332" s="1">
        <v>259280000</v>
      </c>
      <c r="AD332" s="1">
        <v>259280000</v>
      </c>
      <c r="AE332" s="16">
        <f t="shared" si="26"/>
        <v>9.367123287671232</v>
      </c>
      <c r="AF332" s="16">
        <f t="shared" si="27"/>
        <v>23.046575342465754</v>
      </c>
      <c r="AG332" s="19">
        <v>3.304E-2</v>
      </c>
      <c r="AH332" t="s">
        <v>261</v>
      </c>
      <c r="AI332">
        <v>0</v>
      </c>
      <c r="AJ332" s="16">
        <f t="shared" si="28"/>
        <v>9.367123287671232</v>
      </c>
      <c r="AK332" s="16">
        <f t="shared" si="29"/>
        <v>23.046575342465754</v>
      </c>
      <c r="AL332" s="19">
        <v>3.304E-2</v>
      </c>
      <c r="AM332" t="s">
        <v>4</v>
      </c>
      <c r="AN332" t="s">
        <v>158</v>
      </c>
      <c r="AO332" s="20">
        <v>46234</v>
      </c>
    </row>
    <row r="333" spans="1:41" x14ac:dyDescent="0.3">
      <c r="A333">
        <v>28080001</v>
      </c>
      <c r="B333">
        <v>1</v>
      </c>
      <c r="C333">
        <v>1</v>
      </c>
      <c r="D333">
        <v>1</v>
      </c>
      <c r="E333" t="s">
        <v>255</v>
      </c>
      <c r="F333" t="s">
        <v>256</v>
      </c>
      <c r="G333" t="s">
        <v>211</v>
      </c>
      <c r="H333" t="s">
        <v>199</v>
      </c>
      <c r="I333" t="s">
        <v>200</v>
      </c>
      <c r="J333" t="s">
        <v>202</v>
      </c>
      <c r="K333" t="s">
        <v>158</v>
      </c>
      <c r="L333" t="s">
        <v>257</v>
      </c>
      <c r="M333" t="s">
        <v>661</v>
      </c>
      <c r="N333" t="s">
        <v>662</v>
      </c>
      <c r="O333" t="s">
        <v>664</v>
      </c>
      <c r="P333" t="s">
        <v>664</v>
      </c>
      <c r="Q333" t="s">
        <v>158</v>
      </c>
      <c r="R333" s="1">
        <v>35321600.020000003</v>
      </c>
      <c r="S333" s="1">
        <v>0</v>
      </c>
      <c r="T333" s="1">
        <v>0</v>
      </c>
      <c r="U333" s="1">
        <v>0</v>
      </c>
      <c r="V333" s="1">
        <v>0</v>
      </c>
      <c r="W333" s="1">
        <f t="shared" si="25"/>
        <v>0</v>
      </c>
      <c r="X333" s="16">
        <v>0</v>
      </c>
      <c r="Y333" s="16">
        <v>0</v>
      </c>
      <c r="Z333" s="1">
        <v>35321600.020000003</v>
      </c>
      <c r="AA333" s="17">
        <v>41241</v>
      </c>
      <c r="AB333" s="17">
        <v>50582</v>
      </c>
      <c r="AC333" s="1">
        <v>44152000</v>
      </c>
      <c r="AD333" s="1">
        <v>44152000</v>
      </c>
      <c r="AE333" s="16">
        <f t="shared" si="26"/>
        <v>11.912328767123288</v>
      </c>
      <c r="AF333" s="16">
        <f t="shared" si="27"/>
        <v>25.591780821917808</v>
      </c>
      <c r="AG333" s="19">
        <v>3.4299999999999997E-2</v>
      </c>
      <c r="AH333" t="s">
        <v>261</v>
      </c>
      <c r="AI333">
        <v>0</v>
      </c>
      <c r="AJ333" s="16">
        <f t="shared" si="28"/>
        <v>11.912328767123288</v>
      </c>
      <c r="AK333" s="16">
        <f t="shared" si="29"/>
        <v>25.591780821917808</v>
      </c>
      <c r="AL333" s="19">
        <v>3.4299999999999997E-2</v>
      </c>
      <c r="AM333" t="s">
        <v>4</v>
      </c>
      <c r="AN333" t="s">
        <v>158</v>
      </c>
      <c r="AO333" s="20">
        <v>46234</v>
      </c>
    </row>
    <row r="334" spans="1:41" x14ac:dyDescent="0.3">
      <c r="A334">
        <v>28082000</v>
      </c>
      <c r="B334">
        <v>1</v>
      </c>
      <c r="C334">
        <v>1</v>
      </c>
      <c r="D334">
        <v>1</v>
      </c>
      <c r="E334" t="s">
        <v>255</v>
      </c>
      <c r="F334" t="s">
        <v>256</v>
      </c>
      <c r="G334" t="s">
        <v>211</v>
      </c>
      <c r="H334" t="s">
        <v>199</v>
      </c>
      <c r="I334" t="s">
        <v>200</v>
      </c>
      <c r="J334" t="s">
        <v>202</v>
      </c>
      <c r="K334" t="s">
        <v>157</v>
      </c>
      <c r="L334" t="s">
        <v>257</v>
      </c>
      <c r="M334" t="s">
        <v>661</v>
      </c>
      <c r="N334" t="s">
        <v>563</v>
      </c>
      <c r="O334" t="s">
        <v>665</v>
      </c>
      <c r="P334" t="s">
        <v>665</v>
      </c>
      <c r="Q334" t="s">
        <v>157</v>
      </c>
      <c r="R334" s="1">
        <v>44832088.729999997</v>
      </c>
      <c r="S334" s="1">
        <v>0</v>
      </c>
      <c r="T334" s="1">
        <v>14944029.6</v>
      </c>
      <c r="U334" s="1">
        <v>1712480.63</v>
      </c>
      <c r="V334" s="1">
        <v>0</v>
      </c>
      <c r="W334" s="1">
        <f t="shared" si="25"/>
        <v>0</v>
      </c>
      <c r="X334" s="16">
        <v>0</v>
      </c>
      <c r="Y334" s="16">
        <v>0</v>
      </c>
      <c r="Z334" s="1">
        <v>29888059.129999999</v>
      </c>
      <c r="AA334" s="17">
        <v>41486</v>
      </c>
      <c r="AB334" s="17">
        <v>46599</v>
      </c>
      <c r="AC334" s="1">
        <v>298880591.93000001</v>
      </c>
      <c r="AD334" s="1">
        <v>298880591.93000001</v>
      </c>
      <c r="AE334" s="16">
        <f t="shared" si="26"/>
        <v>1</v>
      </c>
      <c r="AF334" s="16">
        <f t="shared" si="27"/>
        <v>14.008219178082191</v>
      </c>
      <c r="AG334" s="19">
        <v>8.1253500000000006E-2</v>
      </c>
      <c r="AH334" t="s">
        <v>268</v>
      </c>
      <c r="AI334">
        <v>3.5E-4</v>
      </c>
      <c r="AJ334" s="16">
        <f t="shared" si="28"/>
        <v>1</v>
      </c>
      <c r="AK334" s="16">
        <f t="shared" si="29"/>
        <v>14.008219178082191</v>
      </c>
      <c r="AL334" s="19">
        <v>8.1253500000000006E-2</v>
      </c>
      <c r="AM334" t="s">
        <v>4</v>
      </c>
      <c r="AN334" t="s">
        <v>157</v>
      </c>
      <c r="AO334" s="20">
        <v>46234</v>
      </c>
    </row>
    <row r="335" spans="1:41" x14ac:dyDescent="0.3">
      <c r="A335">
        <v>28087000</v>
      </c>
      <c r="B335">
        <v>1</v>
      </c>
      <c r="C335">
        <v>1</v>
      </c>
      <c r="D335">
        <v>1</v>
      </c>
      <c r="E335" t="s">
        <v>441</v>
      </c>
      <c r="F335" t="s">
        <v>256</v>
      </c>
      <c r="G335" t="s">
        <v>211</v>
      </c>
      <c r="H335" t="s">
        <v>199</v>
      </c>
      <c r="I335" t="s">
        <v>200</v>
      </c>
      <c r="J335" t="s">
        <v>202</v>
      </c>
      <c r="K335" t="s">
        <v>162</v>
      </c>
      <c r="L335" t="s">
        <v>257</v>
      </c>
      <c r="M335" t="s">
        <v>661</v>
      </c>
      <c r="N335" t="s">
        <v>662</v>
      </c>
      <c r="O335" t="s">
        <v>666</v>
      </c>
      <c r="P335" t="s">
        <v>666</v>
      </c>
      <c r="Q335" t="s">
        <v>162</v>
      </c>
      <c r="R335" s="1">
        <v>7027661.7010000004</v>
      </c>
      <c r="S335" s="1">
        <v>0</v>
      </c>
      <c r="T335" s="1">
        <v>0</v>
      </c>
      <c r="U335" s="1">
        <v>0</v>
      </c>
      <c r="V335" s="1">
        <v>0</v>
      </c>
      <c r="W335" s="1">
        <f t="shared" si="25"/>
        <v>65526.699999999255</v>
      </c>
      <c r="X335" s="16">
        <v>0</v>
      </c>
      <c r="Y335" s="16">
        <v>0</v>
      </c>
      <c r="Z335" s="1">
        <v>7093188.4009999996</v>
      </c>
      <c r="AA335" s="17">
        <v>41907</v>
      </c>
      <c r="AB335" s="17">
        <v>47756</v>
      </c>
      <c r="AC335" s="1">
        <v>15401850.842</v>
      </c>
      <c r="AD335" s="1">
        <v>15401850.842</v>
      </c>
      <c r="AE335" s="16">
        <f t="shared" si="26"/>
        <v>4.1698630136986301</v>
      </c>
      <c r="AF335" s="16">
        <f t="shared" si="27"/>
        <v>16.024657534246575</v>
      </c>
      <c r="AG335" s="19">
        <v>0</v>
      </c>
      <c r="AH335" t="s">
        <v>542</v>
      </c>
      <c r="AI335">
        <v>0</v>
      </c>
      <c r="AJ335" s="16">
        <f t="shared" si="28"/>
        <v>4.1698630136986301</v>
      </c>
      <c r="AK335" s="16">
        <f t="shared" si="29"/>
        <v>16.024657534246575</v>
      </c>
      <c r="AL335" s="19">
        <v>0</v>
      </c>
      <c r="AM335" t="s">
        <v>4</v>
      </c>
      <c r="AN335" t="s">
        <v>162</v>
      </c>
      <c r="AO335" s="20">
        <v>46234</v>
      </c>
    </row>
    <row r="336" spans="1:41" x14ac:dyDescent="0.3">
      <c r="A336">
        <v>28089000</v>
      </c>
      <c r="B336">
        <v>1</v>
      </c>
      <c r="C336">
        <v>1</v>
      </c>
      <c r="D336">
        <v>1</v>
      </c>
      <c r="E336" t="s">
        <v>255</v>
      </c>
      <c r="F336" t="s">
        <v>256</v>
      </c>
      <c r="G336" t="s">
        <v>211</v>
      </c>
      <c r="H336" t="s">
        <v>199</v>
      </c>
      <c r="I336" t="s">
        <v>200</v>
      </c>
      <c r="J336" t="s">
        <v>202</v>
      </c>
      <c r="K336" t="s">
        <v>157</v>
      </c>
      <c r="L336" t="s">
        <v>257</v>
      </c>
      <c r="M336" t="s">
        <v>661</v>
      </c>
      <c r="N336" t="s">
        <v>563</v>
      </c>
      <c r="O336" t="s">
        <v>667</v>
      </c>
      <c r="P336" t="s">
        <v>667</v>
      </c>
      <c r="Q336" t="s">
        <v>157</v>
      </c>
      <c r="R336" s="1">
        <v>46703145.899999999</v>
      </c>
      <c r="S336" s="1">
        <v>0</v>
      </c>
      <c r="T336" s="1">
        <v>0</v>
      </c>
      <c r="U336" s="1">
        <v>0</v>
      </c>
      <c r="V336" s="1">
        <v>0</v>
      </c>
      <c r="W336" s="1">
        <f t="shared" si="25"/>
        <v>0</v>
      </c>
      <c r="X336" s="16">
        <v>0</v>
      </c>
      <c r="Y336" s="16">
        <v>0</v>
      </c>
      <c r="Z336" s="1">
        <v>46703145.899999999</v>
      </c>
      <c r="AA336" s="17">
        <v>41967</v>
      </c>
      <c r="AB336" s="17">
        <v>46718</v>
      </c>
      <c r="AC336" s="1">
        <v>311964433.63</v>
      </c>
      <c r="AD336" s="1">
        <v>311415318.31</v>
      </c>
      <c r="AE336" s="16">
        <f t="shared" si="26"/>
        <v>1.3260273972602741</v>
      </c>
      <c r="AF336" s="16">
        <f t="shared" si="27"/>
        <v>13.016438356164384</v>
      </c>
      <c r="AG336" s="19">
        <v>7.6302800000000004E-2</v>
      </c>
      <c r="AH336" t="s">
        <v>268</v>
      </c>
      <c r="AI336">
        <v>3.5E-4</v>
      </c>
      <c r="AJ336" s="16">
        <f t="shared" si="28"/>
        <v>1.3260273972602741</v>
      </c>
      <c r="AK336" s="16">
        <f t="shared" si="29"/>
        <v>13.016438356164384</v>
      </c>
      <c r="AL336" s="19">
        <v>7.6302800000000004E-2</v>
      </c>
      <c r="AM336" t="s">
        <v>4</v>
      </c>
      <c r="AN336" t="s">
        <v>157</v>
      </c>
      <c r="AO336" s="20">
        <v>46234</v>
      </c>
    </row>
    <row r="337" spans="1:41" x14ac:dyDescent="0.3">
      <c r="A337">
        <v>28090000</v>
      </c>
      <c r="B337">
        <v>1</v>
      </c>
      <c r="C337">
        <v>1</v>
      </c>
      <c r="D337">
        <v>1</v>
      </c>
      <c r="E337" t="s">
        <v>441</v>
      </c>
      <c r="F337" t="s">
        <v>256</v>
      </c>
      <c r="G337" t="s">
        <v>211</v>
      </c>
      <c r="H337" t="s">
        <v>199</v>
      </c>
      <c r="I337" t="s">
        <v>200</v>
      </c>
      <c r="J337" t="s">
        <v>202</v>
      </c>
      <c r="K337" t="s">
        <v>162</v>
      </c>
      <c r="L337" t="s">
        <v>257</v>
      </c>
      <c r="M337" t="s">
        <v>661</v>
      </c>
      <c r="N337" t="s">
        <v>662</v>
      </c>
      <c r="O337" t="s">
        <v>668</v>
      </c>
      <c r="P337" t="s">
        <v>668</v>
      </c>
      <c r="Q337" t="s">
        <v>162</v>
      </c>
      <c r="R337" s="1">
        <v>3246252.6740000001</v>
      </c>
      <c r="S337" s="1">
        <v>0</v>
      </c>
      <c r="T337" s="1">
        <v>0</v>
      </c>
      <c r="U337" s="1">
        <v>0</v>
      </c>
      <c r="V337" s="1">
        <v>0</v>
      </c>
      <c r="W337" s="1">
        <f t="shared" si="25"/>
        <v>30268.421000000089</v>
      </c>
      <c r="X337" s="16">
        <v>0</v>
      </c>
      <c r="Y337" s="16">
        <v>0</v>
      </c>
      <c r="Z337" s="1">
        <v>3276521.0950000002</v>
      </c>
      <c r="AA337" s="17">
        <v>41984</v>
      </c>
      <c r="AB337" s="17">
        <v>47714</v>
      </c>
      <c r="AC337" s="1">
        <v>6610200</v>
      </c>
      <c r="AD337" s="1">
        <v>6610200</v>
      </c>
      <c r="AE337" s="16">
        <f t="shared" si="26"/>
        <v>4.0547945205479454</v>
      </c>
      <c r="AF337" s="16">
        <f t="shared" si="27"/>
        <v>15.698630136986301</v>
      </c>
      <c r="AG337" s="19">
        <v>0</v>
      </c>
      <c r="AH337" t="s">
        <v>542</v>
      </c>
      <c r="AI337">
        <v>0</v>
      </c>
      <c r="AJ337" s="16">
        <f t="shared" si="28"/>
        <v>4.0547945205479454</v>
      </c>
      <c r="AK337" s="16">
        <f t="shared" si="29"/>
        <v>15.698630136986301</v>
      </c>
      <c r="AL337" s="19">
        <v>0</v>
      </c>
      <c r="AM337" t="s">
        <v>4</v>
      </c>
      <c r="AN337" t="s">
        <v>162</v>
      </c>
      <c r="AO337" s="20">
        <v>46234</v>
      </c>
    </row>
    <row r="338" spans="1:41" x14ac:dyDescent="0.3">
      <c r="A338">
        <v>28091000</v>
      </c>
      <c r="B338">
        <v>1</v>
      </c>
      <c r="C338">
        <v>1</v>
      </c>
      <c r="D338">
        <v>1</v>
      </c>
      <c r="E338" t="s">
        <v>255</v>
      </c>
      <c r="F338" t="s">
        <v>256</v>
      </c>
      <c r="G338" t="s">
        <v>211</v>
      </c>
      <c r="H338" t="s">
        <v>199</v>
      </c>
      <c r="I338" t="s">
        <v>200</v>
      </c>
      <c r="J338" t="s">
        <v>202</v>
      </c>
      <c r="K338" t="s">
        <v>158</v>
      </c>
      <c r="L338" t="s">
        <v>257</v>
      </c>
      <c r="M338" t="s">
        <v>661</v>
      </c>
      <c r="N338" t="s">
        <v>662</v>
      </c>
      <c r="O338" t="s">
        <v>158</v>
      </c>
      <c r="P338" t="s">
        <v>158</v>
      </c>
      <c r="Q338" t="s">
        <v>158</v>
      </c>
      <c r="R338" s="1">
        <v>23228296.02</v>
      </c>
      <c r="S338" s="1">
        <v>0</v>
      </c>
      <c r="T338" s="1">
        <v>0</v>
      </c>
      <c r="U338" s="1">
        <v>0</v>
      </c>
      <c r="V338" s="1">
        <v>0</v>
      </c>
      <c r="W338" s="1">
        <f t="shared" si="25"/>
        <v>0</v>
      </c>
      <c r="X338" s="16">
        <v>0</v>
      </c>
      <c r="Y338" s="16">
        <v>0</v>
      </c>
      <c r="Z338" s="1">
        <v>23228296.02</v>
      </c>
      <c r="AA338" s="17">
        <v>41974</v>
      </c>
      <c r="AB338" s="17">
        <v>49646</v>
      </c>
      <c r="AC338" s="1">
        <v>124800000</v>
      </c>
      <c r="AD338" s="1">
        <v>34434211.609999999</v>
      </c>
      <c r="AE338" s="16">
        <f t="shared" si="26"/>
        <v>9.3479452054794514</v>
      </c>
      <c r="AF338" s="16">
        <f t="shared" si="27"/>
        <v>21.019178082191782</v>
      </c>
      <c r="AG338" s="19">
        <v>4.9029900000000001E-2</v>
      </c>
      <c r="AH338" t="s">
        <v>268</v>
      </c>
      <c r="AI338">
        <v>1.12E-4</v>
      </c>
      <c r="AJ338" s="16">
        <f t="shared" si="28"/>
        <v>9.3479452054794514</v>
      </c>
      <c r="AK338" s="16">
        <f t="shared" si="29"/>
        <v>21.019178082191782</v>
      </c>
      <c r="AL338" s="19">
        <v>4.9029900000000001E-2</v>
      </c>
      <c r="AM338" t="s">
        <v>4</v>
      </c>
      <c r="AN338" t="s">
        <v>158</v>
      </c>
      <c r="AO338" s="20">
        <v>46234</v>
      </c>
    </row>
    <row r="339" spans="1:41" x14ac:dyDescent="0.3">
      <c r="A339">
        <v>28093000</v>
      </c>
      <c r="B339">
        <v>1</v>
      </c>
      <c r="C339">
        <v>1</v>
      </c>
      <c r="D339">
        <v>1</v>
      </c>
      <c r="E339" t="s">
        <v>255</v>
      </c>
      <c r="F339" t="s">
        <v>256</v>
      </c>
      <c r="G339" t="s">
        <v>211</v>
      </c>
      <c r="H339" t="s">
        <v>199</v>
      </c>
      <c r="I339" t="s">
        <v>200</v>
      </c>
      <c r="J339" t="s">
        <v>202</v>
      </c>
      <c r="K339" t="s">
        <v>157</v>
      </c>
      <c r="L339" t="s">
        <v>257</v>
      </c>
      <c r="M339" t="s">
        <v>661</v>
      </c>
      <c r="N339" t="s">
        <v>563</v>
      </c>
      <c r="O339" t="s">
        <v>669</v>
      </c>
      <c r="P339" t="s">
        <v>669</v>
      </c>
      <c r="Q339" t="s">
        <v>157</v>
      </c>
      <c r="R339" s="1">
        <v>16367180.16</v>
      </c>
      <c r="S339" s="1">
        <v>0</v>
      </c>
      <c r="T339" s="1">
        <v>0</v>
      </c>
      <c r="U339" s="1">
        <v>0</v>
      </c>
      <c r="V339" s="1">
        <v>0</v>
      </c>
      <c r="W339" s="1">
        <f t="shared" si="25"/>
        <v>0</v>
      </c>
      <c r="X339" s="16">
        <v>0</v>
      </c>
      <c r="Y339" s="16">
        <v>0</v>
      </c>
      <c r="Z339" s="1">
        <v>16367180.16</v>
      </c>
      <c r="AA339" s="17">
        <v>42094</v>
      </c>
      <c r="AB339" s="17">
        <v>46842</v>
      </c>
      <c r="AC339" s="1">
        <v>85710077.900000006</v>
      </c>
      <c r="AD339" s="1">
        <v>81835900.959999993</v>
      </c>
      <c r="AE339" s="16">
        <f t="shared" si="26"/>
        <v>1.6657534246575343</v>
      </c>
      <c r="AF339" s="16">
        <f t="shared" si="27"/>
        <v>13.008219178082191</v>
      </c>
      <c r="AG339" s="19">
        <v>7.8001299999999996E-2</v>
      </c>
      <c r="AH339" t="s">
        <v>268</v>
      </c>
      <c r="AI339">
        <v>3.5E-4</v>
      </c>
      <c r="AJ339" s="16">
        <f t="shared" si="28"/>
        <v>1.6657534246575343</v>
      </c>
      <c r="AK339" s="16">
        <f t="shared" si="29"/>
        <v>13.008219178082191</v>
      </c>
      <c r="AL339" s="19">
        <v>7.8001299999999996E-2</v>
      </c>
      <c r="AM339" t="s">
        <v>4</v>
      </c>
      <c r="AN339" t="s">
        <v>157</v>
      </c>
      <c r="AO339" s="20">
        <v>46234</v>
      </c>
    </row>
    <row r="340" spans="1:41" x14ac:dyDescent="0.3">
      <c r="A340">
        <v>28095000</v>
      </c>
      <c r="B340">
        <v>1</v>
      </c>
      <c r="C340">
        <v>1</v>
      </c>
      <c r="D340">
        <v>0</v>
      </c>
      <c r="E340" t="s">
        <v>255</v>
      </c>
      <c r="F340" t="s">
        <v>256</v>
      </c>
      <c r="G340" t="s">
        <v>207</v>
      </c>
      <c r="H340" t="s">
        <v>207</v>
      </c>
      <c r="I340" t="s">
        <v>207</v>
      </c>
      <c r="J340" t="s">
        <v>202</v>
      </c>
      <c r="K340" t="s">
        <v>158</v>
      </c>
      <c r="L340" t="s">
        <v>405</v>
      </c>
      <c r="M340" t="s">
        <v>661</v>
      </c>
      <c r="N340" t="s">
        <v>662</v>
      </c>
      <c r="O340" t="s">
        <v>158</v>
      </c>
      <c r="P340" t="s">
        <v>158</v>
      </c>
      <c r="Q340" t="s">
        <v>158</v>
      </c>
      <c r="R340" s="1">
        <v>71548572.590000004</v>
      </c>
      <c r="S340" s="1">
        <v>0</v>
      </c>
      <c r="T340" s="1">
        <v>0</v>
      </c>
      <c r="U340" s="1">
        <v>0</v>
      </c>
      <c r="V340" s="1">
        <v>0</v>
      </c>
      <c r="W340" s="1">
        <f t="shared" si="25"/>
        <v>1.4901161193847656E-8</v>
      </c>
      <c r="X340" s="16">
        <v>0</v>
      </c>
      <c r="Y340" s="16">
        <v>0</v>
      </c>
      <c r="Z340" s="1">
        <v>71548572.590000018</v>
      </c>
      <c r="AA340" s="17">
        <v>42214</v>
      </c>
      <c r="AB340" s="17">
        <v>50151</v>
      </c>
      <c r="AC340" s="1">
        <v>102500000</v>
      </c>
      <c r="AD340" s="1">
        <v>102500000</v>
      </c>
      <c r="AE340" s="16">
        <f t="shared" si="26"/>
        <v>10.731506849315069</v>
      </c>
      <c r="AF340" s="16">
        <f t="shared" si="27"/>
        <v>21.745205479452054</v>
      </c>
      <c r="AG340" s="19">
        <v>3.0030000000000001E-2</v>
      </c>
      <c r="AH340" t="s">
        <v>261</v>
      </c>
      <c r="AI340">
        <v>0</v>
      </c>
      <c r="AJ340" s="16">
        <f t="shared" si="28"/>
        <v>10.731506849315069</v>
      </c>
      <c r="AK340" s="16">
        <f t="shared" si="29"/>
        <v>21.745205479452054</v>
      </c>
      <c r="AL340" s="19">
        <v>3.0030000000000001E-2</v>
      </c>
      <c r="AM340" t="s">
        <v>4</v>
      </c>
      <c r="AN340" t="s">
        <v>158</v>
      </c>
      <c r="AO340" s="20">
        <v>46234</v>
      </c>
    </row>
    <row r="341" spans="1:41" x14ac:dyDescent="0.3">
      <c r="A341">
        <v>28099000</v>
      </c>
      <c r="B341">
        <v>1</v>
      </c>
      <c r="C341">
        <v>1</v>
      </c>
      <c r="D341">
        <v>1</v>
      </c>
      <c r="E341" t="s">
        <v>255</v>
      </c>
      <c r="F341" t="s">
        <v>256</v>
      </c>
      <c r="G341" t="s">
        <v>211</v>
      </c>
      <c r="H341" t="s">
        <v>199</v>
      </c>
      <c r="I341" t="s">
        <v>200</v>
      </c>
      <c r="J341" t="s">
        <v>202</v>
      </c>
      <c r="K341" t="s">
        <v>158</v>
      </c>
      <c r="L341" t="s">
        <v>257</v>
      </c>
      <c r="M341" t="s">
        <v>661</v>
      </c>
      <c r="N341" t="s">
        <v>662</v>
      </c>
      <c r="O341" t="s">
        <v>670</v>
      </c>
      <c r="P341" t="s">
        <v>670</v>
      </c>
      <c r="Q341" t="s">
        <v>158</v>
      </c>
      <c r="R341" s="1">
        <v>147250000</v>
      </c>
      <c r="S341" s="1">
        <v>0</v>
      </c>
      <c r="T341" s="1">
        <v>0</v>
      </c>
      <c r="U341" s="1">
        <v>2299000</v>
      </c>
      <c r="V341" s="1">
        <v>0</v>
      </c>
      <c r="W341" s="1">
        <f t="shared" si="25"/>
        <v>0</v>
      </c>
      <c r="X341" s="16">
        <v>0</v>
      </c>
      <c r="Y341" s="16">
        <v>0</v>
      </c>
      <c r="Z341" s="1">
        <v>147250000</v>
      </c>
      <c r="AA341" s="17">
        <v>42688</v>
      </c>
      <c r="AB341" s="17">
        <v>51977</v>
      </c>
      <c r="AC341" s="1">
        <v>175000000</v>
      </c>
      <c r="AD341" s="1">
        <v>152500000</v>
      </c>
      <c r="AE341" s="16">
        <f t="shared" si="26"/>
        <v>15.734246575342466</v>
      </c>
      <c r="AF341" s="16">
        <f t="shared" si="27"/>
        <v>25.449315068493149</v>
      </c>
      <c r="AG341" s="19">
        <v>4.598E-2</v>
      </c>
      <c r="AH341" t="s">
        <v>261</v>
      </c>
      <c r="AI341">
        <v>0</v>
      </c>
      <c r="AJ341" s="16">
        <f t="shared" si="28"/>
        <v>15.734246575342466</v>
      </c>
      <c r="AK341" s="16">
        <f t="shared" si="29"/>
        <v>25.449315068493149</v>
      </c>
      <c r="AL341" s="19">
        <v>4.598E-2</v>
      </c>
      <c r="AM341" t="s">
        <v>4</v>
      </c>
      <c r="AN341" t="s">
        <v>158</v>
      </c>
      <c r="AO341" s="20">
        <v>46234</v>
      </c>
    </row>
    <row r="342" spans="1:41" x14ac:dyDescent="0.3">
      <c r="A342">
        <v>28101000</v>
      </c>
      <c r="B342">
        <v>1</v>
      </c>
      <c r="C342">
        <v>1</v>
      </c>
      <c r="D342">
        <v>1</v>
      </c>
      <c r="E342" t="s">
        <v>255</v>
      </c>
      <c r="F342" t="s">
        <v>256</v>
      </c>
      <c r="G342" t="s">
        <v>211</v>
      </c>
      <c r="H342" t="s">
        <v>199</v>
      </c>
      <c r="I342" t="s">
        <v>200</v>
      </c>
      <c r="J342" t="s">
        <v>202</v>
      </c>
      <c r="K342" t="s">
        <v>158</v>
      </c>
      <c r="L342" t="s">
        <v>257</v>
      </c>
      <c r="M342" t="s">
        <v>661</v>
      </c>
      <c r="N342" t="s">
        <v>662</v>
      </c>
      <c r="O342" t="s">
        <v>671</v>
      </c>
      <c r="P342" t="s">
        <v>671</v>
      </c>
      <c r="Q342" t="s">
        <v>158</v>
      </c>
      <c r="R342" s="1">
        <v>9378899.9900000002</v>
      </c>
      <c r="S342" s="1">
        <v>0</v>
      </c>
      <c r="T342" s="1">
        <v>0</v>
      </c>
      <c r="U342" s="1">
        <v>0</v>
      </c>
      <c r="V342" s="1">
        <v>0</v>
      </c>
      <c r="W342" s="1">
        <f t="shared" si="25"/>
        <v>0</v>
      </c>
      <c r="X342" s="16">
        <v>0</v>
      </c>
      <c r="Y342" s="16">
        <v>0</v>
      </c>
      <c r="Z342" s="1">
        <v>9378899.9900000002</v>
      </c>
      <c r="AA342" s="17">
        <v>42732</v>
      </c>
      <c r="AB342" s="17">
        <v>51285</v>
      </c>
      <c r="AC342" s="1">
        <v>72947000</v>
      </c>
      <c r="AD342" s="1">
        <v>72947000</v>
      </c>
      <c r="AE342" s="16">
        <f t="shared" si="26"/>
        <v>13.838356164383562</v>
      </c>
      <c r="AF342" s="16">
        <f t="shared" si="27"/>
        <v>23.432876712328767</v>
      </c>
      <c r="AG342" s="19">
        <v>2.2200000000000001E-2</v>
      </c>
      <c r="AH342" t="s">
        <v>261</v>
      </c>
      <c r="AI342">
        <v>0</v>
      </c>
      <c r="AJ342" s="16">
        <f t="shared" si="28"/>
        <v>13.838356164383562</v>
      </c>
      <c r="AK342" s="16">
        <f t="shared" si="29"/>
        <v>23.432876712328767</v>
      </c>
      <c r="AL342" s="19">
        <v>2.2200000000000001E-2</v>
      </c>
      <c r="AM342" t="s">
        <v>4</v>
      </c>
      <c r="AN342" t="s">
        <v>158</v>
      </c>
      <c r="AO342" s="20">
        <v>46234</v>
      </c>
    </row>
    <row r="343" spans="1:41" x14ac:dyDescent="0.3">
      <c r="A343">
        <v>28110000</v>
      </c>
      <c r="B343">
        <v>1</v>
      </c>
      <c r="C343">
        <v>1</v>
      </c>
      <c r="D343">
        <v>0</v>
      </c>
      <c r="E343" t="s">
        <v>255</v>
      </c>
      <c r="F343" t="s">
        <v>256</v>
      </c>
      <c r="G343" t="s">
        <v>211</v>
      </c>
      <c r="H343" t="s">
        <v>204</v>
      </c>
      <c r="I343" t="s">
        <v>205</v>
      </c>
      <c r="J343" t="s">
        <v>202</v>
      </c>
      <c r="K343" t="s">
        <v>158</v>
      </c>
      <c r="L343" t="s">
        <v>282</v>
      </c>
      <c r="M343" t="s">
        <v>661</v>
      </c>
      <c r="N343" t="s">
        <v>662</v>
      </c>
      <c r="O343" t="s">
        <v>672</v>
      </c>
      <c r="P343" t="s">
        <v>672</v>
      </c>
      <c r="Q343" t="s">
        <v>158</v>
      </c>
      <c r="R343" s="1">
        <v>7025488.25</v>
      </c>
      <c r="S343" s="1">
        <v>0</v>
      </c>
      <c r="T343" s="1">
        <v>0</v>
      </c>
      <c r="U343" s="1">
        <v>0</v>
      </c>
      <c r="V343" s="1">
        <v>0</v>
      </c>
      <c r="W343" s="1">
        <f t="shared" si="25"/>
        <v>0</v>
      </c>
      <c r="X343" s="16">
        <v>0</v>
      </c>
      <c r="Y343" s="16">
        <v>0</v>
      </c>
      <c r="Z343" s="1">
        <v>7025488.25</v>
      </c>
      <c r="AA343" s="17">
        <v>43854</v>
      </c>
      <c r="AB343" s="17">
        <v>52519</v>
      </c>
      <c r="AC343" s="1">
        <v>34100000</v>
      </c>
      <c r="AD343" s="1">
        <v>34100000</v>
      </c>
      <c r="AE343" s="16">
        <f t="shared" si="26"/>
        <v>17.219178082191782</v>
      </c>
      <c r="AF343" s="16">
        <f t="shared" si="27"/>
        <v>23.739726027397261</v>
      </c>
      <c r="AG343" s="19">
        <v>2.7220000000000001E-2</v>
      </c>
      <c r="AH343" t="s">
        <v>261</v>
      </c>
      <c r="AI343">
        <v>0</v>
      </c>
      <c r="AJ343" s="16">
        <f t="shared" si="28"/>
        <v>17.219178082191782</v>
      </c>
      <c r="AK343" s="16">
        <f t="shared" si="29"/>
        <v>23.739726027397261</v>
      </c>
      <c r="AL343" s="19">
        <v>2.7220000000000001E-2</v>
      </c>
      <c r="AM343" t="s">
        <v>4</v>
      </c>
      <c r="AN343" t="s">
        <v>158</v>
      </c>
      <c r="AO343" s="20">
        <v>46234</v>
      </c>
    </row>
    <row r="344" spans="1:41" x14ac:dyDescent="0.3">
      <c r="A344">
        <v>28111000</v>
      </c>
      <c r="B344">
        <v>1</v>
      </c>
      <c r="C344">
        <v>1</v>
      </c>
      <c r="D344">
        <v>0</v>
      </c>
      <c r="E344" t="s">
        <v>255</v>
      </c>
      <c r="F344" t="s">
        <v>256</v>
      </c>
      <c r="G344" t="s">
        <v>211</v>
      </c>
      <c r="H344" t="s">
        <v>204</v>
      </c>
      <c r="I344" t="s">
        <v>205</v>
      </c>
      <c r="J344" t="s">
        <v>202</v>
      </c>
      <c r="K344" t="s">
        <v>158</v>
      </c>
      <c r="L344" t="s">
        <v>355</v>
      </c>
      <c r="M344" t="s">
        <v>661</v>
      </c>
      <c r="N344" t="s">
        <v>662</v>
      </c>
      <c r="O344" t="s">
        <v>673</v>
      </c>
      <c r="P344" t="s">
        <v>673</v>
      </c>
      <c r="Q344" t="s">
        <v>158</v>
      </c>
      <c r="R344" s="1">
        <v>48547758.710000001</v>
      </c>
      <c r="S344" s="1">
        <v>0</v>
      </c>
      <c r="T344" s="1">
        <v>0</v>
      </c>
      <c r="U344" s="1">
        <v>163960.85</v>
      </c>
      <c r="V344" s="1">
        <v>14329.01</v>
      </c>
      <c r="W344" s="1">
        <f t="shared" si="25"/>
        <v>0</v>
      </c>
      <c r="X344" s="16">
        <v>0</v>
      </c>
      <c r="Y344" s="16">
        <v>0</v>
      </c>
      <c r="Z344" s="1">
        <v>48547758.710000001</v>
      </c>
      <c r="AA344" s="17">
        <v>44165</v>
      </c>
      <c r="AB344" s="17">
        <v>55501</v>
      </c>
      <c r="AC344" s="1">
        <v>59885000</v>
      </c>
      <c r="AD344" s="1">
        <v>59885000</v>
      </c>
      <c r="AE344" s="16">
        <f t="shared" si="26"/>
        <v>25.389041095890413</v>
      </c>
      <c r="AF344" s="16">
        <f t="shared" si="27"/>
        <v>31.057534246575344</v>
      </c>
      <c r="AG344" s="19">
        <v>4.8090000000000001E-2</v>
      </c>
      <c r="AH344" t="s">
        <v>261</v>
      </c>
      <c r="AI344">
        <v>0</v>
      </c>
      <c r="AJ344" s="16">
        <f t="shared" si="28"/>
        <v>25.389041095890413</v>
      </c>
      <c r="AK344" s="16">
        <f t="shared" si="29"/>
        <v>31.057534246575344</v>
      </c>
      <c r="AL344" s="19">
        <v>4.8090000000000001E-2</v>
      </c>
      <c r="AM344" t="s">
        <v>4</v>
      </c>
      <c r="AN344" t="s">
        <v>158</v>
      </c>
      <c r="AO344" s="20">
        <v>46234</v>
      </c>
    </row>
    <row r="345" spans="1:41" x14ac:dyDescent="0.3">
      <c r="A345">
        <v>28112000</v>
      </c>
      <c r="B345">
        <v>1</v>
      </c>
      <c r="C345">
        <v>0</v>
      </c>
      <c r="D345">
        <v>0</v>
      </c>
      <c r="E345" t="s">
        <v>255</v>
      </c>
      <c r="F345" t="s">
        <v>208</v>
      </c>
      <c r="G345" t="s">
        <v>208</v>
      </c>
      <c r="H345" t="s">
        <v>208</v>
      </c>
      <c r="I345" t="s">
        <v>209</v>
      </c>
      <c r="J345" t="s">
        <v>202</v>
      </c>
      <c r="K345" t="s">
        <v>158</v>
      </c>
      <c r="L345" t="s">
        <v>386</v>
      </c>
      <c r="M345" t="s">
        <v>661</v>
      </c>
      <c r="N345" t="s">
        <v>662</v>
      </c>
      <c r="O345" t="s">
        <v>674</v>
      </c>
      <c r="P345" t="s">
        <v>674</v>
      </c>
      <c r="Q345" t="s">
        <v>158</v>
      </c>
      <c r="R345" s="1">
        <v>85344091.969999999</v>
      </c>
      <c r="S345" s="1">
        <v>0</v>
      </c>
      <c r="T345" s="1">
        <v>0</v>
      </c>
      <c r="U345" s="1">
        <v>0</v>
      </c>
      <c r="V345" s="1">
        <v>0</v>
      </c>
      <c r="W345" s="1">
        <f t="shared" si="25"/>
        <v>0</v>
      </c>
      <c r="X345" s="16">
        <v>0</v>
      </c>
      <c r="Y345" s="16">
        <v>0</v>
      </c>
      <c r="Z345" s="1">
        <v>85344091.969999999</v>
      </c>
      <c r="AA345" s="17">
        <v>44554</v>
      </c>
      <c r="AB345" s="17">
        <v>51855</v>
      </c>
      <c r="AC345" s="1">
        <v>100000000</v>
      </c>
      <c r="AD345" s="1">
        <v>100000000</v>
      </c>
      <c r="AE345" s="16">
        <f t="shared" si="26"/>
        <v>15.4</v>
      </c>
      <c r="AF345" s="16">
        <f t="shared" si="27"/>
        <v>20.002739726027396</v>
      </c>
      <c r="AG345" s="19">
        <v>3.5402000000000003E-2</v>
      </c>
      <c r="AH345" t="s">
        <v>261</v>
      </c>
      <c r="AI345">
        <v>0</v>
      </c>
      <c r="AJ345" s="16">
        <f t="shared" si="28"/>
        <v>15.4</v>
      </c>
      <c r="AK345" s="16">
        <f t="shared" si="29"/>
        <v>20.002739726027396</v>
      </c>
      <c r="AL345" s="19">
        <v>3.5402000000000003E-2</v>
      </c>
      <c r="AM345" t="s">
        <v>4</v>
      </c>
      <c r="AN345" t="s">
        <v>158</v>
      </c>
      <c r="AO345" s="20">
        <v>46234</v>
      </c>
    </row>
    <row r="346" spans="1:41" x14ac:dyDescent="0.3">
      <c r="A346">
        <v>28113000</v>
      </c>
      <c r="B346">
        <v>1</v>
      </c>
      <c r="C346">
        <v>1</v>
      </c>
      <c r="D346">
        <v>0</v>
      </c>
      <c r="E346" t="s">
        <v>255</v>
      </c>
      <c r="F346" t="s">
        <v>256</v>
      </c>
      <c r="G346" t="s">
        <v>207</v>
      </c>
      <c r="H346" t="s">
        <v>207</v>
      </c>
      <c r="I346" t="s">
        <v>207</v>
      </c>
      <c r="J346" t="s">
        <v>202</v>
      </c>
      <c r="K346" t="s">
        <v>158</v>
      </c>
      <c r="L346" t="s">
        <v>383</v>
      </c>
      <c r="M346" t="s">
        <v>661</v>
      </c>
      <c r="N346" t="s">
        <v>662</v>
      </c>
      <c r="O346" t="s">
        <v>696</v>
      </c>
      <c r="P346" t="s">
        <v>696</v>
      </c>
      <c r="Q346" t="s">
        <v>158</v>
      </c>
      <c r="R346" s="1">
        <v>0</v>
      </c>
      <c r="S346" s="1">
        <v>0</v>
      </c>
      <c r="T346" s="1">
        <v>0</v>
      </c>
      <c r="U346" s="1">
        <v>0</v>
      </c>
      <c r="V346" s="1">
        <v>110590.28</v>
      </c>
      <c r="W346" s="1">
        <f t="shared" si="25"/>
        <v>0</v>
      </c>
      <c r="X346" s="16">
        <v>0</v>
      </c>
      <c r="Y346" s="16">
        <v>0</v>
      </c>
      <c r="Z346" s="1">
        <v>0</v>
      </c>
      <c r="AA346" s="17">
        <v>45288</v>
      </c>
      <c r="AB346" s="17">
        <v>52916</v>
      </c>
      <c r="AC346" s="1">
        <v>125000000</v>
      </c>
      <c r="AD346" s="1">
        <v>125000000</v>
      </c>
      <c r="AE346" s="16">
        <f t="shared" si="26"/>
        <v>18.306849315068494</v>
      </c>
      <c r="AF346" s="16">
        <f t="shared" si="27"/>
        <v>20.898630136986302</v>
      </c>
      <c r="AG346" s="19">
        <v>1.15E-2</v>
      </c>
      <c r="AH346" t="s">
        <v>261</v>
      </c>
      <c r="AI346">
        <v>0</v>
      </c>
      <c r="AJ346" s="16">
        <f t="shared" si="28"/>
        <v>18.306849315068494</v>
      </c>
      <c r="AK346" s="16">
        <f t="shared" si="29"/>
        <v>20.898630136986302</v>
      </c>
      <c r="AL346" s="19">
        <v>1.15E-2</v>
      </c>
      <c r="AM346" t="s">
        <v>4</v>
      </c>
      <c r="AN346" t="s">
        <v>158</v>
      </c>
      <c r="AO346" s="20">
        <v>46234</v>
      </c>
    </row>
    <row r="347" spans="1:41" x14ac:dyDescent="0.3">
      <c r="A347">
        <v>28114000</v>
      </c>
      <c r="B347">
        <v>1</v>
      </c>
      <c r="C347">
        <v>1</v>
      </c>
      <c r="D347">
        <v>1</v>
      </c>
      <c r="E347" t="s">
        <v>255</v>
      </c>
      <c r="F347" t="s">
        <v>256</v>
      </c>
      <c r="G347" t="s">
        <v>211</v>
      </c>
      <c r="H347" t="s">
        <v>199</v>
      </c>
      <c r="I347" t="s">
        <v>200</v>
      </c>
      <c r="J347" t="s">
        <v>202</v>
      </c>
      <c r="K347" t="s">
        <v>634</v>
      </c>
      <c r="L347" t="s">
        <v>257</v>
      </c>
      <c r="M347" t="s">
        <v>661</v>
      </c>
      <c r="N347" t="s">
        <v>662</v>
      </c>
      <c r="O347" t="s">
        <v>675</v>
      </c>
      <c r="P347" t="s">
        <v>676</v>
      </c>
      <c r="Q347" t="s">
        <v>634</v>
      </c>
      <c r="R347" s="1">
        <v>500000000</v>
      </c>
      <c r="S347" s="1">
        <v>0</v>
      </c>
      <c r="T347" s="1">
        <v>0</v>
      </c>
      <c r="U347" s="1">
        <v>0</v>
      </c>
      <c r="V347" s="1">
        <v>0</v>
      </c>
      <c r="W347" s="1">
        <f t="shared" si="25"/>
        <v>0</v>
      </c>
      <c r="X347" s="16">
        <v>0</v>
      </c>
      <c r="Y347" s="16">
        <v>0</v>
      </c>
      <c r="Z347" s="1">
        <v>500000000</v>
      </c>
      <c r="AA347" s="17">
        <v>46017</v>
      </c>
      <c r="AB347" s="17">
        <v>50663</v>
      </c>
      <c r="AC347" s="1">
        <v>500000000</v>
      </c>
      <c r="AD347" s="1">
        <v>500000000</v>
      </c>
      <c r="AE347" s="16">
        <f t="shared" si="26"/>
        <v>12.134246575342466</v>
      </c>
      <c r="AF347" s="16">
        <f t="shared" si="27"/>
        <v>12.728767123287671</v>
      </c>
      <c r="AG347" s="19">
        <v>7.0838579999999998E-2</v>
      </c>
      <c r="AH347" t="s">
        <v>268</v>
      </c>
      <c r="AI347">
        <v>3.4000000000000002E-4</v>
      </c>
      <c r="AJ347" s="16">
        <f t="shared" si="28"/>
        <v>12.134246575342466</v>
      </c>
      <c r="AK347" s="16">
        <f t="shared" si="29"/>
        <v>12.728767123287671</v>
      </c>
      <c r="AL347" s="19">
        <v>7.0838579999999998E-2</v>
      </c>
      <c r="AM347" t="s">
        <v>4</v>
      </c>
      <c r="AN347" t="s">
        <v>677</v>
      </c>
      <c r="AO347" s="20">
        <v>46234</v>
      </c>
    </row>
    <row r="348" spans="1:41" x14ac:dyDescent="0.3">
      <c r="A348">
        <v>30054000</v>
      </c>
      <c r="B348">
        <v>1</v>
      </c>
      <c r="C348">
        <v>1</v>
      </c>
      <c r="D348">
        <v>1</v>
      </c>
      <c r="E348" t="s">
        <v>255</v>
      </c>
      <c r="F348" t="s">
        <v>256</v>
      </c>
      <c r="G348" t="s">
        <v>211</v>
      </c>
      <c r="H348" t="s">
        <v>199</v>
      </c>
      <c r="I348" t="s">
        <v>200</v>
      </c>
      <c r="J348" t="s">
        <v>202</v>
      </c>
      <c r="K348" t="s">
        <v>128</v>
      </c>
      <c r="L348" t="s">
        <v>257</v>
      </c>
      <c r="M348" t="s">
        <v>258</v>
      </c>
      <c r="N348" t="s">
        <v>259</v>
      </c>
      <c r="O348" t="s">
        <v>678</v>
      </c>
      <c r="P348" t="s">
        <v>678</v>
      </c>
      <c r="Q348" t="s">
        <v>128</v>
      </c>
      <c r="R348" s="1">
        <v>685202.43</v>
      </c>
      <c r="S348" s="1">
        <v>0</v>
      </c>
      <c r="T348" s="1">
        <v>0</v>
      </c>
      <c r="U348" s="1">
        <v>0</v>
      </c>
      <c r="V348" s="1">
        <v>0</v>
      </c>
      <c r="W348" s="1">
        <f t="shared" si="25"/>
        <v>0</v>
      </c>
      <c r="X348" s="16">
        <v>0</v>
      </c>
      <c r="Y348" s="16">
        <v>0</v>
      </c>
      <c r="Z348" s="1">
        <v>685202.43</v>
      </c>
      <c r="AA348" s="17">
        <v>31757</v>
      </c>
      <c r="AB348" s="17">
        <v>46350</v>
      </c>
      <c r="AC348" s="1">
        <v>13018844.73</v>
      </c>
      <c r="AD348" s="1">
        <v>13018844.73</v>
      </c>
      <c r="AE348" s="16">
        <f t="shared" si="26"/>
        <v>0.31780821917808222</v>
      </c>
      <c r="AF348" s="16">
        <f t="shared" si="27"/>
        <v>39.980821917808221</v>
      </c>
      <c r="AG348" s="19">
        <v>0.02</v>
      </c>
      <c r="AH348" t="s">
        <v>261</v>
      </c>
      <c r="AI348">
        <v>0</v>
      </c>
      <c r="AJ348" s="16">
        <f t="shared" si="28"/>
        <v>0.31780821917808222</v>
      </c>
      <c r="AK348" s="16">
        <f t="shared" si="29"/>
        <v>39.980821917808221</v>
      </c>
      <c r="AL348" s="19">
        <v>0.02</v>
      </c>
      <c r="AM348" t="s">
        <v>128</v>
      </c>
      <c r="AN348" t="s">
        <v>128</v>
      </c>
      <c r="AO348" s="20">
        <v>46234</v>
      </c>
    </row>
    <row r="349" spans="1:41" x14ac:dyDescent="0.3">
      <c r="A349">
        <v>30055101</v>
      </c>
      <c r="B349">
        <v>1</v>
      </c>
      <c r="C349">
        <v>1</v>
      </c>
      <c r="D349">
        <v>1</v>
      </c>
      <c r="E349" t="s">
        <v>255</v>
      </c>
      <c r="F349" t="s">
        <v>256</v>
      </c>
      <c r="G349" t="s">
        <v>211</v>
      </c>
      <c r="H349" t="s">
        <v>199</v>
      </c>
      <c r="I349" t="s">
        <v>200</v>
      </c>
      <c r="J349" t="s">
        <v>202</v>
      </c>
      <c r="K349" t="s">
        <v>128</v>
      </c>
      <c r="L349" t="s">
        <v>257</v>
      </c>
      <c r="M349" t="s">
        <v>258</v>
      </c>
      <c r="N349" t="s">
        <v>259</v>
      </c>
      <c r="O349" t="s">
        <v>679</v>
      </c>
      <c r="P349" t="s">
        <v>679</v>
      </c>
      <c r="Q349" t="s">
        <v>128</v>
      </c>
      <c r="R349" s="1">
        <v>959045.22</v>
      </c>
      <c r="S349" s="1">
        <v>0</v>
      </c>
      <c r="T349" s="1">
        <v>0</v>
      </c>
      <c r="U349" s="1">
        <v>0</v>
      </c>
      <c r="V349" s="1">
        <v>0</v>
      </c>
      <c r="W349" s="1">
        <f t="shared" si="25"/>
        <v>0</v>
      </c>
      <c r="X349" s="16">
        <v>0</v>
      </c>
      <c r="Y349" s="16">
        <v>0</v>
      </c>
      <c r="Z349" s="1">
        <v>959045.22</v>
      </c>
      <c r="AA349" s="17">
        <v>31861</v>
      </c>
      <c r="AB349" s="17">
        <v>46470</v>
      </c>
      <c r="AC349" s="1">
        <v>9110915.9499999993</v>
      </c>
      <c r="AD349" s="1">
        <v>9110915.9499999993</v>
      </c>
      <c r="AE349" s="16">
        <f t="shared" si="26"/>
        <v>0.64657534246575343</v>
      </c>
      <c r="AF349" s="16">
        <f t="shared" si="27"/>
        <v>40.024657534246572</v>
      </c>
      <c r="AG349" s="19">
        <v>0.02</v>
      </c>
      <c r="AH349" t="s">
        <v>261</v>
      </c>
      <c r="AI349">
        <v>0</v>
      </c>
      <c r="AJ349" s="16">
        <f t="shared" si="28"/>
        <v>0.64657534246575343</v>
      </c>
      <c r="AK349" s="16">
        <f t="shared" si="29"/>
        <v>40.024657534246572</v>
      </c>
      <c r="AL349" s="19">
        <v>0.02</v>
      </c>
      <c r="AM349" t="s">
        <v>128</v>
      </c>
      <c r="AN349" t="s">
        <v>128</v>
      </c>
      <c r="AO349" s="20">
        <v>46234</v>
      </c>
    </row>
    <row r="350" spans="1:41" x14ac:dyDescent="0.3">
      <c r="A350">
        <v>30057100</v>
      </c>
      <c r="B350">
        <v>1</v>
      </c>
      <c r="C350">
        <v>1</v>
      </c>
      <c r="D350">
        <v>1</v>
      </c>
      <c r="E350" t="s">
        <v>255</v>
      </c>
      <c r="F350" t="s">
        <v>256</v>
      </c>
      <c r="G350" t="s">
        <v>211</v>
      </c>
      <c r="H350" t="s">
        <v>199</v>
      </c>
      <c r="I350" t="s">
        <v>200</v>
      </c>
      <c r="J350" t="s">
        <v>202</v>
      </c>
      <c r="K350" t="s">
        <v>128</v>
      </c>
      <c r="L350" t="s">
        <v>257</v>
      </c>
      <c r="M350" t="s">
        <v>258</v>
      </c>
      <c r="N350" t="s">
        <v>259</v>
      </c>
      <c r="O350" t="s">
        <v>680</v>
      </c>
      <c r="P350" t="s">
        <v>680</v>
      </c>
      <c r="Q350" t="s">
        <v>128</v>
      </c>
      <c r="R350" s="1">
        <v>1134503.6599999999</v>
      </c>
      <c r="S350" s="1">
        <v>0</v>
      </c>
      <c r="T350" s="1">
        <v>0</v>
      </c>
      <c r="U350" s="1">
        <v>0</v>
      </c>
      <c r="V350" s="1">
        <v>0</v>
      </c>
      <c r="W350" s="1">
        <f t="shared" si="25"/>
        <v>0</v>
      </c>
      <c r="X350" s="16">
        <v>0</v>
      </c>
      <c r="Y350" s="16">
        <v>0</v>
      </c>
      <c r="Z350" s="1">
        <v>1134503.6599999999</v>
      </c>
      <c r="AA350" s="17">
        <v>32779</v>
      </c>
      <c r="AB350" s="17">
        <v>47385</v>
      </c>
      <c r="AC350" s="1">
        <v>3889726.81</v>
      </c>
      <c r="AD350" s="1">
        <v>3889726.81</v>
      </c>
      <c r="AE350" s="16">
        <f t="shared" si="26"/>
        <v>3.1534246575342464</v>
      </c>
      <c r="AF350" s="16">
        <f t="shared" si="27"/>
        <v>40.016438356164386</v>
      </c>
      <c r="AG350" s="19">
        <v>0.02</v>
      </c>
      <c r="AH350" t="s">
        <v>261</v>
      </c>
      <c r="AI350">
        <v>0</v>
      </c>
      <c r="AJ350" s="16">
        <f t="shared" si="28"/>
        <v>3.1534246575342464</v>
      </c>
      <c r="AK350" s="16">
        <f t="shared" si="29"/>
        <v>40.016438356164386</v>
      </c>
      <c r="AL350" s="19">
        <v>0.02</v>
      </c>
      <c r="AM350" t="s">
        <v>128</v>
      </c>
      <c r="AN350" t="s">
        <v>128</v>
      </c>
      <c r="AO350" s="20">
        <v>46234</v>
      </c>
    </row>
    <row r="351" spans="1:41" x14ac:dyDescent="0.3">
      <c r="A351">
        <v>30058100</v>
      </c>
      <c r="B351">
        <v>1</v>
      </c>
      <c r="C351">
        <v>1</v>
      </c>
      <c r="D351">
        <v>1</v>
      </c>
      <c r="E351" t="s">
        <v>255</v>
      </c>
      <c r="F351" t="s">
        <v>256</v>
      </c>
      <c r="G351" t="s">
        <v>211</v>
      </c>
      <c r="H351" t="s">
        <v>199</v>
      </c>
      <c r="I351" t="s">
        <v>200</v>
      </c>
      <c r="J351" t="s">
        <v>202</v>
      </c>
      <c r="K351" t="s">
        <v>128</v>
      </c>
      <c r="L351" t="s">
        <v>257</v>
      </c>
      <c r="M351" t="s">
        <v>258</v>
      </c>
      <c r="N351" t="s">
        <v>259</v>
      </c>
      <c r="O351" t="s">
        <v>681</v>
      </c>
      <c r="P351" t="s">
        <v>681</v>
      </c>
      <c r="Q351" t="s">
        <v>128</v>
      </c>
      <c r="R351" s="1">
        <v>5716644.5099999998</v>
      </c>
      <c r="S351" s="1">
        <v>0</v>
      </c>
      <c r="T351" s="1">
        <v>0</v>
      </c>
      <c r="U351" s="1">
        <v>0</v>
      </c>
      <c r="V351" s="1">
        <v>0</v>
      </c>
      <c r="W351" s="1">
        <f t="shared" si="25"/>
        <v>0</v>
      </c>
      <c r="X351" s="16">
        <v>0</v>
      </c>
      <c r="Y351" s="16">
        <v>0</v>
      </c>
      <c r="Z351" s="1">
        <v>5716644.5099999998</v>
      </c>
      <c r="AA351" s="17">
        <v>32996</v>
      </c>
      <c r="AB351" s="17">
        <v>47609</v>
      </c>
      <c r="AC351" s="1">
        <v>18579094.77</v>
      </c>
      <c r="AD351" s="1">
        <v>18579094.77</v>
      </c>
      <c r="AE351" s="16">
        <f t="shared" si="26"/>
        <v>3.7671232876712328</v>
      </c>
      <c r="AF351" s="16">
        <f t="shared" si="27"/>
        <v>40.035616438356165</v>
      </c>
      <c r="AG351" s="19">
        <v>0.02</v>
      </c>
      <c r="AH351" t="s">
        <v>261</v>
      </c>
      <c r="AI351">
        <v>0</v>
      </c>
      <c r="AJ351" s="16">
        <f t="shared" si="28"/>
        <v>3.7671232876712328</v>
      </c>
      <c r="AK351" s="16">
        <f t="shared" si="29"/>
        <v>40.035616438356165</v>
      </c>
      <c r="AL351" s="19">
        <v>0.02</v>
      </c>
      <c r="AM351" t="s">
        <v>128</v>
      </c>
      <c r="AN351" t="s">
        <v>128</v>
      </c>
      <c r="AO351" s="20">
        <v>46234</v>
      </c>
    </row>
    <row r="352" spans="1:41" x14ac:dyDescent="0.3">
      <c r="A352">
        <v>30059100</v>
      </c>
      <c r="B352">
        <v>1</v>
      </c>
      <c r="C352">
        <v>1</v>
      </c>
      <c r="D352">
        <v>0</v>
      </c>
      <c r="E352" t="s">
        <v>255</v>
      </c>
      <c r="F352" t="s">
        <v>256</v>
      </c>
      <c r="G352" t="s">
        <v>207</v>
      </c>
      <c r="H352" t="s">
        <v>207</v>
      </c>
      <c r="I352" t="s">
        <v>207</v>
      </c>
      <c r="J352" t="s">
        <v>202</v>
      </c>
      <c r="K352" t="s">
        <v>128</v>
      </c>
      <c r="L352" t="s">
        <v>279</v>
      </c>
      <c r="M352" t="s">
        <v>258</v>
      </c>
      <c r="N352" t="s">
        <v>259</v>
      </c>
      <c r="O352" t="s">
        <v>682</v>
      </c>
      <c r="P352" t="s">
        <v>682</v>
      </c>
      <c r="Q352" t="s">
        <v>128</v>
      </c>
      <c r="R352" s="1">
        <v>501968.7</v>
      </c>
      <c r="S352" s="1">
        <v>0</v>
      </c>
      <c r="T352" s="1">
        <v>0</v>
      </c>
      <c r="U352" s="1">
        <v>0</v>
      </c>
      <c r="V352" s="1">
        <v>0</v>
      </c>
      <c r="W352" s="1">
        <f t="shared" si="25"/>
        <v>0</v>
      </c>
      <c r="X352" s="16">
        <v>0</v>
      </c>
      <c r="Y352" s="16">
        <v>0</v>
      </c>
      <c r="Z352" s="1">
        <v>501968.7</v>
      </c>
      <c r="AA352" s="17">
        <v>33176</v>
      </c>
      <c r="AB352" s="17">
        <v>47780</v>
      </c>
      <c r="AC352" s="1">
        <v>1506134.34</v>
      </c>
      <c r="AD352" s="1">
        <v>1506134.34</v>
      </c>
      <c r="AE352" s="16">
        <f t="shared" si="26"/>
        <v>4.2356164383561641</v>
      </c>
      <c r="AF352" s="16">
        <f t="shared" si="27"/>
        <v>40.010958904109586</v>
      </c>
      <c r="AG352" s="19">
        <v>0.02</v>
      </c>
      <c r="AH352" t="s">
        <v>261</v>
      </c>
      <c r="AI352">
        <v>0</v>
      </c>
      <c r="AJ352" s="16">
        <f t="shared" si="28"/>
        <v>4.2356164383561641</v>
      </c>
      <c r="AK352" s="16">
        <f t="shared" si="29"/>
        <v>40.010958904109586</v>
      </c>
      <c r="AL352" s="19">
        <v>0.02</v>
      </c>
      <c r="AM352" t="s">
        <v>128</v>
      </c>
      <c r="AN352" t="s">
        <v>128</v>
      </c>
      <c r="AO352" s="20">
        <v>46234</v>
      </c>
    </row>
    <row r="353" spans="1:41" x14ac:dyDescent="0.3">
      <c r="A353">
        <v>30059101</v>
      </c>
      <c r="B353">
        <v>1</v>
      </c>
      <c r="C353">
        <v>1</v>
      </c>
      <c r="D353">
        <v>1</v>
      </c>
      <c r="E353" t="s">
        <v>255</v>
      </c>
      <c r="F353" t="s">
        <v>256</v>
      </c>
      <c r="G353" t="s">
        <v>211</v>
      </c>
      <c r="H353" t="s">
        <v>199</v>
      </c>
      <c r="I353" t="s">
        <v>200</v>
      </c>
      <c r="J353" t="s">
        <v>202</v>
      </c>
      <c r="K353" t="s">
        <v>128</v>
      </c>
      <c r="L353" t="s">
        <v>257</v>
      </c>
      <c r="M353" t="s">
        <v>258</v>
      </c>
      <c r="N353" t="s">
        <v>259</v>
      </c>
      <c r="O353" t="s">
        <v>683</v>
      </c>
      <c r="P353" t="s">
        <v>683</v>
      </c>
      <c r="Q353" t="s">
        <v>128</v>
      </c>
      <c r="R353" s="1">
        <v>5145456.18</v>
      </c>
      <c r="S353" s="1">
        <v>0</v>
      </c>
      <c r="T353" s="1">
        <v>0</v>
      </c>
      <c r="U353" s="1">
        <v>0</v>
      </c>
      <c r="V353" s="1">
        <v>0</v>
      </c>
      <c r="W353" s="1">
        <f t="shared" si="25"/>
        <v>0</v>
      </c>
      <c r="X353" s="16">
        <v>0</v>
      </c>
      <c r="Y353" s="16">
        <v>0</v>
      </c>
      <c r="Z353" s="1">
        <v>5145456.18</v>
      </c>
      <c r="AA353" s="17">
        <v>33176</v>
      </c>
      <c r="AB353" s="17">
        <v>47780</v>
      </c>
      <c r="AC353" s="1">
        <v>15436133.039999999</v>
      </c>
      <c r="AD353" s="1">
        <v>15436133.039999999</v>
      </c>
      <c r="AE353" s="16">
        <f t="shared" si="26"/>
        <v>4.2356164383561641</v>
      </c>
      <c r="AF353" s="16">
        <f t="shared" si="27"/>
        <v>40.010958904109586</v>
      </c>
      <c r="AG353" s="19">
        <v>0.02</v>
      </c>
      <c r="AH353" t="s">
        <v>261</v>
      </c>
      <c r="AI353">
        <v>0</v>
      </c>
      <c r="AJ353" s="16">
        <f t="shared" si="28"/>
        <v>4.2356164383561641</v>
      </c>
      <c r="AK353" s="16">
        <f t="shared" si="29"/>
        <v>40.010958904109586</v>
      </c>
      <c r="AL353" s="19">
        <v>0.02</v>
      </c>
      <c r="AM353" t="s">
        <v>128</v>
      </c>
      <c r="AN353" t="s">
        <v>128</v>
      </c>
      <c r="AO353" s="20">
        <v>46234</v>
      </c>
    </row>
    <row r="354" spans="1:41" x14ac:dyDescent="0.3">
      <c r="A354">
        <v>30060100</v>
      </c>
      <c r="B354">
        <v>1</v>
      </c>
      <c r="C354">
        <v>0</v>
      </c>
      <c r="D354">
        <v>0</v>
      </c>
      <c r="E354" t="s">
        <v>255</v>
      </c>
      <c r="F354" t="s">
        <v>208</v>
      </c>
      <c r="G354" t="s">
        <v>208</v>
      </c>
      <c r="H354" t="s">
        <v>208</v>
      </c>
      <c r="I354" t="s">
        <v>209</v>
      </c>
      <c r="J354" t="s">
        <v>202</v>
      </c>
      <c r="K354" t="s">
        <v>128</v>
      </c>
      <c r="L354" t="s">
        <v>386</v>
      </c>
      <c r="M354" t="s">
        <v>258</v>
      </c>
      <c r="N354" t="s">
        <v>259</v>
      </c>
      <c r="O354" t="s">
        <v>684</v>
      </c>
      <c r="P354" t="s">
        <v>684</v>
      </c>
      <c r="Q354" t="s">
        <v>128</v>
      </c>
      <c r="R354" s="1">
        <v>586701.6</v>
      </c>
      <c r="S354" s="1">
        <v>0</v>
      </c>
      <c r="T354" s="1">
        <v>0</v>
      </c>
      <c r="U354" s="1">
        <v>0</v>
      </c>
      <c r="V354" s="1">
        <v>0</v>
      </c>
      <c r="W354" s="1">
        <f t="shared" si="25"/>
        <v>0</v>
      </c>
      <c r="X354" s="16">
        <v>0</v>
      </c>
      <c r="Y354" s="16">
        <v>0</v>
      </c>
      <c r="Z354" s="1">
        <v>586701.6</v>
      </c>
      <c r="AA354" s="17">
        <v>33284</v>
      </c>
      <c r="AB354" s="17">
        <v>47894</v>
      </c>
      <c r="AC354" s="1">
        <v>1584094.39</v>
      </c>
      <c r="AD354" s="1">
        <v>1584094.39</v>
      </c>
      <c r="AE354" s="16">
        <f t="shared" si="26"/>
        <v>4.5479452054794525</v>
      </c>
      <c r="AF354" s="16">
        <f t="shared" si="27"/>
        <v>40.027397260273972</v>
      </c>
      <c r="AG354" s="19">
        <v>0.02</v>
      </c>
      <c r="AH354" t="s">
        <v>261</v>
      </c>
      <c r="AI354">
        <v>0</v>
      </c>
      <c r="AJ354" s="16">
        <f t="shared" si="28"/>
        <v>4.5479452054794525</v>
      </c>
      <c r="AK354" s="16">
        <f t="shared" si="29"/>
        <v>40.027397260273972</v>
      </c>
      <c r="AL354" s="19">
        <v>0.02</v>
      </c>
      <c r="AM354" t="s">
        <v>128</v>
      </c>
      <c r="AN354" t="s">
        <v>128</v>
      </c>
      <c r="AO354" s="20">
        <v>46234</v>
      </c>
    </row>
    <row r="355" spans="1:41" x14ac:dyDescent="0.3">
      <c r="A355">
        <v>30060101</v>
      </c>
      <c r="B355">
        <v>1</v>
      </c>
      <c r="C355">
        <v>1</v>
      </c>
      <c r="D355">
        <v>1</v>
      </c>
      <c r="E355" t="s">
        <v>255</v>
      </c>
      <c r="F355" t="s">
        <v>256</v>
      </c>
      <c r="G355" t="s">
        <v>211</v>
      </c>
      <c r="H355" t="s">
        <v>199</v>
      </c>
      <c r="I355" t="s">
        <v>200</v>
      </c>
      <c r="J355" t="s">
        <v>202</v>
      </c>
      <c r="K355" t="s">
        <v>128</v>
      </c>
      <c r="L355" t="s">
        <v>257</v>
      </c>
      <c r="M355" t="s">
        <v>258</v>
      </c>
      <c r="N355" t="s">
        <v>259</v>
      </c>
      <c r="O355" t="s">
        <v>685</v>
      </c>
      <c r="P355" t="s">
        <v>685</v>
      </c>
      <c r="Q355" t="s">
        <v>128</v>
      </c>
      <c r="R355" s="1">
        <v>2029307.16</v>
      </c>
      <c r="S355" s="1">
        <v>0</v>
      </c>
      <c r="T355" s="1">
        <v>0</v>
      </c>
      <c r="U355" s="1">
        <v>0</v>
      </c>
      <c r="V355" s="1">
        <v>0</v>
      </c>
      <c r="W355" s="1">
        <f t="shared" si="25"/>
        <v>0</v>
      </c>
      <c r="X355" s="16">
        <v>0</v>
      </c>
      <c r="Y355" s="16">
        <v>0</v>
      </c>
      <c r="Z355" s="1">
        <v>2029307.16</v>
      </c>
      <c r="AA355" s="17">
        <v>33284</v>
      </c>
      <c r="AB355" s="17">
        <v>47894</v>
      </c>
      <c r="AC355" s="1">
        <v>5479129.4000000004</v>
      </c>
      <c r="AD355" s="1">
        <v>5479129.4000000004</v>
      </c>
      <c r="AE355" s="16">
        <f t="shared" si="26"/>
        <v>4.5479452054794525</v>
      </c>
      <c r="AF355" s="16">
        <f t="shared" si="27"/>
        <v>40.027397260273972</v>
      </c>
      <c r="AG355" s="19">
        <v>0.02</v>
      </c>
      <c r="AH355" t="s">
        <v>261</v>
      </c>
      <c r="AI355">
        <v>0</v>
      </c>
      <c r="AJ355" s="16">
        <f t="shared" si="28"/>
        <v>4.5479452054794525</v>
      </c>
      <c r="AK355" s="16">
        <f t="shared" si="29"/>
        <v>40.027397260273972</v>
      </c>
      <c r="AL355" s="19">
        <v>0.02</v>
      </c>
      <c r="AM355" t="s">
        <v>128</v>
      </c>
      <c r="AN355" t="s">
        <v>128</v>
      </c>
      <c r="AO355" s="20">
        <v>46234</v>
      </c>
    </row>
    <row r="356" spans="1:41" x14ac:dyDescent="0.3">
      <c r="A356">
        <v>30060102</v>
      </c>
      <c r="B356">
        <v>1</v>
      </c>
      <c r="C356">
        <v>1</v>
      </c>
      <c r="D356">
        <v>1</v>
      </c>
      <c r="E356" t="s">
        <v>255</v>
      </c>
      <c r="F356" t="s">
        <v>256</v>
      </c>
      <c r="G356" t="s">
        <v>211</v>
      </c>
      <c r="H356" t="s">
        <v>199</v>
      </c>
      <c r="I356" t="s">
        <v>200</v>
      </c>
      <c r="J356" t="s">
        <v>202</v>
      </c>
      <c r="K356" t="s">
        <v>128</v>
      </c>
      <c r="L356" t="s">
        <v>257</v>
      </c>
      <c r="M356" t="s">
        <v>258</v>
      </c>
      <c r="N356" t="s">
        <v>259</v>
      </c>
      <c r="O356" t="s">
        <v>686</v>
      </c>
      <c r="P356" t="s">
        <v>686</v>
      </c>
      <c r="Q356" t="s">
        <v>128</v>
      </c>
      <c r="R356" s="1">
        <v>3447275.7</v>
      </c>
      <c r="S356" s="1">
        <v>0</v>
      </c>
      <c r="T356" s="1">
        <v>0</v>
      </c>
      <c r="U356" s="1">
        <v>0</v>
      </c>
      <c r="V356" s="1">
        <v>0</v>
      </c>
      <c r="W356" s="1">
        <f t="shared" si="25"/>
        <v>0</v>
      </c>
      <c r="X356" s="16">
        <v>0</v>
      </c>
      <c r="Y356" s="16">
        <v>0</v>
      </c>
      <c r="Z356" s="1">
        <v>3447275.7</v>
      </c>
      <c r="AA356" s="17">
        <v>33284</v>
      </c>
      <c r="AB356" s="17">
        <v>47894</v>
      </c>
      <c r="AC356" s="1">
        <v>9307644.1400000006</v>
      </c>
      <c r="AD356" s="1">
        <v>9307644.1400000006</v>
      </c>
      <c r="AE356" s="16">
        <f t="shared" si="26"/>
        <v>4.5479452054794525</v>
      </c>
      <c r="AF356" s="16">
        <f t="shared" si="27"/>
        <v>40.027397260273972</v>
      </c>
      <c r="AG356" s="19">
        <v>0.02</v>
      </c>
      <c r="AH356" t="s">
        <v>261</v>
      </c>
      <c r="AI356">
        <v>0</v>
      </c>
      <c r="AJ356" s="16">
        <f t="shared" si="28"/>
        <v>4.5479452054794525</v>
      </c>
      <c r="AK356" s="16">
        <f t="shared" si="29"/>
        <v>40.027397260273972</v>
      </c>
      <c r="AL356" s="19">
        <v>0.02</v>
      </c>
      <c r="AM356" t="s">
        <v>128</v>
      </c>
      <c r="AN356" t="s">
        <v>128</v>
      </c>
      <c r="AO356" s="20">
        <v>46234</v>
      </c>
    </row>
    <row r="357" spans="1:41" x14ac:dyDescent="0.3">
      <c r="A357">
        <v>30063000</v>
      </c>
      <c r="B357">
        <v>1</v>
      </c>
      <c r="C357">
        <v>1</v>
      </c>
      <c r="D357">
        <v>1</v>
      </c>
      <c r="E357" t="s">
        <v>255</v>
      </c>
      <c r="F357" t="s">
        <v>256</v>
      </c>
      <c r="G357" t="s">
        <v>211</v>
      </c>
      <c r="H357" t="s">
        <v>199</v>
      </c>
      <c r="I357" t="s">
        <v>200</v>
      </c>
      <c r="J357" t="s">
        <v>202</v>
      </c>
      <c r="K357" t="s">
        <v>128</v>
      </c>
      <c r="L357" t="s">
        <v>257</v>
      </c>
      <c r="M357" t="s">
        <v>258</v>
      </c>
      <c r="N357" t="s">
        <v>259</v>
      </c>
      <c r="O357" t="s">
        <v>687</v>
      </c>
      <c r="P357" t="s">
        <v>687</v>
      </c>
      <c r="Q357" t="s">
        <v>128</v>
      </c>
      <c r="R357" s="1">
        <v>522336.09</v>
      </c>
      <c r="S357" s="1">
        <v>0</v>
      </c>
      <c r="T357" s="1">
        <v>32646.01</v>
      </c>
      <c r="U357" s="1">
        <v>5180.43</v>
      </c>
      <c r="V357" s="1">
        <v>0</v>
      </c>
      <c r="W357" s="1">
        <f t="shared" si="25"/>
        <v>0</v>
      </c>
      <c r="X357" s="16">
        <v>0</v>
      </c>
      <c r="Y357" s="16">
        <v>0</v>
      </c>
      <c r="Z357" s="1">
        <v>489690.08</v>
      </c>
      <c r="AA357" s="17">
        <v>34361</v>
      </c>
      <c r="AB357" s="17">
        <v>48971</v>
      </c>
      <c r="AC357" s="1">
        <v>1077318.3500000001</v>
      </c>
      <c r="AD357" s="1">
        <v>1077318.3500000001</v>
      </c>
      <c r="AE357" s="16">
        <f t="shared" si="26"/>
        <v>7.4986301369863018</v>
      </c>
      <c r="AF357" s="16">
        <f t="shared" si="27"/>
        <v>40.027397260273972</v>
      </c>
      <c r="AG357" s="19">
        <v>0.02</v>
      </c>
      <c r="AH357" t="s">
        <v>261</v>
      </c>
      <c r="AI357">
        <v>0</v>
      </c>
      <c r="AJ357" s="16">
        <f t="shared" si="28"/>
        <v>7.4986301369863018</v>
      </c>
      <c r="AK357" s="16">
        <f t="shared" si="29"/>
        <v>40.027397260273972</v>
      </c>
      <c r="AL357" s="19">
        <v>0.02</v>
      </c>
      <c r="AM357" t="s">
        <v>128</v>
      </c>
      <c r="AN357" t="s">
        <v>128</v>
      </c>
      <c r="AO357" s="20">
        <v>46234</v>
      </c>
    </row>
    <row r="358" spans="1:41" x14ac:dyDescent="0.3">
      <c r="A358">
        <v>30064100</v>
      </c>
      <c r="B358">
        <v>1</v>
      </c>
      <c r="C358">
        <v>1</v>
      </c>
      <c r="D358">
        <v>1</v>
      </c>
      <c r="E358" t="s">
        <v>255</v>
      </c>
      <c r="F358" t="s">
        <v>256</v>
      </c>
      <c r="G358" t="s">
        <v>211</v>
      </c>
      <c r="H358" t="s">
        <v>199</v>
      </c>
      <c r="I358" t="s">
        <v>200</v>
      </c>
      <c r="J358" t="s">
        <v>202</v>
      </c>
      <c r="K358" t="s">
        <v>128</v>
      </c>
      <c r="L358" t="s">
        <v>257</v>
      </c>
      <c r="M358" t="s">
        <v>258</v>
      </c>
      <c r="N358" t="s">
        <v>259</v>
      </c>
      <c r="O358" t="s">
        <v>688</v>
      </c>
      <c r="P358" t="s">
        <v>688</v>
      </c>
      <c r="Q358" t="s">
        <v>128</v>
      </c>
      <c r="R358" s="1">
        <v>912826.54</v>
      </c>
      <c r="S358" s="1">
        <v>0</v>
      </c>
      <c r="T358" s="1">
        <v>57051.65</v>
      </c>
      <c r="U358" s="1">
        <v>9053.24</v>
      </c>
      <c r="V358" s="1">
        <v>0</v>
      </c>
      <c r="W358" s="1">
        <f t="shared" si="25"/>
        <v>0</v>
      </c>
      <c r="X358" s="16">
        <v>0</v>
      </c>
      <c r="Y358" s="16">
        <v>0</v>
      </c>
      <c r="Z358" s="1">
        <v>855774.89</v>
      </c>
      <c r="AA358" s="17">
        <v>34361</v>
      </c>
      <c r="AB358" s="17">
        <v>48971</v>
      </c>
      <c r="AC358" s="1">
        <v>1882704.59</v>
      </c>
      <c r="AD358" s="1">
        <v>1882704.59</v>
      </c>
      <c r="AE358" s="16">
        <f t="shared" si="26"/>
        <v>7.4986301369863018</v>
      </c>
      <c r="AF358" s="16">
        <f t="shared" si="27"/>
        <v>40.027397260273972</v>
      </c>
      <c r="AG358" s="19">
        <v>0.02</v>
      </c>
      <c r="AH358" t="s">
        <v>261</v>
      </c>
      <c r="AI358">
        <v>0</v>
      </c>
      <c r="AJ358" s="16">
        <f t="shared" si="28"/>
        <v>7.4986301369863018</v>
      </c>
      <c r="AK358" s="16">
        <f t="shared" si="29"/>
        <v>40.027397260273972</v>
      </c>
      <c r="AL358" s="19">
        <v>0.02</v>
      </c>
      <c r="AM358" t="s">
        <v>128</v>
      </c>
      <c r="AN358" t="s">
        <v>128</v>
      </c>
      <c r="AO358" s="20">
        <v>46234</v>
      </c>
    </row>
    <row r="359" spans="1:41" x14ac:dyDescent="0.3">
      <c r="A359">
        <v>30065100</v>
      </c>
      <c r="B359">
        <v>1</v>
      </c>
      <c r="C359">
        <v>1</v>
      </c>
      <c r="D359">
        <v>1</v>
      </c>
      <c r="E359" t="s">
        <v>255</v>
      </c>
      <c r="F359" t="s">
        <v>256</v>
      </c>
      <c r="G359" t="s">
        <v>211</v>
      </c>
      <c r="H359" t="s">
        <v>199</v>
      </c>
      <c r="I359" t="s">
        <v>200</v>
      </c>
      <c r="J359" t="s">
        <v>202</v>
      </c>
      <c r="K359" t="s">
        <v>128</v>
      </c>
      <c r="L359" t="s">
        <v>257</v>
      </c>
      <c r="M359" t="s">
        <v>258</v>
      </c>
      <c r="N359" t="s">
        <v>259</v>
      </c>
      <c r="O359" t="s">
        <v>689</v>
      </c>
      <c r="P359" t="s">
        <v>689</v>
      </c>
      <c r="Q359" t="s">
        <v>128</v>
      </c>
      <c r="R359" s="1">
        <v>3802338.98</v>
      </c>
      <c r="S359" s="1">
        <v>0</v>
      </c>
      <c r="T359" s="1">
        <v>0</v>
      </c>
      <c r="U359" s="1">
        <v>0</v>
      </c>
      <c r="V359" s="1">
        <v>0</v>
      </c>
      <c r="W359" s="1">
        <f t="shared" si="25"/>
        <v>0</v>
      </c>
      <c r="X359" s="16">
        <v>0</v>
      </c>
      <c r="Y359" s="16">
        <v>0</v>
      </c>
      <c r="Z359" s="1">
        <v>3802338.98</v>
      </c>
      <c r="AA359" s="17">
        <v>34433</v>
      </c>
      <c r="AB359" s="17">
        <v>49043</v>
      </c>
      <c r="AC359" s="1">
        <v>8079970.4000000004</v>
      </c>
      <c r="AD359" s="1">
        <v>8079970.4000000004</v>
      </c>
      <c r="AE359" s="16">
        <f t="shared" si="26"/>
        <v>7.6958904109589037</v>
      </c>
      <c r="AF359" s="16">
        <f t="shared" si="27"/>
        <v>40.027397260273972</v>
      </c>
      <c r="AG359" s="19">
        <v>0.02</v>
      </c>
      <c r="AH359" t="s">
        <v>261</v>
      </c>
      <c r="AI359">
        <v>0</v>
      </c>
      <c r="AJ359" s="16">
        <f t="shared" si="28"/>
        <v>7.6958904109589037</v>
      </c>
      <c r="AK359" s="16">
        <f t="shared" si="29"/>
        <v>40.027397260273972</v>
      </c>
      <c r="AL359" s="19">
        <v>0.02</v>
      </c>
      <c r="AM359" t="s">
        <v>128</v>
      </c>
      <c r="AN359" t="s">
        <v>128</v>
      </c>
      <c r="AO359" s="20">
        <v>46234</v>
      </c>
    </row>
    <row r="360" spans="1:41" x14ac:dyDescent="0.3">
      <c r="A360">
        <v>30066100</v>
      </c>
      <c r="B360">
        <v>1</v>
      </c>
      <c r="C360">
        <v>1</v>
      </c>
      <c r="D360">
        <v>1</v>
      </c>
      <c r="E360" t="s">
        <v>255</v>
      </c>
      <c r="F360" t="s">
        <v>256</v>
      </c>
      <c r="G360" t="s">
        <v>211</v>
      </c>
      <c r="H360" t="s">
        <v>199</v>
      </c>
      <c r="I360" t="s">
        <v>200</v>
      </c>
      <c r="J360" t="s">
        <v>202</v>
      </c>
      <c r="K360" t="s">
        <v>128</v>
      </c>
      <c r="L360" t="s">
        <v>257</v>
      </c>
      <c r="M360" t="s">
        <v>258</v>
      </c>
      <c r="N360" t="s">
        <v>259</v>
      </c>
      <c r="O360" t="s">
        <v>690</v>
      </c>
      <c r="P360" t="s">
        <v>690</v>
      </c>
      <c r="Q360" t="s">
        <v>128</v>
      </c>
      <c r="R360" s="1">
        <v>4102381.35</v>
      </c>
      <c r="S360" s="1">
        <v>0</v>
      </c>
      <c r="T360" s="1">
        <v>0</v>
      </c>
      <c r="U360" s="1">
        <v>0</v>
      </c>
      <c r="V360" s="1">
        <v>0</v>
      </c>
      <c r="W360" s="1">
        <f t="shared" si="25"/>
        <v>0</v>
      </c>
      <c r="X360" s="16">
        <v>0</v>
      </c>
      <c r="Y360" s="16">
        <v>0</v>
      </c>
      <c r="Z360" s="1">
        <v>4102381.35</v>
      </c>
      <c r="AA360" s="17">
        <v>34620</v>
      </c>
      <c r="AB360" s="17">
        <v>49230</v>
      </c>
      <c r="AC360" s="1">
        <v>8446079.0700000003</v>
      </c>
      <c r="AD360" s="1">
        <v>8446079.0700000003</v>
      </c>
      <c r="AE360" s="16">
        <f t="shared" si="26"/>
        <v>8.2082191780821923</v>
      </c>
      <c r="AF360" s="16">
        <f t="shared" si="27"/>
        <v>40.027397260273972</v>
      </c>
      <c r="AG360" s="19">
        <v>0.02</v>
      </c>
      <c r="AH360" t="s">
        <v>261</v>
      </c>
      <c r="AI360">
        <v>0</v>
      </c>
      <c r="AJ360" s="16">
        <f t="shared" si="28"/>
        <v>8.2082191780821923</v>
      </c>
      <c r="AK360" s="16">
        <f t="shared" si="29"/>
        <v>40.027397260273972</v>
      </c>
      <c r="AL360" s="19">
        <v>0.02</v>
      </c>
      <c r="AM360" t="s">
        <v>128</v>
      </c>
      <c r="AN360" t="s">
        <v>128</v>
      </c>
      <c r="AO360" s="20">
        <v>46234</v>
      </c>
    </row>
    <row r="361" spans="1:41" x14ac:dyDescent="0.3">
      <c r="A361">
        <v>30067000</v>
      </c>
      <c r="B361">
        <v>1</v>
      </c>
      <c r="C361">
        <v>1</v>
      </c>
      <c r="D361">
        <v>1</v>
      </c>
      <c r="E361" t="s">
        <v>255</v>
      </c>
      <c r="F361" t="s">
        <v>256</v>
      </c>
      <c r="G361" t="s">
        <v>211</v>
      </c>
      <c r="H361" t="s">
        <v>199</v>
      </c>
      <c r="I361" t="s">
        <v>200</v>
      </c>
      <c r="J361" t="s">
        <v>202</v>
      </c>
      <c r="K361" t="s">
        <v>128</v>
      </c>
      <c r="L361" t="s">
        <v>257</v>
      </c>
      <c r="M361" t="s">
        <v>258</v>
      </c>
      <c r="N361" t="s">
        <v>259</v>
      </c>
      <c r="O361" t="s">
        <v>691</v>
      </c>
      <c r="P361" t="s">
        <v>691</v>
      </c>
      <c r="Q361" t="s">
        <v>128</v>
      </c>
      <c r="R361" s="1">
        <v>3461545.22</v>
      </c>
      <c r="S361" s="1">
        <v>0</v>
      </c>
      <c r="T361" s="1">
        <v>203620.31</v>
      </c>
      <c r="U361" s="1">
        <v>34330.94</v>
      </c>
      <c r="V361" s="1">
        <v>0</v>
      </c>
      <c r="W361" s="1">
        <f t="shared" si="25"/>
        <v>0</v>
      </c>
      <c r="X361" s="16">
        <v>0</v>
      </c>
      <c r="Y361" s="16">
        <v>0</v>
      </c>
      <c r="Z361" s="1">
        <v>3257924.91</v>
      </c>
      <c r="AA361" s="17">
        <v>34541</v>
      </c>
      <c r="AB361" s="17">
        <v>49151</v>
      </c>
      <c r="AC361" s="1">
        <v>6923090.4900000002</v>
      </c>
      <c r="AD361" s="1">
        <v>6923090.4900000002</v>
      </c>
      <c r="AE361" s="16">
        <f t="shared" si="26"/>
        <v>7.9917808219178079</v>
      </c>
      <c r="AF361" s="16">
        <f t="shared" si="27"/>
        <v>40.027397260273972</v>
      </c>
      <c r="AG361" s="19">
        <v>0.02</v>
      </c>
      <c r="AH361" t="s">
        <v>261</v>
      </c>
      <c r="AI361">
        <v>0</v>
      </c>
      <c r="AJ361" s="16">
        <f t="shared" si="28"/>
        <v>7.9917808219178079</v>
      </c>
      <c r="AK361" s="16">
        <f t="shared" si="29"/>
        <v>40.027397260273972</v>
      </c>
      <c r="AL361" s="19">
        <v>0.02</v>
      </c>
      <c r="AM361" t="s">
        <v>128</v>
      </c>
      <c r="AN361" t="s">
        <v>128</v>
      </c>
      <c r="AO361" s="20">
        <v>46234</v>
      </c>
    </row>
    <row r="362" spans="1:41" x14ac:dyDescent="0.3">
      <c r="A362">
        <v>31000000</v>
      </c>
      <c r="B362">
        <v>1</v>
      </c>
      <c r="C362">
        <v>1</v>
      </c>
      <c r="D362">
        <v>1</v>
      </c>
      <c r="E362" t="s">
        <v>255</v>
      </c>
      <c r="F362" t="s">
        <v>256</v>
      </c>
      <c r="G362" t="s">
        <v>211</v>
      </c>
      <c r="H362" t="s">
        <v>199</v>
      </c>
      <c r="I362" t="s">
        <v>200</v>
      </c>
      <c r="J362" t="s">
        <v>202</v>
      </c>
      <c r="K362" t="s">
        <v>192</v>
      </c>
      <c r="L362" t="s">
        <v>257</v>
      </c>
      <c r="M362" t="s">
        <v>190</v>
      </c>
      <c r="N362" t="s">
        <v>692</v>
      </c>
      <c r="O362" t="s">
        <v>192</v>
      </c>
      <c r="P362" t="s">
        <v>192</v>
      </c>
      <c r="Q362" t="s">
        <v>192</v>
      </c>
      <c r="R362" s="1">
        <v>656022000</v>
      </c>
      <c r="S362" s="1">
        <v>0</v>
      </c>
      <c r="T362" s="1">
        <v>0</v>
      </c>
      <c r="U362" s="1">
        <v>0</v>
      </c>
      <c r="V362" s="1">
        <v>0</v>
      </c>
      <c r="W362" s="1">
        <f t="shared" si="25"/>
        <v>0</v>
      </c>
      <c r="X362" s="16">
        <v>0</v>
      </c>
      <c r="Y362" s="16">
        <v>0</v>
      </c>
      <c r="Z362" s="1">
        <v>656022000</v>
      </c>
      <c r="AA362" s="17">
        <v>45041</v>
      </c>
      <c r="AB362" s="17">
        <v>51814</v>
      </c>
      <c r="AC362" s="1">
        <v>656022000</v>
      </c>
      <c r="AD362" s="1">
        <v>656022000</v>
      </c>
      <c r="AE362" s="16">
        <f t="shared" si="26"/>
        <v>15.287671232876713</v>
      </c>
      <c r="AF362" s="16">
        <f t="shared" si="27"/>
        <v>18.556164383561644</v>
      </c>
      <c r="AG362" s="19">
        <v>6.9750000000000006E-2</v>
      </c>
      <c r="AH362" t="s">
        <v>261</v>
      </c>
      <c r="AI362">
        <v>0</v>
      </c>
      <c r="AJ362" s="16">
        <f t="shared" si="28"/>
        <v>15.287671232876713</v>
      </c>
      <c r="AK362" s="16">
        <f t="shared" si="29"/>
        <v>18.556164383561644</v>
      </c>
      <c r="AL362" s="19">
        <v>6.9750000000000006E-2</v>
      </c>
      <c r="AM362" t="s">
        <v>192</v>
      </c>
      <c r="AN362" t="s">
        <v>192</v>
      </c>
      <c r="AO362" s="20">
        <v>46234</v>
      </c>
    </row>
    <row r="363" spans="1:41" x14ac:dyDescent="0.3">
      <c r="A363">
        <v>31000001</v>
      </c>
      <c r="B363">
        <v>1</v>
      </c>
      <c r="C363">
        <v>1</v>
      </c>
      <c r="D363">
        <v>1</v>
      </c>
      <c r="E363" t="s">
        <v>255</v>
      </c>
      <c r="F363" t="s">
        <v>256</v>
      </c>
      <c r="G363" t="s">
        <v>211</v>
      </c>
      <c r="H363" t="s">
        <v>199</v>
      </c>
      <c r="I363" t="s">
        <v>200</v>
      </c>
      <c r="J363" t="s">
        <v>202</v>
      </c>
      <c r="K363" t="s">
        <v>693</v>
      </c>
      <c r="L363" t="s">
        <v>257</v>
      </c>
      <c r="M363" t="s">
        <v>190</v>
      </c>
      <c r="N363" t="s">
        <v>692</v>
      </c>
      <c r="O363" t="s">
        <v>191</v>
      </c>
      <c r="P363" t="s">
        <v>191</v>
      </c>
      <c r="Q363" t="s">
        <v>191</v>
      </c>
      <c r="R363" s="1">
        <v>1000000000</v>
      </c>
      <c r="S363" s="1">
        <v>0</v>
      </c>
      <c r="T363" s="1">
        <v>0</v>
      </c>
      <c r="U363" s="1">
        <v>0</v>
      </c>
      <c r="V363" s="1">
        <v>20000</v>
      </c>
      <c r="W363" s="1">
        <f t="shared" si="25"/>
        <v>0</v>
      </c>
      <c r="X363" s="16">
        <v>0</v>
      </c>
      <c r="Y363" s="16">
        <v>0</v>
      </c>
      <c r="Z363" s="1">
        <v>1000000000</v>
      </c>
      <c r="AA363" s="17">
        <v>45629</v>
      </c>
      <c r="AB363" s="17">
        <v>51851</v>
      </c>
      <c r="AC363" s="1">
        <v>1000000000</v>
      </c>
      <c r="AD363" s="1">
        <v>1000000000</v>
      </c>
      <c r="AE363" s="16">
        <f t="shared" si="26"/>
        <v>15.389041095890411</v>
      </c>
      <c r="AF363" s="16">
        <f t="shared" si="27"/>
        <v>17.046575342465754</v>
      </c>
      <c r="AG363" s="19">
        <v>6.9400000000000003E-2</v>
      </c>
      <c r="AH363" t="s">
        <v>261</v>
      </c>
      <c r="AI363">
        <v>0</v>
      </c>
      <c r="AJ363" s="16">
        <f t="shared" si="28"/>
        <v>15.389041095890411</v>
      </c>
      <c r="AK363" s="16">
        <f t="shared" si="29"/>
        <v>17.046575342465754</v>
      </c>
      <c r="AL363" s="19">
        <v>6.9400000000000003E-2</v>
      </c>
      <c r="AM363" t="s">
        <v>693</v>
      </c>
      <c r="AN363" t="s">
        <v>693</v>
      </c>
      <c r="AO363" s="20">
        <v>46234</v>
      </c>
    </row>
    <row r="364" spans="1:41" x14ac:dyDescent="0.3">
      <c r="A364">
        <v>20266000</v>
      </c>
      <c r="B364">
        <v>1</v>
      </c>
      <c r="C364">
        <v>1</v>
      </c>
      <c r="D364">
        <v>1</v>
      </c>
      <c r="E364" t="s">
        <v>255</v>
      </c>
      <c r="F364" t="s">
        <v>256</v>
      </c>
      <c r="G364" t="s">
        <v>211</v>
      </c>
      <c r="H364" t="s">
        <v>199</v>
      </c>
      <c r="I364" t="s">
        <v>200</v>
      </c>
      <c r="J364" t="s">
        <v>202</v>
      </c>
      <c r="K364" t="s">
        <v>128</v>
      </c>
      <c r="L364" t="s">
        <v>257</v>
      </c>
      <c r="M364" t="s">
        <v>258</v>
      </c>
      <c r="N364" t="s">
        <v>259</v>
      </c>
      <c r="O364" t="s">
        <v>694</v>
      </c>
      <c r="P364" t="s">
        <v>695</v>
      </c>
      <c r="Q364" t="s">
        <v>128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f t="shared" si="25"/>
        <v>0</v>
      </c>
      <c r="X364" s="16">
        <v>0</v>
      </c>
      <c r="Y364" s="16">
        <v>0</v>
      </c>
      <c r="Z364" s="1">
        <v>0</v>
      </c>
      <c r="AA364" s="17">
        <v>38862</v>
      </c>
      <c r="AB364" s="17">
        <v>46167</v>
      </c>
      <c r="AC364" s="1">
        <v>5000000</v>
      </c>
      <c r="AD364" s="1">
        <v>4343173.07</v>
      </c>
      <c r="AE364" s="16">
        <f t="shared" si="26"/>
        <v>-0.18356164383561643</v>
      </c>
      <c r="AF364" s="16">
        <f t="shared" si="27"/>
        <v>20.013698630136986</v>
      </c>
      <c r="AG364" s="19">
        <v>4.2626999999999998E-2</v>
      </c>
      <c r="AH364" t="s">
        <v>261</v>
      </c>
      <c r="AI364">
        <v>0</v>
      </c>
      <c r="AJ364" s="16">
        <f t="shared" si="28"/>
        <v>-0.18356164383561643</v>
      </c>
      <c r="AK364" s="16">
        <f t="shared" si="29"/>
        <v>20.013698630136986</v>
      </c>
      <c r="AL364" s="19">
        <v>4.2626999999999998E-2</v>
      </c>
      <c r="AM364" t="s">
        <v>128</v>
      </c>
      <c r="AN364" t="s">
        <v>128</v>
      </c>
      <c r="AO364" s="20">
        <v>46234</v>
      </c>
    </row>
    <row r="365" spans="1:41" x14ac:dyDescent="0.3">
      <c r="A365">
        <v>23271000</v>
      </c>
      <c r="B365">
        <v>1</v>
      </c>
      <c r="C365">
        <v>1</v>
      </c>
      <c r="D365">
        <v>0</v>
      </c>
      <c r="E365" t="s">
        <v>255</v>
      </c>
      <c r="F365" t="s">
        <v>256</v>
      </c>
      <c r="G365" t="s">
        <v>207</v>
      </c>
      <c r="H365" t="s">
        <v>207</v>
      </c>
      <c r="I365" t="s">
        <v>207</v>
      </c>
      <c r="J365" t="s">
        <v>202</v>
      </c>
      <c r="K365" t="s">
        <v>136</v>
      </c>
      <c r="L365" t="s">
        <v>698</v>
      </c>
      <c r="M365" t="s">
        <v>539</v>
      </c>
      <c r="N365" t="s">
        <v>540</v>
      </c>
      <c r="O365" t="s">
        <v>699</v>
      </c>
      <c r="P365" t="s">
        <v>699</v>
      </c>
      <c r="Q365" t="s">
        <v>136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f t="shared" si="25"/>
        <v>0</v>
      </c>
      <c r="X365" s="16">
        <v>0</v>
      </c>
      <c r="Y365" s="16">
        <v>0</v>
      </c>
      <c r="Z365" s="1">
        <v>0</v>
      </c>
      <c r="AA365" s="17">
        <v>45988</v>
      </c>
      <c r="AB365" s="17">
        <v>53235</v>
      </c>
      <c r="AC365" s="1">
        <v>40000000</v>
      </c>
      <c r="AD365" s="1">
        <v>40000000</v>
      </c>
      <c r="AE365" s="16">
        <f t="shared" si="26"/>
        <v>19.18082191780822</v>
      </c>
      <c r="AF365" s="16">
        <f t="shared" si="27"/>
        <v>19.854794520547944</v>
      </c>
      <c r="AG365" s="19">
        <v>0</v>
      </c>
      <c r="AH365" t="s">
        <v>268</v>
      </c>
      <c r="AI365">
        <v>2.5000000000000001E-5</v>
      </c>
      <c r="AJ365" s="16">
        <f t="shared" si="28"/>
        <v>19.18082191780822</v>
      </c>
      <c r="AK365" s="16">
        <f t="shared" si="29"/>
        <v>19.854794520547944</v>
      </c>
      <c r="AL365" s="19">
        <v>0</v>
      </c>
      <c r="AM365" t="s">
        <v>5</v>
      </c>
      <c r="AN365" t="s">
        <v>136</v>
      </c>
      <c r="AO365" s="20">
        <v>46234</v>
      </c>
    </row>
    <row r="366" spans="1:41" x14ac:dyDescent="0.3">
      <c r="A366">
        <v>23220000</v>
      </c>
      <c r="B366">
        <v>1</v>
      </c>
      <c r="C366">
        <v>0</v>
      </c>
      <c r="D366">
        <v>0</v>
      </c>
      <c r="E366" t="s">
        <v>441</v>
      </c>
      <c r="F366" t="s">
        <v>208</v>
      </c>
      <c r="G366" t="s">
        <v>208</v>
      </c>
      <c r="H366" t="s">
        <v>208</v>
      </c>
      <c r="I366" t="s">
        <v>209</v>
      </c>
      <c r="J366" t="s">
        <v>202</v>
      </c>
      <c r="K366" t="s">
        <v>150</v>
      </c>
      <c r="L366" t="s">
        <v>386</v>
      </c>
      <c r="M366" t="s">
        <v>539</v>
      </c>
      <c r="N366" t="s">
        <v>540</v>
      </c>
      <c r="O366" t="s">
        <v>700</v>
      </c>
      <c r="P366" t="s">
        <v>700</v>
      </c>
      <c r="Q366" t="s">
        <v>150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f t="shared" si="25"/>
        <v>0</v>
      </c>
      <c r="X366" s="16">
        <v>0</v>
      </c>
      <c r="Y366" s="16">
        <v>0</v>
      </c>
      <c r="Z366" s="1">
        <v>0</v>
      </c>
      <c r="AA366" s="17">
        <v>45201</v>
      </c>
      <c r="AB366" s="17">
        <v>56203</v>
      </c>
      <c r="AC366" s="1">
        <v>15869250</v>
      </c>
      <c r="AD366" s="1">
        <v>15869250</v>
      </c>
      <c r="AE366" s="16">
        <f t="shared" si="26"/>
        <v>27.312328767123287</v>
      </c>
      <c r="AF366" s="16">
        <f t="shared" si="27"/>
        <v>30.142465753424659</v>
      </c>
      <c r="AG366" s="19">
        <v>0.02</v>
      </c>
      <c r="AH366" t="s">
        <v>261</v>
      </c>
      <c r="AI366">
        <v>0</v>
      </c>
      <c r="AJ366" s="16">
        <f t="shared" si="28"/>
        <v>27.312328767123287</v>
      </c>
      <c r="AK366" s="16">
        <f t="shared" si="29"/>
        <v>30.142465753424659</v>
      </c>
      <c r="AL366" s="19">
        <v>0.02</v>
      </c>
      <c r="AM366" t="s">
        <v>5</v>
      </c>
      <c r="AN366" t="s">
        <v>150</v>
      </c>
      <c r="AO366" s="20">
        <v>46234</v>
      </c>
    </row>
    <row r="367" spans="1:41" x14ac:dyDescent="0.3">
      <c r="A367">
        <v>23241000</v>
      </c>
      <c r="B367">
        <v>1</v>
      </c>
      <c r="C367">
        <v>1</v>
      </c>
      <c r="D367">
        <v>0</v>
      </c>
      <c r="E367" t="s">
        <v>549</v>
      </c>
      <c r="F367" t="s">
        <v>256</v>
      </c>
      <c r="G367" t="s">
        <v>207</v>
      </c>
      <c r="H367" t="s">
        <v>207</v>
      </c>
      <c r="I367" t="s">
        <v>207</v>
      </c>
      <c r="J367" t="s">
        <v>202</v>
      </c>
      <c r="K367" t="s">
        <v>149</v>
      </c>
      <c r="L367" t="s">
        <v>383</v>
      </c>
      <c r="M367" t="s">
        <v>539</v>
      </c>
      <c r="N367" t="s">
        <v>540</v>
      </c>
      <c r="O367" t="s">
        <v>701</v>
      </c>
      <c r="P367" t="s">
        <v>701</v>
      </c>
      <c r="Q367" t="s">
        <v>149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f t="shared" si="25"/>
        <v>0</v>
      </c>
      <c r="X367" s="16">
        <v>0</v>
      </c>
      <c r="Y367" s="16">
        <v>0</v>
      </c>
      <c r="Z367" s="1">
        <v>0</v>
      </c>
      <c r="AA367" s="17">
        <v>45589</v>
      </c>
      <c r="AB367" s="17">
        <v>56359</v>
      </c>
      <c r="AC367" s="1">
        <v>42878221.789999999</v>
      </c>
      <c r="AD367" s="1">
        <v>42878221.789999999</v>
      </c>
      <c r="AE367" s="16">
        <f t="shared" si="26"/>
        <v>27.739726027397261</v>
      </c>
      <c r="AF367" s="16">
        <f t="shared" si="27"/>
        <v>29.506849315068493</v>
      </c>
      <c r="AG367" s="19">
        <v>8.9999999999999993E-3</v>
      </c>
      <c r="AH367" t="s">
        <v>261</v>
      </c>
      <c r="AI367">
        <v>0</v>
      </c>
      <c r="AJ367" s="16">
        <f t="shared" si="28"/>
        <v>27.739726027397261</v>
      </c>
      <c r="AK367" s="16">
        <f t="shared" si="29"/>
        <v>29.506849315068493</v>
      </c>
      <c r="AL367" s="19">
        <v>8.9999999999999993E-3</v>
      </c>
      <c r="AM367" t="s">
        <v>5</v>
      </c>
      <c r="AN367" t="s">
        <v>150</v>
      </c>
      <c r="AO367" s="20">
        <v>46234</v>
      </c>
    </row>
    <row r="368" spans="1:41" x14ac:dyDescent="0.3">
      <c r="A368">
        <v>23221000</v>
      </c>
      <c r="B368">
        <v>1</v>
      </c>
      <c r="C368">
        <v>0</v>
      </c>
      <c r="D368">
        <v>0</v>
      </c>
      <c r="E368" t="s">
        <v>255</v>
      </c>
      <c r="F368" t="s">
        <v>208</v>
      </c>
      <c r="G368" t="s">
        <v>208</v>
      </c>
      <c r="H368" t="s">
        <v>208</v>
      </c>
      <c r="I368" t="s">
        <v>209</v>
      </c>
      <c r="J368" t="s">
        <v>202</v>
      </c>
      <c r="K368" t="s">
        <v>150</v>
      </c>
      <c r="L368" t="s">
        <v>386</v>
      </c>
      <c r="M368" t="s">
        <v>539</v>
      </c>
      <c r="N368" t="s">
        <v>540</v>
      </c>
      <c r="O368" t="s">
        <v>704</v>
      </c>
      <c r="P368" t="s">
        <v>704</v>
      </c>
      <c r="Q368" t="s">
        <v>150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f t="shared" si="25"/>
        <v>0</v>
      </c>
      <c r="X368" s="16">
        <v>0</v>
      </c>
      <c r="Y368" s="16">
        <v>0</v>
      </c>
      <c r="Z368" s="1">
        <v>0</v>
      </c>
      <c r="AA368" s="17">
        <v>46009</v>
      </c>
      <c r="AB368" s="17">
        <v>53281</v>
      </c>
      <c r="AC368" s="1">
        <v>48500000</v>
      </c>
      <c r="AD368" s="1">
        <v>48500000</v>
      </c>
      <c r="AE368" s="16">
        <f t="shared" si="26"/>
        <v>19.306849315068494</v>
      </c>
      <c r="AF368" s="16">
        <f t="shared" si="27"/>
        <v>19.923287671232877</v>
      </c>
      <c r="AG368" s="19">
        <v>8.9999999999999993E-3</v>
      </c>
      <c r="AH368" t="s">
        <v>261</v>
      </c>
      <c r="AI368">
        <v>0</v>
      </c>
      <c r="AJ368" s="16">
        <f t="shared" si="28"/>
        <v>19.306849315068494</v>
      </c>
      <c r="AK368" s="16">
        <f t="shared" si="29"/>
        <v>19.923287671232877</v>
      </c>
      <c r="AL368" s="19">
        <v>8.9999999999999993E-3</v>
      </c>
      <c r="AM368" t="s">
        <v>150</v>
      </c>
      <c r="AN368" t="s">
        <v>150</v>
      </c>
      <c r="AO368" s="20">
        <v>46234</v>
      </c>
    </row>
    <row r="369" spans="1:41" x14ac:dyDescent="0.3">
      <c r="A369">
        <v>28115000</v>
      </c>
      <c r="B369">
        <v>1</v>
      </c>
      <c r="C369">
        <v>0</v>
      </c>
      <c r="D369">
        <v>0</v>
      </c>
      <c r="E369" t="s">
        <v>255</v>
      </c>
      <c r="F369" t="s">
        <v>208</v>
      </c>
      <c r="G369" t="s">
        <v>208</v>
      </c>
      <c r="H369" t="s">
        <v>208</v>
      </c>
      <c r="I369" t="s">
        <v>209</v>
      </c>
      <c r="J369" t="s">
        <v>202</v>
      </c>
      <c r="K369" t="s">
        <v>158</v>
      </c>
      <c r="L369" t="s">
        <v>386</v>
      </c>
      <c r="M369" t="s">
        <v>661</v>
      </c>
      <c r="N369" t="s">
        <v>662</v>
      </c>
      <c r="O369" t="s">
        <v>705</v>
      </c>
      <c r="P369" t="s">
        <v>705</v>
      </c>
      <c r="Q369" t="s">
        <v>158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f t="shared" si="25"/>
        <v>0</v>
      </c>
      <c r="X369" s="16">
        <v>0</v>
      </c>
      <c r="Y369" s="16">
        <v>0</v>
      </c>
      <c r="Z369" s="1">
        <v>0</v>
      </c>
      <c r="AA369" s="17">
        <v>45970</v>
      </c>
      <c r="AB369" s="17">
        <v>54219</v>
      </c>
      <c r="AC369" s="1">
        <v>100000000</v>
      </c>
      <c r="AD369" s="1">
        <v>100000000</v>
      </c>
      <c r="AE369" s="16">
        <f t="shared" si="26"/>
        <v>21.876712328767123</v>
      </c>
      <c r="AF369" s="16">
        <f t="shared" si="27"/>
        <v>22.6</v>
      </c>
      <c r="AG369" s="19">
        <v>0</v>
      </c>
      <c r="AH369" t="s">
        <v>268</v>
      </c>
      <c r="AI369">
        <v>0</v>
      </c>
      <c r="AJ369" s="16">
        <f t="shared" si="28"/>
        <v>21.876712328767123</v>
      </c>
      <c r="AK369" s="16">
        <f t="shared" si="29"/>
        <v>22.6</v>
      </c>
      <c r="AL369" s="19">
        <v>0</v>
      </c>
      <c r="AM369" t="s">
        <v>4</v>
      </c>
      <c r="AN369" t="s">
        <v>158</v>
      </c>
      <c r="AO369" s="20">
        <v>46234</v>
      </c>
    </row>
    <row r="370" spans="1:41" x14ac:dyDescent="0.3">
      <c r="A370">
        <v>20364000</v>
      </c>
      <c r="B370">
        <v>1</v>
      </c>
      <c r="C370">
        <v>1</v>
      </c>
      <c r="D370">
        <v>1</v>
      </c>
      <c r="E370" t="s">
        <v>255</v>
      </c>
      <c r="F370" t="s">
        <v>256</v>
      </c>
      <c r="G370" t="s">
        <v>211</v>
      </c>
      <c r="H370" t="s">
        <v>199</v>
      </c>
      <c r="I370" t="s">
        <v>200</v>
      </c>
      <c r="J370" t="s">
        <v>202</v>
      </c>
      <c r="K370" t="s">
        <v>128</v>
      </c>
      <c r="L370" t="s">
        <v>257</v>
      </c>
      <c r="M370" t="s">
        <v>258</v>
      </c>
      <c r="N370" t="s">
        <v>259</v>
      </c>
      <c r="O370" t="s">
        <v>706</v>
      </c>
      <c r="P370" t="s">
        <v>706</v>
      </c>
      <c r="Q370" t="s">
        <v>128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f t="shared" si="25"/>
        <v>0</v>
      </c>
      <c r="X370" s="16">
        <v>0</v>
      </c>
      <c r="Y370" s="16">
        <v>0</v>
      </c>
      <c r="Z370" s="1">
        <v>0</v>
      </c>
      <c r="AA370" s="17">
        <v>46098</v>
      </c>
      <c r="AB370" s="17">
        <v>55227</v>
      </c>
      <c r="AC370" s="1">
        <v>28100000</v>
      </c>
      <c r="AD370" s="1">
        <v>28100000</v>
      </c>
      <c r="AE370" s="16">
        <f t="shared" si="26"/>
        <v>24.638356164383563</v>
      </c>
      <c r="AF370" s="16">
        <f t="shared" si="27"/>
        <v>25.010958904109589</v>
      </c>
      <c r="AG370" s="19">
        <v>0</v>
      </c>
      <c r="AH370" t="s">
        <v>370</v>
      </c>
      <c r="AI370">
        <v>1.2E-4</v>
      </c>
      <c r="AJ370" s="16">
        <f t="shared" si="28"/>
        <v>24.638356164383563</v>
      </c>
      <c r="AK370" s="16">
        <f t="shared" si="29"/>
        <v>25.010958904109589</v>
      </c>
      <c r="AL370" s="19">
        <v>0</v>
      </c>
      <c r="AM370" t="s">
        <v>128</v>
      </c>
      <c r="AN370" t="s">
        <v>128</v>
      </c>
      <c r="AO370" s="20">
        <v>46234</v>
      </c>
    </row>
    <row r="371" spans="1:41" x14ac:dyDescent="0.3">
      <c r="A371">
        <v>20365000</v>
      </c>
      <c r="B371">
        <v>1</v>
      </c>
      <c r="C371">
        <v>1</v>
      </c>
      <c r="D371">
        <v>1</v>
      </c>
      <c r="E371" t="s">
        <v>255</v>
      </c>
      <c r="F371" t="s">
        <v>256</v>
      </c>
      <c r="G371" t="s">
        <v>211</v>
      </c>
      <c r="H371" t="s">
        <v>199</v>
      </c>
      <c r="I371" t="s">
        <v>200</v>
      </c>
      <c r="J371" t="s">
        <v>202</v>
      </c>
      <c r="K371" t="s">
        <v>128</v>
      </c>
      <c r="L371" t="s">
        <v>257</v>
      </c>
      <c r="M371" t="s">
        <v>258</v>
      </c>
      <c r="N371" t="s">
        <v>259</v>
      </c>
      <c r="O371" t="s">
        <v>707</v>
      </c>
      <c r="P371" t="s">
        <v>707</v>
      </c>
      <c r="Q371" t="s">
        <v>128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f t="shared" si="25"/>
        <v>0</v>
      </c>
      <c r="X371" s="16">
        <v>0</v>
      </c>
      <c r="Y371" s="16">
        <v>0</v>
      </c>
      <c r="Z371" s="1">
        <v>0</v>
      </c>
      <c r="AA371" s="17">
        <v>46105</v>
      </c>
      <c r="AB371" s="17">
        <v>55227</v>
      </c>
      <c r="AC371" s="1">
        <v>40000000</v>
      </c>
      <c r="AD371" s="1">
        <v>40000000</v>
      </c>
      <c r="AE371" s="16">
        <f t="shared" si="26"/>
        <v>24.638356164383563</v>
      </c>
      <c r="AF371" s="16">
        <f t="shared" si="27"/>
        <v>24.991780821917807</v>
      </c>
      <c r="AG371" s="19">
        <v>0</v>
      </c>
      <c r="AH371" t="s">
        <v>370</v>
      </c>
      <c r="AI371">
        <v>1.2E-4</v>
      </c>
      <c r="AJ371" s="16">
        <f t="shared" si="28"/>
        <v>24.638356164383563</v>
      </c>
      <c r="AK371" s="16">
        <f t="shared" si="29"/>
        <v>24.991780821917807</v>
      </c>
      <c r="AL371" s="19">
        <v>0</v>
      </c>
      <c r="AM371" t="s">
        <v>128</v>
      </c>
      <c r="AN371" t="s">
        <v>128</v>
      </c>
      <c r="AO371" s="20">
        <v>46234</v>
      </c>
    </row>
    <row r="372" spans="1:41" x14ac:dyDescent="0.3">
      <c r="A372">
        <v>20705100</v>
      </c>
      <c r="B372">
        <v>1</v>
      </c>
      <c r="C372">
        <v>1</v>
      </c>
      <c r="D372">
        <v>1</v>
      </c>
      <c r="E372" t="s">
        <v>255</v>
      </c>
      <c r="F372" t="s">
        <v>256</v>
      </c>
      <c r="G372" t="s">
        <v>211</v>
      </c>
      <c r="H372" t="s">
        <v>199</v>
      </c>
      <c r="I372" t="s">
        <v>200</v>
      </c>
      <c r="J372" t="s">
        <v>202</v>
      </c>
      <c r="K372" t="s">
        <v>129</v>
      </c>
      <c r="L372" t="s">
        <v>257</v>
      </c>
      <c r="M372" t="s">
        <v>258</v>
      </c>
      <c r="N372" t="s">
        <v>259</v>
      </c>
      <c r="O372" t="s">
        <v>708</v>
      </c>
      <c r="P372" t="s">
        <v>4547</v>
      </c>
      <c r="Q372" t="s">
        <v>129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f t="shared" si="25"/>
        <v>0</v>
      </c>
      <c r="X372" s="16">
        <v>0</v>
      </c>
      <c r="Y372" s="16">
        <v>0</v>
      </c>
      <c r="Z372" s="1">
        <v>0</v>
      </c>
      <c r="AA372" s="17">
        <v>46093</v>
      </c>
      <c r="AB372" s="17">
        <v>56615</v>
      </c>
      <c r="AC372" s="1">
        <v>200000000</v>
      </c>
      <c r="AD372" s="1">
        <v>200000000</v>
      </c>
      <c r="AE372" s="16">
        <f t="shared" si="26"/>
        <v>28.44109589041096</v>
      </c>
      <c r="AF372" s="16">
        <f t="shared" si="27"/>
        <v>28.827397260273973</v>
      </c>
      <c r="AG372" s="19">
        <v>5.21E-2</v>
      </c>
      <c r="AH372" t="s">
        <v>452</v>
      </c>
      <c r="AI372">
        <v>1.6200000000000001E-4</v>
      </c>
      <c r="AJ372" s="16">
        <f t="shared" si="28"/>
        <v>28.44109589041096</v>
      </c>
      <c r="AK372" s="16">
        <f t="shared" si="29"/>
        <v>28.827397260273973</v>
      </c>
      <c r="AL372" s="19">
        <v>5.21E-2</v>
      </c>
      <c r="AM372" t="s">
        <v>129</v>
      </c>
      <c r="AN372" t="s">
        <v>129</v>
      </c>
      <c r="AO372" s="20">
        <v>46234</v>
      </c>
    </row>
    <row r="373" spans="1:41" x14ac:dyDescent="0.3">
      <c r="A373">
        <v>20366000</v>
      </c>
      <c r="B373">
        <v>1</v>
      </c>
      <c r="C373">
        <v>1</v>
      </c>
      <c r="D373">
        <v>1</v>
      </c>
      <c r="E373" t="s">
        <v>255</v>
      </c>
      <c r="F373" t="s">
        <v>256</v>
      </c>
      <c r="G373" t="s">
        <v>211</v>
      </c>
      <c r="H373" t="s">
        <v>199</v>
      </c>
      <c r="I373" t="s">
        <v>200</v>
      </c>
      <c r="J373" t="s">
        <v>202</v>
      </c>
      <c r="K373" t="s">
        <v>128</v>
      </c>
      <c r="L373" t="s">
        <v>257</v>
      </c>
      <c r="M373" t="s">
        <v>258</v>
      </c>
      <c r="N373" t="s">
        <v>259</v>
      </c>
      <c r="O373" t="s">
        <v>709</v>
      </c>
      <c r="P373" t="s">
        <v>709</v>
      </c>
      <c r="Q373" t="s">
        <v>128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f t="shared" si="25"/>
        <v>0</v>
      </c>
      <c r="X373" s="16">
        <v>0</v>
      </c>
      <c r="Y373" s="16">
        <v>0</v>
      </c>
      <c r="Z373" s="1">
        <v>0</v>
      </c>
      <c r="AA373" s="17">
        <v>46127</v>
      </c>
      <c r="AB373" s="17">
        <v>55258</v>
      </c>
      <c r="AC373" s="1">
        <v>125000000</v>
      </c>
      <c r="AD373" s="1">
        <v>125000000</v>
      </c>
      <c r="AE373" s="16">
        <f t="shared" si="26"/>
        <v>24.723287671232878</v>
      </c>
      <c r="AF373" s="16">
        <f t="shared" si="27"/>
        <v>25.016438356164382</v>
      </c>
      <c r="AG373" s="19">
        <v>0</v>
      </c>
      <c r="AH373" t="s">
        <v>370</v>
      </c>
      <c r="AI373">
        <v>1.2E-4</v>
      </c>
      <c r="AJ373" s="16">
        <f t="shared" si="28"/>
        <v>24.723287671232878</v>
      </c>
      <c r="AK373" s="16">
        <f t="shared" si="29"/>
        <v>25.016438356164382</v>
      </c>
      <c r="AL373" s="19">
        <v>0</v>
      </c>
      <c r="AM373" t="s">
        <v>128</v>
      </c>
      <c r="AN373" t="s">
        <v>128</v>
      </c>
      <c r="AO373" s="20">
        <v>46234</v>
      </c>
    </row>
    <row r="374" spans="1:41" x14ac:dyDescent="0.3">
      <c r="A374">
        <v>20367000</v>
      </c>
      <c r="B374">
        <v>1</v>
      </c>
      <c r="C374">
        <v>0</v>
      </c>
      <c r="D374">
        <v>0</v>
      </c>
      <c r="E374" t="s">
        <v>255</v>
      </c>
      <c r="F374" t="s">
        <v>208</v>
      </c>
      <c r="G374" t="s">
        <v>208</v>
      </c>
      <c r="H374" t="s">
        <v>208</v>
      </c>
      <c r="I374" t="s">
        <v>208</v>
      </c>
      <c r="J374" t="s">
        <v>202</v>
      </c>
      <c r="K374" t="s">
        <v>128</v>
      </c>
      <c r="L374" t="s">
        <v>227</v>
      </c>
      <c r="M374" t="s">
        <v>258</v>
      </c>
      <c r="N374" t="s">
        <v>259</v>
      </c>
      <c r="O374" t="s">
        <v>710</v>
      </c>
      <c r="P374" t="s">
        <v>710</v>
      </c>
      <c r="Q374" t="s">
        <v>128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f t="shared" si="25"/>
        <v>0</v>
      </c>
      <c r="X374" s="16">
        <v>0</v>
      </c>
      <c r="Y374" s="16">
        <v>0</v>
      </c>
      <c r="Z374" s="1">
        <v>0</v>
      </c>
      <c r="AA374" s="17">
        <v>46157</v>
      </c>
      <c r="AB374" s="17">
        <v>55288</v>
      </c>
      <c r="AC374" s="1">
        <v>190000000</v>
      </c>
      <c r="AD374" s="1">
        <v>190000000</v>
      </c>
      <c r="AE374" s="16">
        <f t="shared" si="26"/>
        <v>24.805479452054794</v>
      </c>
      <c r="AF374" s="16">
        <f t="shared" si="27"/>
        <v>25.016438356164382</v>
      </c>
      <c r="AG374" s="19">
        <v>0</v>
      </c>
      <c r="AH374" t="s">
        <v>370</v>
      </c>
      <c r="AI374">
        <v>1.2E-4</v>
      </c>
      <c r="AJ374" s="16">
        <f t="shared" si="28"/>
        <v>24.805479452054794</v>
      </c>
      <c r="AK374" s="16">
        <f t="shared" si="29"/>
        <v>25.016438356164382</v>
      </c>
      <c r="AL374" s="19">
        <v>0</v>
      </c>
      <c r="AM374" t="s">
        <v>128</v>
      </c>
      <c r="AN374" t="s">
        <v>128</v>
      </c>
      <c r="AO374" s="20">
        <v>46234</v>
      </c>
    </row>
    <row r="375" spans="1:41" x14ac:dyDescent="0.3">
      <c r="A375">
        <v>20368000</v>
      </c>
      <c r="B375">
        <v>1</v>
      </c>
      <c r="C375">
        <v>0</v>
      </c>
      <c r="D375">
        <v>0</v>
      </c>
      <c r="E375" t="s">
        <v>255</v>
      </c>
      <c r="F375" t="s">
        <v>208</v>
      </c>
      <c r="G375" t="s">
        <v>208</v>
      </c>
      <c r="H375" t="s">
        <v>208</v>
      </c>
      <c r="I375" t="s">
        <v>208</v>
      </c>
      <c r="J375" t="s">
        <v>202</v>
      </c>
      <c r="K375" t="s">
        <v>128</v>
      </c>
      <c r="L375" t="s">
        <v>227</v>
      </c>
      <c r="M375" t="s">
        <v>258</v>
      </c>
      <c r="N375" t="s">
        <v>259</v>
      </c>
      <c r="O375" t="s">
        <v>711</v>
      </c>
      <c r="P375" t="s">
        <v>711</v>
      </c>
      <c r="Q375" t="s">
        <v>128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f t="shared" si="25"/>
        <v>0</v>
      </c>
      <c r="X375" s="16">
        <v>0</v>
      </c>
      <c r="Y375" s="16">
        <v>0</v>
      </c>
      <c r="Z375" s="1">
        <v>0</v>
      </c>
      <c r="AA375" s="17">
        <v>46157</v>
      </c>
      <c r="AB375" s="17">
        <v>53311</v>
      </c>
      <c r="AC375" s="1">
        <v>10000000</v>
      </c>
      <c r="AD375" s="1">
        <v>10000000</v>
      </c>
      <c r="AE375" s="16">
        <f t="shared" si="26"/>
        <v>19.389041095890413</v>
      </c>
      <c r="AF375" s="16">
        <f t="shared" si="27"/>
        <v>19.600000000000001</v>
      </c>
      <c r="AG375" s="19">
        <v>7.4999999999999997E-3</v>
      </c>
      <c r="AH375" t="s">
        <v>261</v>
      </c>
      <c r="AI375">
        <v>0</v>
      </c>
      <c r="AJ375" s="16">
        <f t="shared" si="28"/>
        <v>19.389041095890413</v>
      </c>
      <c r="AK375" s="16">
        <f t="shared" si="29"/>
        <v>19.600000000000001</v>
      </c>
      <c r="AL375" s="19">
        <v>7.4999999999999997E-3</v>
      </c>
      <c r="AM375" t="s">
        <v>128</v>
      </c>
      <c r="AN375" t="s">
        <v>128</v>
      </c>
      <c r="AO375" s="20">
        <v>46234</v>
      </c>
    </row>
    <row r="376" spans="1:41" x14ac:dyDescent="0.3">
      <c r="A376">
        <v>20887000</v>
      </c>
      <c r="B376">
        <v>1</v>
      </c>
      <c r="C376">
        <v>1</v>
      </c>
      <c r="D376">
        <v>1</v>
      </c>
      <c r="E376" t="s">
        <v>255</v>
      </c>
      <c r="F376" t="s">
        <v>256</v>
      </c>
      <c r="G376" t="s">
        <v>211</v>
      </c>
      <c r="H376" t="s">
        <v>199</v>
      </c>
      <c r="I376" t="s">
        <v>200</v>
      </c>
      <c r="J376" t="s">
        <v>202</v>
      </c>
      <c r="K376" t="s">
        <v>130</v>
      </c>
      <c r="L376" t="s">
        <v>257</v>
      </c>
      <c r="M376" t="s">
        <v>258</v>
      </c>
      <c r="N376" t="s">
        <v>259</v>
      </c>
      <c r="O376" t="s">
        <v>712</v>
      </c>
      <c r="P376" t="s">
        <v>712</v>
      </c>
      <c r="Q376" t="s">
        <v>130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f t="shared" si="25"/>
        <v>0</v>
      </c>
      <c r="X376" s="16">
        <v>0</v>
      </c>
      <c r="Y376" s="16">
        <v>0</v>
      </c>
      <c r="Z376" s="1">
        <v>0</v>
      </c>
      <c r="AA376" s="17">
        <v>46169</v>
      </c>
      <c r="AB376" s="17">
        <v>51648</v>
      </c>
      <c r="AC376" s="1">
        <v>75000000</v>
      </c>
      <c r="AD376" s="1">
        <v>75000000</v>
      </c>
      <c r="AE376" s="16">
        <f t="shared" si="26"/>
        <v>14.832876712328767</v>
      </c>
      <c r="AF376" s="16">
        <f t="shared" si="27"/>
        <v>15.010958904109589</v>
      </c>
      <c r="AG376" s="19">
        <v>0</v>
      </c>
      <c r="AH376" t="s">
        <v>268</v>
      </c>
      <c r="AI376">
        <v>1.75E-4</v>
      </c>
      <c r="AJ376" s="16">
        <f t="shared" si="28"/>
        <v>14.832876712328767</v>
      </c>
      <c r="AK376" s="16">
        <f t="shared" si="29"/>
        <v>15.010958904109589</v>
      </c>
      <c r="AL376" s="19">
        <v>0</v>
      </c>
      <c r="AM376" t="s">
        <v>130</v>
      </c>
      <c r="AN376" t="s">
        <v>130</v>
      </c>
      <c r="AO376" s="20">
        <v>46234</v>
      </c>
    </row>
    <row r="377" spans="1:41" x14ac:dyDescent="0.3">
      <c r="A377">
        <v>23222000</v>
      </c>
      <c r="B377">
        <v>1</v>
      </c>
      <c r="C377">
        <v>0</v>
      </c>
      <c r="D377">
        <v>0</v>
      </c>
      <c r="E377" t="s">
        <v>255</v>
      </c>
      <c r="F377" t="s">
        <v>208</v>
      </c>
      <c r="G377" t="s">
        <v>208</v>
      </c>
      <c r="H377" t="s">
        <v>208</v>
      </c>
      <c r="I377" t="s">
        <v>208</v>
      </c>
      <c r="J377" t="s">
        <v>202</v>
      </c>
      <c r="K377" t="s">
        <v>150</v>
      </c>
      <c r="L377" t="s">
        <v>227</v>
      </c>
      <c r="M377" t="s">
        <v>539</v>
      </c>
      <c r="N377" t="s">
        <v>540</v>
      </c>
      <c r="O377" t="s">
        <v>713</v>
      </c>
      <c r="P377" t="s">
        <v>713</v>
      </c>
      <c r="Q377" t="s">
        <v>150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f t="shared" si="25"/>
        <v>0</v>
      </c>
      <c r="X377" s="16">
        <v>0</v>
      </c>
      <c r="Y377" s="16">
        <v>0</v>
      </c>
      <c r="Z377" s="1">
        <v>0</v>
      </c>
      <c r="AA377" s="17">
        <v>46168</v>
      </c>
      <c r="AB377" s="17">
        <v>51636</v>
      </c>
      <c r="AC377" s="1">
        <v>8000000</v>
      </c>
      <c r="AD377" s="1">
        <v>8000000</v>
      </c>
      <c r="AE377" s="16">
        <f t="shared" si="26"/>
        <v>14.8</v>
      </c>
      <c r="AF377" s="16">
        <f t="shared" si="27"/>
        <v>14.980821917808219</v>
      </c>
      <c r="AG377" s="19">
        <v>7.4999999999999997E-3</v>
      </c>
      <c r="AH377" t="s">
        <v>261</v>
      </c>
      <c r="AI377">
        <v>0</v>
      </c>
      <c r="AJ377" s="16">
        <f t="shared" si="28"/>
        <v>14.8</v>
      </c>
      <c r="AK377" s="16">
        <f t="shared" si="29"/>
        <v>14.980821917808219</v>
      </c>
      <c r="AL377" s="19">
        <v>7.4999999999999997E-3</v>
      </c>
      <c r="AM377" t="s">
        <v>150</v>
      </c>
      <c r="AN377" t="s">
        <v>150</v>
      </c>
      <c r="AO377" s="20">
        <v>46234</v>
      </c>
    </row>
    <row r="378" spans="1:41" x14ac:dyDescent="0.3">
      <c r="A378" s="18"/>
      <c r="B378" s="5"/>
      <c r="C378" s="5"/>
      <c r="D378" s="5"/>
      <c r="E378" s="5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5"/>
      <c r="R378" s="21"/>
      <c r="S378" s="3"/>
      <c r="T378" s="3"/>
      <c r="U378" s="3"/>
      <c r="V378" s="3"/>
      <c r="W378" s="3"/>
      <c r="X378" s="3"/>
      <c r="Y378" s="3"/>
      <c r="Z378" s="3"/>
      <c r="AA378" s="2"/>
      <c r="AB378" s="2"/>
      <c r="AC378" s="3"/>
      <c r="AD378" s="3"/>
      <c r="AE378" s="22"/>
      <c r="AF378" s="22"/>
      <c r="AG378" s="23"/>
      <c r="AH378" s="18"/>
      <c r="AI378" s="18"/>
      <c r="AJ378" s="22"/>
      <c r="AK378" s="22"/>
      <c r="AL378" s="23"/>
      <c r="AM378" s="18"/>
      <c r="AN378" s="18"/>
    </row>
    <row r="379" spans="1:41" x14ac:dyDescent="0.3">
      <c r="A379" s="18"/>
      <c r="B379" s="5"/>
      <c r="C379" s="5"/>
      <c r="D379" s="5"/>
      <c r="E379" s="5"/>
      <c r="F379" s="18"/>
      <c r="G379" s="18"/>
      <c r="H379" s="18"/>
      <c r="I379" s="18"/>
      <c r="J379" s="18"/>
      <c r="K379" s="18"/>
      <c r="L379" s="18"/>
      <c r="M379" s="18"/>
      <c r="N379" s="18"/>
      <c r="O379" s="5"/>
      <c r="P379" s="5"/>
      <c r="Q379" s="5"/>
      <c r="R379" s="21"/>
      <c r="S379" s="3"/>
      <c r="T379" s="3"/>
      <c r="U379" s="3"/>
      <c r="V379" s="3"/>
      <c r="W379" s="3"/>
      <c r="X379" s="3"/>
      <c r="Y379" s="3"/>
      <c r="Z379" s="3"/>
      <c r="AA379" s="2"/>
      <c r="AB379" s="2"/>
      <c r="AC379" s="3"/>
      <c r="AD379" s="3"/>
      <c r="AE379" s="22"/>
      <c r="AF379" s="22"/>
      <c r="AG379" s="23"/>
      <c r="AH379" s="18"/>
      <c r="AI379" s="23"/>
      <c r="AJ379" s="22"/>
      <c r="AK379" s="22"/>
      <c r="AL379" s="23"/>
      <c r="AM379" s="18"/>
      <c r="AN379" s="18"/>
    </row>
    <row r="380" spans="1:41" x14ac:dyDescent="0.3">
      <c r="A380" s="18"/>
      <c r="B380" s="5"/>
      <c r="C380" s="5"/>
      <c r="D380" s="5"/>
      <c r="E380" s="5"/>
      <c r="F380" s="18"/>
      <c r="G380" s="18"/>
      <c r="H380" s="18"/>
      <c r="I380" s="5"/>
      <c r="J380" s="18"/>
      <c r="K380" s="18"/>
      <c r="L380" s="18"/>
      <c r="M380" s="18"/>
      <c r="N380" s="18"/>
      <c r="O380" s="5"/>
      <c r="P380" s="5"/>
      <c r="Q380" s="5"/>
      <c r="R380" s="21"/>
      <c r="S380" s="3"/>
      <c r="T380" s="3"/>
      <c r="U380" s="3"/>
      <c r="V380" s="3"/>
      <c r="W380" s="3"/>
      <c r="X380" s="3"/>
      <c r="Y380" s="3"/>
      <c r="Z380" s="3"/>
      <c r="AA380" s="2"/>
      <c r="AB380" s="2"/>
      <c r="AC380" s="3"/>
      <c r="AD380" s="3"/>
      <c r="AE380" s="22"/>
      <c r="AF380" s="22"/>
      <c r="AG380" s="23"/>
      <c r="AH380" s="18"/>
      <c r="AI380" s="23"/>
      <c r="AJ380" s="22"/>
      <c r="AK380" s="22"/>
      <c r="AL380" s="23"/>
      <c r="AM380" s="18"/>
      <c r="AN380" s="18"/>
    </row>
    <row r="381" spans="1:41" x14ac:dyDescent="0.3">
      <c r="A381" s="18"/>
      <c r="B381" s="5"/>
      <c r="C381" s="5"/>
      <c r="D381" s="5"/>
      <c r="E381" s="5"/>
      <c r="F381" s="18"/>
      <c r="G381" s="18"/>
      <c r="H381" s="18"/>
      <c r="I381" s="18"/>
      <c r="J381" s="18"/>
      <c r="K381" s="18"/>
      <c r="L381" s="18"/>
      <c r="M381" s="18"/>
      <c r="N381" s="18"/>
      <c r="O381" s="5"/>
      <c r="P381" s="5"/>
      <c r="Q381" s="5"/>
      <c r="R381" s="21"/>
      <c r="S381" s="3"/>
      <c r="T381" s="3"/>
      <c r="U381" s="3"/>
      <c r="V381" s="3"/>
      <c r="W381" s="3"/>
      <c r="X381" s="3"/>
      <c r="Y381" s="3"/>
      <c r="Z381" s="3"/>
      <c r="AA381" s="2"/>
      <c r="AB381" s="2"/>
      <c r="AC381" s="3"/>
      <c r="AD381" s="3"/>
      <c r="AE381" s="22"/>
      <c r="AF381" s="22"/>
      <c r="AG381" s="23"/>
      <c r="AH381" s="18"/>
      <c r="AI381" s="23"/>
      <c r="AJ381" s="22"/>
      <c r="AK381" s="22"/>
      <c r="AL381" s="23"/>
      <c r="AM381" s="18"/>
      <c r="AN381" s="18"/>
    </row>
    <row r="383" spans="1:41" x14ac:dyDescent="0.3">
      <c r="R383" s="1"/>
      <c r="S383" s="1"/>
      <c r="T383" s="1"/>
      <c r="U383" s="1"/>
      <c r="V383" s="1"/>
      <c r="W383" s="1"/>
      <c r="X383" s="1"/>
      <c r="Y383" s="1"/>
      <c r="Z383" s="1"/>
    </row>
  </sheetData>
  <hyperlinks>
    <hyperlink ref="A1" location="INDICE!A1" display="Menú Principal " xr:uid="{C4BDC6CD-F9ED-46DC-87CA-DCADDC7DCD3B}"/>
  </hyperlink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8">
    <tabColor rgb="FFFFC000"/>
    <pageSetUpPr fitToPage="1"/>
  </sheetPr>
  <dimension ref="A1:J77"/>
  <sheetViews>
    <sheetView showGridLines="0" zoomScale="85" zoomScaleNormal="85" workbookViewId="0"/>
  </sheetViews>
  <sheetFormatPr baseColWidth="10" defaultRowHeight="14.4" x14ac:dyDescent="0.3"/>
  <cols>
    <col min="1" max="1" width="47.21875" customWidth="1"/>
    <col min="2" max="2" width="17.44140625" customWidth="1"/>
    <col min="3" max="4" width="14.5546875" customWidth="1"/>
    <col min="5" max="5" width="13.44140625" customWidth="1"/>
    <col min="6" max="6" width="13.5546875" customWidth="1"/>
    <col min="7" max="7" width="15.44140625" customWidth="1"/>
    <col min="8" max="9" width="14.5546875" customWidth="1"/>
    <col min="10" max="10" width="17.44140625" customWidth="1"/>
  </cols>
  <sheetData>
    <row r="1" spans="1:10" x14ac:dyDescent="0.3">
      <c r="A1" s="498" t="s">
        <v>5033</v>
      </c>
    </row>
    <row r="2" spans="1:10" ht="14.1" customHeight="1" x14ac:dyDescent="0.3">
      <c r="A2" s="538" t="s">
        <v>121</v>
      </c>
      <c r="B2" s="539"/>
      <c r="C2" s="539"/>
      <c r="D2" s="539"/>
      <c r="E2" s="539"/>
      <c r="F2" s="539"/>
      <c r="G2" s="539"/>
      <c r="H2" s="539"/>
      <c r="I2" s="539"/>
      <c r="J2" s="540"/>
    </row>
    <row r="3" spans="1:10" ht="13.35" customHeight="1" x14ac:dyDescent="0.3">
      <c r="A3" s="541" t="s">
        <v>122</v>
      </c>
      <c r="B3" s="542"/>
      <c r="C3" s="542"/>
      <c r="D3" s="542"/>
      <c r="E3" s="542"/>
      <c r="F3" s="542"/>
      <c r="G3" s="542"/>
      <c r="H3" s="542"/>
      <c r="I3" s="542"/>
      <c r="J3" s="543"/>
    </row>
    <row r="4" spans="1:10" ht="11.25" customHeight="1" x14ac:dyDescent="0.3">
      <c r="A4" s="544" t="s">
        <v>4672</v>
      </c>
      <c r="B4" s="545"/>
      <c r="C4" s="545"/>
      <c r="D4" s="545"/>
      <c r="E4" s="545"/>
      <c r="F4" s="545"/>
      <c r="G4" s="545"/>
      <c r="H4" s="545"/>
      <c r="I4" s="545"/>
      <c r="J4" s="546"/>
    </row>
    <row r="5" spans="1:10" ht="12.75" customHeight="1" x14ac:dyDescent="0.3">
      <c r="A5" s="547" t="s">
        <v>123</v>
      </c>
      <c r="B5" s="548"/>
      <c r="C5" s="548"/>
      <c r="D5" s="548"/>
      <c r="E5" s="548"/>
      <c r="F5" s="548"/>
      <c r="G5" s="548"/>
      <c r="H5" s="548"/>
      <c r="I5" s="548"/>
      <c r="J5" s="549"/>
    </row>
    <row r="6" spans="1:10" ht="11.25" customHeight="1" x14ac:dyDescent="0.3">
      <c r="B6" s="144"/>
      <c r="C6" s="144"/>
      <c r="D6" s="144"/>
      <c r="E6" s="144"/>
      <c r="F6" s="144"/>
      <c r="G6" s="144"/>
      <c r="H6" s="144"/>
      <c r="I6" s="144"/>
      <c r="J6" s="144"/>
    </row>
    <row r="7" spans="1:10" ht="24.75" customHeight="1" x14ac:dyDescent="0.3">
      <c r="A7" s="145" t="s">
        <v>124</v>
      </c>
      <c r="B7" s="117" t="s">
        <v>230</v>
      </c>
      <c r="C7" s="117" t="s">
        <v>65</v>
      </c>
      <c r="D7" s="117" t="s">
        <v>66</v>
      </c>
      <c r="E7" s="117" t="s">
        <v>67</v>
      </c>
      <c r="F7" s="117" t="s">
        <v>68</v>
      </c>
      <c r="G7" s="117" t="s">
        <v>69</v>
      </c>
      <c r="H7" s="117" t="s">
        <v>70</v>
      </c>
      <c r="I7" s="117" t="s">
        <v>71</v>
      </c>
      <c r="J7" s="117" t="s">
        <v>4548</v>
      </c>
    </row>
    <row r="8" spans="1:10" ht="12" customHeight="1" x14ac:dyDescent="0.3">
      <c r="A8" s="146" t="s">
        <v>125</v>
      </c>
      <c r="B8" s="147"/>
      <c r="C8" s="147"/>
      <c r="D8" s="147"/>
      <c r="E8" s="147"/>
      <c r="F8" s="147"/>
      <c r="G8" s="147"/>
      <c r="H8" s="147"/>
      <c r="I8" s="147"/>
      <c r="J8" s="147"/>
    </row>
    <row r="9" spans="1:10" ht="11.25" customHeight="1" x14ac:dyDescent="0.3">
      <c r="A9" s="148" t="s">
        <v>126</v>
      </c>
      <c r="B9" s="149">
        <f>SUM(B10:B17)</f>
        <v>30524708.129450999</v>
      </c>
      <c r="C9" s="149">
        <f t="shared" ref="C9:J9" si="0">SUM(C10:C17)</f>
        <v>32406.909200000002</v>
      </c>
      <c r="D9" s="149">
        <f t="shared" si="0"/>
        <v>41422.820480000002</v>
      </c>
      <c r="E9" s="149">
        <f t="shared" si="0"/>
        <v>56651.685389999999</v>
      </c>
      <c r="F9" s="149">
        <f t="shared" si="0"/>
        <v>1046.677359</v>
      </c>
      <c r="G9" s="149">
        <f t="shared" si="0"/>
        <v>54075.508591999191</v>
      </c>
      <c r="H9" s="149">
        <f t="shared" si="0"/>
        <v>0</v>
      </c>
      <c r="I9" s="149">
        <f t="shared" si="0"/>
        <v>222.6849</v>
      </c>
      <c r="J9" s="149">
        <f t="shared" si="0"/>
        <v>30569767.726763003</v>
      </c>
    </row>
    <row r="10" spans="1:10" ht="11.25" customHeight="1" x14ac:dyDescent="0.3">
      <c r="A10" s="150" t="s">
        <v>127</v>
      </c>
      <c r="B10" s="151">
        <v>0</v>
      </c>
      <c r="C10" s="151">
        <v>0</v>
      </c>
      <c r="D10" s="151">
        <v>0</v>
      </c>
      <c r="E10" s="151">
        <v>0</v>
      </c>
      <c r="F10" s="151">
        <v>0</v>
      </c>
      <c r="G10" s="151">
        <v>0</v>
      </c>
      <c r="H10" s="151">
        <v>0</v>
      </c>
      <c r="I10" s="151">
        <v>0</v>
      </c>
      <c r="J10" s="151">
        <v>0</v>
      </c>
    </row>
    <row r="11" spans="1:10" ht="11.25" customHeight="1" x14ac:dyDescent="0.3">
      <c r="A11" s="150" t="s">
        <v>128</v>
      </c>
      <c r="B11" s="151">
        <v>8845734.4521559998</v>
      </c>
      <c r="C11" s="151">
        <v>2200.3323</v>
      </c>
      <c r="D11" s="151">
        <v>16885.898870000001</v>
      </c>
      <c r="E11" s="151">
        <v>35302.196490000002</v>
      </c>
      <c r="F11" s="151">
        <v>320.91739000000001</v>
      </c>
      <c r="G11" s="151">
        <v>1.4400000555906401E-4</v>
      </c>
      <c r="H11" s="151">
        <v>0</v>
      </c>
      <c r="I11" s="151">
        <v>0</v>
      </c>
      <c r="J11" s="151">
        <v>8831048.8857300002</v>
      </c>
    </row>
    <row r="12" spans="1:10" ht="11.25" customHeight="1" x14ac:dyDescent="0.3">
      <c r="A12" s="150" t="s">
        <v>129</v>
      </c>
      <c r="B12" s="151">
        <v>7287432.8298599999</v>
      </c>
      <c r="C12" s="151">
        <v>12986.303470000001</v>
      </c>
      <c r="D12" s="151">
        <v>0</v>
      </c>
      <c r="E12" s="151">
        <v>3531.6015699999998</v>
      </c>
      <c r="F12" s="151">
        <v>16.130050000000001</v>
      </c>
      <c r="G12" s="151">
        <v>9.4309999985620396E-2</v>
      </c>
      <c r="H12" s="151">
        <v>0</v>
      </c>
      <c r="I12" s="151">
        <v>0</v>
      </c>
      <c r="J12" s="151">
        <v>7300419.2276400002</v>
      </c>
    </row>
    <row r="13" spans="1:10" ht="11.25" customHeight="1" x14ac:dyDescent="0.3">
      <c r="A13" s="150" t="s">
        <v>130</v>
      </c>
      <c r="B13" s="151">
        <v>4165130.868301</v>
      </c>
      <c r="C13" s="151">
        <v>16696.364020000001</v>
      </c>
      <c r="D13" s="151">
        <v>24536.921610000001</v>
      </c>
      <c r="E13" s="151">
        <v>17817.887330000001</v>
      </c>
      <c r="F13" s="151">
        <v>709.62991899999997</v>
      </c>
      <c r="G13" s="151">
        <v>-1.6298145055770901E-12</v>
      </c>
      <c r="H13" s="151">
        <v>0</v>
      </c>
      <c r="I13" s="151">
        <v>222.6849</v>
      </c>
      <c r="J13" s="151">
        <v>4157290.3107110001</v>
      </c>
    </row>
    <row r="14" spans="1:10" ht="11.25" customHeight="1" x14ac:dyDescent="0.3">
      <c r="A14" s="150" t="s">
        <v>131</v>
      </c>
      <c r="B14" s="151">
        <v>30694.562406000001</v>
      </c>
      <c r="C14" s="151">
        <v>523.90940999999998</v>
      </c>
      <c r="D14" s="151">
        <v>0</v>
      </c>
      <c r="E14" s="151">
        <v>0</v>
      </c>
      <c r="F14" s="151">
        <v>0</v>
      </c>
      <c r="G14" s="151">
        <v>120.216100999999</v>
      </c>
      <c r="H14" s="151">
        <v>0</v>
      </c>
      <c r="I14" s="151">
        <v>0</v>
      </c>
      <c r="J14" s="151">
        <v>31338.687916999999</v>
      </c>
    </row>
    <row r="15" spans="1:10" ht="11.25" customHeight="1" x14ac:dyDescent="0.3">
      <c r="A15" s="150" t="s">
        <v>132</v>
      </c>
      <c r="B15" s="151">
        <v>500000</v>
      </c>
      <c r="C15" s="151">
        <v>0</v>
      </c>
      <c r="D15" s="151">
        <v>0</v>
      </c>
      <c r="E15" s="151">
        <v>0</v>
      </c>
      <c r="F15" s="151">
        <v>0</v>
      </c>
      <c r="G15" s="151">
        <v>0</v>
      </c>
      <c r="H15" s="151">
        <v>0</v>
      </c>
      <c r="I15" s="151">
        <v>0</v>
      </c>
      <c r="J15" s="151">
        <v>500000</v>
      </c>
    </row>
    <row r="16" spans="1:10" ht="11.25" customHeight="1" x14ac:dyDescent="0.3">
      <c r="A16" s="150" t="s">
        <v>133</v>
      </c>
      <c r="B16" s="151">
        <v>9652855.4167279992</v>
      </c>
      <c r="C16" s="151">
        <v>0</v>
      </c>
      <c r="D16" s="151">
        <v>0</v>
      </c>
      <c r="E16" s="151">
        <v>0</v>
      </c>
      <c r="F16" s="151">
        <v>0</v>
      </c>
      <c r="G16" s="151">
        <v>53955.198036999202</v>
      </c>
      <c r="H16" s="151">
        <v>0</v>
      </c>
      <c r="I16" s="151">
        <v>0</v>
      </c>
      <c r="J16" s="151">
        <v>9706810.6147649996</v>
      </c>
    </row>
    <row r="17" spans="1:10" ht="11.25" customHeight="1" x14ac:dyDescent="0.3">
      <c r="A17" s="150" t="s">
        <v>134</v>
      </c>
      <c r="B17" s="151">
        <v>42860</v>
      </c>
      <c r="C17" s="151">
        <v>0</v>
      </c>
      <c r="D17" s="151">
        <v>0</v>
      </c>
      <c r="E17" s="151">
        <v>0</v>
      </c>
      <c r="F17" s="151">
        <v>0</v>
      </c>
      <c r="G17" s="151">
        <v>0</v>
      </c>
      <c r="H17" s="151">
        <v>0</v>
      </c>
      <c r="I17" s="151">
        <v>0</v>
      </c>
      <c r="J17" s="151">
        <v>42860</v>
      </c>
    </row>
    <row r="18" spans="1:10" ht="11.25" customHeight="1" x14ac:dyDescent="0.3">
      <c r="A18" s="148" t="s">
        <v>135</v>
      </c>
      <c r="B18" s="149">
        <f>SUM(B19:B38)</f>
        <v>3237078.6029330008</v>
      </c>
      <c r="C18" s="149">
        <f t="shared" ref="C18:J18" si="1">SUM(C19:C38)</f>
        <v>4661.5881900000004</v>
      </c>
      <c r="D18" s="149">
        <f t="shared" si="1"/>
        <v>62895.629800000002</v>
      </c>
      <c r="E18" s="149">
        <f t="shared" si="1"/>
        <v>14813.022550000002</v>
      </c>
      <c r="F18" s="149">
        <f t="shared" si="1"/>
        <v>37.301549999999999</v>
      </c>
      <c r="G18" s="149">
        <f t="shared" si="1"/>
        <v>11774.277947999997</v>
      </c>
      <c r="H18" s="149">
        <f t="shared" si="1"/>
        <v>0</v>
      </c>
      <c r="I18" s="149">
        <f t="shared" si="1"/>
        <v>0</v>
      </c>
      <c r="J18" s="149">
        <f t="shared" si="1"/>
        <v>3190618.8392710001</v>
      </c>
    </row>
    <row r="19" spans="1:10" ht="11.25" customHeight="1" x14ac:dyDescent="0.3">
      <c r="A19" s="150" t="s">
        <v>136</v>
      </c>
      <c r="B19" s="151">
        <v>890407.32220599998</v>
      </c>
      <c r="C19" s="151">
        <v>0</v>
      </c>
      <c r="D19" s="151">
        <v>9677.2124899999999</v>
      </c>
      <c r="E19" s="151">
        <v>9617.3729899999998</v>
      </c>
      <c r="F19" s="151">
        <v>34.39911</v>
      </c>
      <c r="G19" s="151">
        <v>0</v>
      </c>
      <c r="H19" s="151">
        <v>0</v>
      </c>
      <c r="I19" s="151">
        <v>0</v>
      </c>
      <c r="J19" s="151">
        <v>880730.10971600004</v>
      </c>
    </row>
    <row r="20" spans="1:10" ht="11.25" customHeight="1" x14ac:dyDescent="0.3">
      <c r="A20" s="150" t="s">
        <v>137</v>
      </c>
      <c r="B20" s="151">
        <v>330526.31542699999</v>
      </c>
      <c r="C20" s="151">
        <v>0</v>
      </c>
      <c r="D20" s="151">
        <v>44266.891210000002</v>
      </c>
      <c r="E20" s="151">
        <v>2776.2846800000002</v>
      </c>
      <c r="F20" s="151">
        <v>0</v>
      </c>
      <c r="G20" s="151">
        <v>366.23721000000103</v>
      </c>
      <c r="H20" s="151">
        <v>0</v>
      </c>
      <c r="I20" s="151">
        <v>0</v>
      </c>
      <c r="J20" s="151">
        <v>286625.66142700001</v>
      </c>
    </row>
    <row r="21" spans="1:10" ht="11.25" customHeight="1" x14ac:dyDescent="0.3">
      <c r="A21" s="150" t="s">
        <v>138</v>
      </c>
      <c r="B21" s="151">
        <v>0</v>
      </c>
      <c r="C21" s="151">
        <v>0</v>
      </c>
      <c r="D21" s="151">
        <v>0</v>
      </c>
      <c r="E21" s="151">
        <v>0</v>
      </c>
      <c r="F21" s="151">
        <v>0</v>
      </c>
      <c r="G21" s="151">
        <v>0</v>
      </c>
      <c r="H21" s="151">
        <v>0</v>
      </c>
      <c r="I21" s="151">
        <v>0</v>
      </c>
      <c r="J21" s="151">
        <v>0</v>
      </c>
    </row>
    <row r="22" spans="1:10" ht="11.25" customHeight="1" x14ac:dyDescent="0.3">
      <c r="A22" s="150" t="s">
        <v>139</v>
      </c>
      <c r="B22" s="151">
        <v>2107.2971299999999</v>
      </c>
      <c r="C22" s="151">
        <v>0</v>
      </c>
      <c r="D22" s="151">
        <v>0</v>
      </c>
      <c r="E22" s="151">
        <v>0</v>
      </c>
      <c r="F22" s="151">
        <v>0</v>
      </c>
      <c r="G22" s="151">
        <v>0</v>
      </c>
      <c r="H22" s="151">
        <v>0</v>
      </c>
      <c r="I22" s="151">
        <v>0</v>
      </c>
      <c r="J22" s="151">
        <v>2107.2971299999999</v>
      </c>
    </row>
    <row r="23" spans="1:10" ht="11.25" customHeight="1" x14ac:dyDescent="0.3">
      <c r="A23" s="150" t="s">
        <v>140</v>
      </c>
      <c r="B23" s="151">
        <v>0</v>
      </c>
      <c r="C23" s="151">
        <v>0</v>
      </c>
      <c r="D23" s="151">
        <v>0</v>
      </c>
      <c r="E23" s="151">
        <v>0</v>
      </c>
      <c r="F23" s="151">
        <v>0</v>
      </c>
      <c r="G23" s="151">
        <v>0</v>
      </c>
      <c r="H23" s="151">
        <v>0</v>
      </c>
      <c r="I23" s="151">
        <v>0</v>
      </c>
      <c r="J23" s="151">
        <v>0</v>
      </c>
    </row>
    <row r="24" spans="1:10" ht="11.25" customHeight="1" x14ac:dyDescent="0.3">
      <c r="A24" s="150" t="s">
        <v>141</v>
      </c>
      <c r="B24" s="151">
        <v>1246968.7626700001</v>
      </c>
      <c r="C24" s="151">
        <v>0</v>
      </c>
      <c r="D24" s="151">
        <v>7606.7695700000004</v>
      </c>
      <c r="E24" s="151">
        <v>2397.84582</v>
      </c>
      <c r="F24" s="151">
        <v>0</v>
      </c>
      <c r="G24" s="151">
        <v>905.54682299999104</v>
      </c>
      <c r="H24" s="151">
        <v>0</v>
      </c>
      <c r="I24" s="151">
        <v>0</v>
      </c>
      <c r="J24" s="151">
        <v>1240267.5399229999</v>
      </c>
    </row>
    <row r="25" spans="1:10" ht="11.25" customHeight="1" x14ac:dyDescent="0.3">
      <c r="A25" s="150" t="s">
        <v>142</v>
      </c>
      <c r="B25" s="151">
        <v>80090.767240000001</v>
      </c>
      <c r="C25" s="151">
        <v>0</v>
      </c>
      <c r="D25" s="151">
        <v>0</v>
      </c>
      <c r="E25" s="151">
        <v>0</v>
      </c>
      <c r="F25" s="151">
        <v>0</v>
      </c>
      <c r="G25" s="151">
        <v>0</v>
      </c>
      <c r="H25" s="151">
        <v>0</v>
      </c>
      <c r="I25" s="151">
        <v>0</v>
      </c>
      <c r="J25" s="151">
        <v>80090.767240000001</v>
      </c>
    </row>
    <row r="26" spans="1:10" ht="11.25" customHeight="1" x14ac:dyDescent="0.3">
      <c r="A26" s="150" t="s">
        <v>143</v>
      </c>
      <c r="B26" s="151">
        <v>86485.265222999995</v>
      </c>
      <c r="C26" s="151">
        <v>3009.7505299999998</v>
      </c>
      <c r="D26" s="151">
        <v>0</v>
      </c>
      <c r="E26" s="151">
        <v>0</v>
      </c>
      <c r="F26" s="151">
        <v>2.9024399999999999</v>
      </c>
      <c r="G26" s="151">
        <v>6229.9800020000002</v>
      </c>
      <c r="H26" s="151">
        <v>0</v>
      </c>
      <c r="I26" s="151">
        <v>0</v>
      </c>
      <c r="J26" s="151">
        <v>95724.995754999996</v>
      </c>
    </row>
    <row r="27" spans="1:10" ht="11.25" customHeight="1" x14ac:dyDescent="0.3">
      <c r="A27" s="150" t="s">
        <v>144</v>
      </c>
      <c r="B27" s="151">
        <v>1457.417183</v>
      </c>
      <c r="C27" s="151">
        <v>0</v>
      </c>
      <c r="D27" s="151">
        <v>0</v>
      </c>
      <c r="E27" s="151">
        <v>0</v>
      </c>
      <c r="F27" s="151">
        <v>0</v>
      </c>
      <c r="G27" s="151">
        <v>13.589119999999999</v>
      </c>
      <c r="H27" s="151">
        <v>0</v>
      </c>
      <c r="I27" s="151">
        <v>0</v>
      </c>
      <c r="J27" s="151">
        <v>1471.0063029999999</v>
      </c>
    </row>
    <row r="28" spans="1:10" ht="11.25" customHeight="1" x14ac:dyDescent="0.3">
      <c r="A28" s="150" t="s">
        <v>145</v>
      </c>
      <c r="B28" s="151">
        <v>10279.799999999999</v>
      </c>
      <c r="C28" s="151">
        <v>0</v>
      </c>
      <c r="D28" s="151">
        <v>0</v>
      </c>
      <c r="E28" s="151">
        <v>0</v>
      </c>
      <c r="F28" s="151">
        <v>0</v>
      </c>
      <c r="G28" s="151">
        <v>95.85</v>
      </c>
      <c r="H28" s="151">
        <v>0</v>
      </c>
      <c r="I28" s="151">
        <v>0</v>
      </c>
      <c r="J28" s="151">
        <v>10375.65</v>
      </c>
    </row>
    <row r="29" spans="1:10" ht="11.25" customHeight="1" x14ac:dyDescent="0.3">
      <c r="A29" s="150" t="s">
        <v>146</v>
      </c>
      <c r="B29" s="151">
        <v>226907.99228599999</v>
      </c>
      <c r="C29" s="151">
        <v>1280.42545</v>
      </c>
      <c r="D29" s="151">
        <v>33.377780000000001</v>
      </c>
      <c r="E29" s="151">
        <v>0.25172</v>
      </c>
      <c r="F29" s="151">
        <v>0</v>
      </c>
      <c r="G29" s="151">
        <v>156.148234</v>
      </c>
      <c r="H29" s="151">
        <v>0</v>
      </c>
      <c r="I29" s="151">
        <v>0</v>
      </c>
      <c r="J29" s="151">
        <v>228311.18818999999</v>
      </c>
    </row>
    <row r="30" spans="1:10" ht="11.25" customHeight="1" x14ac:dyDescent="0.3">
      <c r="A30" s="150" t="s">
        <v>147</v>
      </c>
      <c r="B30" s="151">
        <v>0</v>
      </c>
      <c r="C30" s="151">
        <v>0</v>
      </c>
      <c r="D30" s="151">
        <v>0</v>
      </c>
      <c r="E30" s="151">
        <v>0</v>
      </c>
      <c r="F30" s="151">
        <v>0</v>
      </c>
      <c r="G30" s="151">
        <v>0</v>
      </c>
      <c r="H30" s="151">
        <v>0</v>
      </c>
      <c r="I30" s="151">
        <v>0</v>
      </c>
      <c r="J30" s="151">
        <v>0</v>
      </c>
    </row>
    <row r="31" spans="1:10" ht="11.25" customHeight="1" x14ac:dyDescent="0.3">
      <c r="A31" s="150" t="s">
        <v>148</v>
      </c>
      <c r="B31" s="151">
        <v>17905.876</v>
      </c>
      <c r="C31" s="151">
        <v>0</v>
      </c>
      <c r="D31" s="151">
        <v>0</v>
      </c>
      <c r="E31" s="151">
        <v>0</v>
      </c>
      <c r="F31" s="151">
        <v>0</v>
      </c>
      <c r="G31" s="151">
        <v>0</v>
      </c>
      <c r="H31" s="151">
        <v>0</v>
      </c>
      <c r="I31" s="151">
        <v>0</v>
      </c>
      <c r="J31" s="151">
        <v>17905.876</v>
      </c>
    </row>
    <row r="32" spans="1:10" ht="11.25" customHeight="1" x14ac:dyDescent="0.3">
      <c r="A32" s="150" t="s">
        <v>149</v>
      </c>
      <c r="B32" s="151">
        <v>206791.59</v>
      </c>
      <c r="C32" s="151">
        <v>0</v>
      </c>
      <c r="D32" s="151">
        <v>0</v>
      </c>
      <c r="E32" s="151">
        <v>0</v>
      </c>
      <c r="F32" s="151">
        <v>0</v>
      </c>
      <c r="G32" s="151">
        <v>3199.3</v>
      </c>
      <c r="H32" s="151">
        <v>0</v>
      </c>
      <c r="I32" s="151">
        <v>0</v>
      </c>
      <c r="J32" s="151">
        <v>209990.89</v>
      </c>
    </row>
    <row r="33" spans="1:10" ht="11.25" customHeight="1" x14ac:dyDescent="0.3">
      <c r="A33" s="150" t="s">
        <v>150</v>
      </c>
      <c r="B33" s="151">
        <v>33932.456908</v>
      </c>
      <c r="C33" s="151">
        <v>371.41221000000002</v>
      </c>
      <c r="D33" s="151">
        <v>0</v>
      </c>
      <c r="E33" s="151">
        <v>0</v>
      </c>
      <c r="F33" s="151">
        <v>0</v>
      </c>
      <c r="G33" s="151">
        <v>-410.36814900000201</v>
      </c>
      <c r="H33" s="151">
        <v>0</v>
      </c>
      <c r="I33" s="151">
        <v>0</v>
      </c>
      <c r="J33" s="151">
        <v>33893.500969000001</v>
      </c>
    </row>
    <row r="34" spans="1:10" ht="11.25" customHeight="1" x14ac:dyDescent="0.3">
      <c r="A34" s="150" t="s">
        <v>151</v>
      </c>
      <c r="B34" s="151">
        <v>31256.375918000002</v>
      </c>
      <c r="C34" s="151">
        <v>0</v>
      </c>
      <c r="D34" s="151">
        <v>0</v>
      </c>
      <c r="E34" s="151">
        <v>0</v>
      </c>
      <c r="F34" s="151">
        <v>0</v>
      </c>
      <c r="G34" s="151">
        <v>291.437929999998</v>
      </c>
      <c r="H34" s="151">
        <v>0</v>
      </c>
      <c r="I34" s="151">
        <v>0</v>
      </c>
      <c r="J34" s="151">
        <v>31547.813848000002</v>
      </c>
    </row>
    <row r="35" spans="1:10" ht="11.25" customHeight="1" x14ac:dyDescent="0.3">
      <c r="A35" s="150" t="s">
        <v>152</v>
      </c>
      <c r="B35" s="151">
        <v>1248.244592</v>
      </c>
      <c r="C35" s="151">
        <v>0</v>
      </c>
      <c r="D35" s="151">
        <v>1254.2927999999999</v>
      </c>
      <c r="E35" s="151">
        <v>18.659749999999999</v>
      </c>
      <c r="F35" s="151">
        <v>0</v>
      </c>
      <c r="G35" s="151">
        <v>6.0482080000001002</v>
      </c>
      <c r="H35" s="151">
        <v>0</v>
      </c>
      <c r="I35" s="151">
        <v>0</v>
      </c>
      <c r="J35" s="151">
        <v>0</v>
      </c>
    </row>
    <row r="36" spans="1:10" ht="11.25" customHeight="1" x14ac:dyDescent="0.3">
      <c r="A36" s="150" t="s">
        <v>153</v>
      </c>
      <c r="B36" s="151">
        <v>380.82285000000002</v>
      </c>
      <c r="C36" s="151">
        <v>0</v>
      </c>
      <c r="D36" s="151">
        <v>57.085949999999997</v>
      </c>
      <c r="E36" s="151">
        <v>2.6075900000000001</v>
      </c>
      <c r="F36" s="151">
        <v>0</v>
      </c>
      <c r="G36" s="151">
        <v>0</v>
      </c>
      <c r="H36" s="151">
        <v>0</v>
      </c>
      <c r="I36" s="151">
        <v>0</v>
      </c>
      <c r="J36" s="151">
        <v>323.73689999999999</v>
      </c>
    </row>
    <row r="37" spans="1:10" ht="11.25" customHeight="1" x14ac:dyDescent="0.3">
      <c r="A37" s="150" t="s">
        <v>154</v>
      </c>
      <c r="B37" s="151">
        <v>0</v>
      </c>
      <c r="C37" s="151">
        <v>0</v>
      </c>
      <c r="D37" s="151">
        <v>0</v>
      </c>
      <c r="E37" s="151">
        <v>0</v>
      </c>
      <c r="F37" s="151">
        <v>0</v>
      </c>
      <c r="G37" s="151">
        <v>0</v>
      </c>
      <c r="H37" s="151">
        <v>0</v>
      </c>
      <c r="I37" s="151">
        <v>0</v>
      </c>
      <c r="J37" s="151">
        <v>0</v>
      </c>
    </row>
    <row r="38" spans="1:10" ht="11.25" customHeight="1" x14ac:dyDescent="0.3">
      <c r="A38" s="150" t="s">
        <v>155</v>
      </c>
      <c r="B38" s="151">
        <v>70332.297300000006</v>
      </c>
      <c r="C38" s="151">
        <v>0</v>
      </c>
      <c r="D38" s="151">
        <v>0</v>
      </c>
      <c r="E38" s="151">
        <v>0</v>
      </c>
      <c r="F38" s="151">
        <v>0</v>
      </c>
      <c r="G38" s="151">
        <v>920.50857000000804</v>
      </c>
      <c r="H38" s="151">
        <v>0</v>
      </c>
      <c r="I38" s="151">
        <v>0</v>
      </c>
      <c r="J38" s="151">
        <v>71252.805869999997</v>
      </c>
    </row>
    <row r="39" spans="1:10" ht="11.25" customHeight="1" x14ac:dyDescent="0.3">
      <c r="A39" s="148" t="s">
        <v>156</v>
      </c>
      <c r="B39" s="152">
        <f>SUM(B40:B46)</f>
        <v>728755.70510500006</v>
      </c>
      <c r="C39" s="152">
        <f t="shared" ref="C39:J39" si="2">SUM(C40:C46)</f>
        <v>0</v>
      </c>
      <c r="D39" s="152">
        <f t="shared" si="2"/>
        <v>14944.0296</v>
      </c>
      <c r="E39" s="152">
        <f t="shared" si="2"/>
        <v>4175.4414799999995</v>
      </c>
      <c r="F39" s="152">
        <f t="shared" si="2"/>
        <v>124.91929</v>
      </c>
      <c r="G39" s="152">
        <f t="shared" si="2"/>
        <v>95.795121000014205</v>
      </c>
      <c r="H39" s="152">
        <f t="shared" si="2"/>
        <v>0</v>
      </c>
      <c r="I39" s="152">
        <f t="shared" si="2"/>
        <v>0</v>
      </c>
      <c r="J39" s="152">
        <f t="shared" si="2"/>
        <v>713907.47062599997</v>
      </c>
    </row>
    <row r="40" spans="1:10" ht="11.25" customHeight="1" x14ac:dyDescent="0.3">
      <c r="A40" s="150" t="s">
        <v>157</v>
      </c>
      <c r="B40" s="151">
        <v>107902.41479</v>
      </c>
      <c r="C40" s="151">
        <v>0</v>
      </c>
      <c r="D40" s="151">
        <v>14944.0296</v>
      </c>
      <c r="E40" s="151">
        <v>1712.48063</v>
      </c>
      <c r="F40" s="151">
        <v>0</v>
      </c>
      <c r="G40" s="151">
        <v>0</v>
      </c>
      <c r="H40" s="151">
        <v>0</v>
      </c>
      <c r="I40" s="151">
        <v>0</v>
      </c>
      <c r="J40" s="151">
        <v>92958.385190000001</v>
      </c>
    </row>
    <row r="41" spans="1:10" ht="11.25" customHeight="1" x14ac:dyDescent="0.3">
      <c r="A41" s="150" t="s">
        <v>158</v>
      </c>
      <c r="B41" s="151">
        <v>610579.37594000006</v>
      </c>
      <c r="C41" s="151">
        <v>0</v>
      </c>
      <c r="D41" s="151">
        <v>0</v>
      </c>
      <c r="E41" s="151">
        <v>2462.9608499999999</v>
      </c>
      <c r="F41" s="151">
        <v>124.91929</v>
      </c>
      <c r="G41" s="151">
        <v>1.4901161193847699E-11</v>
      </c>
      <c r="H41" s="151">
        <v>0</v>
      </c>
      <c r="I41" s="151">
        <v>0</v>
      </c>
      <c r="J41" s="151">
        <v>610579.37594000006</v>
      </c>
    </row>
    <row r="42" spans="1:10" ht="11.25" customHeight="1" x14ac:dyDescent="0.3">
      <c r="A42" s="150" t="s">
        <v>159</v>
      </c>
      <c r="B42" s="151">
        <v>0</v>
      </c>
      <c r="C42" s="151">
        <v>0</v>
      </c>
      <c r="D42" s="151">
        <v>0</v>
      </c>
      <c r="E42" s="151">
        <v>0</v>
      </c>
      <c r="F42" s="151">
        <v>0</v>
      </c>
      <c r="G42" s="151">
        <v>0</v>
      </c>
      <c r="H42" s="151">
        <v>0</v>
      </c>
      <c r="I42" s="151">
        <v>0</v>
      </c>
      <c r="J42" s="151">
        <v>0</v>
      </c>
    </row>
    <row r="43" spans="1:10" ht="11.25" customHeight="1" x14ac:dyDescent="0.3">
      <c r="A43" s="150" t="s">
        <v>160</v>
      </c>
      <c r="B43" s="151">
        <v>0</v>
      </c>
      <c r="C43" s="151">
        <v>0</v>
      </c>
      <c r="D43" s="151">
        <v>0</v>
      </c>
      <c r="E43" s="151">
        <v>0</v>
      </c>
      <c r="F43" s="151">
        <v>0</v>
      </c>
      <c r="G43" s="151">
        <v>0</v>
      </c>
      <c r="H43" s="151">
        <v>0</v>
      </c>
      <c r="I43" s="151">
        <v>0</v>
      </c>
      <c r="J43" s="151">
        <v>0</v>
      </c>
    </row>
    <row r="44" spans="1:10" ht="11.25" customHeight="1" x14ac:dyDescent="0.3">
      <c r="A44" s="150" t="s">
        <v>161</v>
      </c>
      <c r="B44" s="151">
        <v>0</v>
      </c>
      <c r="C44" s="151">
        <v>0</v>
      </c>
      <c r="D44" s="151">
        <v>0</v>
      </c>
      <c r="E44" s="151">
        <v>0</v>
      </c>
      <c r="F44" s="151">
        <v>0</v>
      </c>
      <c r="G44" s="151">
        <v>0</v>
      </c>
      <c r="H44" s="151">
        <v>0</v>
      </c>
      <c r="I44" s="151">
        <v>0</v>
      </c>
      <c r="J44" s="151">
        <v>0</v>
      </c>
    </row>
    <row r="45" spans="1:10" ht="11.25" customHeight="1" x14ac:dyDescent="0.3">
      <c r="A45" s="150" t="s">
        <v>162</v>
      </c>
      <c r="B45" s="151">
        <v>10273.914375</v>
      </c>
      <c r="C45" s="151">
        <v>0</v>
      </c>
      <c r="D45" s="151">
        <v>0</v>
      </c>
      <c r="E45" s="151">
        <v>0</v>
      </c>
      <c r="F45" s="151">
        <v>0</v>
      </c>
      <c r="G45" s="151">
        <v>95.795120999999298</v>
      </c>
      <c r="H45" s="151">
        <v>0</v>
      </c>
      <c r="I45" s="151">
        <v>0</v>
      </c>
      <c r="J45" s="151">
        <v>10369.709495999999</v>
      </c>
    </row>
    <row r="46" spans="1:10" ht="11.25" customHeight="1" x14ac:dyDescent="0.3">
      <c r="A46" s="150" t="s">
        <v>163</v>
      </c>
      <c r="B46" s="151"/>
      <c r="C46" s="151"/>
      <c r="D46" s="151"/>
      <c r="E46" s="151"/>
      <c r="F46" s="151"/>
      <c r="G46" s="151"/>
      <c r="H46" s="151"/>
      <c r="I46" s="151"/>
      <c r="J46" s="151"/>
    </row>
    <row r="47" spans="1:10" ht="11.25" customHeight="1" x14ac:dyDescent="0.3">
      <c r="A47" s="148" t="s">
        <v>164</v>
      </c>
      <c r="B47" s="153"/>
      <c r="C47" s="153"/>
      <c r="D47" s="153"/>
      <c r="E47" s="153"/>
      <c r="F47" s="153"/>
      <c r="G47" s="153"/>
      <c r="H47" s="153"/>
      <c r="I47" s="153"/>
      <c r="J47" s="153"/>
    </row>
    <row r="48" spans="1:10" ht="11.25" customHeight="1" x14ac:dyDescent="0.3">
      <c r="A48" s="154" t="s">
        <v>165</v>
      </c>
      <c r="B48" s="162">
        <v>0</v>
      </c>
      <c r="C48" s="162">
        <v>0</v>
      </c>
      <c r="D48" s="162">
        <v>0</v>
      </c>
      <c r="E48" s="162">
        <v>0</v>
      </c>
      <c r="F48" s="162">
        <v>0</v>
      </c>
      <c r="G48" s="162">
        <v>0</v>
      </c>
      <c r="H48" s="162">
        <v>0</v>
      </c>
      <c r="I48" s="162">
        <v>0</v>
      </c>
      <c r="J48" s="162">
        <v>0</v>
      </c>
    </row>
    <row r="49" spans="1:10" ht="11.25" customHeight="1" x14ac:dyDescent="0.3">
      <c r="A49" s="150" t="s">
        <v>166</v>
      </c>
      <c r="B49" s="151">
        <v>0</v>
      </c>
      <c r="C49" s="151">
        <v>0</v>
      </c>
      <c r="D49" s="151">
        <v>0</v>
      </c>
      <c r="E49" s="151">
        <v>0</v>
      </c>
      <c r="F49" s="151">
        <v>0</v>
      </c>
      <c r="G49" s="151">
        <v>0</v>
      </c>
      <c r="H49" s="151">
        <v>0</v>
      </c>
      <c r="I49" s="151">
        <v>0</v>
      </c>
      <c r="J49" s="151">
        <v>0</v>
      </c>
    </row>
    <row r="50" spans="1:10" ht="11.25" customHeight="1" x14ac:dyDescent="0.3">
      <c r="A50" s="150" t="s">
        <v>167</v>
      </c>
      <c r="B50" s="151">
        <v>0</v>
      </c>
      <c r="C50" s="151">
        <v>0</v>
      </c>
      <c r="D50" s="151">
        <v>0</v>
      </c>
      <c r="E50" s="151">
        <v>0</v>
      </c>
      <c r="F50" s="151">
        <v>0</v>
      </c>
      <c r="G50" s="151">
        <v>0</v>
      </c>
      <c r="H50" s="151">
        <v>0</v>
      </c>
      <c r="I50" s="151">
        <v>0</v>
      </c>
      <c r="J50" s="151">
        <v>0</v>
      </c>
    </row>
    <row r="51" spans="1:10" ht="11.25" customHeight="1" x14ac:dyDescent="0.3">
      <c r="A51" s="150" t="s">
        <v>168</v>
      </c>
      <c r="B51" s="151">
        <v>0</v>
      </c>
      <c r="C51" s="151">
        <v>0</v>
      </c>
      <c r="D51" s="151">
        <v>0</v>
      </c>
      <c r="E51" s="151">
        <v>0</v>
      </c>
      <c r="F51" s="151">
        <v>0</v>
      </c>
      <c r="G51" s="151">
        <v>0</v>
      </c>
      <c r="H51" s="151">
        <v>0</v>
      </c>
      <c r="I51" s="151">
        <v>0</v>
      </c>
      <c r="J51" s="151">
        <v>0</v>
      </c>
    </row>
    <row r="52" spans="1:10" ht="11.25" customHeight="1" x14ac:dyDescent="0.3">
      <c r="A52" s="154" t="s">
        <v>169</v>
      </c>
      <c r="B52" s="155">
        <f>SUM(B53:B71)</f>
        <v>15162440.2249</v>
      </c>
      <c r="C52" s="155">
        <f t="shared" ref="C52:J52" si="3">SUM(C53:C71)</f>
        <v>0</v>
      </c>
      <c r="D52" s="155">
        <f t="shared" si="3"/>
        <v>158393.8449</v>
      </c>
      <c r="E52" s="155">
        <f t="shared" si="3"/>
        <v>307443.22868</v>
      </c>
      <c r="F52" s="155">
        <f t="shared" si="3"/>
        <v>937.66912000000002</v>
      </c>
      <c r="G52" s="155">
        <f t="shared" si="3"/>
        <v>0</v>
      </c>
      <c r="H52" s="155">
        <f t="shared" si="3"/>
        <v>0</v>
      </c>
      <c r="I52" s="155">
        <f t="shared" si="3"/>
        <v>0</v>
      </c>
      <c r="J52" s="155">
        <f t="shared" si="3"/>
        <v>15004046.379999999</v>
      </c>
    </row>
    <row r="53" spans="1:10" ht="11.25" customHeight="1" x14ac:dyDescent="0.3">
      <c r="A53" s="150" t="s">
        <v>170</v>
      </c>
      <c r="B53" s="151">
        <v>104793.92</v>
      </c>
      <c r="C53" s="151">
        <v>0</v>
      </c>
      <c r="D53" s="151">
        <v>0</v>
      </c>
      <c r="E53" s="151">
        <v>0</v>
      </c>
      <c r="F53" s="151">
        <v>0</v>
      </c>
      <c r="G53" s="151">
        <v>0</v>
      </c>
      <c r="H53" s="151">
        <v>0</v>
      </c>
      <c r="I53" s="151">
        <v>0</v>
      </c>
      <c r="J53" s="151">
        <v>104793.92</v>
      </c>
    </row>
    <row r="54" spans="1:10" ht="11.25" customHeight="1" x14ac:dyDescent="0.3">
      <c r="A54" s="150" t="s">
        <v>171</v>
      </c>
      <c r="B54" s="151">
        <v>389049.46860000002</v>
      </c>
      <c r="C54" s="151">
        <v>0</v>
      </c>
      <c r="D54" s="151">
        <v>0</v>
      </c>
      <c r="E54" s="151">
        <v>0</v>
      </c>
      <c r="F54" s="151">
        <v>0</v>
      </c>
      <c r="G54" s="151">
        <v>0</v>
      </c>
      <c r="H54" s="151">
        <v>0</v>
      </c>
      <c r="I54" s="151">
        <v>0</v>
      </c>
      <c r="J54" s="151">
        <v>389049.46860000002</v>
      </c>
    </row>
    <row r="55" spans="1:10" ht="11.25" customHeight="1" x14ac:dyDescent="0.3">
      <c r="A55" s="150" t="s">
        <v>172</v>
      </c>
      <c r="B55" s="151">
        <v>10540.095799999999</v>
      </c>
      <c r="C55" s="151">
        <v>0</v>
      </c>
      <c r="D55" s="151">
        <v>0</v>
      </c>
      <c r="E55" s="151">
        <v>263.50240000000002</v>
      </c>
      <c r="F55" s="151">
        <v>0</v>
      </c>
      <c r="G55" s="151">
        <v>0</v>
      </c>
      <c r="H55" s="151">
        <v>0</v>
      </c>
      <c r="I55" s="151">
        <v>0</v>
      </c>
      <c r="J55" s="151">
        <v>10540.095799999999</v>
      </c>
    </row>
    <row r="56" spans="1:10" ht="11.25" customHeight="1" x14ac:dyDescent="0.3">
      <c r="A56" s="150" t="s">
        <v>173</v>
      </c>
      <c r="B56" s="151">
        <v>9873.0241999999998</v>
      </c>
      <c r="C56" s="151">
        <v>0</v>
      </c>
      <c r="D56" s="151">
        <v>0</v>
      </c>
      <c r="E56" s="151">
        <v>246.82561000000001</v>
      </c>
      <c r="F56" s="151">
        <v>0</v>
      </c>
      <c r="G56" s="151">
        <v>0</v>
      </c>
      <c r="H56" s="151">
        <v>0</v>
      </c>
      <c r="I56" s="151">
        <v>0</v>
      </c>
      <c r="J56" s="151">
        <v>9873.0241999999998</v>
      </c>
    </row>
    <row r="57" spans="1:10" ht="11.25" customHeight="1" x14ac:dyDescent="0.3">
      <c r="A57" s="150" t="s">
        <v>174</v>
      </c>
      <c r="B57" s="151">
        <v>51438.328500000003</v>
      </c>
      <c r="C57" s="151">
        <v>0</v>
      </c>
      <c r="D57" s="151">
        <v>0</v>
      </c>
      <c r="E57" s="151">
        <v>1285.95821</v>
      </c>
      <c r="F57" s="151">
        <v>0</v>
      </c>
      <c r="G57" s="151">
        <v>0</v>
      </c>
      <c r="H57" s="151">
        <v>0</v>
      </c>
      <c r="I57" s="151">
        <v>0</v>
      </c>
      <c r="J57" s="151">
        <v>51438.328500000003</v>
      </c>
    </row>
    <row r="58" spans="1:10" ht="11.25" customHeight="1" x14ac:dyDescent="0.3">
      <c r="A58" s="150" t="s">
        <v>175</v>
      </c>
      <c r="B58" s="151">
        <v>2669.1977000000002</v>
      </c>
      <c r="C58" s="151">
        <v>0</v>
      </c>
      <c r="D58" s="151">
        <v>0</v>
      </c>
      <c r="E58" s="151">
        <v>66.729939999999999</v>
      </c>
      <c r="F58" s="151">
        <v>0</v>
      </c>
      <c r="G58" s="151">
        <v>0</v>
      </c>
      <c r="H58" s="151">
        <v>0</v>
      </c>
      <c r="I58" s="151">
        <v>0</v>
      </c>
      <c r="J58" s="151">
        <v>2669.1977000000002</v>
      </c>
    </row>
    <row r="59" spans="1:10" ht="11.25" customHeight="1" x14ac:dyDescent="0.3">
      <c r="A59" s="150" t="s">
        <v>176</v>
      </c>
      <c r="B59" s="151">
        <v>10941.067800000001</v>
      </c>
      <c r="C59" s="151">
        <v>0</v>
      </c>
      <c r="D59" s="151">
        <v>0</v>
      </c>
      <c r="E59" s="151">
        <v>273.52670000000001</v>
      </c>
      <c r="F59" s="151">
        <v>0</v>
      </c>
      <c r="G59" s="151">
        <v>0</v>
      </c>
      <c r="H59" s="151">
        <v>0</v>
      </c>
      <c r="I59" s="151">
        <v>0</v>
      </c>
      <c r="J59" s="151">
        <v>10941.067800000001</v>
      </c>
    </row>
    <row r="60" spans="1:10" ht="11.25" customHeight="1" x14ac:dyDescent="0.3">
      <c r="A60" s="150" t="s">
        <v>177</v>
      </c>
      <c r="B60" s="151">
        <v>7009.7196000000004</v>
      </c>
      <c r="C60" s="151">
        <v>0</v>
      </c>
      <c r="D60" s="151">
        <v>0</v>
      </c>
      <c r="E60" s="151">
        <v>175.24298999999999</v>
      </c>
      <c r="F60" s="151">
        <v>7.5</v>
      </c>
      <c r="G60" s="151">
        <v>0</v>
      </c>
      <c r="H60" s="151">
        <v>0</v>
      </c>
      <c r="I60" s="151">
        <v>0</v>
      </c>
      <c r="J60" s="151">
        <v>7009.7196000000004</v>
      </c>
    </row>
    <row r="61" spans="1:10" ht="11.25" customHeight="1" x14ac:dyDescent="0.3">
      <c r="A61" s="150" t="s">
        <v>178</v>
      </c>
      <c r="B61" s="151">
        <v>9420.1080999999995</v>
      </c>
      <c r="C61" s="151">
        <v>0</v>
      </c>
      <c r="D61" s="151">
        <v>0</v>
      </c>
      <c r="E61" s="151">
        <v>235.5027</v>
      </c>
      <c r="F61" s="151">
        <v>0</v>
      </c>
      <c r="G61" s="151">
        <v>0</v>
      </c>
      <c r="H61" s="151">
        <v>0</v>
      </c>
      <c r="I61" s="151">
        <v>0</v>
      </c>
      <c r="J61" s="151">
        <v>9420.1080999999995</v>
      </c>
    </row>
    <row r="62" spans="1:10" ht="11.25" customHeight="1" x14ac:dyDescent="0.3">
      <c r="A62" s="150" t="s">
        <v>179</v>
      </c>
      <c r="B62" s="151">
        <v>31035.232800000002</v>
      </c>
      <c r="C62" s="151">
        <v>0</v>
      </c>
      <c r="D62" s="151">
        <v>0</v>
      </c>
      <c r="E62" s="151">
        <v>775.88081999999997</v>
      </c>
      <c r="F62" s="151">
        <v>0</v>
      </c>
      <c r="G62" s="151">
        <v>0</v>
      </c>
      <c r="H62" s="151">
        <v>0</v>
      </c>
      <c r="I62" s="151">
        <v>0</v>
      </c>
      <c r="J62" s="151">
        <v>31035.232800000002</v>
      </c>
    </row>
    <row r="63" spans="1:10" ht="11.25" customHeight="1" x14ac:dyDescent="0.3">
      <c r="A63" s="150" t="s">
        <v>180</v>
      </c>
      <c r="B63" s="151">
        <v>12752.7322</v>
      </c>
      <c r="C63" s="151">
        <v>0</v>
      </c>
      <c r="D63" s="151">
        <v>0</v>
      </c>
      <c r="E63" s="151">
        <v>318.81831</v>
      </c>
      <c r="F63" s="151">
        <v>0</v>
      </c>
      <c r="G63" s="151">
        <v>0</v>
      </c>
      <c r="H63" s="151">
        <v>0</v>
      </c>
      <c r="I63" s="151">
        <v>0</v>
      </c>
      <c r="J63" s="151">
        <v>12752.7322</v>
      </c>
    </row>
    <row r="64" spans="1:10" ht="11.25" customHeight="1" x14ac:dyDescent="0.3">
      <c r="A64" s="150" t="s">
        <v>181</v>
      </c>
      <c r="B64" s="151">
        <v>5053.1584999999995</v>
      </c>
      <c r="C64" s="151">
        <v>0</v>
      </c>
      <c r="D64" s="151">
        <v>0</v>
      </c>
      <c r="E64" s="151">
        <v>126.32896</v>
      </c>
      <c r="F64" s="151">
        <v>0</v>
      </c>
      <c r="G64" s="151">
        <v>0</v>
      </c>
      <c r="H64" s="151">
        <v>0</v>
      </c>
      <c r="I64" s="151">
        <v>0</v>
      </c>
      <c r="J64" s="151">
        <v>5053.1584999999995</v>
      </c>
    </row>
    <row r="65" spans="1:10" ht="11.25" customHeight="1" x14ac:dyDescent="0.3">
      <c r="A65" s="150" t="s">
        <v>182</v>
      </c>
      <c r="B65" s="151">
        <v>904447.79280000005</v>
      </c>
      <c r="C65" s="151">
        <v>0</v>
      </c>
      <c r="D65" s="151">
        <v>100494.1992</v>
      </c>
      <c r="E65" s="151">
        <v>0</v>
      </c>
      <c r="F65" s="151">
        <v>0</v>
      </c>
      <c r="G65" s="151">
        <v>0</v>
      </c>
      <c r="H65" s="151">
        <v>0</v>
      </c>
      <c r="I65" s="151">
        <v>0</v>
      </c>
      <c r="J65" s="151">
        <v>803953.59360000002</v>
      </c>
    </row>
    <row r="66" spans="1:10" ht="11.25" customHeight="1" x14ac:dyDescent="0.3">
      <c r="A66" s="150" t="s">
        <v>183</v>
      </c>
      <c r="B66" s="151">
        <v>200000</v>
      </c>
      <c r="C66" s="151">
        <v>0</v>
      </c>
      <c r="D66" s="151">
        <v>2000</v>
      </c>
      <c r="E66" s="151">
        <v>7250</v>
      </c>
      <c r="F66" s="151">
        <v>930.16912000000002</v>
      </c>
      <c r="G66" s="151">
        <v>0</v>
      </c>
      <c r="H66" s="151">
        <v>0</v>
      </c>
      <c r="I66" s="151">
        <v>0</v>
      </c>
      <c r="J66" s="151">
        <v>198000</v>
      </c>
    </row>
    <row r="67" spans="1:10" ht="11.25" customHeight="1" x14ac:dyDescent="0.3">
      <c r="A67" s="150" t="s">
        <v>184</v>
      </c>
      <c r="B67" s="151">
        <v>2982942.4219999998</v>
      </c>
      <c r="C67" s="151">
        <v>0</v>
      </c>
      <c r="D67" s="151">
        <v>0</v>
      </c>
      <c r="E67" s="151">
        <v>74573.560549999995</v>
      </c>
      <c r="F67" s="151">
        <v>0</v>
      </c>
      <c r="G67" s="151">
        <v>0</v>
      </c>
      <c r="H67" s="151">
        <v>0</v>
      </c>
      <c r="I67" s="151">
        <v>0</v>
      </c>
      <c r="J67" s="151">
        <v>2982942.4219999998</v>
      </c>
    </row>
    <row r="68" spans="1:10" ht="11.25" customHeight="1" x14ac:dyDescent="0.3">
      <c r="A68" s="150" t="s">
        <v>185</v>
      </c>
      <c r="B68" s="151">
        <v>503096.8113</v>
      </c>
      <c r="C68" s="151">
        <v>0</v>
      </c>
      <c r="D68" s="151">
        <v>55899.645700000001</v>
      </c>
      <c r="E68" s="151">
        <v>17356.83999</v>
      </c>
      <c r="F68" s="151">
        <v>0</v>
      </c>
      <c r="G68" s="151">
        <v>0</v>
      </c>
      <c r="H68" s="151">
        <v>0</v>
      </c>
      <c r="I68" s="151">
        <v>0</v>
      </c>
      <c r="J68" s="151">
        <v>447197.16560000001</v>
      </c>
    </row>
    <row r="69" spans="1:10" ht="11.25" customHeight="1" x14ac:dyDescent="0.3">
      <c r="A69" s="150" t="s">
        <v>186</v>
      </c>
      <c r="B69" s="151">
        <v>5927377.1449999996</v>
      </c>
      <c r="C69" s="151">
        <v>0</v>
      </c>
      <c r="D69" s="151">
        <v>0</v>
      </c>
      <c r="E69" s="151">
        <v>204494.51149999999</v>
      </c>
      <c r="F69" s="151">
        <v>0</v>
      </c>
      <c r="G69" s="151">
        <v>0</v>
      </c>
      <c r="H69" s="151">
        <v>0</v>
      </c>
      <c r="I69" s="151">
        <v>0</v>
      </c>
      <c r="J69" s="151">
        <v>5927377.1449999996</v>
      </c>
    </row>
    <row r="70" spans="1:10" ht="11.25" customHeight="1" x14ac:dyDescent="0.3">
      <c r="A70" s="150" t="s">
        <v>187</v>
      </c>
      <c r="B70" s="151">
        <v>2200000</v>
      </c>
      <c r="C70" s="151"/>
      <c r="D70" s="151"/>
      <c r="E70" s="151"/>
      <c r="F70" s="151"/>
      <c r="G70" s="151"/>
      <c r="H70" s="151"/>
      <c r="I70" s="151"/>
      <c r="J70" s="151">
        <v>2200000</v>
      </c>
    </row>
    <row r="71" spans="1:10" ht="11.25" customHeight="1" x14ac:dyDescent="0.3">
      <c r="A71" s="150" t="s">
        <v>188</v>
      </c>
      <c r="B71" s="151">
        <v>1800000</v>
      </c>
      <c r="C71" s="151"/>
      <c r="D71" s="151"/>
      <c r="E71" s="151"/>
      <c r="F71" s="151"/>
      <c r="G71" s="151"/>
      <c r="H71" s="151"/>
      <c r="I71" s="151"/>
      <c r="J71" s="151">
        <v>1800000</v>
      </c>
    </row>
    <row r="72" spans="1:10" ht="11.25" customHeight="1" x14ac:dyDescent="0.3">
      <c r="A72" s="156" t="s">
        <v>189</v>
      </c>
      <c r="B72" s="157"/>
      <c r="C72" s="157"/>
      <c r="D72" s="157"/>
      <c r="E72" s="157"/>
      <c r="F72" s="157"/>
      <c r="G72" s="157"/>
      <c r="H72" s="157"/>
      <c r="I72" s="157"/>
      <c r="J72" s="157"/>
    </row>
    <row r="73" spans="1:10" ht="11.25" customHeight="1" x14ac:dyDescent="0.3">
      <c r="A73" s="156" t="s">
        <v>190</v>
      </c>
      <c r="B73" s="158">
        <f>SUM(B74:B75)</f>
        <v>1656022</v>
      </c>
      <c r="C73" s="158">
        <f t="shared" ref="C73:J73" si="4">SUM(C74:C75)</f>
        <v>0</v>
      </c>
      <c r="D73" s="158">
        <f t="shared" si="4"/>
        <v>0</v>
      </c>
      <c r="E73" s="158">
        <f t="shared" si="4"/>
        <v>0</v>
      </c>
      <c r="F73" s="158">
        <f t="shared" si="4"/>
        <v>20</v>
      </c>
      <c r="G73" s="158">
        <f t="shared" si="4"/>
        <v>0</v>
      </c>
      <c r="H73" s="158">
        <f t="shared" si="4"/>
        <v>0</v>
      </c>
      <c r="I73" s="158">
        <f t="shared" si="4"/>
        <v>0</v>
      </c>
      <c r="J73" s="158">
        <f t="shared" si="4"/>
        <v>1656022</v>
      </c>
    </row>
    <row r="74" spans="1:10" ht="11.25" customHeight="1" x14ac:dyDescent="0.3">
      <c r="A74" s="159" t="s">
        <v>191</v>
      </c>
      <c r="B74" s="151">
        <v>1000000</v>
      </c>
      <c r="C74" s="151">
        <v>0</v>
      </c>
      <c r="D74" s="151">
        <v>0</v>
      </c>
      <c r="E74" s="151">
        <v>0</v>
      </c>
      <c r="F74" s="151">
        <v>20</v>
      </c>
      <c r="G74" s="151">
        <v>0</v>
      </c>
      <c r="H74" s="151">
        <v>0</v>
      </c>
      <c r="I74" s="151">
        <v>0</v>
      </c>
      <c r="J74" s="151">
        <v>1000000</v>
      </c>
    </row>
    <row r="75" spans="1:10" ht="11.25" customHeight="1" x14ac:dyDescent="0.3">
      <c r="A75" s="160" t="s">
        <v>192</v>
      </c>
      <c r="B75" s="163">
        <v>656022</v>
      </c>
      <c r="C75" s="163">
        <v>0</v>
      </c>
      <c r="D75" s="163">
        <v>0</v>
      </c>
      <c r="E75" s="163">
        <v>0</v>
      </c>
      <c r="F75" s="163">
        <v>0</v>
      </c>
      <c r="G75" s="163">
        <v>0</v>
      </c>
      <c r="H75" s="163">
        <v>0</v>
      </c>
      <c r="I75" s="163">
        <v>0</v>
      </c>
      <c r="J75" s="163">
        <v>656022</v>
      </c>
    </row>
    <row r="76" spans="1:10" ht="11.25" customHeight="1" x14ac:dyDescent="0.3">
      <c r="B76" s="161"/>
    </row>
    <row r="77" spans="1:10" ht="11.25" customHeight="1" x14ac:dyDescent="0.3">
      <c r="B77" s="161"/>
    </row>
  </sheetData>
  <mergeCells count="4">
    <mergeCell ref="A2:J2"/>
    <mergeCell ref="A3:J3"/>
    <mergeCell ref="A4:J4"/>
    <mergeCell ref="A5:J5"/>
  </mergeCells>
  <hyperlinks>
    <hyperlink ref="A1" location="INDICE!A1" display="Menú Principal " xr:uid="{FA9B1BF5-4C1A-4116-8B46-FCD7DCDD0C99}"/>
  </hyperlinks>
  <pageMargins left="0.70866141732283505" right="0.70866141732283505" top="0.74803149606299202" bottom="0.74803149606299202" header="0.31496062992126" footer="0.31496062992126"/>
  <pageSetup scale="63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9">
    <tabColor theme="7" tint="0.39997558519241921"/>
    <pageSetUpPr fitToPage="1"/>
  </sheetPr>
  <dimension ref="A1:J76"/>
  <sheetViews>
    <sheetView showGridLines="0" zoomScale="85" zoomScaleNormal="85" workbookViewId="0"/>
  </sheetViews>
  <sheetFormatPr baseColWidth="10" defaultRowHeight="14.4" x14ac:dyDescent="0.3"/>
  <cols>
    <col min="1" max="1" width="41.44140625" customWidth="1"/>
    <col min="2" max="2" width="17.44140625" customWidth="1"/>
    <col min="3" max="3" width="14.44140625" customWidth="1"/>
    <col min="4" max="5" width="13.44140625" customWidth="1"/>
    <col min="6" max="6" width="12.44140625" customWidth="1"/>
    <col min="7" max="7" width="14.44140625" customWidth="1"/>
    <col min="8" max="9" width="12.44140625" customWidth="1"/>
    <col min="10" max="10" width="15.44140625" customWidth="1"/>
  </cols>
  <sheetData>
    <row r="1" spans="1:10" x14ac:dyDescent="0.3">
      <c r="A1" s="498" t="s">
        <v>5033</v>
      </c>
    </row>
    <row r="2" spans="1:10" ht="10.5" customHeight="1" x14ac:dyDescent="0.3">
      <c r="A2" s="538" t="s">
        <v>121</v>
      </c>
      <c r="B2" s="539"/>
      <c r="C2" s="539"/>
      <c r="D2" s="539"/>
      <c r="E2" s="539"/>
      <c r="F2" s="539"/>
      <c r="G2" s="539"/>
      <c r="H2" s="539"/>
      <c r="I2" s="539"/>
      <c r="J2" s="540"/>
    </row>
    <row r="3" spans="1:10" ht="10.5" customHeight="1" x14ac:dyDescent="0.3">
      <c r="A3" s="541" t="s">
        <v>193</v>
      </c>
      <c r="B3" s="542"/>
      <c r="C3" s="542"/>
      <c r="D3" s="542"/>
      <c r="E3" s="542"/>
      <c r="F3" s="542"/>
      <c r="G3" s="542"/>
      <c r="H3" s="542"/>
      <c r="I3" s="542"/>
      <c r="J3" s="543"/>
    </row>
    <row r="4" spans="1:10" ht="10.5" customHeight="1" x14ac:dyDescent="0.3">
      <c r="A4" s="544" t="s">
        <v>4673</v>
      </c>
      <c r="B4" s="545"/>
      <c r="C4" s="545"/>
      <c r="D4" s="545"/>
      <c r="E4" s="545"/>
      <c r="F4" s="545"/>
      <c r="G4" s="545"/>
      <c r="H4" s="545"/>
      <c r="I4" s="545"/>
      <c r="J4" s="546"/>
    </row>
    <row r="5" spans="1:10" ht="10.5" customHeight="1" x14ac:dyDescent="0.3">
      <c r="A5" s="547" t="s">
        <v>123</v>
      </c>
      <c r="B5" s="548"/>
      <c r="C5" s="548"/>
      <c r="D5" s="548"/>
      <c r="E5" s="548"/>
      <c r="F5" s="548"/>
      <c r="G5" s="548"/>
      <c r="H5" s="548"/>
      <c r="I5" s="548"/>
      <c r="J5" s="549"/>
    </row>
    <row r="6" spans="1:10" ht="10.5" customHeight="1" x14ac:dyDescent="0.3">
      <c r="B6" s="164"/>
      <c r="C6" s="164"/>
      <c r="D6" s="164"/>
      <c r="E6" s="164"/>
      <c r="F6" s="164"/>
      <c r="G6" s="164"/>
      <c r="H6" s="164"/>
      <c r="I6" s="164"/>
      <c r="J6" s="164"/>
    </row>
    <row r="7" spans="1:10" ht="25.5" customHeight="1" x14ac:dyDescent="0.3">
      <c r="A7" s="145" t="s">
        <v>124</v>
      </c>
      <c r="B7" s="117" t="s">
        <v>230</v>
      </c>
      <c r="C7" s="117" t="s">
        <v>65</v>
      </c>
      <c r="D7" s="117" t="s">
        <v>66</v>
      </c>
      <c r="E7" s="117" t="s">
        <v>67</v>
      </c>
      <c r="F7" s="117" t="s">
        <v>68</v>
      </c>
      <c r="G7" s="117" t="s">
        <v>69</v>
      </c>
      <c r="H7" s="117" t="s">
        <v>70</v>
      </c>
      <c r="I7" s="117" t="s">
        <v>71</v>
      </c>
      <c r="J7" s="117" t="s">
        <v>4548</v>
      </c>
    </row>
    <row r="8" spans="1:10" ht="10.5" customHeight="1" x14ac:dyDescent="0.3">
      <c r="A8" s="165" t="s">
        <v>125</v>
      </c>
      <c r="B8" s="166"/>
      <c r="C8" s="166"/>
      <c r="D8" s="166"/>
      <c r="E8" s="166"/>
      <c r="F8" s="166"/>
      <c r="G8" s="166"/>
      <c r="H8" s="166"/>
      <c r="I8" s="166"/>
      <c r="J8" s="166"/>
    </row>
    <row r="9" spans="1:10" ht="10.5" customHeight="1" x14ac:dyDescent="0.3">
      <c r="A9" s="167" t="s">
        <v>194</v>
      </c>
      <c r="B9" s="149">
        <f>SUM(B10:B17)</f>
        <v>29363849.638830997</v>
      </c>
      <c r="C9" s="149">
        <f t="shared" ref="C9:J9" si="0">SUM(C10:C17)</f>
        <v>30228.776900000004</v>
      </c>
      <c r="D9" s="149">
        <f t="shared" si="0"/>
        <v>39077.820480000002</v>
      </c>
      <c r="E9" s="149">
        <f t="shared" si="0"/>
        <v>54451.501440000007</v>
      </c>
      <c r="F9" s="149">
        <f t="shared" si="0"/>
        <v>1046.677359</v>
      </c>
      <c r="G9" s="149">
        <f t="shared" si="0"/>
        <v>54075.508447999193</v>
      </c>
      <c r="H9" s="149">
        <f t="shared" si="0"/>
        <v>0</v>
      </c>
      <c r="I9" s="149">
        <f t="shared" si="0"/>
        <v>222.6849</v>
      </c>
      <c r="J9" s="149">
        <f t="shared" si="0"/>
        <v>29409076.103699002</v>
      </c>
    </row>
    <row r="10" spans="1:10" ht="10.5" customHeight="1" x14ac:dyDescent="0.3">
      <c r="A10" s="150" t="s">
        <v>127</v>
      </c>
      <c r="B10" s="151">
        <v>0</v>
      </c>
      <c r="C10" s="151">
        <v>0</v>
      </c>
      <c r="D10" s="151">
        <v>0</v>
      </c>
      <c r="E10" s="151">
        <v>0</v>
      </c>
      <c r="F10" s="151">
        <v>0</v>
      </c>
      <c r="G10" s="151">
        <v>0</v>
      </c>
      <c r="H10" s="151">
        <v>0</v>
      </c>
      <c r="I10" s="151">
        <v>0</v>
      </c>
      <c r="J10" s="151">
        <v>0</v>
      </c>
    </row>
    <row r="11" spans="1:10" ht="10.5" customHeight="1" x14ac:dyDescent="0.3">
      <c r="A11" s="150" t="s">
        <v>128</v>
      </c>
      <c r="B11" s="151">
        <v>8461983.6758559998</v>
      </c>
      <c r="C11" s="151">
        <v>22.2</v>
      </c>
      <c r="D11" s="151">
        <v>14540.898870000001</v>
      </c>
      <c r="E11" s="151">
        <v>33102.012540000003</v>
      </c>
      <c r="F11" s="151">
        <v>320.91739000000001</v>
      </c>
      <c r="G11" s="151">
        <v>6.7520886659622204E-12</v>
      </c>
      <c r="H11" s="151">
        <v>0</v>
      </c>
      <c r="I11" s="151">
        <v>0</v>
      </c>
      <c r="J11" s="151">
        <v>8447464.9769860003</v>
      </c>
    </row>
    <row r="12" spans="1:10" ht="10.5" customHeight="1" x14ac:dyDescent="0.3">
      <c r="A12" s="150" t="s">
        <v>129</v>
      </c>
      <c r="B12" s="151">
        <v>6745845.8298599999</v>
      </c>
      <c r="C12" s="151">
        <v>12986.303470000001</v>
      </c>
      <c r="D12" s="151">
        <v>0</v>
      </c>
      <c r="E12" s="151">
        <v>3531.6015699999998</v>
      </c>
      <c r="F12" s="151">
        <v>16.130050000000001</v>
      </c>
      <c r="G12" s="151">
        <v>9.4309999985620396E-2</v>
      </c>
      <c r="H12" s="151">
        <v>0</v>
      </c>
      <c r="I12" s="151">
        <v>0</v>
      </c>
      <c r="J12" s="151">
        <v>6758832.2276400002</v>
      </c>
    </row>
    <row r="13" spans="1:10" ht="10.5" customHeight="1" x14ac:dyDescent="0.3">
      <c r="A13" s="150" t="s">
        <v>130</v>
      </c>
      <c r="B13" s="151">
        <v>3972470.1539810002</v>
      </c>
      <c r="C13" s="151">
        <v>16696.364020000001</v>
      </c>
      <c r="D13" s="151">
        <v>24536.921610000001</v>
      </c>
      <c r="E13" s="151">
        <v>17817.887330000001</v>
      </c>
      <c r="F13" s="151">
        <v>709.62991899999997</v>
      </c>
      <c r="G13" s="151">
        <v>-1.6298145055770901E-12</v>
      </c>
      <c r="H13" s="151">
        <v>0</v>
      </c>
      <c r="I13" s="151">
        <v>222.6849</v>
      </c>
      <c r="J13" s="151">
        <v>3964629.5963909999</v>
      </c>
    </row>
    <row r="14" spans="1:10" ht="10.5" customHeight="1" x14ac:dyDescent="0.3">
      <c r="A14" s="150" t="s">
        <v>131</v>
      </c>
      <c r="B14" s="151">
        <v>30694.562406000001</v>
      </c>
      <c r="C14" s="151">
        <v>523.90940999999998</v>
      </c>
      <c r="D14" s="151">
        <v>0</v>
      </c>
      <c r="E14" s="151">
        <v>0</v>
      </c>
      <c r="F14" s="151">
        <v>0</v>
      </c>
      <c r="G14" s="151">
        <v>120.216100999999</v>
      </c>
      <c r="H14" s="151">
        <v>0</v>
      </c>
      <c r="I14" s="151">
        <v>0</v>
      </c>
      <c r="J14" s="151">
        <v>31338.687916999999</v>
      </c>
    </row>
    <row r="15" spans="1:10" ht="10.5" customHeight="1" x14ac:dyDescent="0.3">
      <c r="A15" s="150" t="s">
        <v>132</v>
      </c>
      <c r="B15" s="151">
        <v>500000</v>
      </c>
      <c r="C15" s="151">
        <v>0</v>
      </c>
      <c r="D15" s="151">
        <v>0</v>
      </c>
      <c r="E15" s="151">
        <v>0</v>
      </c>
      <c r="F15" s="151">
        <v>0</v>
      </c>
      <c r="G15" s="151">
        <v>0</v>
      </c>
      <c r="H15" s="151">
        <v>0</v>
      </c>
      <c r="I15" s="151">
        <v>0</v>
      </c>
      <c r="J15" s="151">
        <v>500000</v>
      </c>
    </row>
    <row r="16" spans="1:10" ht="10.5" customHeight="1" x14ac:dyDescent="0.3">
      <c r="A16" s="150" t="s">
        <v>133</v>
      </c>
      <c r="B16" s="151">
        <v>9652855.4167279992</v>
      </c>
      <c r="C16" s="151">
        <v>0</v>
      </c>
      <c r="D16" s="151">
        <v>0</v>
      </c>
      <c r="E16" s="151">
        <v>0</v>
      </c>
      <c r="F16" s="151">
        <v>0</v>
      </c>
      <c r="G16" s="151">
        <v>53955.198036999202</v>
      </c>
      <c r="H16" s="151">
        <v>0</v>
      </c>
      <c r="I16" s="151">
        <v>0</v>
      </c>
      <c r="J16" s="151">
        <v>9706810.6147649996</v>
      </c>
    </row>
    <row r="17" spans="1:10" ht="10.5" customHeight="1" x14ac:dyDescent="0.3">
      <c r="A17" s="150" t="s">
        <v>134</v>
      </c>
      <c r="B17" s="151">
        <v>0</v>
      </c>
      <c r="C17" s="151">
        <v>0</v>
      </c>
      <c r="D17" s="151">
        <v>0</v>
      </c>
      <c r="E17" s="151">
        <v>0</v>
      </c>
      <c r="F17" s="151">
        <v>0</v>
      </c>
      <c r="G17" s="151">
        <v>0</v>
      </c>
      <c r="H17" s="151">
        <v>0</v>
      </c>
      <c r="I17" s="151">
        <v>0</v>
      </c>
      <c r="J17" s="151">
        <v>0</v>
      </c>
    </row>
    <row r="18" spans="1:10" ht="10.5" customHeight="1" x14ac:dyDescent="0.3">
      <c r="A18" s="167" t="s">
        <v>135</v>
      </c>
      <c r="B18" s="158">
        <f>SUM(B19:B37)</f>
        <v>3197708.8327330002</v>
      </c>
      <c r="C18" s="158">
        <f t="shared" ref="C18:J18" si="1">SUM(C19:C37)</f>
        <v>4661.5881900000004</v>
      </c>
      <c r="D18" s="158">
        <f t="shared" si="1"/>
        <v>62895.629800000002</v>
      </c>
      <c r="E18" s="158">
        <f t="shared" si="1"/>
        <v>14813.022550000002</v>
      </c>
      <c r="F18" s="158">
        <f t="shared" si="1"/>
        <v>37.301549999999999</v>
      </c>
      <c r="G18" s="158">
        <f t="shared" si="1"/>
        <v>12332.320104999997</v>
      </c>
      <c r="H18" s="158">
        <f t="shared" si="1"/>
        <v>0</v>
      </c>
      <c r="I18" s="158">
        <f t="shared" si="1"/>
        <v>0</v>
      </c>
      <c r="J18" s="158">
        <f t="shared" si="1"/>
        <v>3151807.1112279999</v>
      </c>
    </row>
    <row r="19" spans="1:10" ht="10.5" customHeight="1" x14ac:dyDescent="0.3">
      <c r="A19" s="150" t="s">
        <v>136</v>
      </c>
      <c r="B19" s="151">
        <v>869820.72220600001</v>
      </c>
      <c r="C19" s="151">
        <v>0</v>
      </c>
      <c r="D19" s="151">
        <v>9677.2124899999999</v>
      </c>
      <c r="E19" s="151">
        <v>9617.3729899999998</v>
      </c>
      <c r="F19" s="151">
        <v>34.39911</v>
      </c>
      <c r="G19" s="151">
        <v>0</v>
      </c>
      <c r="H19" s="151">
        <v>0</v>
      </c>
      <c r="I19" s="151">
        <v>0</v>
      </c>
      <c r="J19" s="151">
        <v>860143.50971599994</v>
      </c>
    </row>
    <row r="20" spans="1:10" ht="10.5" customHeight="1" x14ac:dyDescent="0.3">
      <c r="A20" s="150" t="s">
        <v>137</v>
      </c>
      <c r="B20" s="151">
        <v>330526.31542699999</v>
      </c>
      <c r="C20" s="151">
        <v>0</v>
      </c>
      <c r="D20" s="151">
        <v>44266.891210000002</v>
      </c>
      <c r="E20" s="151">
        <v>2776.2846800000002</v>
      </c>
      <c r="F20" s="151">
        <v>0</v>
      </c>
      <c r="G20" s="151">
        <v>366.23721000000103</v>
      </c>
      <c r="H20" s="151">
        <v>0</v>
      </c>
      <c r="I20" s="151">
        <v>0</v>
      </c>
      <c r="J20" s="151">
        <v>286625.66142700001</v>
      </c>
    </row>
    <row r="21" spans="1:10" ht="10.5" customHeight="1" x14ac:dyDescent="0.3">
      <c r="A21" s="150" t="s">
        <v>138</v>
      </c>
      <c r="B21" s="151">
        <v>0</v>
      </c>
      <c r="C21" s="151">
        <v>0</v>
      </c>
      <c r="D21" s="151">
        <v>0</v>
      </c>
      <c r="E21" s="151">
        <v>0</v>
      </c>
      <c r="F21" s="151">
        <v>0</v>
      </c>
      <c r="G21" s="151">
        <v>0</v>
      </c>
      <c r="H21" s="151">
        <v>0</v>
      </c>
      <c r="I21" s="151">
        <v>0</v>
      </c>
      <c r="J21" s="151">
        <v>0</v>
      </c>
    </row>
    <row r="22" spans="1:10" ht="10.5" customHeight="1" x14ac:dyDescent="0.3">
      <c r="A22" s="150" t="s">
        <v>139</v>
      </c>
      <c r="B22" s="151">
        <v>2107.2971299999999</v>
      </c>
      <c r="C22" s="151">
        <v>0</v>
      </c>
      <c r="D22" s="151">
        <v>0</v>
      </c>
      <c r="E22" s="151">
        <v>0</v>
      </c>
      <c r="F22" s="151">
        <v>0</v>
      </c>
      <c r="G22" s="151">
        <v>0</v>
      </c>
      <c r="H22" s="151">
        <v>0</v>
      </c>
      <c r="I22" s="151">
        <v>0</v>
      </c>
      <c r="J22" s="151">
        <v>2107.2971299999999</v>
      </c>
    </row>
    <row r="23" spans="1:10" ht="10.5" customHeight="1" x14ac:dyDescent="0.3">
      <c r="A23" s="150" t="s">
        <v>140</v>
      </c>
      <c r="B23" s="151">
        <v>0</v>
      </c>
      <c r="C23" s="151">
        <v>0</v>
      </c>
      <c r="D23" s="151">
        <v>0</v>
      </c>
      <c r="E23" s="151">
        <v>0</v>
      </c>
      <c r="F23" s="151">
        <v>0</v>
      </c>
      <c r="G23" s="151">
        <v>0</v>
      </c>
      <c r="H23" s="151">
        <v>0</v>
      </c>
      <c r="I23" s="151">
        <v>0</v>
      </c>
      <c r="J23" s="151">
        <v>0</v>
      </c>
    </row>
    <row r="24" spans="1:10" ht="10.5" customHeight="1" x14ac:dyDescent="0.3">
      <c r="A24" s="150" t="s">
        <v>141</v>
      </c>
      <c r="B24" s="151">
        <v>1246968.7626700001</v>
      </c>
      <c r="C24" s="151">
        <v>0</v>
      </c>
      <c r="D24" s="151">
        <v>7606.7695700000004</v>
      </c>
      <c r="E24" s="151">
        <v>2397.84582</v>
      </c>
      <c r="F24" s="151">
        <v>0</v>
      </c>
      <c r="G24" s="151">
        <v>905.54682299999104</v>
      </c>
      <c r="H24" s="151">
        <v>0</v>
      </c>
      <c r="I24" s="151">
        <v>0</v>
      </c>
      <c r="J24" s="151">
        <v>1240267.5399229999</v>
      </c>
    </row>
    <row r="25" spans="1:10" ht="10.5" customHeight="1" x14ac:dyDescent="0.3">
      <c r="A25" s="150" t="s">
        <v>142</v>
      </c>
      <c r="B25" s="151">
        <v>80090.767240000001</v>
      </c>
      <c r="C25" s="151">
        <v>0</v>
      </c>
      <c r="D25" s="151">
        <v>0</v>
      </c>
      <c r="E25" s="151">
        <v>0</v>
      </c>
      <c r="F25" s="151">
        <v>0</v>
      </c>
      <c r="G25" s="151">
        <v>0</v>
      </c>
      <c r="H25" s="151">
        <v>0</v>
      </c>
      <c r="I25" s="151">
        <v>0</v>
      </c>
      <c r="J25" s="151">
        <v>80090.767240000001</v>
      </c>
    </row>
    <row r="26" spans="1:10" ht="10.5" customHeight="1" x14ac:dyDescent="0.3">
      <c r="A26" s="150" t="s">
        <v>143</v>
      </c>
      <c r="B26" s="151">
        <v>86485.265222999995</v>
      </c>
      <c r="C26" s="151">
        <v>3009.7505299999998</v>
      </c>
      <c r="D26" s="151">
        <v>0</v>
      </c>
      <c r="E26" s="151">
        <v>0</v>
      </c>
      <c r="F26" s="151">
        <v>2.9024399999999999</v>
      </c>
      <c r="G26" s="151">
        <v>6229.9800020000002</v>
      </c>
      <c r="H26" s="151">
        <v>0</v>
      </c>
      <c r="I26" s="151">
        <v>0</v>
      </c>
      <c r="J26" s="151">
        <v>95724.995754999996</v>
      </c>
    </row>
    <row r="27" spans="1:10" ht="10.5" customHeight="1" x14ac:dyDescent="0.3">
      <c r="A27" s="150" t="s">
        <v>144</v>
      </c>
      <c r="B27" s="151">
        <v>1457.417183</v>
      </c>
      <c r="C27" s="151">
        <v>0</v>
      </c>
      <c r="D27" s="151">
        <v>0</v>
      </c>
      <c r="E27" s="151">
        <v>0</v>
      </c>
      <c r="F27" s="151">
        <v>0</v>
      </c>
      <c r="G27" s="151">
        <v>13.589119999999999</v>
      </c>
      <c r="H27" s="151">
        <v>0</v>
      </c>
      <c r="I27" s="151">
        <v>0</v>
      </c>
      <c r="J27" s="151">
        <v>1471.0063029999999</v>
      </c>
    </row>
    <row r="28" spans="1:10" ht="10.5" customHeight="1" x14ac:dyDescent="0.3">
      <c r="A28" s="150" t="s">
        <v>155</v>
      </c>
      <c r="B28" s="151">
        <v>70332.297300000006</v>
      </c>
      <c r="C28" s="151">
        <v>0</v>
      </c>
      <c r="D28" s="151">
        <v>0</v>
      </c>
      <c r="E28" s="151">
        <v>0</v>
      </c>
      <c r="F28" s="151">
        <v>0</v>
      </c>
      <c r="G28" s="151">
        <v>920.50857000000804</v>
      </c>
      <c r="H28" s="151">
        <v>0</v>
      </c>
      <c r="I28" s="151">
        <v>0</v>
      </c>
      <c r="J28" s="151">
        <v>71252.805869999997</v>
      </c>
    </row>
    <row r="29" spans="1:10" ht="10.5" customHeight="1" x14ac:dyDescent="0.3">
      <c r="A29" s="150" t="s">
        <v>145</v>
      </c>
      <c r="B29" s="151">
        <v>10279.799999999999</v>
      </c>
      <c r="C29" s="151">
        <v>0</v>
      </c>
      <c r="D29" s="151">
        <v>0</v>
      </c>
      <c r="E29" s="151">
        <v>0</v>
      </c>
      <c r="F29" s="151">
        <v>0</v>
      </c>
      <c r="G29" s="151">
        <v>95.85</v>
      </c>
      <c r="H29" s="151">
        <v>0</v>
      </c>
      <c r="I29" s="151">
        <v>0</v>
      </c>
      <c r="J29" s="151">
        <v>10375.65</v>
      </c>
    </row>
    <row r="30" spans="1:10" ht="10.5" customHeight="1" x14ac:dyDescent="0.3">
      <c r="A30" s="150" t="s">
        <v>146</v>
      </c>
      <c r="B30" s="151">
        <v>226907.99228599999</v>
      </c>
      <c r="C30" s="151">
        <v>1280.42545</v>
      </c>
      <c r="D30" s="151">
        <v>33.377780000000001</v>
      </c>
      <c r="E30" s="151">
        <v>0.25172</v>
      </c>
      <c r="F30" s="151">
        <v>0</v>
      </c>
      <c r="G30" s="151">
        <v>156.148234</v>
      </c>
      <c r="H30" s="151">
        <v>0</v>
      </c>
      <c r="I30" s="151">
        <v>0</v>
      </c>
      <c r="J30" s="151">
        <v>228311.18818999999</v>
      </c>
    </row>
    <row r="31" spans="1:10" ht="10.5" customHeight="1" x14ac:dyDescent="0.3">
      <c r="A31" s="150" t="s">
        <v>147</v>
      </c>
      <c r="B31" s="151">
        <v>0</v>
      </c>
      <c r="C31" s="151">
        <v>0</v>
      </c>
      <c r="D31" s="151">
        <v>0</v>
      </c>
      <c r="E31" s="151">
        <v>0</v>
      </c>
      <c r="F31" s="151">
        <v>0</v>
      </c>
      <c r="G31" s="151">
        <v>0</v>
      </c>
      <c r="H31" s="151">
        <v>0</v>
      </c>
      <c r="I31" s="151">
        <v>0</v>
      </c>
      <c r="J31" s="151">
        <v>0</v>
      </c>
    </row>
    <row r="32" spans="1:10" ht="10.5" customHeight="1" x14ac:dyDescent="0.3">
      <c r="A32" s="150" t="s">
        <v>148</v>
      </c>
      <c r="B32" s="151">
        <v>17905.876</v>
      </c>
      <c r="C32" s="151">
        <v>0</v>
      </c>
      <c r="D32" s="151">
        <v>0</v>
      </c>
      <c r="E32" s="151">
        <v>0</v>
      </c>
      <c r="F32" s="151">
        <v>0</v>
      </c>
      <c r="G32" s="151">
        <v>0</v>
      </c>
      <c r="H32" s="151">
        <v>0</v>
      </c>
      <c r="I32" s="151">
        <v>0</v>
      </c>
      <c r="J32" s="151">
        <v>17905.876</v>
      </c>
    </row>
    <row r="33" spans="1:10" ht="10.5" customHeight="1" x14ac:dyDescent="0.3">
      <c r="A33" s="150" t="s">
        <v>149</v>
      </c>
      <c r="B33" s="151">
        <v>206791.59</v>
      </c>
      <c r="C33" s="151">
        <v>0</v>
      </c>
      <c r="D33" s="151">
        <v>0</v>
      </c>
      <c r="E33" s="151">
        <v>0</v>
      </c>
      <c r="F33" s="151">
        <v>0</v>
      </c>
      <c r="G33" s="151">
        <v>3199.3</v>
      </c>
      <c r="H33" s="151">
        <v>0</v>
      </c>
      <c r="I33" s="151">
        <v>0</v>
      </c>
      <c r="J33" s="151">
        <v>209990.89</v>
      </c>
    </row>
    <row r="34" spans="1:10" ht="10.5" customHeight="1" x14ac:dyDescent="0.3">
      <c r="A34" s="150" t="s">
        <v>150</v>
      </c>
      <c r="B34" s="151">
        <v>15149.286708</v>
      </c>
      <c r="C34" s="151">
        <v>371.41221000000002</v>
      </c>
      <c r="D34" s="151">
        <v>0</v>
      </c>
      <c r="E34" s="151">
        <v>0</v>
      </c>
      <c r="F34" s="151">
        <v>0</v>
      </c>
      <c r="G34" s="151">
        <v>147.67400799999899</v>
      </c>
      <c r="H34" s="151">
        <v>0</v>
      </c>
      <c r="I34" s="151">
        <v>0</v>
      </c>
      <c r="J34" s="151">
        <v>15668.372926</v>
      </c>
    </row>
    <row r="35" spans="1:10" ht="10.5" customHeight="1" x14ac:dyDescent="0.3">
      <c r="A35" s="150" t="s">
        <v>151</v>
      </c>
      <c r="B35" s="151">
        <v>31256.375918000002</v>
      </c>
      <c r="C35" s="151">
        <v>0</v>
      </c>
      <c r="D35" s="151">
        <v>0</v>
      </c>
      <c r="E35" s="151">
        <v>0</v>
      </c>
      <c r="F35" s="151">
        <v>0</v>
      </c>
      <c r="G35" s="151">
        <v>291.437929999998</v>
      </c>
      <c r="H35" s="151">
        <v>0</v>
      </c>
      <c r="I35" s="151">
        <v>0</v>
      </c>
      <c r="J35" s="151">
        <v>31547.813848000002</v>
      </c>
    </row>
    <row r="36" spans="1:10" ht="10.5" customHeight="1" x14ac:dyDescent="0.3">
      <c r="A36" s="150" t="s">
        <v>152</v>
      </c>
      <c r="B36" s="151">
        <v>1248.244592</v>
      </c>
      <c r="C36" s="151">
        <v>0</v>
      </c>
      <c r="D36" s="151">
        <v>1254.2927999999999</v>
      </c>
      <c r="E36" s="151">
        <v>18.659749999999999</v>
      </c>
      <c r="F36" s="151">
        <v>0</v>
      </c>
      <c r="G36" s="151">
        <v>6.0482080000001002</v>
      </c>
      <c r="H36" s="151">
        <v>0</v>
      </c>
      <c r="I36" s="151">
        <v>0</v>
      </c>
      <c r="J36" s="151">
        <v>0</v>
      </c>
    </row>
    <row r="37" spans="1:10" ht="10.5" customHeight="1" x14ac:dyDescent="0.3">
      <c r="A37" s="150" t="s">
        <v>153</v>
      </c>
      <c r="B37" s="151">
        <v>380.82285000000002</v>
      </c>
      <c r="C37" s="151">
        <v>0</v>
      </c>
      <c r="D37" s="151">
        <v>57.085949999999997</v>
      </c>
      <c r="E37" s="151">
        <v>2.6075900000000001</v>
      </c>
      <c r="F37" s="151">
        <v>0</v>
      </c>
      <c r="G37" s="151">
        <v>0</v>
      </c>
      <c r="H37" s="151">
        <v>0</v>
      </c>
      <c r="I37" s="151">
        <v>0</v>
      </c>
      <c r="J37" s="151">
        <v>323.73689999999999</v>
      </c>
    </row>
    <row r="38" spans="1:10" ht="10.5" customHeight="1" x14ac:dyDescent="0.3">
      <c r="A38" s="167" t="s">
        <v>156</v>
      </c>
      <c r="B38" s="158">
        <f>SUM(B39:B44)</f>
        <v>643411.61313499999</v>
      </c>
      <c r="C38" s="158">
        <f t="shared" ref="C38:J38" si="2">SUM(C39:C44)</f>
        <v>0</v>
      </c>
      <c r="D38" s="158">
        <f t="shared" si="2"/>
        <v>14944.0296</v>
      </c>
      <c r="E38" s="158">
        <f t="shared" si="2"/>
        <v>4175.4414799999995</v>
      </c>
      <c r="F38" s="158">
        <f t="shared" si="2"/>
        <v>124.91929</v>
      </c>
      <c r="G38" s="158">
        <f t="shared" si="2"/>
        <v>95.795121000014205</v>
      </c>
      <c r="H38" s="158">
        <f t="shared" si="2"/>
        <v>0</v>
      </c>
      <c r="I38" s="158">
        <f t="shared" si="2"/>
        <v>0</v>
      </c>
      <c r="J38" s="158">
        <f t="shared" si="2"/>
        <v>628563.37865600002</v>
      </c>
    </row>
    <row r="39" spans="1:10" ht="10.5" customHeight="1" x14ac:dyDescent="0.3">
      <c r="A39" s="150" t="s">
        <v>157</v>
      </c>
      <c r="B39" s="151">
        <v>107902.41479</v>
      </c>
      <c r="C39" s="151">
        <v>0</v>
      </c>
      <c r="D39" s="151">
        <v>14944.0296</v>
      </c>
      <c r="E39" s="151">
        <v>1712.48063</v>
      </c>
      <c r="F39" s="151">
        <v>0</v>
      </c>
      <c r="G39" s="151">
        <v>0</v>
      </c>
      <c r="H39" s="151">
        <v>0</v>
      </c>
      <c r="I39" s="151">
        <v>0</v>
      </c>
      <c r="J39" s="151">
        <v>92958.385190000001</v>
      </c>
    </row>
    <row r="40" spans="1:10" ht="10.5" customHeight="1" x14ac:dyDescent="0.3">
      <c r="A40" s="150" t="s">
        <v>158</v>
      </c>
      <c r="B40" s="151">
        <v>525235.28396999999</v>
      </c>
      <c r="C40" s="151">
        <v>0</v>
      </c>
      <c r="D40" s="151">
        <v>0</v>
      </c>
      <c r="E40" s="151">
        <v>2462.9608499999999</v>
      </c>
      <c r="F40" s="151">
        <v>124.91929</v>
      </c>
      <c r="G40" s="151">
        <v>1.4901161193847699E-11</v>
      </c>
      <c r="H40" s="151">
        <v>0</v>
      </c>
      <c r="I40" s="151">
        <v>0</v>
      </c>
      <c r="J40" s="151">
        <v>525235.28396999999</v>
      </c>
    </row>
    <row r="41" spans="1:10" ht="10.5" customHeight="1" x14ac:dyDescent="0.3">
      <c r="A41" s="150" t="s">
        <v>160</v>
      </c>
      <c r="B41" s="151">
        <v>0</v>
      </c>
      <c r="C41" s="151">
        <v>0</v>
      </c>
      <c r="D41" s="151">
        <v>0</v>
      </c>
      <c r="E41" s="151">
        <v>0</v>
      </c>
      <c r="F41" s="151">
        <v>0</v>
      </c>
      <c r="G41" s="151">
        <v>0</v>
      </c>
      <c r="H41" s="151">
        <v>0</v>
      </c>
      <c r="I41" s="151">
        <v>0</v>
      </c>
      <c r="J41" s="151">
        <v>0</v>
      </c>
    </row>
    <row r="42" spans="1:10" ht="10.5" customHeight="1" x14ac:dyDescent="0.3">
      <c r="A42" s="150" t="s">
        <v>161</v>
      </c>
      <c r="B42" s="151">
        <v>0</v>
      </c>
      <c r="C42" s="151">
        <v>0</v>
      </c>
      <c r="D42" s="151">
        <v>0</v>
      </c>
      <c r="E42" s="151">
        <v>0</v>
      </c>
      <c r="F42" s="151">
        <v>0</v>
      </c>
      <c r="G42" s="151">
        <v>0</v>
      </c>
      <c r="H42" s="151">
        <v>0</v>
      </c>
      <c r="I42" s="151">
        <v>0</v>
      </c>
      <c r="J42" s="151">
        <v>0</v>
      </c>
    </row>
    <row r="43" spans="1:10" ht="10.5" customHeight="1" x14ac:dyDescent="0.3">
      <c r="A43" s="150" t="s">
        <v>162</v>
      </c>
      <c r="B43" s="151">
        <v>10273.914375</v>
      </c>
      <c r="C43" s="151">
        <v>0</v>
      </c>
      <c r="D43" s="151">
        <v>0</v>
      </c>
      <c r="E43" s="151">
        <v>0</v>
      </c>
      <c r="F43" s="151">
        <v>0</v>
      </c>
      <c r="G43" s="151">
        <v>95.795120999999298</v>
      </c>
      <c r="H43" s="151">
        <v>0</v>
      </c>
      <c r="I43" s="151">
        <v>0</v>
      </c>
      <c r="J43" s="151">
        <v>10369.709495999999</v>
      </c>
    </row>
    <row r="44" spans="1:10" ht="10.5" customHeight="1" x14ac:dyDescent="0.3">
      <c r="A44" s="150" t="s">
        <v>163</v>
      </c>
      <c r="B44" s="151"/>
      <c r="C44" s="151"/>
      <c r="D44" s="151"/>
      <c r="E44" s="151"/>
      <c r="F44" s="151"/>
      <c r="G44" s="151"/>
      <c r="H44" s="151"/>
      <c r="I44" s="151"/>
      <c r="J44" s="151"/>
    </row>
    <row r="45" spans="1:10" ht="10.5" customHeight="1" x14ac:dyDescent="0.3">
      <c r="A45" s="148" t="s">
        <v>164</v>
      </c>
      <c r="B45" s="158"/>
      <c r="C45" s="158"/>
      <c r="D45" s="158"/>
      <c r="E45" s="158"/>
      <c r="F45" s="158"/>
      <c r="G45" s="158"/>
      <c r="H45" s="158"/>
      <c r="I45" s="158"/>
      <c r="J45" s="158"/>
    </row>
    <row r="46" spans="1:10" ht="10.5" customHeight="1" x14ac:dyDescent="0.3">
      <c r="A46" s="154" t="s">
        <v>165</v>
      </c>
      <c r="B46" s="162"/>
      <c r="C46" s="162"/>
      <c r="D46" s="162"/>
      <c r="E46" s="162"/>
      <c r="F46" s="162"/>
      <c r="G46" s="162"/>
      <c r="H46" s="162"/>
      <c r="I46" s="162"/>
      <c r="J46" s="162"/>
    </row>
    <row r="47" spans="1:10" ht="10.5" customHeight="1" x14ac:dyDescent="0.3">
      <c r="A47" s="150" t="s">
        <v>166</v>
      </c>
      <c r="B47" s="151">
        <v>0</v>
      </c>
      <c r="C47" s="151">
        <v>0</v>
      </c>
      <c r="D47" s="151">
        <v>0</v>
      </c>
      <c r="E47" s="151">
        <v>0</v>
      </c>
      <c r="F47" s="151">
        <v>0</v>
      </c>
      <c r="G47" s="151">
        <v>0</v>
      </c>
      <c r="H47" s="151">
        <v>0</v>
      </c>
      <c r="I47" s="151">
        <v>0</v>
      </c>
      <c r="J47" s="151">
        <v>0</v>
      </c>
    </row>
    <row r="48" spans="1:10" ht="10.5" customHeight="1" x14ac:dyDescent="0.3">
      <c r="A48" s="150" t="s">
        <v>167</v>
      </c>
      <c r="B48" s="151">
        <v>0</v>
      </c>
      <c r="C48" s="151">
        <v>0</v>
      </c>
      <c r="D48" s="151">
        <v>0</v>
      </c>
      <c r="E48" s="151">
        <v>0</v>
      </c>
      <c r="F48" s="151">
        <v>0</v>
      </c>
      <c r="G48" s="151">
        <v>0</v>
      </c>
      <c r="H48" s="151">
        <v>0</v>
      </c>
      <c r="I48" s="151">
        <v>0</v>
      </c>
      <c r="J48" s="151">
        <v>0</v>
      </c>
    </row>
    <row r="49" spans="1:10" ht="10.5" customHeight="1" x14ac:dyDescent="0.3">
      <c r="A49" s="150" t="s">
        <v>168</v>
      </c>
      <c r="B49" s="151"/>
      <c r="C49" s="151"/>
      <c r="D49" s="151"/>
      <c r="E49" s="151"/>
      <c r="F49" s="151"/>
      <c r="G49" s="151"/>
      <c r="H49" s="151"/>
      <c r="I49" s="151"/>
      <c r="J49" s="151"/>
    </row>
    <row r="50" spans="1:10" ht="10.5" customHeight="1" x14ac:dyDescent="0.3">
      <c r="A50" s="148" t="s">
        <v>169</v>
      </c>
      <c r="B50" s="149">
        <f>SUM(B51:B69)</f>
        <v>15162440.2249</v>
      </c>
      <c r="C50" s="149">
        <f t="shared" ref="C50:J50" si="3">SUM(C51:C69)</f>
        <v>0</v>
      </c>
      <c r="D50" s="149">
        <f t="shared" si="3"/>
        <v>158393.8449</v>
      </c>
      <c r="E50" s="149">
        <f t="shared" si="3"/>
        <v>307443.22868</v>
      </c>
      <c r="F50" s="149">
        <f t="shared" si="3"/>
        <v>937.66912000000002</v>
      </c>
      <c r="G50" s="149">
        <f t="shared" si="3"/>
        <v>0</v>
      </c>
      <c r="H50" s="149">
        <f t="shared" si="3"/>
        <v>0</v>
      </c>
      <c r="I50" s="149">
        <f t="shared" si="3"/>
        <v>0</v>
      </c>
      <c r="J50" s="149">
        <f t="shared" si="3"/>
        <v>15004046.379999999</v>
      </c>
    </row>
    <row r="51" spans="1:10" ht="10.5" customHeight="1" x14ac:dyDescent="0.3">
      <c r="A51" s="150" t="s">
        <v>170</v>
      </c>
      <c r="B51" s="151">
        <v>104793.92</v>
      </c>
      <c r="C51" s="151">
        <v>0</v>
      </c>
      <c r="D51" s="151">
        <v>0</v>
      </c>
      <c r="E51" s="151">
        <v>0</v>
      </c>
      <c r="F51" s="151">
        <v>0</v>
      </c>
      <c r="G51" s="151">
        <v>0</v>
      </c>
      <c r="H51" s="151">
        <v>0</v>
      </c>
      <c r="I51" s="151">
        <v>0</v>
      </c>
      <c r="J51" s="151">
        <v>104793.92</v>
      </c>
    </row>
    <row r="52" spans="1:10" ht="10.5" customHeight="1" x14ac:dyDescent="0.3">
      <c r="A52" s="150" t="s">
        <v>171</v>
      </c>
      <c r="B52" s="151">
        <v>389049.46860000002</v>
      </c>
      <c r="C52" s="151">
        <v>0</v>
      </c>
      <c r="D52" s="151">
        <v>0</v>
      </c>
      <c r="E52" s="151">
        <v>0</v>
      </c>
      <c r="F52" s="151">
        <v>0</v>
      </c>
      <c r="G52" s="151">
        <v>0</v>
      </c>
      <c r="H52" s="151">
        <v>0</v>
      </c>
      <c r="I52" s="151">
        <v>0</v>
      </c>
      <c r="J52" s="151">
        <v>389049.46860000002</v>
      </c>
    </row>
    <row r="53" spans="1:10" ht="10.5" customHeight="1" x14ac:dyDescent="0.3">
      <c r="A53" s="150" t="s">
        <v>172</v>
      </c>
      <c r="B53" s="151">
        <v>10540.095799999999</v>
      </c>
      <c r="C53" s="151">
        <v>0</v>
      </c>
      <c r="D53" s="151">
        <v>0</v>
      </c>
      <c r="E53" s="151">
        <v>263.50240000000002</v>
      </c>
      <c r="F53" s="151">
        <v>0</v>
      </c>
      <c r="G53" s="151">
        <v>0</v>
      </c>
      <c r="H53" s="151">
        <v>0</v>
      </c>
      <c r="I53" s="151">
        <v>0</v>
      </c>
      <c r="J53" s="151">
        <v>10540.095799999999</v>
      </c>
    </row>
    <row r="54" spans="1:10" ht="10.5" customHeight="1" x14ac:dyDescent="0.3">
      <c r="A54" s="150" t="s">
        <v>173</v>
      </c>
      <c r="B54" s="151">
        <v>9873.0241999999998</v>
      </c>
      <c r="C54" s="151">
        <v>0</v>
      </c>
      <c r="D54" s="151">
        <v>0</v>
      </c>
      <c r="E54" s="151">
        <v>246.82561000000001</v>
      </c>
      <c r="F54" s="151">
        <v>0</v>
      </c>
      <c r="G54" s="151">
        <v>0</v>
      </c>
      <c r="H54" s="151">
        <v>0</v>
      </c>
      <c r="I54" s="151">
        <v>0</v>
      </c>
      <c r="J54" s="151">
        <v>9873.0241999999998</v>
      </c>
    </row>
    <row r="55" spans="1:10" ht="10.5" customHeight="1" x14ac:dyDescent="0.3">
      <c r="A55" s="150" t="s">
        <v>174</v>
      </c>
      <c r="B55" s="151">
        <v>51438.328500000003</v>
      </c>
      <c r="C55" s="151">
        <v>0</v>
      </c>
      <c r="D55" s="151">
        <v>0</v>
      </c>
      <c r="E55" s="151">
        <v>1285.95821</v>
      </c>
      <c r="F55" s="151">
        <v>0</v>
      </c>
      <c r="G55" s="151">
        <v>0</v>
      </c>
      <c r="H55" s="151">
        <v>0</v>
      </c>
      <c r="I55" s="151">
        <v>0</v>
      </c>
      <c r="J55" s="151">
        <v>51438.328500000003</v>
      </c>
    </row>
    <row r="56" spans="1:10" ht="10.5" customHeight="1" x14ac:dyDescent="0.3">
      <c r="A56" s="150" t="s">
        <v>175</v>
      </c>
      <c r="B56" s="151">
        <v>2669.1977000000002</v>
      </c>
      <c r="C56" s="151">
        <v>0</v>
      </c>
      <c r="D56" s="151">
        <v>0</v>
      </c>
      <c r="E56" s="151">
        <v>66.729939999999999</v>
      </c>
      <c r="F56" s="151">
        <v>0</v>
      </c>
      <c r="G56" s="151">
        <v>0</v>
      </c>
      <c r="H56" s="151">
        <v>0</v>
      </c>
      <c r="I56" s="151">
        <v>0</v>
      </c>
      <c r="J56" s="151">
        <v>2669.1977000000002</v>
      </c>
    </row>
    <row r="57" spans="1:10" ht="10.5" customHeight="1" x14ac:dyDescent="0.3">
      <c r="A57" s="150" t="s">
        <v>176</v>
      </c>
      <c r="B57" s="151">
        <v>10941.067800000001</v>
      </c>
      <c r="C57" s="151">
        <v>0</v>
      </c>
      <c r="D57" s="151">
        <v>0</v>
      </c>
      <c r="E57" s="151">
        <v>273.52670000000001</v>
      </c>
      <c r="F57" s="151">
        <v>0</v>
      </c>
      <c r="G57" s="151">
        <v>0</v>
      </c>
      <c r="H57" s="151">
        <v>0</v>
      </c>
      <c r="I57" s="151">
        <v>0</v>
      </c>
      <c r="J57" s="151">
        <v>10941.067800000001</v>
      </c>
    </row>
    <row r="58" spans="1:10" ht="10.5" customHeight="1" x14ac:dyDescent="0.3">
      <c r="A58" s="150" t="s">
        <v>177</v>
      </c>
      <c r="B58" s="151">
        <v>7009.7196000000004</v>
      </c>
      <c r="C58" s="151">
        <v>0</v>
      </c>
      <c r="D58" s="151">
        <v>0</v>
      </c>
      <c r="E58" s="151">
        <v>175.24298999999999</v>
      </c>
      <c r="F58" s="151">
        <v>7.5</v>
      </c>
      <c r="G58" s="151">
        <v>0</v>
      </c>
      <c r="H58" s="151">
        <v>0</v>
      </c>
      <c r="I58" s="151">
        <v>0</v>
      </c>
      <c r="J58" s="151">
        <v>7009.7196000000004</v>
      </c>
    </row>
    <row r="59" spans="1:10" ht="10.5" customHeight="1" x14ac:dyDescent="0.3">
      <c r="A59" s="150" t="s">
        <v>178</v>
      </c>
      <c r="B59" s="151">
        <v>9420.1080999999995</v>
      </c>
      <c r="C59" s="151">
        <v>0</v>
      </c>
      <c r="D59" s="151">
        <v>0</v>
      </c>
      <c r="E59" s="151">
        <v>235.5027</v>
      </c>
      <c r="F59" s="151">
        <v>0</v>
      </c>
      <c r="G59" s="151">
        <v>0</v>
      </c>
      <c r="H59" s="151">
        <v>0</v>
      </c>
      <c r="I59" s="151">
        <v>0</v>
      </c>
      <c r="J59" s="151">
        <v>9420.1080999999995</v>
      </c>
    </row>
    <row r="60" spans="1:10" ht="10.5" customHeight="1" x14ac:dyDescent="0.3">
      <c r="A60" s="150" t="s">
        <v>179</v>
      </c>
      <c r="B60" s="151">
        <v>31035.232800000002</v>
      </c>
      <c r="C60" s="151">
        <v>0</v>
      </c>
      <c r="D60" s="151">
        <v>0</v>
      </c>
      <c r="E60" s="151">
        <v>775.88081999999997</v>
      </c>
      <c r="F60" s="151">
        <v>0</v>
      </c>
      <c r="G60" s="151">
        <v>0</v>
      </c>
      <c r="H60" s="151">
        <v>0</v>
      </c>
      <c r="I60" s="151">
        <v>0</v>
      </c>
      <c r="J60" s="151">
        <v>31035.232800000002</v>
      </c>
    </row>
    <row r="61" spans="1:10" ht="10.5" customHeight="1" x14ac:dyDescent="0.3">
      <c r="A61" s="150" t="s">
        <v>180</v>
      </c>
      <c r="B61" s="151">
        <v>12752.7322</v>
      </c>
      <c r="C61" s="151">
        <v>0</v>
      </c>
      <c r="D61" s="151">
        <v>0</v>
      </c>
      <c r="E61" s="151">
        <v>318.81831</v>
      </c>
      <c r="F61" s="151">
        <v>0</v>
      </c>
      <c r="G61" s="151">
        <v>0</v>
      </c>
      <c r="H61" s="151">
        <v>0</v>
      </c>
      <c r="I61" s="151">
        <v>0</v>
      </c>
      <c r="J61" s="151">
        <v>12752.7322</v>
      </c>
    </row>
    <row r="62" spans="1:10" ht="10.5" customHeight="1" x14ac:dyDescent="0.3">
      <c r="A62" s="150" t="s">
        <v>181</v>
      </c>
      <c r="B62" s="151">
        <v>5053.1584999999995</v>
      </c>
      <c r="C62" s="151">
        <v>0</v>
      </c>
      <c r="D62" s="151">
        <v>0</v>
      </c>
      <c r="E62" s="151">
        <v>126.32896</v>
      </c>
      <c r="F62" s="151">
        <v>0</v>
      </c>
      <c r="G62" s="151">
        <v>0</v>
      </c>
      <c r="H62" s="151">
        <v>0</v>
      </c>
      <c r="I62" s="151">
        <v>0</v>
      </c>
      <c r="J62" s="151">
        <v>5053.1584999999995</v>
      </c>
    </row>
    <row r="63" spans="1:10" ht="10.5" customHeight="1" x14ac:dyDescent="0.3">
      <c r="A63" s="150" t="s">
        <v>182</v>
      </c>
      <c r="B63" s="151">
        <v>904447.79280000005</v>
      </c>
      <c r="C63" s="151">
        <v>0</v>
      </c>
      <c r="D63" s="151">
        <v>100494.1992</v>
      </c>
      <c r="E63" s="151">
        <v>0</v>
      </c>
      <c r="F63" s="151">
        <v>0</v>
      </c>
      <c r="G63" s="151">
        <v>0</v>
      </c>
      <c r="H63" s="151">
        <v>0</v>
      </c>
      <c r="I63" s="151">
        <v>0</v>
      </c>
      <c r="J63" s="151">
        <v>803953.59360000002</v>
      </c>
    </row>
    <row r="64" spans="1:10" ht="10.5" customHeight="1" x14ac:dyDescent="0.3">
      <c r="A64" s="150" t="s">
        <v>183</v>
      </c>
      <c r="B64" s="151">
        <v>200000</v>
      </c>
      <c r="C64" s="151">
        <v>0</v>
      </c>
      <c r="D64" s="151">
        <v>2000</v>
      </c>
      <c r="E64" s="151">
        <v>7250</v>
      </c>
      <c r="F64" s="151">
        <v>930.16912000000002</v>
      </c>
      <c r="G64" s="151">
        <v>0</v>
      </c>
      <c r="H64" s="151">
        <v>0</v>
      </c>
      <c r="I64" s="151">
        <v>0</v>
      </c>
      <c r="J64" s="151">
        <v>198000</v>
      </c>
    </row>
    <row r="65" spans="1:10" ht="10.5" customHeight="1" x14ac:dyDescent="0.3">
      <c r="A65" s="150" t="s">
        <v>184</v>
      </c>
      <c r="B65" s="151">
        <v>2982942.4219999998</v>
      </c>
      <c r="C65" s="151">
        <v>0</v>
      </c>
      <c r="D65" s="151">
        <v>0</v>
      </c>
      <c r="E65" s="151">
        <v>74573.560549999995</v>
      </c>
      <c r="F65" s="151">
        <v>0</v>
      </c>
      <c r="G65" s="151">
        <v>0</v>
      </c>
      <c r="H65" s="151">
        <v>0</v>
      </c>
      <c r="I65" s="151">
        <v>0</v>
      </c>
      <c r="J65" s="151">
        <v>2982942.4219999998</v>
      </c>
    </row>
    <row r="66" spans="1:10" ht="10.5" customHeight="1" x14ac:dyDescent="0.3">
      <c r="A66" s="150" t="s">
        <v>185</v>
      </c>
      <c r="B66" s="151">
        <v>503096.8113</v>
      </c>
      <c r="C66" s="151">
        <v>0</v>
      </c>
      <c r="D66" s="151">
        <v>55899.645700000001</v>
      </c>
      <c r="E66" s="151">
        <v>17356.83999</v>
      </c>
      <c r="F66" s="151">
        <v>0</v>
      </c>
      <c r="G66" s="151">
        <v>0</v>
      </c>
      <c r="H66" s="151">
        <v>0</v>
      </c>
      <c r="I66" s="151">
        <v>0</v>
      </c>
      <c r="J66" s="151">
        <v>447197.16560000001</v>
      </c>
    </row>
    <row r="67" spans="1:10" ht="10.5" customHeight="1" x14ac:dyDescent="0.3">
      <c r="A67" s="150" t="s">
        <v>186</v>
      </c>
      <c r="B67" s="151">
        <v>5927377.1449999996</v>
      </c>
      <c r="C67" s="151">
        <v>0</v>
      </c>
      <c r="D67" s="151">
        <v>0</v>
      </c>
      <c r="E67" s="151">
        <v>204494.51149999999</v>
      </c>
      <c r="F67" s="151">
        <v>0</v>
      </c>
      <c r="G67" s="151">
        <v>0</v>
      </c>
      <c r="H67" s="151">
        <v>0</v>
      </c>
      <c r="I67" s="151">
        <v>0</v>
      </c>
      <c r="J67" s="151">
        <v>5927377.1449999996</v>
      </c>
    </row>
    <row r="68" spans="1:10" ht="10.5" customHeight="1" x14ac:dyDescent="0.3">
      <c r="A68" s="150" t="s">
        <v>195</v>
      </c>
      <c r="B68" s="151">
        <v>2200000</v>
      </c>
      <c r="C68" s="151"/>
      <c r="D68" s="151"/>
      <c r="E68" s="151"/>
      <c r="F68" s="151"/>
      <c r="G68" s="151"/>
      <c r="H68" s="151"/>
      <c r="I68" s="151"/>
      <c r="J68" s="151">
        <v>2200000</v>
      </c>
    </row>
    <row r="69" spans="1:10" ht="10.5" customHeight="1" x14ac:dyDescent="0.3">
      <c r="A69" s="150" t="s">
        <v>188</v>
      </c>
      <c r="B69" s="151">
        <v>1800000</v>
      </c>
      <c r="C69" s="151"/>
      <c r="D69" s="151"/>
      <c r="E69" s="151"/>
      <c r="F69" s="151"/>
      <c r="G69" s="151"/>
      <c r="H69" s="151"/>
      <c r="I69" s="151"/>
      <c r="J69" s="151">
        <v>1800000</v>
      </c>
    </row>
    <row r="70" spans="1:10" ht="11.25" customHeight="1" x14ac:dyDescent="0.3">
      <c r="A70" s="168" t="s">
        <v>189</v>
      </c>
      <c r="B70" s="149"/>
      <c r="C70" s="149"/>
      <c r="D70" s="149"/>
      <c r="E70" s="149"/>
      <c r="F70" s="149"/>
      <c r="G70" s="149"/>
      <c r="H70" s="149"/>
      <c r="I70" s="149"/>
      <c r="J70" s="149"/>
    </row>
    <row r="71" spans="1:10" ht="11.25" customHeight="1" x14ac:dyDescent="0.3">
      <c r="A71" s="156" t="s">
        <v>190</v>
      </c>
      <c r="B71" s="169">
        <f>SUM(B72:B73)</f>
        <v>1656022</v>
      </c>
      <c r="C71" s="169">
        <f t="shared" ref="C71:J71" si="4">SUM(C72:C73)</f>
        <v>0</v>
      </c>
      <c r="D71" s="169">
        <f t="shared" si="4"/>
        <v>0</v>
      </c>
      <c r="E71" s="169">
        <f t="shared" si="4"/>
        <v>0</v>
      </c>
      <c r="F71" s="169">
        <f t="shared" si="4"/>
        <v>20</v>
      </c>
      <c r="G71" s="169">
        <f t="shared" si="4"/>
        <v>0</v>
      </c>
      <c r="H71" s="169">
        <f t="shared" si="4"/>
        <v>0</v>
      </c>
      <c r="I71" s="169">
        <f t="shared" si="4"/>
        <v>0</v>
      </c>
      <c r="J71" s="169">
        <f t="shared" si="4"/>
        <v>1656022</v>
      </c>
    </row>
    <row r="72" spans="1:10" x14ac:dyDescent="0.3">
      <c r="A72" s="159" t="s">
        <v>191</v>
      </c>
      <c r="B72" s="151">
        <v>1000000</v>
      </c>
      <c r="C72" s="151">
        <v>0</v>
      </c>
      <c r="D72" s="151">
        <v>0</v>
      </c>
      <c r="E72" s="151">
        <v>0</v>
      </c>
      <c r="F72" s="151">
        <v>20</v>
      </c>
      <c r="G72" s="151">
        <v>0</v>
      </c>
      <c r="H72" s="151">
        <v>0</v>
      </c>
      <c r="I72" s="151">
        <v>0</v>
      </c>
      <c r="J72" s="151">
        <v>1000000</v>
      </c>
    </row>
    <row r="73" spans="1:10" x14ac:dyDescent="0.3">
      <c r="A73" s="160" t="s">
        <v>192</v>
      </c>
      <c r="B73" s="163">
        <v>656022</v>
      </c>
      <c r="C73" s="163">
        <v>0</v>
      </c>
      <c r="D73" s="163">
        <v>0</v>
      </c>
      <c r="E73" s="163">
        <v>0</v>
      </c>
      <c r="F73" s="163">
        <v>0</v>
      </c>
      <c r="G73" s="163">
        <v>0</v>
      </c>
      <c r="H73" s="163">
        <v>0</v>
      </c>
      <c r="I73" s="163">
        <v>0</v>
      </c>
      <c r="J73" s="163">
        <v>656022</v>
      </c>
    </row>
    <row r="74" spans="1:10" ht="10.5" customHeight="1" x14ac:dyDescent="0.3">
      <c r="B74" s="161"/>
    </row>
    <row r="75" spans="1:10" ht="10.5" customHeight="1" x14ac:dyDescent="0.3">
      <c r="B75" s="161"/>
    </row>
    <row r="76" spans="1:10" ht="10.5" customHeight="1" x14ac:dyDescent="0.3">
      <c r="B76" s="161"/>
    </row>
  </sheetData>
  <mergeCells count="4">
    <mergeCell ref="A2:J2"/>
    <mergeCell ref="A3:J3"/>
    <mergeCell ref="A4:J4"/>
    <mergeCell ref="A5:J5"/>
  </mergeCells>
  <hyperlinks>
    <hyperlink ref="A1" location="INDICE!A1" display="Menú Principal " xr:uid="{E0AEBF23-2ADE-430B-AA8B-6BEEB879E698}"/>
  </hyperlinks>
  <pageMargins left="0.7" right="0.7" top="0.75" bottom="0.75" header="0.3" footer="0.3"/>
  <pageSetup scale="54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0">
    <tabColor theme="7" tint="0.39997558519241921"/>
    <pageSetUpPr fitToPage="1"/>
  </sheetPr>
  <dimension ref="A1:J70"/>
  <sheetViews>
    <sheetView showGridLines="0" zoomScale="85" zoomScaleNormal="85" workbookViewId="0"/>
  </sheetViews>
  <sheetFormatPr baseColWidth="10" defaultRowHeight="14.4" x14ac:dyDescent="0.3"/>
  <cols>
    <col min="1" max="1" width="41.44140625" customWidth="1"/>
    <col min="2" max="2" width="17.44140625" customWidth="1"/>
    <col min="3" max="3" width="14.44140625" customWidth="1"/>
    <col min="4" max="5" width="13.44140625" customWidth="1"/>
    <col min="6" max="6" width="12.44140625" customWidth="1"/>
    <col min="7" max="7" width="14.44140625" customWidth="1"/>
    <col min="8" max="9" width="12.44140625" customWidth="1"/>
    <col min="10" max="10" width="15.44140625" customWidth="1"/>
  </cols>
  <sheetData>
    <row r="1" spans="1:10" x14ac:dyDescent="0.3">
      <c r="A1" s="498" t="s">
        <v>5033</v>
      </c>
    </row>
    <row r="2" spans="1:10" ht="10.5" customHeight="1" x14ac:dyDescent="0.3">
      <c r="A2" s="538" t="s">
        <v>121</v>
      </c>
      <c r="B2" s="539"/>
      <c r="C2" s="539"/>
      <c r="D2" s="539"/>
      <c r="E2" s="539"/>
      <c r="F2" s="539"/>
      <c r="G2" s="539"/>
      <c r="H2" s="539"/>
      <c r="I2" s="539"/>
      <c r="J2" s="540"/>
    </row>
    <row r="3" spans="1:10" ht="10.5" customHeight="1" x14ac:dyDescent="0.3">
      <c r="A3" s="541" t="s">
        <v>196</v>
      </c>
      <c r="B3" s="542"/>
      <c r="C3" s="542"/>
      <c r="D3" s="542"/>
      <c r="E3" s="542"/>
      <c r="F3" s="542"/>
      <c r="G3" s="542"/>
      <c r="H3" s="542"/>
      <c r="I3" s="542"/>
      <c r="J3" s="543"/>
    </row>
    <row r="4" spans="1:10" ht="10.5" customHeight="1" x14ac:dyDescent="0.3">
      <c r="A4" s="544" t="s">
        <v>4673</v>
      </c>
      <c r="B4" s="545"/>
      <c r="C4" s="545"/>
      <c r="D4" s="545"/>
      <c r="E4" s="545"/>
      <c r="F4" s="545"/>
      <c r="G4" s="545"/>
      <c r="H4" s="545"/>
      <c r="I4" s="545"/>
      <c r="J4" s="546"/>
    </row>
    <row r="5" spans="1:10" ht="10.5" customHeight="1" x14ac:dyDescent="0.3">
      <c r="A5" s="547" t="s">
        <v>197</v>
      </c>
      <c r="B5" s="548"/>
      <c r="C5" s="548"/>
      <c r="D5" s="548"/>
      <c r="E5" s="548"/>
      <c r="F5" s="548"/>
      <c r="G5" s="548"/>
      <c r="H5" s="548"/>
      <c r="I5" s="548"/>
      <c r="J5" s="549"/>
    </row>
    <row r="6" spans="1:10" ht="10.5" customHeight="1" x14ac:dyDescent="0.3">
      <c r="B6" s="164"/>
      <c r="C6" s="164"/>
      <c r="D6" s="164"/>
      <c r="E6" s="164"/>
      <c r="F6" s="164"/>
      <c r="G6" s="164"/>
      <c r="H6" s="164"/>
      <c r="I6" s="164"/>
      <c r="J6" s="164"/>
    </row>
    <row r="7" spans="1:10" ht="25.5" customHeight="1" x14ac:dyDescent="0.3">
      <c r="A7" s="145" t="s">
        <v>124</v>
      </c>
      <c r="B7" s="117" t="s">
        <v>230</v>
      </c>
      <c r="C7" s="117" t="s">
        <v>65</v>
      </c>
      <c r="D7" s="117" t="s">
        <v>66</v>
      </c>
      <c r="E7" s="117" t="s">
        <v>67</v>
      </c>
      <c r="F7" s="117" t="s">
        <v>68</v>
      </c>
      <c r="G7" s="117" t="s">
        <v>69</v>
      </c>
      <c r="H7" s="117" t="s">
        <v>70</v>
      </c>
      <c r="I7" s="117" t="s">
        <v>71</v>
      </c>
      <c r="J7" s="117" t="s">
        <v>4548</v>
      </c>
    </row>
    <row r="8" spans="1:10" ht="10.5" customHeight="1" x14ac:dyDescent="0.3">
      <c r="A8" s="165" t="s">
        <v>125</v>
      </c>
      <c r="B8" s="166"/>
      <c r="C8" s="166"/>
      <c r="D8" s="166"/>
      <c r="E8" s="166"/>
      <c r="F8" s="166"/>
      <c r="G8" s="166"/>
      <c r="H8" s="166"/>
      <c r="I8" s="166"/>
      <c r="J8" s="166"/>
    </row>
    <row r="9" spans="1:10" ht="10.5" customHeight="1" x14ac:dyDescent="0.3">
      <c r="A9" s="167" t="s">
        <v>194</v>
      </c>
      <c r="B9" s="149">
        <f>SUM(B10:B17)</f>
        <v>27780185.392301001</v>
      </c>
      <c r="C9" s="149">
        <f t="shared" ref="C9:J9" si="0">SUM(C10:C17)</f>
        <v>6928.0703800000001</v>
      </c>
      <c r="D9" s="149">
        <f t="shared" si="0"/>
        <v>32730.544300000001</v>
      </c>
      <c r="E9" s="149">
        <f t="shared" si="0"/>
        <v>51063.021250000005</v>
      </c>
      <c r="F9" s="149">
        <f t="shared" si="0"/>
        <v>856.73508900000002</v>
      </c>
      <c r="G9" s="149">
        <f t="shared" si="0"/>
        <v>54075.4141379992</v>
      </c>
      <c r="H9" s="149">
        <f t="shared" si="0"/>
        <v>0</v>
      </c>
      <c r="I9" s="149">
        <f t="shared" si="0"/>
        <v>200.10328999999999</v>
      </c>
      <c r="J9" s="149">
        <f t="shared" si="0"/>
        <v>27808458.332519002</v>
      </c>
    </row>
    <row r="10" spans="1:10" ht="10.5" customHeight="1" x14ac:dyDescent="0.3">
      <c r="A10" s="150" t="s">
        <v>127</v>
      </c>
      <c r="B10" s="151">
        <v>0</v>
      </c>
      <c r="C10" s="151">
        <v>0</v>
      </c>
      <c r="D10" s="151">
        <v>0</v>
      </c>
      <c r="E10" s="151">
        <v>0</v>
      </c>
      <c r="F10" s="151">
        <v>0</v>
      </c>
      <c r="G10" s="151">
        <v>0</v>
      </c>
      <c r="H10" s="151">
        <v>0</v>
      </c>
      <c r="I10" s="151">
        <v>0</v>
      </c>
      <c r="J10" s="151">
        <v>0</v>
      </c>
    </row>
    <row r="11" spans="1:10" ht="10.5" customHeight="1" x14ac:dyDescent="0.3">
      <c r="A11" s="150" t="s">
        <v>128</v>
      </c>
      <c r="B11" s="151">
        <v>8306510.0250260001</v>
      </c>
      <c r="C11" s="151">
        <v>22.2</v>
      </c>
      <c r="D11" s="151">
        <v>12360.173940000001</v>
      </c>
      <c r="E11" s="151">
        <v>31368.129199999999</v>
      </c>
      <c r="F11" s="151">
        <v>287.90397999999999</v>
      </c>
      <c r="G11" s="151">
        <v>-1.16415321826935E-12</v>
      </c>
      <c r="H11" s="151">
        <v>0</v>
      </c>
      <c r="I11" s="151">
        <v>0</v>
      </c>
      <c r="J11" s="151">
        <v>8294172.0510860002</v>
      </c>
    </row>
    <row r="12" spans="1:10" ht="10.5" customHeight="1" x14ac:dyDescent="0.3">
      <c r="A12" s="150" t="s">
        <v>129</v>
      </c>
      <c r="B12" s="151">
        <v>5911496.3371299999</v>
      </c>
      <c r="C12" s="151">
        <v>0</v>
      </c>
      <c r="D12" s="151">
        <v>0</v>
      </c>
      <c r="E12" s="151">
        <v>3531.6015699999998</v>
      </c>
      <c r="F12" s="151">
        <v>16.130050000000001</v>
      </c>
      <c r="G12" s="151">
        <v>0</v>
      </c>
      <c r="H12" s="151">
        <v>0</v>
      </c>
      <c r="I12" s="151">
        <v>0</v>
      </c>
      <c r="J12" s="151">
        <v>5911496.3371299999</v>
      </c>
    </row>
    <row r="13" spans="1:10" ht="10.5" customHeight="1" x14ac:dyDescent="0.3">
      <c r="A13" s="150" t="s">
        <v>130</v>
      </c>
      <c r="B13" s="151">
        <v>3378629.0510109998</v>
      </c>
      <c r="C13" s="151">
        <v>6381.9609700000001</v>
      </c>
      <c r="D13" s="151">
        <v>20370.370360000001</v>
      </c>
      <c r="E13" s="151">
        <v>16163.29048</v>
      </c>
      <c r="F13" s="151">
        <v>552.70105899999999</v>
      </c>
      <c r="G13" s="151">
        <v>6.98491930961609E-13</v>
      </c>
      <c r="H13" s="151">
        <v>0</v>
      </c>
      <c r="I13" s="151">
        <v>200.10328999999999</v>
      </c>
      <c r="J13" s="151">
        <v>3364640.6416210001</v>
      </c>
    </row>
    <row r="14" spans="1:10" ht="10.5" customHeight="1" x14ac:dyDescent="0.3">
      <c r="A14" s="150" t="s">
        <v>131</v>
      </c>
      <c r="B14" s="151">
        <v>30694.562406000001</v>
      </c>
      <c r="C14" s="151">
        <v>523.90940999999998</v>
      </c>
      <c r="D14" s="151">
        <v>0</v>
      </c>
      <c r="E14" s="151">
        <v>0</v>
      </c>
      <c r="F14" s="151">
        <v>0</v>
      </c>
      <c r="G14" s="151">
        <v>120.216100999999</v>
      </c>
      <c r="H14" s="151">
        <v>0</v>
      </c>
      <c r="I14" s="151">
        <v>0</v>
      </c>
      <c r="J14" s="151">
        <v>31338.687916999999</v>
      </c>
    </row>
    <row r="15" spans="1:10" ht="10.5" customHeight="1" x14ac:dyDescent="0.3">
      <c r="A15" s="150" t="s">
        <v>132</v>
      </c>
      <c r="B15" s="151">
        <v>500000</v>
      </c>
      <c r="C15" s="151">
        <v>0</v>
      </c>
      <c r="D15" s="151">
        <v>0</v>
      </c>
      <c r="E15" s="151">
        <v>0</v>
      </c>
      <c r="F15" s="151">
        <v>0</v>
      </c>
      <c r="G15" s="151">
        <v>0</v>
      </c>
      <c r="H15" s="151">
        <v>0</v>
      </c>
      <c r="I15" s="151">
        <v>0</v>
      </c>
      <c r="J15" s="151">
        <v>500000</v>
      </c>
    </row>
    <row r="16" spans="1:10" ht="10.5" customHeight="1" x14ac:dyDescent="0.3">
      <c r="A16" s="150" t="s">
        <v>133</v>
      </c>
      <c r="B16" s="151">
        <v>9652855.4167279992</v>
      </c>
      <c r="C16" s="151">
        <v>0</v>
      </c>
      <c r="D16" s="151">
        <v>0</v>
      </c>
      <c r="E16" s="151">
        <v>0</v>
      </c>
      <c r="F16" s="151">
        <v>0</v>
      </c>
      <c r="G16" s="151">
        <v>53955.198036999202</v>
      </c>
      <c r="H16" s="151">
        <v>0</v>
      </c>
      <c r="I16" s="151">
        <v>0</v>
      </c>
      <c r="J16" s="151">
        <v>9706810.6147649996</v>
      </c>
    </row>
    <row r="17" spans="1:10" ht="10.5" customHeight="1" x14ac:dyDescent="0.3">
      <c r="A17" s="150" t="s">
        <v>134</v>
      </c>
      <c r="B17" s="151">
        <v>0</v>
      </c>
      <c r="C17" s="151">
        <v>0</v>
      </c>
      <c r="D17" s="151">
        <v>0</v>
      </c>
      <c r="E17" s="151">
        <v>0</v>
      </c>
      <c r="F17" s="151">
        <v>0</v>
      </c>
      <c r="G17" s="151">
        <v>0</v>
      </c>
      <c r="H17" s="151">
        <v>0</v>
      </c>
      <c r="I17" s="151">
        <v>0</v>
      </c>
      <c r="J17" s="151">
        <v>0</v>
      </c>
    </row>
    <row r="18" spans="1:10" ht="10.5" customHeight="1" x14ac:dyDescent="0.3">
      <c r="A18" s="167" t="s">
        <v>135</v>
      </c>
      <c r="B18" s="158">
        <f>SUM(B19:B34)</f>
        <v>2788412.8203050001</v>
      </c>
      <c r="C18" s="158">
        <f t="shared" ref="C18:J18" si="1">SUM(C19:C34)</f>
        <v>0</v>
      </c>
      <c r="D18" s="158">
        <f t="shared" si="1"/>
        <v>60885.083980000003</v>
      </c>
      <c r="E18" s="158">
        <f t="shared" si="1"/>
        <v>13374.697660000002</v>
      </c>
      <c r="F18" s="158">
        <f t="shared" si="1"/>
        <v>0</v>
      </c>
      <c r="G18" s="158">
        <f t="shared" si="1"/>
        <v>5957.1164650000001</v>
      </c>
      <c r="H18" s="158">
        <f t="shared" si="1"/>
        <v>0</v>
      </c>
      <c r="I18" s="158">
        <f t="shared" si="1"/>
        <v>0</v>
      </c>
      <c r="J18" s="158">
        <f t="shared" si="1"/>
        <v>2733484.8527899995</v>
      </c>
    </row>
    <row r="19" spans="1:10" ht="10.5" customHeight="1" x14ac:dyDescent="0.3">
      <c r="A19" s="150" t="s">
        <v>136</v>
      </c>
      <c r="B19" s="151">
        <v>678346.46341600001</v>
      </c>
      <c r="C19" s="151">
        <v>0</v>
      </c>
      <c r="D19" s="151">
        <v>7666.6666699999996</v>
      </c>
      <c r="E19" s="151">
        <v>8179.0481</v>
      </c>
      <c r="F19" s="151">
        <v>0</v>
      </c>
      <c r="G19" s="151">
        <v>0</v>
      </c>
      <c r="H19" s="151">
        <v>0</v>
      </c>
      <c r="I19" s="151">
        <v>0</v>
      </c>
      <c r="J19" s="151">
        <v>670679.79674599995</v>
      </c>
    </row>
    <row r="20" spans="1:10" ht="10.5" customHeight="1" x14ac:dyDescent="0.3">
      <c r="A20" s="150" t="s">
        <v>137</v>
      </c>
      <c r="B20" s="151">
        <v>330526.31542699999</v>
      </c>
      <c r="C20" s="151">
        <v>0</v>
      </c>
      <c r="D20" s="151">
        <v>44266.891210000002</v>
      </c>
      <c r="E20" s="151">
        <v>2776.2846800000002</v>
      </c>
      <c r="F20" s="151">
        <v>0</v>
      </c>
      <c r="G20" s="151">
        <v>366.23721000000103</v>
      </c>
      <c r="H20" s="151">
        <v>0</v>
      </c>
      <c r="I20" s="151">
        <v>0</v>
      </c>
      <c r="J20" s="151">
        <v>286625.66142700001</v>
      </c>
    </row>
    <row r="21" spans="1:10" ht="10.5" customHeight="1" x14ac:dyDescent="0.3">
      <c r="A21" s="150" t="s">
        <v>139</v>
      </c>
      <c r="B21" s="151">
        <v>2107.2971299999999</v>
      </c>
      <c r="C21" s="151">
        <v>0</v>
      </c>
      <c r="D21" s="151">
        <v>0</v>
      </c>
      <c r="E21" s="151">
        <v>0</v>
      </c>
      <c r="F21" s="151">
        <v>0</v>
      </c>
      <c r="G21" s="151">
        <v>0</v>
      </c>
      <c r="H21" s="151">
        <v>0</v>
      </c>
      <c r="I21" s="151">
        <v>0</v>
      </c>
      <c r="J21" s="151">
        <v>2107.2971299999999</v>
      </c>
    </row>
    <row r="22" spans="1:10" ht="10.5" customHeight="1" x14ac:dyDescent="0.3">
      <c r="A22" s="150" t="s">
        <v>140</v>
      </c>
      <c r="B22" s="151">
        <v>0</v>
      </c>
      <c r="C22" s="151">
        <v>0</v>
      </c>
      <c r="D22" s="151">
        <v>0</v>
      </c>
      <c r="E22" s="151">
        <v>0</v>
      </c>
      <c r="F22" s="151">
        <v>0</v>
      </c>
      <c r="G22" s="151">
        <v>0</v>
      </c>
      <c r="H22" s="151">
        <v>0</v>
      </c>
      <c r="I22" s="151">
        <v>0</v>
      </c>
      <c r="J22" s="151">
        <v>0</v>
      </c>
    </row>
    <row r="23" spans="1:10" ht="10.5" customHeight="1" x14ac:dyDescent="0.3">
      <c r="A23" s="150" t="s">
        <v>141</v>
      </c>
      <c r="B23" s="151">
        <v>1246968.7626700001</v>
      </c>
      <c r="C23" s="151">
        <v>0</v>
      </c>
      <c r="D23" s="151">
        <v>7606.7695700000004</v>
      </c>
      <c r="E23" s="151">
        <v>2397.84582</v>
      </c>
      <c r="F23" s="151">
        <v>0</v>
      </c>
      <c r="G23" s="151">
        <v>905.54682299999104</v>
      </c>
      <c r="H23" s="151">
        <v>0</v>
      </c>
      <c r="I23" s="151">
        <v>0</v>
      </c>
      <c r="J23" s="151">
        <v>1240267.5399229999</v>
      </c>
    </row>
    <row r="24" spans="1:10" ht="10.5" customHeight="1" x14ac:dyDescent="0.3">
      <c r="A24" s="150" t="s">
        <v>144</v>
      </c>
      <c r="B24" s="151">
        <v>1457.417183</v>
      </c>
      <c r="C24" s="151">
        <v>0</v>
      </c>
      <c r="D24" s="151">
        <v>0</v>
      </c>
      <c r="E24" s="151">
        <v>0</v>
      </c>
      <c r="F24" s="151">
        <v>0</v>
      </c>
      <c r="G24" s="151">
        <v>13.589119999999999</v>
      </c>
      <c r="H24" s="151">
        <v>0</v>
      </c>
      <c r="I24" s="151">
        <v>0</v>
      </c>
      <c r="J24" s="151">
        <v>1471.0063029999999</v>
      </c>
    </row>
    <row r="25" spans="1:10" ht="10.5" customHeight="1" x14ac:dyDescent="0.3">
      <c r="A25" s="150" t="s">
        <v>155</v>
      </c>
      <c r="B25" s="170">
        <f>70332297.3/1000</f>
        <v>70332.297299999991</v>
      </c>
      <c r="C25" s="170"/>
      <c r="D25" s="170"/>
      <c r="E25" s="170"/>
      <c r="F25" s="170"/>
      <c r="G25" s="170">
        <v>920.50857000000804</v>
      </c>
      <c r="H25" s="170"/>
      <c r="I25" s="170"/>
      <c r="J25" s="170">
        <f>71252805.87/1000</f>
        <v>71252.805870000011</v>
      </c>
    </row>
    <row r="26" spans="1:10" ht="10.5" customHeight="1" x14ac:dyDescent="0.3">
      <c r="A26" s="150" t="s">
        <v>145</v>
      </c>
      <c r="B26" s="151">
        <v>10279.799999999999</v>
      </c>
      <c r="C26" s="151">
        <v>0</v>
      </c>
      <c r="D26" s="151">
        <v>0</v>
      </c>
      <c r="E26" s="151">
        <v>0</v>
      </c>
      <c r="F26" s="151">
        <v>0</v>
      </c>
      <c r="G26" s="151">
        <v>95.85</v>
      </c>
      <c r="H26" s="151">
        <v>0</v>
      </c>
      <c r="I26" s="151">
        <v>0</v>
      </c>
      <c r="J26" s="151">
        <v>10375.65</v>
      </c>
    </row>
    <row r="27" spans="1:10" ht="10.5" customHeight="1" x14ac:dyDescent="0.3">
      <c r="A27" s="150" t="s">
        <v>146</v>
      </c>
      <c r="B27" s="151">
        <v>190548.75861600001</v>
      </c>
      <c r="C27" s="151">
        <v>0</v>
      </c>
      <c r="D27" s="151">
        <v>33.377780000000001</v>
      </c>
      <c r="E27" s="151">
        <v>0.25172</v>
      </c>
      <c r="F27" s="151">
        <v>0</v>
      </c>
      <c r="G27" s="151">
        <v>156.148234000001</v>
      </c>
      <c r="H27" s="151">
        <v>0</v>
      </c>
      <c r="I27" s="151">
        <v>0</v>
      </c>
      <c r="J27" s="151">
        <v>190671.52906999999</v>
      </c>
    </row>
    <row r="28" spans="1:10" ht="10.5" customHeight="1" x14ac:dyDescent="0.3">
      <c r="A28" s="150" t="s">
        <v>147</v>
      </c>
      <c r="B28" s="151">
        <v>0</v>
      </c>
      <c r="C28" s="151">
        <v>0</v>
      </c>
      <c r="D28" s="151">
        <v>0</v>
      </c>
      <c r="E28" s="151">
        <v>0</v>
      </c>
      <c r="F28" s="151">
        <v>0</v>
      </c>
      <c r="G28" s="151">
        <v>0</v>
      </c>
      <c r="H28" s="151">
        <v>0</v>
      </c>
      <c r="I28" s="151">
        <v>0</v>
      </c>
      <c r="J28" s="151">
        <v>0</v>
      </c>
    </row>
    <row r="29" spans="1:10" ht="10.5" customHeight="1" x14ac:dyDescent="0.3">
      <c r="A29" s="150" t="s">
        <v>148</v>
      </c>
      <c r="B29" s="151">
        <v>17905.876</v>
      </c>
      <c r="C29" s="151">
        <v>0</v>
      </c>
      <c r="D29" s="151">
        <v>0</v>
      </c>
      <c r="E29" s="151">
        <v>0</v>
      </c>
      <c r="F29" s="151">
        <v>0</v>
      </c>
      <c r="G29" s="151">
        <v>0</v>
      </c>
      <c r="H29" s="151">
        <v>0</v>
      </c>
      <c r="I29" s="151">
        <v>0</v>
      </c>
      <c r="J29" s="151">
        <v>17905.876</v>
      </c>
    </row>
    <row r="30" spans="1:10" ht="10.5" customHeight="1" x14ac:dyDescent="0.3">
      <c r="A30" s="150" t="s">
        <v>149</v>
      </c>
      <c r="B30" s="151">
        <v>206791.59</v>
      </c>
      <c r="C30" s="151">
        <v>0</v>
      </c>
      <c r="D30" s="151">
        <v>0</v>
      </c>
      <c r="E30" s="151">
        <v>0</v>
      </c>
      <c r="F30" s="151">
        <v>0</v>
      </c>
      <c r="G30" s="151">
        <v>3199.3</v>
      </c>
      <c r="H30" s="151">
        <v>0</v>
      </c>
      <c r="I30" s="151">
        <v>0</v>
      </c>
      <c r="J30" s="151">
        <v>209990.89</v>
      </c>
    </row>
    <row r="31" spans="1:10" ht="10.5" customHeight="1" x14ac:dyDescent="0.3">
      <c r="A31" s="150" t="s">
        <v>150</v>
      </c>
      <c r="B31" s="151">
        <v>262.79920299999998</v>
      </c>
      <c r="C31" s="151">
        <v>0</v>
      </c>
      <c r="D31" s="151">
        <v>0</v>
      </c>
      <c r="E31" s="151">
        <v>0</v>
      </c>
      <c r="F31" s="151">
        <v>0</v>
      </c>
      <c r="G31" s="151">
        <v>2.4503700000000199</v>
      </c>
      <c r="H31" s="151">
        <v>0</v>
      </c>
      <c r="I31" s="151">
        <v>0</v>
      </c>
      <c r="J31" s="151">
        <v>265.249573</v>
      </c>
    </row>
    <row r="32" spans="1:10" ht="10.5" customHeight="1" x14ac:dyDescent="0.3">
      <c r="A32" s="150" t="s">
        <v>151</v>
      </c>
      <c r="B32" s="151">
        <v>31256.375918000002</v>
      </c>
      <c r="C32" s="151">
        <v>0</v>
      </c>
      <c r="D32" s="151">
        <v>0</v>
      </c>
      <c r="E32" s="151">
        <v>0</v>
      </c>
      <c r="F32" s="151">
        <v>0</v>
      </c>
      <c r="G32" s="151">
        <v>291.437929999998</v>
      </c>
      <c r="H32" s="151">
        <v>0</v>
      </c>
      <c r="I32" s="151">
        <v>0</v>
      </c>
      <c r="J32" s="151">
        <v>31547.813848000002</v>
      </c>
    </row>
    <row r="33" spans="1:10" ht="10.5" customHeight="1" x14ac:dyDescent="0.3">
      <c r="A33" s="150" t="s">
        <v>152</v>
      </c>
      <c r="B33" s="151">
        <v>1248.244592</v>
      </c>
      <c r="C33" s="151">
        <v>0</v>
      </c>
      <c r="D33" s="151">
        <v>1254.2927999999999</v>
      </c>
      <c r="E33" s="151">
        <v>18.659749999999999</v>
      </c>
      <c r="F33" s="151">
        <v>0</v>
      </c>
      <c r="G33" s="151">
        <v>6.0482080000001002</v>
      </c>
      <c r="H33" s="151">
        <v>0</v>
      </c>
      <c r="I33" s="151">
        <v>0</v>
      </c>
      <c r="J33" s="151">
        <v>0</v>
      </c>
    </row>
    <row r="34" spans="1:10" ht="10.5" customHeight="1" x14ac:dyDescent="0.3">
      <c r="A34" s="150" t="s">
        <v>153</v>
      </c>
      <c r="B34" s="151">
        <v>380.82285000000002</v>
      </c>
      <c r="C34" s="151">
        <v>0</v>
      </c>
      <c r="D34" s="151">
        <v>57.085949999999997</v>
      </c>
      <c r="E34" s="151">
        <v>2.6075900000000001</v>
      </c>
      <c r="F34" s="151">
        <v>0</v>
      </c>
      <c r="G34" s="151">
        <v>0</v>
      </c>
      <c r="H34" s="151">
        <v>0</v>
      </c>
      <c r="I34" s="151">
        <v>0</v>
      </c>
      <c r="J34" s="151">
        <v>323.73689999999999</v>
      </c>
    </row>
    <row r="35" spans="1:10" ht="10.5" customHeight="1" x14ac:dyDescent="0.3">
      <c r="A35" s="167" t="s">
        <v>156</v>
      </c>
      <c r="B35" s="158">
        <f>SUM(B36:B41)</f>
        <v>516289.79358499998</v>
      </c>
      <c r="C35" s="158">
        <f t="shared" ref="C35:J35" si="2">SUM(C36:C41)</f>
        <v>0</v>
      </c>
      <c r="D35" s="158">
        <f t="shared" si="2"/>
        <v>14944.0296</v>
      </c>
      <c r="E35" s="158">
        <f t="shared" si="2"/>
        <v>4011.48063</v>
      </c>
      <c r="F35" s="158">
        <f t="shared" si="2"/>
        <v>0</v>
      </c>
      <c r="G35" s="158">
        <f t="shared" si="2"/>
        <v>95.795120999999298</v>
      </c>
      <c r="H35" s="158">
        <f t="shared" si="2"/>
        <v>0</v>
      </c>
      <c r="I35" s="158">
        <f t="shared" si="2"/>
        <v>0</v>
      </c>
      <c r="J35" s="158">
        <f t="shared" si="2"/>
        <v>501441.559106</v>
      </c>
    </row>
    <row r="36" spans="1:10" ht="10.5" customHeight="1" x14ac:dyDescent="0.3">
      <c r="A36" s="150" t="s">
        <v>157</v>
      </c>
      <c r="B36" s="151">
        <v>107902.41479</v>
      </c>
      <c r="C36" s="151">
        <v>0</v>
      </c>
      <c r="D36" s="151">
        <v>14944.0296</v>
      </c>
      <c r="E36" s="151">
        <v>1712.48063</v>
      </c>
      <c r="F36" s="151">
        <v>0</v>
      </c>
      <c r="G36" s="151">
        <v>0</v>
      </c>
      <c r="H36" s="151">
        <v>0</v>
      </c>
      <c r="I36" s="151">
        <v>0</v>
      </c>
      <c r="J36" s="151">
        <v>92958.385190000001</v>
      </c>
    </row>
    <row r="37" spans="1:10" ht="10.5" customHeight="1" x14ac:dyDescent="0.3">
      <c r="A37" s="150" t="s">
        <v>158</v>
      </c>
      <c r="B37" s="151">
        <v>398113.46441999997</v>
      </c>
      <c r="C37" s="151">
        <v>0</v>
      </c>
      <c r="D37" s="151">
        <v>0</v>
      </c>
      <c r="E37" s="151">
        <v>2299</v>
      </c>
      <c r="F37" s="151">
        <v>0</v>
      </c>
      <c r="G37" s="151">
        <v>0</v>
      </c>
      <c r="H37" s="151">
        <v>0</v>
      </c>
      <c r="I37" s="151">
        <v>0</v>
      </c>
      <c r="J37" s="151">
        <v>398113.46441999997</v>
      </c>
    </row>
    <row r="38" spans="1:10" ht="10.5" customHeight="1" x14ac:dyDescent="0.3">
      <c r="A38" s="150" t="s">
        <v>160</v>
      </c>
      <c r="B38" s="151">
        <v>0</v>
      </c>
      <c r="C38" s="151">
        <v>0</v>
      </c>
      <c r="D38" s="151">
        <v>0</v>
      </c>
      <c r="E38" s="151">
        <v>0</v>
      </c>
      <c r="F38" s="151">
        <v>0</v>
      </c>
      <c r="G38" s="151">
        <v>0</v>
      </c>
      <c r="H38" s="151">
        <v>0</v>
      </c>
      <c r="I38" s="151">
        <v>0</v>
      </c>
      <c r="J38" s="151">
        <v>0</v>
      </c>
    </row>
    <row r="39" spans="1:10" ht="10.5" customHeight="1" x14ac:dyDescent="0.3">
      <c r="A39" s="150" t="s">
        <v>161</v>
      </c>
      <c r="B39" s="151">
        <v>0</v>
      </c>
      <c r="C39" s="151">
        <v>0</v>
      </c>
      <c r="D39" s="151">
        <v>0</v>
      </c>
      <c r="E39" s="151">
        <v>0</v>
      </c>
      <c r="F39" s="151">
        <v>0</v>
      </c>
      <c r="G39" s="151">
        <v>0</v>
      </c>
      <c r="H39" s="151">
        <v>0</v>
      </c>
      <c r="I39" s="151">
        <v>0</v>
      </c>
      <c r="J39" s="151">
        <v>0</v>
      </c>
    </row>
    <row r="40" spans="1:10" ht="10.5" customHeight="1" x14ac:dyDescent="0.3">
      <c r="A40" s="150" t="s">
        <v>162</v>
      </c>
      <c r="B40" s="151">
        <v>10273.914375</v>
      </c>
      <c r="C40" s="151">
        <v>0</v>
      </c>
      <c r="D40" s="151">
        <v>0</v>
      </c>
      <c r="E40" s="151">
        <v>0</v>
      </c>
      <c r="F40" s="151">
        <v>0</v>
      </c>
      <c r="G40" s="151">
        <v>95.795120999999298</v>
      </c>
      <c r="H40" s="151">
        <v>0</v>
      </c>
      <c r="I40" s="151">
        <v>0</v>
      </c>
      <c r="J40" s="151">
        <v>10369.709495999999</v>
      </c>
    </row>
    <row r="41" spans="1:10" ht="10.5" customHeight="1" x14ac:dyDescent="0.3">
      <c r="A41" s="150" t="s">
        <v>163</v>
      </c>
      <c r="B41" s="151"/>
      <c r="C41" s="151"/>
      <c r="D41" s="151"/>
      <c r="E41" s="151"/>
      <c r="F41" s="151"/>
      <c r="G41" s="151"/>
      <c r="H41" s="151"/>
      <c r="I41" s="151"/>
      <c r="J41" s="151"/>
    </row>
    <row r="42" spans="1:10" ht="10.5" customHeight="1" x14ac:dyDescent="0.3">
      <c r="A42" s="148" t="s">
        <v>198</v>
      </c>
      <c r="B42" s="149"/>
      <c r="C42" s="149"/>
      <c r="D42" s="149"/>
      <c r="E42" s="149"/>
      <c r="F42" s="149"/>
      <c r="G42" s="149"/>
      <c r="H42" s="149"/>
      <c r="I42" s="149"/>
      <c r="J42" s="149"/>
    </row>
    <row r="43" spans="1:10" ht="10.5" customHeight="1" x14ac:dyDescent="0.3">
      <c r="A43" s="154" t="s">
        <v>165</v>
      </c>
      <c r="B43" s="162"/>
      <c r="C43" s="162"/>
      <c r="D43" s="162"/>
      <c r="E43" s="162"/>
      <c r="F43" s="162"/>
      <c r="G43" s="162"/>
      <c r="H43" s="162"/>
      <c r="I43" s="162"/>
      <c r="J43" s="162"/>
    </row>
    <row r="44" spans="1:10" ht="10.5" customHeight="1" x14ac:dyDescent="0.3">
      <c r="A44" s="150" t="s">
        <v>166</v>
      </c>
      <c r="B44" s="151">
        <v>0</v>
      </c>
      <c r="C44" s="151">
        <v>0</v>
      </c>
      <c r="D44" s="151">
        <v>0</v>
      </c>
      <c r="E44" s="151">
        <v>0</v>
      </c>
      <c r="F44" s="151">
        <v>0</v>
      </c>
      <c r="G44" s="151">
        <v>0</v>
      </c>
      <c r="H44" s="151">
        <v>0</v>
      </c>
      <c r="I44" s="151">
        <v>0</v>
      </c>
      <c r="J44" s="151">
        <v>0</v>
      </c>
    </row>
    <row r="45" spans="1:10" ht="10.5" customHeight="1" x14ac:dyDescent="0.3">
      <c r="A45" s="150" t="s">
        <v>167</v>
      </c>
      <c r="B45" s="151">
        <v>0</v>
      </c>
      <c r="C45" s="151">
        <v>0</v>
      </c>
      <c r="D45" s="151">
        <v>0</v>
      </c>
      <c r="E45" s="151">
        <v>0</v>
      </c>
      <c r="F45" s="151">
        <v>0</v>
      </c>
      <c r="G45" s="151">
        <v>0</v>
      </c>
      <c r="H45" s="151">
        <v>0</v>
      </c>
      <c r="I45" s="151">
        <v>0</v>
      </c>
      <c r="J45" s="151">
        <v>0</v>
      </c>
    </row>
    <row r="46" spans="1:10" ht="10.5" customHeight="1" x14ac:dyDescent="0.3">
      <c r="A46" s="150" t="s">
        <v>168</v>
      </c>
      <c r="B46" s="151"/>
      <c r="C46" s="151"/>
      <c r="D46" s="151"/>
      <c r="E46" s="151"/>
      <c r="F46" s="151"/>
      <c r="G46" s="151"/>
      <c r="H46" s="151"/>
      <c r="I46" s="151"/>
      <c r="J46" s="151"/>
    </row>
    <row r="47" spans="1:10" ht="10.5" customHeight="1" x14ac:dyDescent="0.3">
      <c r="A47" s="148" t="s">
        <v>198</v>
      </c>
      <c r="B47" s="149">
        <f>SUM(B48:B66)</f>
        <v>15162440.2249</v>
      </c>
      <c r="C47" s="149">
        <f t="shared" ref="C47:J47" si="3">SUM(C48:C66)</f>
        <v>0</v>
      </c>
      <c r="D47" s="149">
        <f t="shared" si="3"/>
        <v>158393.8449</v>
      </c>
      <c r="E47" s="149">
        <f t="shared" si="3"/>
        <v>307443.22868</v>
      </c>
      <c r="F47" s="149">
        <f t="shared" si="3"/>
        <v>937.66912000000002</v>
      </c>
      <c r="G47" s="149">
        <f t="shared" si="3"/>
        <v>0</v>
      </c>
      <c r="H47" s="149">
        <f t="shared" si="3"/>
        <v>0</v>
      </c>
      <c r="I47" s="149">
        <f t="shared" si="3"/>
        <v>0</v>
      </c>
      <c r="J47" s="149">
        <f t="shared" si="3"/>
        <v>15004046.379999999</v>
      </c>
    </row>
    <row r="48" spans="1:10" ht="10.5" customHeight="1" x14ac:dyDescent="0.3">
      <c r="A48" s="150" t="s">
        <v>170</v>
      </c>
      <c r="B48" s="151">
        <v>104793.92</v>
      </c>
      <c r="C48" s="151">
        <v>0</v>
      </c>
      <c r="D48" s="151">
        <v>0</v>
      </c>
      <c r="E48" s="151">
        <v>0</v>
      </c>
      <c r="F48" s="151">
        <v>0</v>
      </c>
      <c r="G48" s="151">
        <v>0</v>
      </c>
      <c r="H48" s="151">
        <v>0</v>
      </c>
      <c r="I48" s="151">
        <v>0</v>
      </c>
      <c r="J48" s="151">
        <v>104793.92</v>
      </c>
    </row>
    <row r="49" spans="1:10" ht="10.5" customHeight="1" x14ac:dyDescent="0.3">
      <c r="A49" s="150" t="s">
        <v>171</v>
      </c>
      <c r="B49" s="151">
        <v>389049.46860000002</v>
      </c>
      <c r="C49" s="151">
        <v>0</v>
      </c>
      <c r="D49" s="151">
        <v>0</v>
      </c>
      <c r="E49" s="151">
        <v>0</v>
      </c>
      <c r="F49" s="151">
        <v>0</v>
      </c>
      <c r="G49" s="151">
        <v>0</v>
      </c>
      <c r="H49" s="151">
        <v>0</v>
      </c>
      <c r="I49" s="151">
        <v>0</v>
      </c>
      <c r="J49" s="151">
        <v>389049.46860000002</v>
      </c>
    </row>
    <row r="50" spans="1:10" ht="10.5" customHeight="1" x14ac:dyDescent="0.3">
      <c r="A50" s="150" t="s">
        <v>172</v>
      </c>
      <c r="B50" s="151">
        <v>10540.095799999999</v>
      </c>
      <c r="C50" s="151">
        <v>0</v>
      </c>
      <c r="D50" s="151">
        <v>0</v>
      </c>
      <c r="E50" s="151">
        <v>263.50240000000002</v>
      </c>
      <c r="F50" s="151">
        <v>0</v>
      </c>
      <c r="G50" s="151">
        <v>0</v>
      </c>
      <c r="H50" s="151">
        <v>0</v>
      </c>
      <c r="I50" s="151">
        <v>0</v>
      </c>
      <c r="J50" s="151">
        <v>10540.095799999999</v>
      </c>
    </row>
    <row r="51" spans="1:10" ht="10.5" customHeight="1" x14ac:dyDescent="0.3">
      <c r="A51" s="150" t="s">
        <v>173</v>
      </c>
      <c r="B51" s="151">
        <v>9873.0241999999998</v>
      </c>
      <c r="C51" s="151">
        <v>0</v>
      </c>
      <c r="D51" s="151">
        <v>0</v>
      </c>
      <c r="E51" s="151">
        <v>246.82561000000001</v>
      </c>
      <c r="F51" s="151">
        <v>0</v>
      </c>
      <c r="G51" s="151">
        <v>0</v>
      </c>
      <c r="H51" s="151">
        <v>0</v>
      </c>
      <c r="I51" s="151">
        <v>0</v>
      </c>
      <c r="J51" s="151">
        <v>9873.0241999999998</v>
      </c>
    </row>
    <row r="52" spans="1:10" ht="10.5" customHeight="1" x14ac:dyDescent="0.3">
      <c r="A52" s="150" t="s">
        <v>174</v>
      </c>
      <c r="B52" s="151">
        <v>51438.328500000003</v>
      </c>
      <c r="C52" s="151">
        <v>0</v>
      </c>
      <c r="D52" s="151">
        <v>0</v>
      </c>
      <c r="E52" s="151">
        <v>1285.95821</v>
      </c>
      <c r="F52" s="151">
        <v>0</v>
      </c>
      <c r="G52" s="151">
        <v>0</v>
      </c>
      <c r="H52" s="151">
        <v>0</v>
      </c>
      <c r="I52" s="151">
        <v>0</v>
      </c>
      <c r="J52" s="151">
        <v>51438.328500000003</v>
      </c>
    </row>
    <row r="53" spans="1:10" ht="10.5" customHeight="1" x14ac:dyDescent="0.3">
      <c r="A53" s="150" t="s">
        <v>175</v>
      </c>
      <c r="B53" s="151">
        <v>2669.1977000000002</v>
      </c>
      <c r="C53" s="151">
        <v>0</v>
      </c>
      <c r="D53" s="151">
        <v>0</v>
      </c>
      <c r="E53" s="151">
        <v>66.729939999999999</v>
      </c>
      <c r="F53" s="151">
        <v>0</v>
      </c>
      <c r="G53" s="151">
        <v>0</v>
      </c>
      <c r="H53" s="151">
        <v>0</v>
      </c>
      <c r="I53" s="151">
        <v>0</v>
      </c>
      <c r="J53" s="151">
        <v>2669.1977000000002</v>
      </c>
    </row>
    <row r="54" spans="1:10" ht="10.5" customHeight="1" x14ac:dyDescent="0.3">
      <c r="A54" s="150" t="s">
        <v>176</v>
      </c>
      <c r="B54" s="151">
        <v>10941.067800000001</v>
      </c>
      <c r="C54" s="151">
        <v>0</v>
      </c>
      <c r="D54" s="151">
        <v>0</v>
      </c>
      <c r="E54" s="151">
        <v>273.52670000000001</v>
      </c>
      <c r="F54" s="151">
        <v>0</v>
      </c>
      <c r="G54" s="151">
        <v>0</v>
      </c>
      <c r="H54" s="151">
        <v>0</v>
      </c>
      <c r="I54" s="151">
        <v>0</v>
      </c>
      <c r="J54" s="151">
        <v>10941.067800000001</v>
      </c>
    </row>
    <row r="55" spans="1:10" ht="10.5" customHeight="1" x14ac:dyDescent="0.3">
      <c r="A55" s="150" t="s">
        <v>177</v>
      </c>
      <c r="B55" s="151">
        <v>7009.7196000000004</v>
      </c>
      <c r="C55" s="151">
        <v>0</v>
      </c>
      <c r="D55" s="151">
        <v>0</v>
      </c>
      <c r="E55" s="151">
        <v>175.24298999999999</v>
      </c>
      <c r="F55" s="151">
        <v>7.5</v>
      </c>
      <c r="G55" s="151">
        <v>0</v>
      </c>
      <c r="H55" s="151">
        <v>0</v>
      </c>
      <c r="I55" s="151">
        <v>0</v>
      </c>
      <c r="J55" s="151">
        <v>7009.7196000000004</v>
      </c>
    </row>
    <row r="56" spans="1:10" ht="10.5" customHeight="1" x14ac:dyDescent="0.3">
      <c r="A56" s="150" t="s">
        <v>178</v>
      </c>
      <c r="B56" s="151">
        <v>9420.1080999999995</v>
      </c>
      <c r="C56" s="151">
        <v>0</v>
      </c>
      <c r="D56" s="151">
        <v>0</v>
      </c>
      <c r="E56" s="151">
        <v>235.5027</v>
      </c>
      <c r="F56" s="151">
        <v>0</v>
      </c>
      <c r="G56" s="151">
        <v>0</v>
      </c>
      <c r="H56" s="151">
        <v>0</v>
      </c>
      <c r="I56" s="151">
        <v>0</v>
      </c>
      <c r="J56" s="151">
        <v>9420.1080999999995</v>
      </c>
    </row>
    <row r="57" spans="1:10" ht="10.5" customHeight="1" x14ac:dyDescent="0.3">
      <c r="A57" s="150" t="s">
        <v>179</v>
      </c>
      <c r="B57" s="151">
        <v>31035.232800000002</v>
      </c>
      <c r="C57" s="151">
        <v>0</v>
      </c>
      <c r="D57" s="151">
        <v>0</v>
      </c>
      <c r="E57" s="151">
        <v>775.88081999999997</v>
      </c>
      <c r="F57" s="151">
        <v>0</v>
      </c>
      <c r="G57" s="151">
        <v>0</v>
      </c>
      <c r="H57" s="151">
        <v>0</v>
      </c>
      <c r="I57" s="151">
        <v>0</v>
      </c>
      <c r="J57" s="151">
        <v>31035.232800000002</v>
      </c>
    </row>
    <row r="58" spans="1:10" ht="10.5" customHeight="1" x14ac:dyDescent="0.3">
      <c r="A58" s="150" t="s">
        <v>180</v>
      </c>
      <c r="B58" s="151">
        <v>12752.7322</v>
      </c>
      <c r="C58" s="151">
        <v>0</v>
      </c>
      <c r="D58" s="151">
        <v>0</v>
      </c>
      <c r="E58" s="151">
        <v>318.81831</v>
      </c>
      <c r="F58" s="151">
        <v>0</v>
      </c>
      <c r="G58" s="151">
        <v>0</v>
      </c>
      <c r="H58" s="151">
        <v>0</v>
      </c>
      <c r="I58" s="151">
        <v>0</v>
      </c>
      <c r="J58" s="151">
        <v>12752.7322</v>
      </c>
    </row>
    <row r="59" spans="1:10" ht="10.5" customHeight="1" x14ac:dyDescent="0.3">
      <c r="A59" s="150" t="s">
        <v>181</v>
      </c>
      <c r="B59" s="151">
        <v>5053.1584999999995</v>
      </c>
      <c r="C59" s="151">
        <v>0</v>
      </c>
      <c r="D59" s="151">
        <v>0</v>
      </c>
      <c r="E59" s="151">
        <v>126.32896</v>
      </c>
      <c r="F59" s="151">
        <v>0</v>
      </c>
      <c r="G59" s="151">
        <v>0</v>
      </c>
      <c r="H59" s="151">
        <v>0</v>
      </c>
      <c r="I59" s="151">
        <v>0</v>
      </c>
      <c r="J59" s="151">
        <v>5053.1584999999995</v>
      </c>
    </row>
    <row r="60" spans="1:10" ht="10.5" customHeight="1" x14ac:dyDescent="0.3">
      <c r="A60" s="150" t="s">
        <v>182</v>
      </c>
      <c r="B60" s="151">
        <v>904447.79280000005</v>
      </c>
      <c r="C60" s="151">
        <v>0</v>
      </c>
      <c r="D60" s="151">
        <v>100494.1992</v>
      </c>
      <c r="E60" s="151">
        <v>0</v>
      </c>
      <c r="F60" s="151">
        <v>0</v>
      </c>
      <c r="G60" s="151">
        <v>0</v>
      </c>
      <c r="H60" s="151">
        <v>0</v>
      </c>
      <c r="I60" s="151">
        <v>0</v>
      </c>
      <c r="J60" s="151">
        <v>803953.59360000002</v>
      </c>
    </row>
    <row r="61" spans="1:10" x14ac:dyDescent="0.3">
      <c r="A61" s="150" t="s">
        <v>183</v>
      </c>
      <c r="B61" s="151">
        <v>200000</v>
      </c>
      <c r="C61" s="151">
        <v>0</v>
      </c>
      <c r="D61" s="151">
        <v>2000</v>
      </c>
      <c r="E61" s="151">
        <v>7250</v>
      </c>
      <c r="F61" s="151">
        <v>930.16912000000002</v>
      </c>
      <c r="G61" s="151">
        <v>0</v>
      </c>
      <c r="H61" s="151">
        <v>0</v>
      </c>
      <c r="I61" s="151">
        <v>0</v>
      </c>
      <c r="J61" s="151">
        <v>198000</v>
      </c>
    </row>
    <row r="62" spans="1:10" x14ac:dyDescent="0.3">
      <c r="A62" s="150" t="s">
        <v>184</v>
      </c>
      <c r="B62" s="151">
        <v>2982942.4219999998</v>
      </c>
      <c r="C62" s="151">
        <v>0</v>
      </c>
      <c r="D62" s="151">
        <v>0</v>
      </c>
      <c r="E62" s="151">
        <v>74573.560549999995</v>
      </c>
      <c r="F62" s="151">
        <v>0</v>
      </c>
      <c r="G62" s="151">
        <v>0</v>
      </c>
      <c r="H62" s="151">
        <v>0</v>
      </c>
      <c r="I62" s="151">
        <v>0</v>
      </c>
      <c r="J62" s="151">
        <v>2982942.4219999998</v>
      </c>
    </row>
    <row r="63" spans="1:10" x14ac:dyDescent="0.3">
      <c r="A63" s="150" t="s">
        <v>185</v>
      </c>
      <c r="B63" s="151">
        <v>503096.8113</v>
      </c>
      <c r="C63" s="151">
        <v>0</v>
      </c>
      <c r="D63" s="151">
        <v>55899.645700000001</v>
      </c>
      <c r="E63" s="151">
        <v>17356.83999</v>
      </c>
      <c r="F63" s="151">
        <v>0</v>
      </c>
      <c r="G63" s="151">
        <v>0</v>
      </c>
      <c r="H63" s="151">
        <v>0</v>
      </c>
      <c r="I63" s="151">
        <v>0</v>
      </c>
      <c r="J63" s="151">
        <v>447197.16560000001</v>
      </c>
    </row>
    <row r="64" spans="1:10" x14ac:dyDescent="0.3">
      <c r="A64" s="150" t="s">
        <v>186</v>
      </c>
      <c r="B64" s="151">
        <v>5927377.1449999996</v>
      </c>
      <c r="C64" s="151">
        <v>0</v>
      </c>
      <c r="D64" s="151">
        <v>0</v>
      </c>
      <c r="E64" s="151">
        <v>204494.51149999999</v>
      </c>
      <c r="F64" s="151">
        <v>0</v>
      </c>
      <c r="G64" s="151">
        <v>0</v>
      </c>
      <c r="H64" s="151">
        <v>0</v>
      </c>
      <c r="I64" s="151">
        <v>0</v>
      </c>
      <c r="J64" s="151">
        <v>5927377.1449999996</v>
      </c>
    </row>
    <row r="65" spans="1:10" ht="10.5" customHeight="1" x14ac:dyDescent="0.3">
      <c r="A65" s="150" t="s">
        <v>195</v>
      </c>
      <c r="B65" s="151">
        <v>2200000</v>
      </c>
      <c r="C65" s="151"/>
      <c r="D65" s="151"/>
      <c r="E65" s="151"/>
      <c r="F65" s="151"/>
      <c r="G65" s="151"/>
      <c r="H65" s="151"/>
      <c r="I65" s="151"/>
      <c r="J65" s="151">
        <v>2200000</v>
      </c>
    </row>
    <row r="66" spans="1:10" ht="10.5" customHeight="1" x14ac:dyDescent="0.3">
      <c r="A66" s="150" t="s">
        <v>188</v>
      </c>
      <c r="B66" s="151">
        <v>1800000</v>
      </c>
      <c r="C66" s="151"/>
      <c r="D66" s="151"/>
      <c r="E66" s="151"/>
      <c r="F66" s="151"/>
      <c r="G66" s="151"/>
      <c r="H66" s="151"/>
      <c r="I66" s="151"/>
      <c r="J66" s="151">
        <v>1800000</v>
      </c>
    </row>
    <row r="67" spans="1:10" x14ac:dyDescent="0.3">
      <c r="A67" s="168" t="s">
        <v>189</v>
      </c>
      <c r="B67" s="149"/>
      <c r="C67" s="149"/>
      <c r="D67" s="149"/>
      <c r="E67" s="149"/>
      <c r="F67" s="149"/>
      <c r="G67" s="149"/>
      <c r="H67" s="149"/>
      <c r="I67" s="149"/>
      <c r="J67" s="149"/>
    </row>
    <row r="68" spans="1:10" x14ac:dyDescent="0.3">
      <c r="A68" s="156" t="s">
        <v>190</v>
      </c>
      <c r="B68" s="169">
        <f>SUM(B69:B70)</f>
        <v>1656022</v>
      </c>
      <c r="C68" s="169">
        <f t="shared" ref="C68:J68" si="4">SUM(C69:C70)</f>
        <v>0</v>
      </c>
      <c r="D68" s="169">
        <f t="shared" si="4"/>
        <v>0</v>
      </c>
      <c r="E68" s="169">
        <f t="shared" si="4"/>
        <v>0</v>
      </c>
      <c r="F68" s="169">
        <f t="shared" si="4"/>
        <v>20</v>
      </c>
      <c r="G68" s="169">
        <f t="shared" si="4"/>
        <v>0</v>
      </c>
      <c r="H68" s="169">
        <f t="shared" si="4"/>
        <v>0</v>
      </c>
      <c r="I68" s="169">
        <f t="shared" si="4"/>
        <v>0</v>
      </c>
      <c r="J68" s="169">
        <f t="shared" si="4"/>
        <v>1656022</v>
      </c>
    </row>
    <row r="69" spans="1:10" x14ac:dyDescent="0.3">
      <c r="A69" s="159" t="s">
        <v>191</v>
      </c>
      <c r="B69" s="151">
        <v>1000000</v>
      </c>
      <c r="C69" s="151">
        <v>0</v>
      </c>
      <c r="D69" s="151">
        <v>0</v>
      </c>
      <c r="E69" s="151">
        <v>0</v>
      </c>
      <c r="F69" s="151">
        <v>20</v>
      </c>
      <c r="G69" s="151">
        <v>0</v>
      </c>
      <c r="H69" s="151">
        <v>0</v>
      </c>
      <c r="I69" s="151">
        <v>0</v>
      </c>
      <c r="J69" s="151">
        <v>1000000</v>
      </c>
    </row>
    <row r="70" spans="1:10" x14ac:dyDescent="0.3">
      <c r="A70" s="160" t="s">
        <v>192</v>
      </c>
      <c r="B70" s="163">
        <v>656022</v>
      </c>
      <c r="C70" s="163">
        <v>0</v>
      </c>
      <c r="D70" s="163">
        <v>0</v>
      </c>
      <c r="E70" s="163">
        <v>0</v>
      </c>
      <c r="F70" s="163">
        <v>0</v>
      </c>
      <c r="G70" s="163">
        <v>0</v>
      </c>
      <c r="H70" s="163">
        <v>0</v>
      </c>
      <c r="I70" s="163">
        <v>0</v>
      </c>
      <c r="J70" s="163">
        <v>656022</v>
      </c>
    </row>
  </sheetData>
  <mergeCells count="4">
    <mergeCell ref="A2:J2"/>
    <mergeCell ref="A3:J3"/>
    <mergeCell ref="A4:J4"/>
    <mergeCell ref="A5:J5"/>
  </mergeCells>
  <hyperlinks>
    <hyperlink ref="A1" location="INDICE!A1" display="Menú Principal " xr:uid="{4B2108B9-0FB9-46A6-AE28-77AF26C006A0}"/>
  </hyperlinks>
  <pageMargins left="0.23622047244094499" right="0.23622047244094499" top="0.74803149606299202" bottom="0.74803149606299202" header="0.31496062992126" footer="0.31496062992126"/>
  <pageSetup paperSize="9" scale="76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4"/>
  <dimension ref="A1:AQ2311"/>
  <sheetViews>
    <sheetView workbookViewId="0"/>
  </sheetViews>
  <sheetFormatPr baseColWidth="10" defaultRowHeight="14.4" x14ac:dyDescent="0.3"/>
  <cols>
    <col min="1" max="6" width="10.77734375" customWidth="1"/>
    <col min="7" max="7" width="23.21875" customWidth="1"/>
    <col min="10" max="10" width="16.44140625" customWidth="1"/>
    <col min="23" max="23" width="17.77734375" customWidth="1"/>
    <col min="24" max="24" width="15.44140625" customWidth="1"/>
    <col min="25" max="25" width="14.21875" customWidth="1"/>
    <col min="26" max="26" width="15.21875" customWidth="1"/>
    <col min="27" max="30" width="11.77734375" customWidth="1"/>
    <col min="31" max="31" width="17.77734375" customWidth="1"/>
    <col min="32" max="32" width="18.77734375" customWidth="1"/>
    <col min="33" max="33" width="23.21875" customWidth="1"/>
    <col min="34" max="34" width="16.77734375" customWidth="1"/>
    <col min="41" max="41" width="22.21875" customWidth="1"/>
    <col min="42" max="42" width="33.77734375" customWidth="1"/>
  </cols>
  <sheetData>
    <row r="1" spans="1:43" x14ac:dyDescent="0.3">
      <c r="A1" s="498" t="s">
        <v>5033</v>
      </c>
    </row>
    <row r="2" spans="1:43" ht="33" customHeight="1" x14ac:dyDescent="0.3">
      <c r="A2" s="25" t="s">
        <v>4511</v>
      </c>
      <c r="B2" s="25" t="s">
        <v>231</v>
      </c>
      <c r="C2" s="25" t="s">
        <v>4512</v>
      </c>
      <c r="D2" s="25" t="s">
        <v>4513</v>
      </c>
      <c r="E2" s="25" t="s">
        <v>4514</v>
      </c>
      <c r="F2" s="25" t="s">
        <v>212</v>
      </c>
      <c r="G2" s="25" t="s">
        <v>4515</v>
      </c>
      <c r="H2" s="25" t="s">
        <v>4516</v>
      </c>
      <c r="I2" s="25" t="s">
        <v>4517</v>
      </c>
      <c r="J2" s="25" t="s">
        <v>4518</v>
      </c>
      <c r="K2" s="25" t="s">
        <v>4519</v>
      </c>
      <c r="L2" s="25" t="s">
        <v>4520</v>
      </c>
      <c r="M2" s="26" t="s">
        <v>4521</v>
      </c>
      <c r="N2" s="25" t="s">
        <v>4522</v>
      </c>
      <c r="O2" s="25" t="s">
        <v>4523</v>
      </c>
      <c r="P2" s="25" t="s">
        <v>4524</v>
      </c>
      <c r="Q2" s="25" t="s">
        <v>4525</v>
      </c>
      <c r="R2" s="25" t="s">
        <v>4526</v>
      </c>
      <c r="S2" s="25" t="s">
        <v>4527</v>
      </c>
      <c r="T2" s="25" t="s">
        <v>4528</v>
      </c>
      <c r="U2" s="25" t="s">
        <v>4529</v>
      </c>
      <c r="V2" s="25" t="s">
        <v>4530</v>
      </c>
      <c r="W2" s="27" t="s">
        <v>230</v>
      </c>
      <c r="X2" s="28" t="s">
        <v>4502</v>
      </c>
      <c r="Y2" s="28" t="s">
        <v>4503</v>
      </c>
      <c r="Z2" s="28" t="s">
        <v>67</v>
      </c>
      <c r="AA2" s="28" t="s">
        <v>4531</v>
      </c>
      <c r="AB2" s="29" t="s">
        <v>4532</v>
      </c>
      <c r="AC2" s="29" t="s">
        <v>70</v>
      </c>
      <c r="AD2" s="30" t="s">
        <v>71</v>
      </c>
      <c r="AE2" s="27" t="s">
        <v>4548</v>
      </c>
      <c r="AF2" s="27" t="s">
        <v>4533</v>
      </c>
      <c r="AG2" s="27" t="s">
        <v>4534</v>
      </c>
      <c r="AH2" s="27" t="s">
        <v>4535</v>
      </c>
      <c r="AI2" s="27" t="s">
        <v>4536</v>
      </c>
      <c r="AJ2" s="27" t="s">
        <v>4537</v>
      </c>
      <c r="AK2" s="27" t="s">
        <v>4538</v>
      </c>
      <c r="AL2" s="27" t="s">
        <v>4539</v>
      </c>
      <c r="AM2" s="27" t="s">
        <v>4540</v>
      </c>
      <c r="AN2" s="27" t="s">
        <v>4541</v>
      </c>
      <c r="AO2" s="27" t="s">
        <v>4542</v>
      </c>
      <c r="AP2" s="27" t="s">
        <v>4543</v>
      </c>
    </row>
    <row r="3" spans="1:43" x14ac:dyDescent="0.3">
      <c r="A3" t="s">
        <v>714</v>
      </c>
      <c r="B3" t="s">
        <v>715</v>
      </c>
      <c r="C3">
        <v>11</v>
      </c>
      <c r="D3" t="s">
        <v>255</v>
      </c>
      <c r="E3" t="s">
        <v>716</v>
      </c>
      <c r="F3" t="s">
        <v>717</v>
      </c>
      <c r="G3" t="s">
        <v>222</v>
      </c>
      <c r="H3" t="s">
        <v>218</v>
      </c>
      <c r="I3" t="s">
        <v>210</v>
      </c>
      <c r="J3" t="s">
        <v>718</v>
      </c>
      <c r="K3" t="s">
        <v>222</v>
      </c>
      <c r="L3" t="s">
        <v>719</v>
      </c>
      <c r="M3" t="s">
        <v>720</v>
      </c>
      <c r="N3">
        <v>1</v>
      </c>
      <c r="O3">
        <v>1</v>
      </c>
      <c r="P3">
        <v>1</v>
      </c>
      <c r="Q3">
        <v>0</v>
      </c>
      <c r="R3">
        <v>0</v>
      </c>
      <c r="S3">
        <v>1</v>
      </c>
      <c r="T3">
        <v>1</v>
      </c>
      <c r="U3">
        <v>1</v>
      </c>
      <c r="V3">
        <v>0</v>
      </c>
      <c r="W3" s="1">
        <v>5454545.4800000004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5454545.4800000004</v>
      </c>
      <c r="AF3" s="17">
        <v>41326</v>
      </c>
      <c r="AG3" s="17">
        <v>46868</v>
      </c>
      <c r="AH3" s="1">
        <v>15000000</v>
      </c>
      <c r="AI3" s="16">
        <f t="shared" ref="AI3:AI66" si="0">(AG3-AQ3)/365</f>
        <v>1.736986301369863</v>
      </c>
      <c r="AJ3" s="16">
        <f>(AG3-AF3)/365</f>
        <v>15.183561643835617</v>
      </c>
      <c r="AK3" s="19">
        <v>7.7499999999999999E-2</v>
      </c>
      <c r="AL3" s="16">
        <f t="shared" ref="AL3:AL66" si="1">(AG3-AQ3)/365</f>
        <v>1.736986301369863</v>
      </c>
      <c r="AM3" s="16">
        <f>(AG3-AF3)/365</f>
        <v>15.183561643835617</v>
      </c>
      <c r="AN3" s="19">
        <v>7.7499999999999999E-2</v>
      </c>
      <c r="AO3" t="s">
        <v>721</v>
      </c>
      <c r="AP3" t="s">
        <v>722</v>
      </c>
      <c r="AQ3" s="20">
        <v>46234</v>
      </c>
    </row>
    <row r="4" spans="1:43" x14ac:dyDescent="0.3">
      <c r="A4" t="s">
        <v>723</v>
      </c>
      <c r="B4" t="s">
        <v>715</v>
      </c>
      <c r="C4">
        <v>12</v>
      </c>
      <c r="D4" t="s">
        <v>255</v>
      </c>
      <c r="E4" t="s">
        <v>716</v>
      </c>
      <c r="F4" t="s">
        <v>717</v>
      </c>
      <c r="G4" t="s">
        <v>213</v>
      </c>
      <c r="H4" t="s">
        <v>214</v>
      </c>
      <c r="I4" t="s">
        <v>724</v>
      </c>
      <c r="J4" t="s">
        <v>725</v>
      </c>
      <c r="K4" t="s">
        <v>726</v>
      </c>
      <c r="L4" t="s">
        <v>719</v>
      </c>
      <c r="M4" t="s">
        <v>720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0</v>
      </c>
      <c r="U4">
        <v>0</v>
      </c>
      <c r="V4">
        <v>0</v>
      </c>
      <c r="W4" s="1">
        <v>370909.11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370909.11</v>
      </c>
      <c r="AF4" s="17">
        <v>41326</v>
      </c>
      <c r="AG4" s="17">
        <v>46883</v>
      </c>
      <c r="AH4" s="1">
        <v>1020000</v>
      </c>
      <c r="AI4" s="16">
        <f t="shared" si="0"/>
        <v>1.7780821917808218</v>
      </c>
      <c r="AJ4" s="16">
        <f t="shared" ref="AJ4:AJ67" si="2">(AG4-AF4)/365</f>
        <v>15.224657534246575</v>
      </c>
      <c r="AK4" s="19">
        <v>7.7499999999999999E-2</v>
      </c>
      <c r="AL4" s="16">
        <f t="shared" si="1"/>
        <v>1.7780821917808218</v>
      </c>
      <c r="AM4" s="16">
        <f t="shared" ref="AM4:AM67" si="3">(AG4-AF4)/365</f>
        <v>15.224657534246575</v>
      </c>
      <c r="AN4" s="19">
        <v>7.7499999999999999E-2</v>
      </c>
      <c r="AO4" t="s">
        <v>721</v>
      </c>
      <c r="AP4" t="s">
        <v>722</v>
      </c>
      <c r="AQ4" s="20">
        <v>46234</v>
      </c>
    </row>
    <row r="5" spans="1:43" x14ac:dyDescent="0.3">
      <c r="A5" t="s">
        <v>727</v>
      </c>
      <c r="B5" t="s">
        <v>715</v>
      </c>
      <c r="C5">
        <v>13</v>
      </c>
      <c r="D5" t="s">
        <v>255</v>
      </c>
      <c r="E5" t="s">
        <v>716</v>
      </c>
      <c r="F5" t="s">
        <v>717</v>
      </c>
      <c r="G5" t="s">
        <v>213</v>
      </c>
      <c r="H5" t="s">
        <v>214</v>
      </c>
      <c r="I5" t="s">
        <v>724</v>
      </c>
      <c r="J5" t="s">
        <v>725</v>
      </c>
      <c r="K5" t="s">
        <v>726</v>
      </c>
      <c r="L5" t="s">
        <v>719</v>
      </c>
      <c r="M5" t="s">
        <v>720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0</v>
      </c>
      <c r="U5">
        <v>0</v>
      </c>
      <c r="V5">
        <v>0</v>
      </c>
      <c r="W5" s="1">
        <v>40000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40000</v>
      </c>
      <c r="AF5" s="17">
        <v>41326</v>
      </c>
      <c r="AG5" s="17">
        <v>46887</v>
      </c>
      <c r="AH5" s="1">
        <v>110000</v>
      </c>
      <c r="AI5" s="16">
        <f t="shared" si="0"/>
        <v>1.789041095890411</v>
      </c>
      <c r="AJ5" s="16">
        <f t="shared" si="2"/>
        <v>15.235616438356164</v>
      </c>
      <c r="AK5" s="19">
        <v>7.7499999999999999E-2</v>
      </c>
      <c r="AL5" s="16">
        <f t="shared" si="1"/>
        <v>1.789041095890411</v>
      </c>
      <c r="AM5" s="16">
        <f t="shared" si="3"/>
        <v>15.235616438356164</v>
      </c>
      <c r="AN5" s="19">
        <v>7.7499999999999999E-2</v>
      </c>
      <c r="AO5" t="s">
        <v>721</v>
      </c>
      <c r="AP5" t="s">
        <v>722</v>
      </c>
      <c r="AQ5" s="20">
        <v>46234</v>
      </c>
    </row>
    <row r="6" spans="1:43" x14ac:dyDescent="0.3">
      <c r="A6" t="s">
        <v>728</v>
      </c>
      <c r="B6" t="s">
        <v>715</v>
      </c>
      <c r="C6">
        <v>17</v>
      </c>
      <c r="D6" t="s">
        <v>255</v>
      </c>
      <c r="E6" t="s">
        <v>716</v>
      </c>
      <c r="F6" t="s">
        <v>717</v>
      </c>
      <c r="G6" t="s">
        <v>213</v>
      </c>
      <c r="H6" t="s">
        <v>214</v>
      </c>
      <c r="I6" t="s">
        <v>724</v>
      </c>
      <c r="J6" t="s">
        <v>725</v>
      </c>
      <c r="K6" t="s">
        <v>726</v>
      </c>
      <c r="L6" t="s">
        <v>719</v>
      </c>
      <c r="M6" t="s">
        <v>720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0</v>
      </c>
      <c r="U6">
        <v>0</v>
      </c>
      <c r="V6">
        <v>0</v>
      </c>
      <c r="W6" s="1">
        <v>272727.26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272727.26</v>
      </c>
      <c r="AF6" s="17">
        <v>41326</v>
      </c>
      <c r="AG6" s="17">
        <v>46903</v>
      </c>
      <c r="AH6" s="1">
        <v>750000</v>
      </c>
      <c r="AI6" s="16">
        <f t="shared" si="0"/>
        <v>1.832876712328767</v>
      </c>
      <c r="AJ6" s="16">
        <f t="shared" si="2"/>
        <v>15.27945205479452</v>
      </c>
      <c r="AK6" s="19">
        <v>7.7499999999999999E-2</v>
      </c>
      <c r="AL6" s="16">
        <f t="shared" si="1"/>
        <v>1.832876712328767</v>
      </c>
      <c r="AM6" s="16">
        <f t="shared" si="3"/>
        <v>15.27945205479452</v>
      </c>
      <c r="AN6" s="19">
        <v>7.7499999999999999E-2</v>
      </c>
      <c r="AO6" t="s">
        <v>721</v>
      </c>
      <c r="AP6" t="s">
        <v>722</v>
      </c>
      <c r="AQ6" s="20">
        <v>46234</v>
      </c>
    </row>
    <row r="7" spans="1:43" x14ac:dyDescent="0.3">
      <c r="A7" t="s">
        <v>729</v>
      </c>
      <c r="B7" t="s">
        <v>715</v>
      </c>
      <c r="C7">
        <v>22</v>
      </c>
      <c r="D7" t="s">
        <v>255</v>
      </c>
      <c r="E7" t="s">
        <v>716</v>
      </c>
      <c r="F7" t="s">
        <v>717</v>
      </c>
      <c r="G7" t="s">
        <v>222</v>
      </c>
      <c r="H7" t="s">
        <v>218</v>
      </c>
      <c r="I7" t="s">
        <v>210</v>
      </c>
      <c r="J7" t="s">
        <v>718</v>
      </c>
      <c r="K7" t="s">
        <v>222</v>
      </c>
      <c r="L7" t="s">
        <v>719</v>
      </c>
      <c r="M7" t="s">
        <v>720</v>
      </c>
      <c r="N7">
        <v>1</v>
      </c>
      <c r="O7">
        <v>1</v>
      </c>
      <c r="P7">
        <v>1</v>
      </c>
      <c r="Q7">
        <v>0</v>
      </c>
      <c r="R7">
        <v>0</v>
      </c>
      <c r="S7">
        <v>1</v>
      </c>
      <c r="T7">
        <v>1</v>
      </c>
      <c r="U7">
        <v>1</v>
      </c>
      <c r="V7">
        <v>0</v>
      </c>
      <c r="W7" s="1">
        <v>6545454.5199999996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6545454.5199999996</v>
      </c>
      <c r="AF7" s="17">
        <v>41326</v>
      </c>
      <c r="AG7" s="17">
        <v>46929</v>
      </c>
      <c r="AH7" s="1">
        <v>18000000</v>
      </c>
      <c r="AI7" s="16">
        <f t="shared" si="0"/>
        <v>1.904109589041096</v>
      </c>
      <c r="AJ7" s="16">
        <f t="shared" si="2"/>
        <v>15.35068493150685</v>
      </c>
      <c r="AK7" s="19">
        <v>7.7499999999999999E-2</v>
      </c>
      <c r="AL7" s="16">
        <f t="shared" si="1"/>
        <v>1.904109589041096</v>
      </c>
      <c r="AM7" s="16">
        <f t="shared" si="3"/>
        <v>15.35068493150685</v>
      </c>
      <c r="AN7" s="19">
        <v>7.7499999999999999E-2</v>
      </c>
      <c r="AO7" t="s">
        <v>721</v>
      </c>
      <c r="AP7" t="s">
        <v>722</v>
      </c>
      <c r="AQ7" s="20">
        <v>46234</v>
      </c>
    </row>
    <row r="8" spans="1:43" x14ac:dyDescent="0.3">
      <c r="A8" t="s">
        <v>730</v>
      </c>
      <c r="B8" t="s">
        <v>715</v>
      </c>
      <c r="C8">
        <v>25</v>
      </c>
      <c r="D8" t="s">
        <v>255</v>
      </c>
      <c r="E8" t="s">
        <v>716</v>
      </c>
      <c r="F8" t="s">
        <v>717</v>
      </c>
      <c r="G8" t="s">
        <v>222</v>
      </c>
      <c r="H8" t="s">
        <v>218</v>
      </c>
      <c r="I8" t="s">
        <v>210</v>
      </c>
      <c r="J8" t="s">
        <v>718</v>
      </c>
      <c r="K8" t="s">
        <v>222</v>
      </c>
      <c r="L8" t="s">
        <v>719</v>
      </c>
      <c r="M8" t="s">
        <v>720</v>
      </c>
      <c r="N8">
        <v>1</v>
      </c>
      <c r="O8">
        <v>1</v>
      </c>
      <c r="P8">
        <v>1</v>
      </c>
      <c r="Q8">
        <v>0</v>
      </c>
      <c r="R8">
        <v>0</v>
      </c>
      <c r="S8">
        <v>1</v>
      </c>
      <c r="T8">
        <v>1</v>
      </c>
      <c r="U8">
        <v>1</v>
      </c>
      <c r="V8">
        <v>0</v>
      </c>
      <c r="W8" s="1">
        <v>2272727.2999999998</v>
      </c>
      <c r="X8" s="1">
        <v>0</v>
      </c>
      <c r="Y8" s="1">
        <v>454545.45</v>
      </c>
      <c r="Z8" s="1">
        <v>88068.18</v>
      </c>
      <c r="AA8" s="1">
        <v>0</v>
      </c>
      <c r="AB8" s="1">
        <v>0</v>
      </c>
      <c r="AC8" s="1">
        <v>0</v>
      </c>
      <c r="AD8" s="1">
        <v>0</v>
      </c>
      <c r="AE8" s="1">
        <v>1818181.8499999999</v>
      </c>
      <c r="AF8" s="17">
        <v>41326</v>
      </c>
      <c r="AG8" s="17">
        <v>46958</v>
      </c>
      <c r="AH8" s="1">
        <v>5000000</v>
      </c>
      <c r="AI8" s="16">
        <f t="shared" si="0"/>
        <v>1.9835616438356165</v>
      </c>
      <c r="AJ8" s="16">
        <f t="shared" si="2"/>
        <v>15.43013698630137</v>
      </c>
      <c r="AK8" s="19">
        <v>7.7499999999999999E-2</v>
      </c>
      <c r="AL8" s="16">
        <f t="shared" si="1"/>
        <v>1.9835616438356165</v>
      </c>
      <c r="AM8" s="16">
        <f t="shared" si="3"/>
        <v>15.43013698630137</v>
      </c>
      <c r="AN8" s="19">
        <v>7.7499999999999999E-2</v>
      </c>
      <c r="AO8" t="s">
        <v>721</v>
      </c>
      <c r="AP8" t="s">
        <v>722</v>
      </c>
      <c r="AQ8" s="20">
        <v>46234</v>
      </c>
    </row>
    <row r="9" spans="1:43" x14ac:dyDescent="0.3">
      <c r="A9" t="s">
        <v>731</v>
      </c>
      <c r="B9" t="s">
        <v>715</v>
      </c>
      <c r="C9">
        <v>26</v>
      </c>
      <c r="D9" t="s">
        <v>255</v>
      </c>
      <c r="E9" t="s">
        <v>716</v>
      </c>
      <c r="F9" t="s">
        <v>717</v>
      </c>
      <c r="G9" t="s">
        <v>732</v>
      </c>
      <c r="H9" t="s">
        <v>218</v>
      </c>
      <c r="I9" t="s">
        <v>217</v>
      </c>
      <c r="J9" t="s">
        <v>718</v>
      </c>
      <c r="K9" t="s">
        <v>732</v>
      </c>
      <c r="L9" t="s">
        <v>719</v>
      </c>
      <c r="M9" t="s">
        <v>720</v>
      </c>
      <c r="N9">
        <v>1</v>
      </c>
      <c r="O9">
        <v>1</v>
      </c>
      <c r="P9">
        <v>1</v>
      </c>
      <c r="Q9">
        <v>0</v>
      </c>
      <c r="R9">
        <v>0</v>
      </c>
      <c r="S9">
        <v>0</v>
      </c>
      <c r="T9">
        <v>1</v>
      </c>
      <c r="U9">
        <v>1</v>
      </c>
      <c r="V9">
        <v>0</v>
      </c>
      <c r="W9" s="1">
        <v>5120329.3899999997</v>
      </c>
      <c r="X9" s="1">
        <v>0</v>
      </c>
      <c r="Y9" s="1">
        <v>0</v>
      </c>
      <c r="Z9" s="1">
        <v>192012.35</v>
      </c>
      <c r="AA9" s="1">
        <v>0</v>
      </c>
      <c r="AB9" s="1">
        <v>0</v>
      </c>
      <c r="AC9" s="1">
        <v>0</v>
      </c>
      <c r="AD9" s="1">
        <v>0</v>
      </c>
      <c r="AE9" s="1">
        <v>5120329.3899999997</v>
      </c>
      <c r="AF9" s="17">
        <v>41326</v>
      </c>
      <c r="AG9" s="17">
        <v>46965</v>
      </c>
      <c r="AH9" s="1">
        <v>5120329.3899999997</v>
      </c>
      <c r="AI9" s="16">
        <f t="shared" si="0"/>
        <v>2.0027397260273974</v>
      </c>
      <c r="AJ9" s="16">
        <f t="shared" si="2"/>
        <v>15.449315068493151</v>
      </c>
      <c r="AK9" s="19">
        <v>7.4999999999999997E-2</v>
      </c>
      <c r="AL9" s="16">
        <f t="shared" si="1"/>
        <v>2.0027397260273974</v>
      </c>
      <c r="AM9" s="16">
        <f t="shared" si="3"/>
        <v>15.449315068493151</v>
      </c>
      <c r="AN9" s="19">
        <v>7.4999999999999997E-2</v>
      </c>
      <c r="AO9" t="s">
        <v>721</v>
      </c>
      <c r="AP9" t="s">
        <v>722</v>
      </c>
      <c r="AQ9" s="20">
        <v>46234</v>
      </c>
    </row>
    <row r="10" spans="1:43" x14ac:dyDescent="0.3">
      <c r="A10" t="s">
        <v>733</v>
      </c>
      <c r="B10" t="s">
        <v>715</v>
      </c>
      <c r="C10">
        <v>33</v>
      </c>
      <c r="D10" t="s">
        <v>255</v>
      </c>
      <c r="E10" t="s">
        <v>716</v>
      </c>
      <c r="F10" t="s">
        <v>717</v>
      </c>
      <c r="G10" t="s">
        <v>222</v>
      </c>
      <c r="H10" t="s">
        <v>218</v>
      </c>
      <c r="I10" t="s">
        <v>210</v>
      </c>
      <c r="J10" t="s">
        <v>718</v>
      </c>
      <c r="K10" t="s">
        <v>222</v>
      </c>
      <c r="L10" t="s">
        <v>719</v>
      </c>
      <c r="M10" t="s">
        <v>720</v>
      </c>
      <c r="N10">
        <v>1</v>
      </c>
      <c r="O10">
        <v>1</v>
      </c>
      <c r="P10">
        <v>1</v>
      </c>
      <c r="Q10">
        <v>0</v>
      </c>
      <c r="R10">
        <v>0</v>
      </c>
      <c r="S10">
        <v>1</v>
      </c>
      <c r="T10">
        <v>1</v>
      </c>
      <c r="U10">
        <v>1</v>
      </c>
      <c r="V10">
        <v>0</v>
      </c>
      <c r="W10" s="1">
        <v>3409090.92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3409090.92</v>
      </c>
      <c r="AF10" s="17">
        <v>41326</v>
      </c>
      <c r="AG10" s="17">
        <v>46966</v>
      </c>
      <c r="AH10" s="1">
        <v>7500000</v>
      </c>
      <c r="AI10" s="16">
        <f t="shared" si="0"/>
        <v>2.0054794520547947</v>
      </c>
      <c r="AJ10" s="16">
        <f t="shared" si="2"/>
        <v>15.452054794520548</v>
      </c>
      <c r="AK10" s="19">
        <v>7.7499999999999999E-2</v>
      </c>
      <c r="AL10" s="16">
        <f t="shared" si="1"/>
        <v>2.0054794520547947</v>
      </c>
      <c r="AM10" s="16">
        <f t="shared" si="3"/>
        <v>15.452054794520548</v>
      </c>
      <c r="AN10" s="19">
        <v>7.7499999999999999E-2</v>
      </c>
      <c r="AO10" t="s">
        <v>721</v>
      </c>
      <c r="AP10" t="s">
        <v>722</v>
      </c>
      <c r="AQ10" s="20">
        <v>46234</v>
      </c>
    </row>
    <row r="11" spans="1:43" x14ac:dyDescent="0.3">
      <c r="A11" t="s">
        <v>734</v>
      </c>
      <c r="B11" t="s">
        <v>715</v>
      </c>
      <c r="C11">
        <v>41</v>
      </c>
      <c r="D11" t="s">
        <v>255</v>
      </c>
      <c r="E11" t="s">
        <v>716</v>
      </c>
      <c r="F11" t="s">
        <v>717</v>
      </c>
      <c r="G11" t="s">
        <v>222</v>
      </c>
      <c r="H11" t="s">
        <v>218</v>
      </c>
      <c r="I11" t="s">
        <v>210</v>
      </c>
      <c r="J11" t="s">
        <v>718</v>
      </c>
      <c r="K11" t="s">
        <v>222</v>
      </c>
      <c r="L11" t="s">
        <v>719</v>
      </c>
      <c r="M11" t="s">
        <v>720</v>
      </c>
      <c r="N11">
        <v>1</v>
      </c>
      <c r="O11">
        <v>1</v>
      </c>
      <c r="P11">
        <v>1</v>
      </c>
      <c r="Q11">
        <v>0</v>
      </c>
      <c r="R11">
        <v>0</v>
      </c>
      <c r="S11">
        <v>1</v>
      </c>
      <c r="T11">
        <v>1</v>
      </c>
      <c r="U11">
        <v>1</v>
      </c>
      <c r="V11">
        <v>0</v>
      </c>
      <c r="W11" s="1">
        <v>5909090.9199999999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5909090.9199999999</v>
      </c>
      <c r="AF11" s="17">
        <v>41326</v>
      </c>
      <c r="AG11" s="17">
        <v>47007</v>
      </c>
      <c r="AH11" s="1">
        <v>13000000</v>
      </c>
      <c r="AI11" s="16">
        <f t="shared" si="0"/>
        <v>2.117808219178082</v>
      </c>
      <c r="AJ11" s="16">
        <f t="shared" si="2"/>
        <v>15.564383561643835</v>
      </c>
      <c r="AK11" s="19">
        <v>7.7499999999999999E-2</v>
      </c>
      <c r="AL11" s="16">
        <f t="shared" si="1"/>
        <v>2.117808219178082</v>
      </c>
      <c r="AM11" s="16">
        <f t="shared" si="3"/>
        <v>15.564383561643835</v>
      </c>
      <c r="AN11" s="19">
        <v>7.7499999999999999E-2</v>
      </c>
      <c r="AO11" t="s">
        <v>721</v>
      </c>
      <c r="AP11" t="s">
        <v>722</v>
      </c>
      <c r="AQ11" s="20">
        <v>46234</v>
      </c>
    </row>
    <row r="12" spans="1:43" x14ac:dyDescent="0.3">
      <c r="A12" t="s">
        <v>735</v>
      </c>
      <c r="B12" t="s">
        <v>736</v>
      </c>
      <c r="C12">
        <v>10</v>
      </c>
      <c r="D12" t="s">
        <v>255</v>
      </c>
      <c r="E12" t="s">
        <v>716</v>
      </c>
      <c r="F12" t="s">
        <v>717</v>
      </c>
      <c r="G12" t="s">
        <v>213</v>
      </c>
      <c r="H12" t="s">
        <v>214</v>
      </c>
      <c r="I12" t="s">
        <v>724</v>
      </c>
      <c r="J12" t="s">
        <v>725</v>
      </c>
      <c r="K12" t="s">
        <v>726</v>
      </c>
      <c r="L12" t="s">
        <v>719</v>
      </c>
      <c r="M12" t="s">
        <v>720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0</v>
      </c>
      <c r="U12">
        <v>0</v>
      </c>
      <c r="V12">
        <v>0</v>
      </c>
      <c r="W12" s="1">
        <v>45454.54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45454.54</v>
      </c>
      <c r="AF12" s="17">
        <v>41544</v>
      </c>
      <c r="AG12" s="17">
        <v>47099</v>
      </c>
      <c r="AH12" s="1">
        <v>100000</v>
      </c>
      <c r="AI12" s="16">
        <f t="shared" si="0"/>
        <v>2.3698630136986303</v>
      </c>
      <c r="AJ12" s="16">
        <f t="shared" si="2"/>
        <v>15.219178082191782</v>
      </c>
      <c r="AK12" s="19">
        <v>7.7499999999999999E-2</v>
      </c>
      <c r="AL12" s="16">
        <f t="shared" si="1"/>
        <v>2.3698630136986303</v>
      </c>
      <c r="AM12" s="16">
        <f t="shared" si="3"/>
        <v>15.219178082191782</v>
      </c>
      <c r="AN12" s="19">
        <v>7.7499999999999999E-2</v>
      </c>
      <c r="AO12" t="s">
        <v>721</v>
      </c>
      <c r="AP12" t="s">
        <v>722</v>
      </c>
      <c r="AQ12" s="20">
        <v>46234</v>
      </c>
    </row>
    <row r="13" spans="1:43" x14ac:dyDescent="0.3">
      <c r="A13" t="s">
        <v>737</v>
      </c>
      <c r="B13" t="s">
        <v>736</v>
      </c>
      <c r="C13">
        <v>11</v>
      </c>
      <c r="D13" t="s">
        <v>255</v>
      </c>
      <c r="E13" t="s">
        <v>716</v>
      </c>
      <c r="F13" t="s">
        <v>717</v>
      </c>
      <c r="G13" t="s">
        <v>222</v>
      </c>
      <c r="H13" t="s">
        <v>218</v>
      </c>
      <c r="I13" t="s">
        <v>210</v>
      </c>
      <c r="J13" t="s">
        <v>718</v>
      </c>
      <c r="K13" t="s">
        <v>222</v>
      </c>
      <c r="L13" t="s">
        <v>719</v>
      </c>
      <c r="M13" t="s">
        <v>720</v>
      </c>
      <c r="N13">
        <v>1</v>
      </c>
      <c r="O13">
        <v>1</v>
      </c>
      <c r="P13">
        <v>1</v>
      </c>
      <c r="Q13">
        <v>0</v>
      </c>
      <c r="R13">
        <v>0</v>
      </c>
      <c r="S13">
        <v>1</v>
      </c>
      <c r="T13">
        <v>1</v>
      </c>
      <c r="U13">
        <v>1</v>
      </c>
      <c r="V13">
        <v>0</v>
      </c>
      <c r="W13" s="1">
        <v>5909090.9199999999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5909090.9199999999</v>
      </c>
      <c r="AF13" s="17">
        <v>41544</v>
      </c>
      <c r="AG13" s="17">
        <v>47106</v>
      </c>
      <c r="AH13" s="1">
        <v>13000000</v>
      </c>
      <c r="AI13" s="16">
        <f t="shared" si="0"/>
        <v>2.3890410958904109</v>
      </c>
      <c r="AJ13" s="16">
        <f t="shared" si="2"/>
        <v>15.238356164383562</v>
      </c>
      <c r="AK13" s="19">
        <v>7.7499999999999999E-2</v>
      </c>
      <c r="AL13" s="16">
        <f t="shared" si="1"/>
        <v>2.3890410958904109</v>
      </c>
      <c r="AM13" s="16">
        <f t="shared" si="3"/>
        <v>15.238356164383562</v>
      </c>
      <c r="AN13" s="19">
        <v>7.7499999999999999E-2</v>
      </c>
      <c r="AO13" t="s">
        <v>721</v>
      </c>
      <c r="AP13" t="s">
        <v>722</v>
      </c>
      <c r="AQ13" s="20">
        <v>46234</v>
      </c>
    </row>
    <row r="14" spans="1:43" x14ac:dyDescent="0.3">
      <c r="A14" t="s">
        <v>738</v>
      </c>
      <c r="B14" t="s">
        <v>736</v>
      </c>
      <c r="C14">
        <v>2</v>
      </c>
      <c r="D14" t="s">
        <v>255</v>
      </c>
      <c r="E14" t="s">
        <v>716</v>
      </c>
      <c r="F14" t="s">
        <v>717</v>
      </c>
      <c r="G14" t="s">
        <v>222</v>
      </c>
      <c r="H14" t="s">
        <v>218</v>
      </c>
      <c r="I14" t="s">
        <v>210</v>
      </c>
      <c r="J14" t="s">
        <v>718</v>
      </c>
      <c r="K14" t="s">
        <v>222</v>
      </c>
      <c r="L14" t="s">
        <v>719</v>
      </c>
      <c r="M14" t="s">
        <v>720</v>
      </c>
      <c r="N14">
        <v>1</v>
      </c>
      <c r="O14">
        <v>1</v>
      </c>
      <c r="P14">
        <v>1</v>
      </c>
      <c r="Q14">
        <v>0</v>
      </c>
      <c r="R14">
        <v>0</v>
      </c>
      <c r="S14">
        <v>1</v>
      </c>
      <c r="T14">
        <v>1</v>
      </c>
      <c r="U14">
        <v>1</v>
      </c>
      <c r="V14">
        <v>0</v>
      </c>
      <c r="W14" s="1">
        <v>11363636.380000001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11363636.380000001</v>
      </c>
      <c r="AF14" s="17">
        <v>41544</v>
      </c>
      <c r="AG14" s="17">
        <v>47049</v>
      </c>
      <c r="AH14" s="1">
        <v>25000000</v>
      </c>
      <c r="AI14" s="16">
        <f t="shared" si="0"/>
        <v>2.2328767123287672</v>
      </c>
      <c r="AJ14" s="16">
        <f t="shared" si="2"/>
        <v>15.082191780821917</v>
      </c>
      <c r="AK14" s="19">
        <v>7.7499999999999999E-2</v>
      </c>
      <c r="AL14" s="16">
        <f t="shared" si="1"/>
        <v>2.2328767123287672</v>
      </c>
      <c r="AM14" s="16">
        <f t="shared" si="3"/>
        <v>15.082191780821917</v>
      </c>
      <c r="AN14" s="19">
        <v>7.7499999999999999E-2</v>
      </c>
      <c r="AO14" t="s">
        <v>721</v>
      </c>
      <c r="AP14" t="s">
        <v>722</v>
      </c>
      <c r="AQ14" s="20">
        <v>46234</v>
      </c>
    </row>
    <row r="15" spans="1:43" x14ac:dyDescent="0.3">
      <c r="A15" t="s">
        <v>739</v>
      </c>
      <c r="B15" t="s">
        <v>736</v>
      </c>
      <c r="C15">
        <v>4</v>
      </c>
      <c r="D15" t="s">
        <v>255</v>
      </c>
      <c r="E15" t="s">
        <v>716</v>
      </c>
      <c r="F15" t="s">
        <v>717</v>
      </c>
      <c r="G15" t="s">
        <v>222</v>
      </c>
      <c r="H15" t="s">
        <v>218</v>
      </c>
      <c r="I15" t="s">
        <v>210</v>
      </c>
      <c r="J15" t="s">
        <v>718</v>
      </c>
      <c r="K15" t="s">
        <v>222</v>
      </c>
      <c r="L15" t="s">
        <v>719</v>
      </c>
      <c r="M15" t="s">
        <v>720</v>
      </c>
      <c r="N15">
        <v>1</v>
      </c>
      <c r="O15">
        <v>1</v>
      </c>
      <c r="P15">
        <v>1</v>
      </c>
      <c r="Q15">
        <v>0</v>
      </c>
      <c r="R15">
        <v>0</v>
      </c>
      <c r="S15">
        <v>1</v>
      </c>
      <c r="T15">
        <v>1</v>
      </c>
      <c r="U15">
        <v>1</v>
      </c>
      <c r="V15">
        <v>0</v>
      </c>
      <c r="W15" s="1">
        <v>5681818.1600000001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5681818.1600000001</v>
      </c>
      <c r="AF15" s="17">
        <v>41544</v>
      </c>
      <c r="AG15" s="17">
        <v>47064</v>
      </c>
      <c r="AH15" s="1">
        <v>12500000</v>
      </c>
      <c r="AI15" s="16">
        <f t="shared" si="0"/>
        <v>2.2739726027397262</v>
      </c>
      <c r="AJ15" s="16">
        <f t="shared" si="2"/>
        <v>15.123287671232877</v>
      </c>
      <c r="AK15" s="19">
        <v>7.7499999999999999E-2</v>
      </c>
      <c r="AL15" s="16">
        <f t="shared" si="1"/>
        <v>2.2739726027397262</v>
      </c>
      <c r="AM15" s="16">
        <f t="shared" si="3"/>
        <v>15.123287671232877</v>
      </c>
      <c r="AN15" s="19">
        <v>7.7499999999999999E-2</v>
      </c>
      <c r="AO15" t="s">
        <v>721</v>
      </c>
      <c r="AP15" t="s">
        <v>722</v>
      </c>
      <c r="AQ15" s="20">
        <v>46234</v>
      </c>
    </row>
    <row r="16" spans="1:43" x14ac:dyDescent="0.3">
      <c r="A16" t="s">
        <v>740</v>
      </c>
      <c r="B16" t="s">
        <v>736</v>
      </c>
      <c r="C16">
        <v>5</v>
      </c>
      <c r="D16" t="s">
        <v>255</v>
      </c>
      <c r="E16" t="s">
        <v>716</v>
      </c>
      <c r="F16" t="s">
        <v>717</v>
      </c>
      <c r="G16" t="s">
        <v>222</v>
      </c>
      <c r="H16" t="s">
        <v>218</v>
      </c>
      <c r="I16" t="s">
        <v>210</v>
      </c>
      <c r="J16" t="s">
        <v>718</v>
      </c>
      <c r="K16" t="s">
        <v>222</v>
      </c>
      <c r="L16" t="s">
        <v>719</v>
      </c>
      <c r="M16" t="s">
        <v>720</v>
      </c>
      <c r="N16">
        <v>1</v>
      </c>
      <c r="O16">
        <v>1</v>
      </c>
      <c r="P16">
        <v>1</v>
      </c>
      <c r="Q16">
        <v>0</v>
      </c>
      <c r="R16">
        <v>0</v>
      </c>
      <c r="S16">
        <v>1</v>
      </c>
      <c r="T16">
        <v>1</v>
      </c>
      <c r="U16">
        <v>1</v>
      </c>
      <c r="V16">
        <v>0</v>
      </c>
      <c r="W16" s="1">
        <v>5681818.1600000001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5681818.1600000001</v>
      </c>
      <c r="AF16" s="17">
        <v>41544</v>
      </c>
      <c r="AG16" s="17">
        <v>47065</v>
      </c>
      <c r="AH16" s="1">
        <v>12500000</v>
      </c>
      <c r="AI16" s="16">
        <f t="shared" si="0"/>
        <v>2.2767123287671232</v>
      </c>
      <c r="AJ16" s="16">
        <f t="shared" si="2"/>
        <v>15.126027397260273</v>
      </c>
      <c r="AK16" s="19">
        <v>7.7499999999999999E-2</v>
      </c>
      <c r="AL16" s="16">
        <f t="shared" si="1"/>
        <v>2.2767123287671232</v>
      </c>
      <c r="AM16" s="16">
        <f t="shared" si="3"/>
        <v>15.126027397260273</v>
      </c>
      <c r="AN16" s="19">
        <v>7.7499999999999999E-2</v>
      </c>
      <c r="AO16" t="s">
        <v>721</v>
      </c>
      <c r="AP16" t="s">
        <v>722</v>
      </c>
      <c r="AQ16" s="20">
        <v>46234</v>
      </c>
    </row>
    <row r="17" spans="1:43" x14ac:dyDescent="0.3">
      <c r="A17" t="s">
        <v>741</v>
      </c>
      <c r="B17" t="s">
        <v>736</v>
      </c>
      <c r="C17">
        <v>7</v>
      </c>
      <c r="D17" t="s">
        <v>255</v>
      </c>
      <c r="E17" t="s">
        <v>716</v>
      </c>
      <c r="F17" t="s">
        <v>717</v>
      </c>
      <c r="G17" t="s">
        <v>213</v>
      </c>
      <c r="H17" t="s">
        <v>214</v>
      </c>
      <c r="I17" t="s">
        <v>724</v>
      </c>
      <c r="J17" t="s">
        <v>725</v>
      </c>
      <c r="K17" t="s">
        <v>726</v>
      </c>
      <c r="L17" t="s">
        <v>719</v>
      </c>
      <c r="M17" t="s">
        <v>720</v>
      </c>
      <c r="N17">
        <v>1</v>
      </c>
      <c r="O17">
        <v>1</v>
      </c>
      <c r="P17">
        <v>1</v>
      </c>
      <c r="Q17">
        <v>1</v>
      </c>
      <c r="R17">
        <v>1</v>
      </c>
      <c r="S17">
        <v>1</v>
      </c>
      <c r="T17">
        <v>0</v>
      </c>
      <c r="U17">
        <v>0</v>
      </c>
      <c r="V17">
        <v>0</v>
      </c>
      <c r="W17" s="1">
        <v>31818.16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31818.16</v>
      </c>
      <c r="AF17" s="17">
        <v>41544</v>
      </c>
      <c r="AG17" s="17">
        <v>47083</v>
      </c>
      <c r="AH17" s="1">
        <v>70000</v>
      </c>
      <c r="AI17" s="16">
        <f t="shared" si="0"/>
        <v>2.3260273972602739</v>
      </c>
      <c r="AJ17" s="16">
        <f t="shared" si="2"/>
        <v>15.175342465753424</v>
      </c>
      <c r="AK17" s="19">
        <v>7.7499999999999999E-2</v>
      </c>
      <c r="AL17" s="16">
        <f t="shared" si="1"/>
        <v>2.3260273972602739</v>
      </c>
      <c r="AM17" s="16">
        <f t="shared" si="3"/>
        <v>15.175342465753424</v>
      </c>
      <c r="AN17" s="19">
        <v>7.7499999999999999E-2</v>
      </c>
      <c r="AO17" t="s">
        <v>721</v>
      </c>
      <c r="AP17" t="s">
        <v>722</v>
      </c>
      <c r="AQ17" s="20">
        <v>46234</v>
      </c>
    </row>
    <row r="18" spans="1:43" x14ac:dyDescent="0.3">
      <c r="A18" t="s">
        <v>742</v>
      </c>
      <c r="B18" t="s">
        <v>736</v>
      </c>
      <c r="C18">
        <v>8</v>
      </c>
      <c r="D18" t="s">
        <v>255</v>
      </c>
      <c r="E18" t="s">
        <v>716</v>
      </c>
      <c r="F18" t="s">
        <v>717</v>
      </c>
      <c r="G18" t="s">
        <v>213</v>
      </c>
      <c r="H18" t="s">
        <v>214</v>
      </c>
      <c r="I18" t="s">
        <v>724</v>
      </c>
      <c r="J18" t="s">
        <v>725</v>
      </c>
      <c r="K18" t="s">
        <v>726</v>
      </c>
      <c r="L18" t="s">
        <v>719</v>
      </c>
      <c r="M18" t="s">
        <v>720</v>
      </c>
      <c r="N18">
        <v>1</v>
      </c>
      <c r="O18">
        <v>1</v>
      </c>
      <c r="P18">
        <v>1</v>
      </c>
      <c r="Q18">
        <v>1</v>
      </c>
      <c r="R18">
        <v>1</v>
      </c>
      <c r="S18">
        <v>1</v>
      </c>
      <c r="T18">
        <v>0</v>
      </c>
      <c r="U18">
        <v>0</v>
      </c>
      <c r="V18">
        <v>0</v>
      </c>
      <c r="W18" s="1">
        <v>45454.54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45454.54</v>
      </c>
      <c r="AF18" s="17">
        <v>41544</v>
      </c>
      <c r="AG18" s="17">
        <v>47079</v>
      </c>
      <c r="AH18" s="1">
        <v>100000</v>
      </c>
      <c r="AI18" s="16">
        <f t="shared" si="0"/>
        <v>2.3150684931506849</v>
      </c>
      <c r="AJ18" s="16">
        <f t="shared" si="2"/>
        <v>15.164383561643836</v>
      </c>
      <c r="AK18" s="19">
        <v>7.7499999999999999E-2</v>
      </c>
      <c r="AL18" s="16">
        <f t="shared" si="1"/>
        <v>2.3150684931506849</v>
      </c>
      <c r="AM18" s="16">
        <f t="shared" si="3"/>
        <v>15.164383561643836</v>
      </c>
      <c r="AN18" s="19">
        <v>7.7499999999999999E-2</v>
      </c>
      <c r="AO18" t="s">
        <v>721</v>
      </c>
      <c r="AP18" t="s">
        <v>722</v>
      </c>
      <c r="AQ18" s="20">
        <v>46234</v>
      </c>
    </row>
    <row r="19" spans="1:43" x14ac:dyDescent="0.3">
      <c r="A19" t="s">
        <v>743</v>
      </c>
      <c r="B19" t="s">
        <v>736</v>
      </c>
      <c r="C19">
        <v>9</v>
      </c>
      <c r="D19" t="s">
        <v>255</v>
      </c>
      <c r="E19" t="s">
        <v>716</v>
      </c>
      <c r="F19" t="s">
        <v>717</v>
      </c>
      <c r="G19" t="s">
        <v>213</v>
      </c>
      <c r="H19" t="s">
        <v>214</v>
      </c>
      <c r="I19" t="s">
        <v>724</v>
      </c>
      <c r="J19" t="s">
        <v>725</v>
      </c>
      <c r="K19" t="s">
        <v>726</v>
      </c>
      <c r="L19" t="s">
        <v>719</v>
      </c>
      <c r="M19" t="s">
        <v>720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0</v>
      </c>
      <c r="U19">
        <v>0</v>
      </c>
      <c r="V19">
        <v>0</v>
      </c>
      <c r="W19" s="1">
        <v>181818.16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181818.16</v>
      </c>
      <c r="AF19" s="17">
        <v>41544</v>
      </c>
      <c r="AG19" s="17">
        <v>47092</v>
      </c>
      <c r="AH19" s="1">
        <v>400000</v>
      </c>
      <c r="AI19" s="16">
        <f t="shared" si="0"/>
        <v>2.3506849315068492</v>
      </c>
      <c r="AJ19" s="16">
        <f t="shared" si="2"/>
        <v>15.2</v>
      </c>
      <c r="AK19" s="19">
        <v>7.7499999999999999E-2</v>
      </c>
      <c r="AL19" s="16">
        <f t="shared" si="1"/>
        <v>2.3506849315068492</v>
      </c>
      <c r="AM19" s="16">
        <f t="shared" si="3"/>
        <v>15.2</v>
      </c>
      <c r="AN19" s="19">
        <v>7.7499999999999999E-2</v>
      </c>
      <c r="AO19" t="s">
        <v>721</v>
      </c>
      <c r="AP19" t="s">
        <v>722</v>
      </c>
      <c r="AQ19" s="20">
        <v>46234</v>
      </c>
    </row>
    <row r="20" spans="1:43" x14ac:dyDescent="0.3">
      <c r="A20" t="s">
        <v>744</v>
      </c>
      <c r="B20" t="s">
        <v>745</v>
      </c>
      <c r="C20">
        <v>1</v>
      </c>
      <c r="D20" t="s">
        <v>255</v>
      </c>
      <c r="E20" t="s">
        <v>716</v>
      </c>
      <c r="F20" t="s">
        <v>717</v>
      </c>
      <c r="G20" t="s">
        <v>227</v>
      </c>
      <c r="H20" t="s">
        <v>218</v>
      </c>
      <c r="I20" t="s">
        <v>35</v>
      </c>
      <c r="J20" t="s">
        <v>718</v>
      </c>
      <c r="K20" t="s">
        <v>227</v>
      </c>
      <c r="L20" t="s">
        <v>719</v>
      </c>
      <c r="M20" t="s">
        <v>720</v>
      </c>
      <c r="N20">
        <v>1</v>
      </c>
      <c r="O20">
        <v>1</v>
      </c>
      <c r="P20">
        <v>1</v>
      </c>
      <c r="Q20">
        <v>0</v>
      </c>
      <c r="R20">
        <v>1</v>
      </c>
      <c r="S20">
        <v>1</v>
      </c>
      <c r="T20">
        <v>1</v>
      </c>
      <c r="U20">
        <v>0</v>
      </c>
      <c r="V20">
        <v>0</v>
      </c>
      <c r="W20" s="1">
        <v>363636.38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363636.38</v>
      </c>
      <c r="AF20" s="17">
        <v>41544</v>
      </c>
      <c r="AG20" s="17">
        <v>47077</v>
      </c>
      <c r="AH20" s="1">
        <v>800000</v>
      </c>
      <c r="AI20" s="16">
        <f t="shared" si="0"/>
        <v>2.3095890410958906</v>
      </c>
      <c r="AJ20" s="16">
        <f t="shared" si="2"/>
        <v>15.158904109589042</v>
      </c>
      <c r="AK20" s="19">
        <v>7.7499999999999999E-2</v>
      </c>
      <c r="AL20" s="16">
        <f t="shared" si="1"/>
        <v>2.3095890410958906</v>
      </c>
      <c r="AM20" s="16">
        <f t="shared" si="3"/>
        <v>15.158904109589042</v>
      </c>
      <c r="AN20" s="19">
        <v>7.7499999999999999E-2</v>
      </c>
      <c r="AO20" t="s">
        <v>721</v>
      </c>
      <c r="AP20" t="s">
        <v>722</v>
      </c>
      <c r="AQ20" s="20">
        <v>46234</v>
      </c>
    </row>
    <row r="21" spans="1:43" x14ac:dyDescent="0.3">
      <c r="A21" t="s">
        <v>746</v>
      </c>
      <c r="B21" t="s">
        <v>747</v>
      </c>
      <c r="C21">
        <v>17</v>
      </c>
      <c r="D21" t="s">
        <v>255</v>
      </c>
      <c r="E21" t="s">
        <v>716</v>
      </c>
      <c r="F21" t="s">
        <v>717</v>
      </c>
      <c r="G21" t="s">
        <v>222</v>
      </c>
      <c r="H21" t="s">
        <v>218</v>
      </c>
      <c r="I21" t="s">
        <v>210</v>
      </c>
      <c r="J21" t="s">
        <v>718</v>
      </c>
      <c r="K21" t="s">
        <v>222</v>
      </c>
      <c r="L21" t="s">
        <v>719</v>
      </c>
      <c r="M21" t="s">
        <v>720</v>
      </c>
      <c r="N21">
        <v>1</v>
      </c>
      <c r="O21">
        <v>1</v>
      </c>
      <c r="P21">
        <v>1</v>
      </c>
      <c r="Q21">
        <v>0</v>
      </c>
      <c r="R21">
        <v>0</v>
      </c>
      <c r="S21">
        <v>1</v>
      </c>
      <c r="T21">
        <v>1</v>
      </c>
      <c r="U21">
        <v>1</v>
      </c>
      <c r="V21">
        <v>0</v>
      </c>
      <c r="W21" s="1">
        <v>16000000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16000000</v>
      </c>
      <c r="AF21" s="17">
        <v>41649</v>
      </c>
      <c r="AG21" s="17">
        <v>49022</v>
      </c>
      <c r="AH21" s="1">
        <v>20000000</v>
      </c>
      <c r="AI21" s="16">
        <f t="shared" si="0"/>
        <v>7.6383561643835618</v>
      </c>
      <c r="AJ21" s="16">
        <f t="shared" si="2"/>
        <v>20.2</v>
      </c>
      <c r="AK21" s="19">
        <v>8.4500000000000006E-2</v>
      </c>
      <c r="AL21" s="16">
        <f t="shared" si="1"/>
        <v>7.6383561643835618</v>
      </c>
      <c r="AM21" s="16">
        <f t="shared" si="3"/>
        <v>20.2</v>
      </c>
      <c r="AN21" s="19">
        <v>8.4500000000000006E-2</v>
      </c>
      <c r="AO21" t="s">
        <v>721</v>
      </c>
      <c r="AP21" t="s">
        <v>722</v>
      </c>
      <c r="AQ21" s="20">
        <v>46234</v>
      </c>
    </row>
    <row r="22" spans="1:43" x14ac:dyDescent="0.3">
      <c r="A22" t="s">
        <v>748</v>
      </c>
      <c r="B22" t="s">
        <v>747</v>
      </c>
      <c r="C22">
        <v>22</v>
      </c>
      <c r="D22" t="s">
        <v>255</v>
      </c>
      <c r="E22" t="s">
        <v>716</v>
      </c>
      <c r="F22" t="s">
        <v>717</v>
      </c>
      <c r="G22" t="s">
        <v>222</v>
      </c>
      <c r="H22" t="s">
        <v>218</v>
      </c>
      <c r="I22" t="s">
        <v>210</v>
      </c>
      <c r="J22" t="s">
        <v>718</v>
      </c>
      <c r="K22" t="s">
        <v>222</v>
      </c>
      <c r="L22" t="s">
        <v>719</v>
      </c>
      <c r="M22" t="s">
        <v>720</v>
      </c>
      <c r="N22">
        <v>1</v>
      </c>
      <c r="O22">
        <v>1</v>
      </c>
      <c r="P22">
        <v>1</v>
      </c>
      <c r="Q22">
        <v>0</v>
      </c>
      <c r="R22">
        <v>0</v>
      </c>
      <c r="S22">
        <v>1</v>
      </c>
      <c r="T22">
        <v>1</v>
      </c>
      <c r="U22">
        <v>1</v>
      </c>
      <c r="V22">
        <v>0</v>
      </c>
      <c r="W22" s="1">
        <v>16000000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16000000</v>
      </c>
      <c r="AF22" s="17">
        <v>41649</v>
      </c>
      <c r="AG22" s="17">
        <v>49036</v>
      </c>
      <c r="AH22" s="1">
        <v>20000000</v>
      </c>
      <c r="AI22" s="16">
        <f t="shared" si="0"/>
        <v>7.6767123287671231</v>
      </c>
      <c r="AJ22" s="16">
        <f t="shared" si="2"/>
        <v>20.238356164383561</v>
      </c>
      <c r="AK22" s="19">
        <v>8.4500000000000006E-2</v>
      </c>
      <c r="AL22" s="16">
        <f t="shared" si="1"/>
        <v>7.6767123287671231</v>
      </c>
      <c r="AM22" s="16">
        <f t="shared" si="3"/>
        <v>20.238356164383561</v>
      </c>
      <c r="AN22" s="19">
        <v>8.4500000000000006E-2</v>
      </c>
      <c r="AO22" t="s">
        <v>721</v>
      </c>
      <c r="AP22" t="s">
        <v>722</v>
      </c>
      <c r="AQ22" s="20">
        <v>46234</v>
      </c>
    </row>
    <row r="23" spans="1:43" x14ac:dyDescent="0.3">
      <c r="A23" t="s">
        <v>749</v>
      </c>
      <c r="B23" t="s">
        <v>747</v>
      </c>
      <c r="C23">
        <v>28</v>
      </c>
      <c r="D23" t="s">
        <v>255</v>
      </c>
      <c r="E23" t="s">
        <v>716</v>
      </c>
      <c r="F23" t="s">
        <v>717</v>
      </c>
      <c r="G23" t="s">
        <v>732</v>
      </c>
      <c r="H23" t="s">
        <v>218</v>
      </c>
      <c r="I23" t="s">
        <v>217</v>
      </c>
      <c r="J23" t="s">
        <v>718</v>
      </c>
      <c r="K23" t="s">
        <v>732</v>
      </c>
      <c r="L23" t="s">
        <v>719</v>
      </c>
      <c r="M23" t="s">
        <v>720</v>
      </c>
      <c r="N23">
        <v>1</v>
      </c>
      <c r="O23">
        <v>1</v>
      </c>
      <c r="P23">
        <v>1</v>
      </c>
      <c r="Q23">
        <v>0</v>
      </c>
      <c r="R23">
        <v>0</v>
      </c>
      <c r="S23">
        <v>0</v>
      </c>
      <c r="T23">
        <v>1</v>
      </c>
      <c r="U23">
        <v>1</v>
      </c>
      <c r="V23">
        <v>0</v>
      </c>
      <c r="W23" s="1">
        <v>1284789.3400000001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1284789.3400000001</v>
      </c>
      <c r="AF23" s="17">
        <v>41649</v>
      </c>
      <c r="AG23" s="17">
        <v>49056</v>
      </c>
      <c r="AH23" s="1">
        <v>1284789.3400000001</v>
      </c>
      <c r="AI23" s="16">
        <f t="shared" si="0"/>
        <v>7.7315068493150685</v>
      </c>
      <c r="AJ23" s="16">
        <f t="shared" si="2"/>
        <v>20.293150684931508</v>
      </c>
      <c r="AK23" s="19">
        <v>7.4999999999999997E-3</v>
      </c>
      <c r="AL23" s="16">
        <f t="shared" si="1"/>
        <v>7.7315068493150685</v>
      </c>
      <c r="AM23" s="16">
        <f t="shared" si="3"/>
        <v>20.293150684931508</v>
      </c>
      <c r="AN23" s="19">
        <v>7.4999999999999997E-3</v>
      </c>
      <c r="AO23" t="s">
        <v>721</v>
      </c>
      <c r="AP23" t="s">
        <v>722</v>
      </c>
      <c r="AQ23" s="20">
        <v>46234</v>
      </c>
    </row>
    <row r="24" spans="1:43" x14ac:dyDescent="0.3">
      <c r="A24" t="s">
        <v>750</v>
      </c>
      <c r="B24" t="s">
        <v>747</v>
      </c>
      <c r="C24">
        <v>36</v>
      </c>
      <c r="D24" t="s">
        <v>255</v>
      </c>
      <c r="E24" t="s">
        <v>716</v>
      </c>
      <c r="F24" t="s">
        <v>717</v>
      </c>
      <c r="G24" t="s">
        <v>203</v>
      </c>
      <c r="H24" t="s">
        <v>218</v>
      </c>
      <c r="I24" t="s">
        <v>210</v>
      </c>
      <c r="J24" t="s">
        <v>718</v>
      </c>
      <c r="K24" t="s">
        <v>751</v>
      </c>
      <c r="L24" t="s">
        <v>719</v>
      </c>
      <c r="M24" t="s">
        <v>720</v>
      </c>
      <c r="N24">
        <v>1</v>
      </c>
      <c r="O24">
        <v>1</v>
      </c>
      <c r="P24">
        <v>1</v>
      </c>
      <c r="Q24">
        <v>0</v>
      </c>
      <c r="R24">
        <v>0</v>
      </c>
      <c r="S24">
        <v>1</v>
      </c>
      <c r="T24">
        <v>1</v>
      </c>
      <c r="U24">
        <v>1</v>
      </c>
      <c r="V24">
        <v>0</v>
      </c>
      <c r="W24" s="1">
        <v>-0.03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-0.03</v>
      </c>
      <c r="AF24" s="17">
        <v>41649</v>
      </c>
      <c r="AG24" s="17">
        <v>46157</v>
      </c>
      <c r="AH24" s="1">
        <v>75247453.769999996</v>
      </c>
      <c r="AI24" s="16">
        <f t="shared" si="0"/>
        <v>-0.21095890410958903</v>
      </c>
      <c r="AJ24" s="16">
        <f t="shared" si="2"/>
        <v>12.35068493150685</v>
      </c>
      <c r="AK24" s="19">
        <v>7.4999999999999997E-2</v>
      </c>
      <c r="AL24" s="16">
        <f t="shared" si="1"/>
        <v>-0.21095890410958903</v>
      </c>
      <c r="AM24" s="16">
        <f t="shared" si="3"/>
        <v>12.35068493150685</v>
      </c>
      <c r="AN24" s="19">
        <v>7.4999999999999997E-2</v>
      </c>
      <c r="AO24" t="s">
        <v>721</v>
      </c>
      <c r="AP24" t="s">
        <v>722</v>
      </c>
      <c r="AQ24" s="20">
        <v>46234</v>
      </c>
    </row>
    <row r="25" spans="1:43" x14ac:dyDescent="0.3">
      <c r="A25" t="s">
        <v>752</v>
      </c>
      <c r="B25" t="s">
        <v>747</v>
      </c>
      <c r="C25">
        <v>40</v>
      </c>
      <c r="D25" t="s">
        <v>255</v>
      </c>
      <c r="E25" t="s">
        <v>716</v>
      </c>
      <c r="F25" t="s">
        <v>717</v>
      </c>
      <c r="G25" t="s">
        <v>213</v>
      </c>
      <c r="H25" t="s">
        <v>214</v>
      </c>
      <c r="I25" t="s">
        <v>724</v>
      </c>
      <c r="J25" t="s">
        <v>725</v>
      </c>
      <c r="K25" t="s">
        <v>726</v>
      </c>
      <c r="L25" t="s">
        <v>719</v>
      </c>
      <c r="M25" t="s">
        <v>720</v>
      </c>
      <c r="N25">
        <v>1</v>
      </c>
      <c r="O25">
        <v>1</v>
      </c>
      <c r="P25">
        <v>1</v>
      </c>
      <c r="Q25">
        <v>1</v>
      </c>
      <c r="R25">
        <v>1</v>
      </c>
      <c r="S25">
        <v>1</v>
      </c>
      <c r="T25">
        <v>0</v>
      </c>
      <c r="U25">
        <v>0</v>
      </c>
      <c r="V25">
        <v>0</v>
      </c>
      <c r="W25" s="1">
        <v>24500.02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24500.02</v>
      </c>
      <c r="AF25" s="17">
        <v>41649</v>
      </c>
      <c r="AG25" s="17">
        <v>47259</v>
      </c>
      <c r="AH25" s="1">
        <v>49000</v>
      </c>
      <c r="AI25" s="16">
        <f t="shared" si="0"/>
        <v>2.8082191780821919</v>
      </c>
      <c r="AJ25" s="16">
        <f t="shared" si="2"/>
        <v>15.36986301369863</v>
      </c>
      <c r="AK25" s="19">
        <v>7.6999999999999999E-2</v>
      </c>
      <c r="AL25" s="16">
        <f t="shared" si="1"/>
        <v>2.8082191780821919</v>
      </c>
      <c r="AM25" s="16">
        <f t="shared" si="3"/>
        <v>15.36986301369863</v>
      </c>
      <c r="AN25" s="19">
        <v>7.6999999999999999E-2</v>
      </c>
      <c r="AO25" t="s">
        <v>721</v>
      </c>
      <c r="AP25" t="s">
        <v>722</v>
      </c>
      <c r="AQ25" s="20">
        <v>46234</v>
      </c>
    </row>
    <row r="26" spans="1:43" x14ac:dyDescent="0.3">
      <c r="A26" t="s">
        <v>753</v>
      </c>
      <c r="B26" t="s">
        <v>747</v>
      </c>
      <c r="C26">
        <v>41</v>
      </c>
      <c r="D26" t="s">
        <v>255</v>
      </c>
      <c r="E26" t="s">
        <v>716</v>
      </c>
      <c r="F26" t="s">
        <v>717</v>
      </c>
      <c r="G26" t="s">
        <v>213</v>
      </c>
      <c r="H26" t="s">
        <v>214</v>
      </c>
      <c r="I26" t="s">
        <v>724</v>
      </c>
      <c r="J26" t="s">
        <v>725</v>
      </c>
      <c r="K26" t="s">
        <v>726</v>
      </c>
      <c r="L26" t="s">
        <v>719</v>
      </c>
      <c r="M26" t="s">
        <v>720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>
        <v>0</v>
      </c>
      <c r="U26">
        <v>0</v>
      </c>
      <c r="V26">
        <v>0</v>
      </c>
      <c r="W26" s="1">
        <v>62000.02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62000.02</v>
      </c>
      <c r="AF26" s="17">
        <v>41649</v>
      </c>
      <c r="AG26" s="17">
        <v>47260</v>
      </c>
      <c r="AH26" s="1">
        <v>124000</v>
      </c>
      <c r="AI26" s="16">
        <f t="shared" si="0"/>
        <v>2.8109589041095893</v>
      </c>
      <c r="AJ26" s="16">
        <f t="shared" si="2"/>
        <v>15.372602739726027</v>
      </c>
      <c r="AK26" s="19">
        <v>7.6999999999999999E-2</v>
      </c>
      <c r="AL26" s="16">
        <f t="shared" si="1"/>
        <v>2.8109589041095893</v>
      </c>
      <c r="AM26" s="16">
        <f t="shared" si="3"/>
        <v>15.372602739726027</v>
      </c>
      <c r="AN26" s="19">
        <v>7.6999999999999999E-2</v>
      </c>
      <c r="AO26" t="s">
        <v>721</v>
      </c>
      <c r="AP26" t="s">
        <v>722</v>
      </c>
      <c r="AQ26" s="20">
        <v>46234</v>
      </c>
    </row>
    <row r="27" spans="1:43" x14ac:dyDescent="0.3">
      <c r="A27" t="s">
        <v>754</v>
      </c>
      <c r="B27" t="s">
        <v>747</v>
      </c>
      <c r="C27">
        <v>46</v>
      </c>
      <c r="D27" t="s">
        <v>255</v>
      </c>
      <c r="E27" t="s">
        <v>716</v>
      </c>
      <c r="F27" t="s">
        <v>717</v>
      </c>
      <c r="G27" t="s">
        <v>203</v>
      </c>
      <c r="H27" t="s">
        <v>218</v>
      </c>
      <c r="I27" t="s">
        <v>210</v>
      </c>
      <c r="J27" t="s">
        <v>718</v>
      </c>
      <c r="K27" t="s">
        <v>755</v>
      </c>
      <c r="L27" t="s">
        <v>719</v>
      </c>
      <c r="M27" t="s">
        <v>720</v>
      </c>
      <c r="N27">
        <v>1</v>
      </c>
      <c r="O27">
        <v>1</v>
      </c>
      <c r="P27">
        <v>1</v>
      </c>
      <c r="Q27">
        <v>0</v>
      </c>
      <c r="R27">
        <v>0</v>
      </c>
      <c r="S27">
        <v>1</v>
      </c>
      <c r="T27">
        <v>1</v>
      </c>
      <c r="U27">
        <v>1</v>
      </c>
      <c r="V27">
        <v>0</v>
      </c>
      <c r="W27" s="1">
        <v>0.01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0.01</v>
      </c>
      <c r="AF27" s="17">
        <v>41649</v>
      </c>
      <c r="AG27" s="17">
        <v>46172</v>
      </c>
      <c r="AH27" s="1">
        <v>100000000</v>
      </c>
      <c r="AI27" s="16">
        <f t="shared" si="0"/>
        <v>-0.16986301369863013</v>
      </c>
      <c r="AJ27" s="16">
        <f t="shared" si="2"/>
        <v>12.391780821917807</v>
      </c>
      <c r="AK27" s="19">
        <v>7.4999999999999997E-2</v>
      </c>
      <c r="AL27" s="16">
        <f t="shared" si="1"/>
        <v>-0.16986301369863013</v>
      </c>
      <c r="AM27" s="16">
        <f t="shared" si="3"/>
        <v>12.391780821917807</v>
      </c>
      <c r="AN27" s="19">
        <v>7.4999999999999997E-2</v>
      </c>
      <c r="AO27" t="s">
        <v>721</v>
      </c>
      <c r="AP27" t="s">
        <v>722</v>
      </c>
      <c r="AQ27" s="20">
        <v>46234</v>
      </c>
    </row>
    <row r="28" spans="1:43" x14ac:dyDescent="0.3">
      <c r="A28" t="s">
        <v>756</v>
      </c>
      <c r="B28" t="s">
        <v>747</v>
      </c>
      <c r="C28">
        <v>47</v>
      </c>
      <c r="D28" t="s">
        <v>255</v>
      </c>
      <c r="E28" t="s">
        <v>716</v>
      </c>
      <c r="F28" t="s">
        <v>717</v>
      </c>
      <c r="G28" t="s">
        <v>213</v>
      </c>
      <c r="H28" t="s">
        <v>214</v>
      </c>
      <c r="I28" t="s">
        <v>724</v>
      </c>
      <c r="J28" t="s">
        <v>725</v>
      </c>
      <c r="K28" t="s">
        <v>726</v>
      </c>
      <c r="L28" t="s">
        <v>719</v>
      </c>
      <c r="M28" t="s">
        <v>720</v>
      </c>
      <c r="N28">
        <v>1</v>
      </c>
      <c r="O28">
        <v>1</v>
      </c>
      <c r="P28">
        <v>1</v>
      </c>
      <c r="Q28">
        <v>1</v>
      </c>
      <c r="R28">
        <v>1</v>
      </c>
      <c r="S28">
        <v>1</v>
      </c>
      <c r="T28">
        <v>0</v>
      </c>
      <c r="U28">
        <v>0</v>
      </c>
      <c r="V28">
        <v>0</v>
      </c>
      <c r="W28" s="1">
        <v>2499.98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2499.98</v>
      </c>
      <c r="AF28" s="17">
        <v>41649</v>
      </c>
      <c r="AG28" s="17">
        <v>47268</v>
      </c>
      <c r="AH28" s="1">
        <v>5000</v>
      </c>
      <c r="AI28" s="16">
        <f t="shared" si="0"/>
        <v>2.8328767123287673</v>
      </c>
      <c r="AJ28" s="16">
        <f t="shared" si="2"/>
        <v>15.394520547945206</v>
      </c>
      <c r="AK28" s="19">
        <v>7.6999999999999999E-2</v>
      </c>
      <c r="AL28" s="16">
        <f t="shared" si="1"/>
        <v>2.8328767123287673</v>
      </c>
      <c r="AM28" s="16">
        <f t="shared" si="3"/>
        <v>15.394520547945206</v>
      </c>
      <c r="AN28" s="19">
        <v>7.6999999999999999E-2</v>
      </c>
      <c r="AO28" t="s">
        <v>721</v>
      </c>
      <c r="AP28" t="s">
        <v>722</v>
      </c>
      <c r="AQ28" s="20">
        <v>46234</v>
      </c>
    </row>
    <row r="29" spans="1:43" x14ac:dyDescent="0.3">
      <c r="A29" t="s">
        <v>757</v>
      </c>
      <c r="B29" t="s">
        <v>747</v>
      </c>
      <c r="C29">
        <v>48</v>
      </c>
      <c r="D29" t="s">
        <v>255</v>
      </c>
      <c r="E29" t="s">
        <v>716</v>
      </c>
      <c r="F29" t="s">
        <v>717</v>
      </c>
      <c r="G29" t="s">
        <v>222</v>
      </c>
      <c r="H29" t="s">
        <v>218</v>
      </c>
      <c r="I29" t="s">
        <v>210</v>
      </c>
      <c r="J29" t="s">
        <v>718</v>
      </c>
      <c r="K29" t="s">
        <v>222</v>
      </c>
      <c r="L29" t="s">
        <v>719</v>
      </c>
      <c r="M29" t="s">
        <v>720</v>
      </c>
      <c r="N29">
        <v>1</v>
      </c>
      <c r="O29">
        <v>1</v>
      </c>
      <c r="P29">
        <v>1</v>
      </c>
      <c r="Q29">
        <v>0</v>
      </c>
      <c r="R29">
        <v>0</v>
      </c>
      <c r="S29">
        <v>1</v>
      </c>
      <c r="T29">
        <v>1</v>
      </c>
      <c r="U29">
        <v>1</v>
      </c>
      <c r="V29">
        <v>0</v>
      </c>
      <c r="W29" s="1">
        <v>6400000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6400000</v>
      </c>
      <c r="AF29" s="17">
        <v>41649</v>
      </c>
      <c r="AG29" s="17">
        <v>49094</v>
      </c>
      <c r="AH29" s="1">
        <v>8000000</v>
      </c>
      <c r="AI29" s="16">
        <f t="shared" si="0"/>
        <v>7.8356164383561646</v>
      </c>
      <c r="AJ29" s="16">
        <f t="shared" si="2"/>
        <v>20.397260273972602</v>
      </c>
      <c r="AK29" s="19">
        <v>8.4500000000000006E-2</v>
      </c>
      <c r="AL29" s="16">
        <f t="shared" si="1"/>
        <v>7.8356164383561646</v>
      </c>
      <c r="AM29" s="16">
        <f t="shared" si="3"/>
        <v>20.397260273972602</v>
      </c>
      <c r="AN29" s="19">
        <v>8.4500000000000006E-2</v>
      </c>
      <c r="AO29" t="s">
        <v>721</v>
      </c>
      <c r="AP29" t="s">
        <v>722</v>
      </c>
      <c r="AQ29" s="20">
        <v>46234</v>
      </c>
    </row>
    <row r="30" spans="1:43" x14ac:dyDescent="0.3">
      <c r="A30" t="s">
        <v>758</v>
      </c>
      <c r="B30" t="s">
        <v>747</v>
      </c>
      <c r="C30">
        <v>50</v>
      </c>
      <c r="D30" t="s">
        <v>255</v>
      </c>
      <c r="E30" t="s">
        <v>716</v>
      </c>
      <c r="F30" t="s">
        <v>717</v>
      </c>
      <c r="G30" t="s">
        <v>213</v>
      </c>
      <c r="H30" t="s">
        <v>214</v>
      </c>
      <c r="I30" t="s">
        <v>724</v>
      </c>
      <c r="J30" t="s">
        <v>725</v>
      </c>
      <c r="K30" t="s">
        <v>726</v>
      </c>
      <c r="L30" t="s">
        <v>719</v>
      </c>
      <c r="M30" t="s">
        <v>720</v>
      </c>
      <c r="N30">
        <v>1</v>
      </c>
      <c r="O30">
        <v>1</v>
      </c>
      <c r="P30">
        <v>1</v>
      </c>
      <c r="Q30">
        <v>1</v>
      </c>
      <c r="R30">
        <v>1</v>
      </c>
      <c r="S30">
        <v>1</v>
      </c>
      <c r="T30">
        <v>0</v>
      </c>
      <c r="U30">
        <v>0</v>
      </c>
      <c r="V30">
        <v>0</v>
      </c>
      <c r="W30" s="1">
        <v>13500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13500</v>
      </c>
      <c r="AF30" s="17">
        <v>41649</v>
      </c>
      <c r="AG30" s="17">
        <v>47274</v>
      </c>
      <c r="AH30" s="1">
        <v>27000</v>
      </c>
      <c r="AI30" s="16">
        <f t="shared" si="0"/>
        <v>2.8493150684931505</v>
      </c>
      <c r="AJ30" s="16">
        <f t="shared" si="2"/>
        <v>15.41095890410959</v>
      </c>
      <c r="AK30" s="19">
        <v>7.6999999999999999E-2</v>
      </c>
      <c r="AL30" s="16">
        <f t="shared" si="1"/>
        <v>2.8493150684931505</v>
      </c>
      <c r="AM30" s="16">
        <f t="shared" si="3"/>
        <v>15.41095890410959</v>
      </c>
      <c r="AN30" s="19">
        <v>7.6999999999999999E-2</v>
      </c>
      <c r="AO30" t="s">
        <v>721</v>
      </c>
      <c r="AP30" t="s">
        <v>722</v>
      </c>
      <c r="AQ30" s="20">
        <v>46234</v>
      </c>
    </row>
    <row r="31" spans="1:43" x14ac:dyDescent="0.3">
      <c r="A31" t="s">
        <v>759</v>
      </c>
      <c r="B31" t="s">
        <v>747</v>
      </c>
      <c r="C31">
        <v>56</v>
      </c>
      <c r="D31" t="s">
        <v>255</v>
      </c>
      <c r="E31" t="s">
        <v>716</v>
      </c>
      <c r="F31" t="s">
        <v>717</v>
      </c>
      <c r="G31" t="s">
        <v>213</v>
      </c>
      <c r="H31" t="s">
        <v>214</v>
      </c>
      <c r="I31" t="s">
        <v>724</v>
      </c>
      <c r="J31" t="s">
        <v>725</v>
      </c>
      <c r="K31" t="s">
        <v>726</v>
      </c>
      <c r="L31" t="s">
        <v>719</v>
      </c>
      <c r="M31" t="s">
        <v>720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T31">
        <v>0</v>
      </c>
      <c r="U31">
        <v>0</v>
      </c>
      <c r="V31">
        <v>0</v>
      </c>
      <c r="W31" s="1">
        <v>9999.98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9999.98</v>
      </c>
      <c r="AF31" s="17">
        <v>41649</v>
      </c>
      <c r="AG31" s="17">
        <v>47293</v>
      </c>
      <c r="AH31" s="1">
        <v>20000</v>
      </c>
      <c r="AI31" s="16">
        <f t="shared" si="0"/>
        <v>2.9013698630136986</v>
      </c>
      <c r="AJ31" s="16">
        <f t="shared" si="2"/>
        <v>15.463013698630137</v>
      </c>
      <c r="AK31" s="19">
        <v>7.6999999999999999E-2</v>
      </c>
      <c r="AL31" s="16">
        <f t="shared" si="1"/>
        <v>2.9013698630136986</v>
      </c>
      <c r="AM31" s="16">
        <f t="shared" si="3"/>
        <v>15.463013698630137</v>
      </c>
      <c r="AN31" s="19">
        <v>7.6999999999999999E-2</v>
      </c>
      <c r="AO31" t="s">
        <v>721</v>
      </c>
      <c r="AP31" t="s">
        <v>722</v>
      </c>
      <c r="AQ31" s="20">
        <v>46234</v>
      </c>
    </row>
    <row r="32" spans="1:43" x14ac:dyDescent="0.3">
      <c r="A32" t="s">
        <v>760</v>
      </c>
      <c r="B32" t="s">
        <v>747</v>
      </c>
      <c r="C32">
        <v>57</v>
      </c>
      <c r="D32" t="s">
        <v>255</v>
      </c>
      <c r="E32" t="s">
        <v>716</v>
      </c>
      <c r="F32" t="s">
        <v>717</v>
      </c>
      <c r="G32" t="s">
        <v>227</v>
      </c>
      <c r="H32" t="s">
        <v>218</v>
      </c>
      <c r="I32" t="s">
        <v>35</v>
      </c>
      <c r="J32" t="s">
        <v>718</v>
      </c>
      <c r="K32" t="s">
        <v>227</v>
      </c>
      <c r="L32" t="s">
        <v>719</v>
      </c>
      <c r="M32" t="s">
        <v>720</v>
      </c>
      <c r="N32">
        <v>1</v>
      </c>
      <c r="O32">
        <v>1</v>
      </c>
      <c r="P32">
        <v>1</v>
      </c>
      <c r="Q32">
        <v>0</v>
      </c>
      <c r="R32">
        <v>1</v>
      </c>
      <c r="S32">
        <v>1</v>
      </c>
      <c r="T32">
        <v>1</v>
      </c>
      <c r="U32">
        <v>0</v>
      </c>
      <c r="V32">
        <v>0</v>
      </c>
      <c r="W32" s="1">
        <v>560000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560000</v>
      </c>
      <c r="AF32" s="17">
        <v>41649</v>
      </c>
      <c r="AG32" s="17">
        <v>49120</v>
      </c>
      <c r="AH32" s="1">
        <v>700000</v>
      </c>
      <c r="AI32" s="16">
        <f t="shared" si="0"/>
        <v>7.9068493150684933</v>
      </c>
      <c r="AJ32" s="16">
        <f t="shared" si="2"/>
        <v>20.468493150684932</v>
      </c>
      <c r="AK32" s="19">
        <v>8.4500000000000006E-2</v>
      </c>
      <c r="AL32" s="16">
        <f t="shared" si="1"/>
        <v>7.9068493150684933</v>
      </c>
      <c r="AM32" s="16">
        <f t="shared" si="3"/>
        <v>20.468493150684932</v>
      </c>
      <c r="AN32" s="19">
        <v>8.4500000000000006E-2</v>
      </c>
      <c r="AO32" t="s">
        <v>721</v>
      </c>
      <c r="AP32" t="s">
        <v>722</v>
      </c>
      <c r="AQ32" s="20">
        <v>46234</v>
      </c>
    </row>
    <row r="33" spans="1:43" x14ac:dyDescent="0.3">
      <c r="A33" t="s">
        <v>761</v>
      </c>
      <c r="B33" t="s">
        <v>747</v>
      </c>
      <c r="C33">
        <v>6</v>
      </c>
      <c r="D33" t="s">
        <v>255</v>
      </c>
      <c r="E33" t="s">
        <v>716</v>
      </c>
      <c r="F33" t="s">
        <v>717</v>
      </c>
      <c r="G33" t="s">
        <v>222</v>
      </c>
      <c r="H33" t="s">
        <v>218</v>
      </c>
      <c r="I33" t="s">
        <v>210</v>
      </c>
      <c r="J33" t="s">
        <v>718</v>
      </c>
      <c r="K33" t="s">
        <v>222</v>
      </c>
      <c r="L33" t="s">
        <v>719</v>
      </c>
      <c r="M33" t="s">
        <v>720</v>
      </c>
      <c r="N33">
        <v>1</v>
      </c>
      <c r="O33">
        <v>1</v>
      </c>
      <c r="P33">
        <v>1</v>
      </c>
      <c r="Q33">
        <v>0</v>
      </c>
      <c r="R33">
        <v>0</v>
      </c>
      <c r="S33">
        <v>1</v>
      </c>
      <c r="T33">
        <v>1</v>
      </c>
      <c r="U33">
        <v>1</v>
      </c>
      <c r="V33">
        <v>0</v>
      </c>
      <c r="W33" s="1">
        <v>8000000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8000000</v>
      </c>
      <c r="AF33" s="17">
        <v>41649</v>
      </c>
      <c r="AG33" s="17">
        <v>48981</v>
      </c>
      <c r="AH33" s="1">
        <v>10000000</v>
      </c>
      <c r="AI33" s="16">
        <f t="shared" si="0"/>
        <v>7.5260273972602736</v>
      </c>
      <c r="AJ33" s="16">
        <f t="shared" si="2"/>
        <v>20.087671232876712</v>
      </c>
      <c r="AK33" s="19">
        <v>8.4500000000000006E-2</v>
      </c>
      <c r="AL33" s="16">
        <f t="shared" si="1"/>
        <v>7.5260273972602736</v>
      </c>
      <c r="AM33" s="16">
        <f t="shared" si="3"/>
        <v>20.087671232876712</v>
      </c>
      <c r="AN33" s="19">
        <v>8.4500000000000006E-2</v>
      </c>
      <c r="AO33" t="s">
        <v>721</v>
      </c>
      <c r="AP33" t="s">
        <v>722</v>
      </c>
      <c r="AQ33" s="20">
        <v>46234</v>
      </c>
    </row>
    <row r="34" spans="1:43" x14ac:dyDescent="0.3">
      <c r="A34" t="s">
        <v>762</v>
      </c>
      <c r="B34" t="s">
        <v>747</v>
      </c>
      <c r="C34">
        <v>64</v>
      </c>
      <c r="D34" t="s">
        <v>255</v>
      </c>
      <c r="E34" t="s">
        <v>716</v>
      </c>
      <c r="F34" t="s">
        <v>717</v>
      </c>
      <c r="G34" t="s">
        <v>213</v>
      </c>
      <c r="H34" t="s">
        <v>214</v>
      </c>
      <c r="I34" t="s">
        <v>724</v>
      </c>
      <c r="J34" t="s">
        <v>725</v>
      </c>
      <c r="K34" t="s">
        <v>726</v>
      </c>
      <c r="L34" t="s">
        <v>719</v>
      </c>
      <c r="M34" t="s">
        <v>720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0</v>
      </c>
      <c r="U34">
        <v>0</v>
      </c>
      <c r="V34">
        <v>0</v>
      </c>
      <c r="W34" s="1">
        <v>55250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55250</v>
      </c>
      <c r="AF34" s="17">
        <v>41649</v>
      </c>
      <c r="AG34" s="17">
        <v>49268</v>
      </c>
      <c r="AH34" s="1">
        <v>65000</v>
      </c>
      <c r="AI34" s="16">
        <f t="shared" si="0"/>
        <v>8.3123287671232884</v>
      </c>
      <c r="AJ34" s="16">
        <f t="shared" si="2"/>
        <v>20.873972602739727</v>
      </c>
      <c r="AK34" s="19">
        <v>8.4500000000000006E-2</v>
      </c>
      <c r="AL34" s="16">
        <f t="shared" si="1"/>
        <v>8.3123287671232884</v>
      </c>
      <c r="AM34" s="16">
        <f t="shared" si="3"/>
        <v>20.873972602739727</v>
      </c>
      <c r="AN34" s="19">
        <v>8.4500000000000006E-2</v>
      </c>
      <c r="AO34" t="s">
        <v>721</v>
      </c>
      <c r="AP34" t="s">
        <v>722</v>
      </c>
      <c r="AQ34" s="20">
        <v>46234</v>
      </c>
    </row>
    <row r="35" spans="1:43" x14ac:dyDescent="0.3">
      <c r="A35" t="s">
        <v>763</v>
      </c>
      <c r="B35" t="s">
        <v>747</v>
      </c>
      <c r="C35">
        <v>65</v>
      </c>
      <c r="D35" t="s">
        <v>255</v>
      </c>
      <c r="E35" t="s">
        <v>716</v>
      </c>
      <c r="F35" t="s">
        <v>717</v>
      </c>
      <c r="G35" t="s">
        <v>213</v>
      </c>
      <c r="H35" t="s">
        <v>214</v>
      </c>
      <c r="I35" t="s">
        <v>724</v>
      </c>
      <c r="J35" t="s">
        <v>725</v>
      </c>
      <c r="K35" t="s">
        <v>726</v>
      </c>
      <c r="L35" t="s">
        <v>719</v>
      </c>
      <c r="M35" t="s">
        <v>720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0</v>
      </c>
      <c r="U35">
        <v>0</v>
      </c>
      <c r="V35">
        <v>0</v>
      </c>
      <c r="W35" s="1">
        <v>102000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102000</v>
      </c>
      <c r="AF35" s="17">
        <v>41649</v>
      </c>
      <c r="AG35" s="17">
        <v>49272</v>
      </c>
      <c r="AH35" s="1">
        <v>120000</v>
      </c>
      <c r="AI35" s="16">
        <f t="shared" si="0"/>
        <v>8.3232876712328761</v>
      </c>
      <c r="AJ35" s="16">
        <f t="shared" si="2"/>
        <v>20.884931506849316</v>
      </c>
      <c r="AK35" s="19">
        <v>8.4500000000000006E-2</v>
      </c>
      <c r="AL35" s="16">
        <f t="shared" si="1"/>
        <v>8.3232876712328761</v>
      </c>
      <c r="AM35" s="16">
        <f t="shared" si="3"/>
        <v>20.884931506849316</v>
      </c>
      <c r="AN35" s="19">
        <v>8.4500000000000006E-2</v>
      </c>
      <c r="AO35" t="s">
        <v>721</v>
      </c>
      <c r="AP35" t="s">
        <v>722</v>
      </c>
      <c r="AQ35" s="20">
        <v>46234</v>
      </c>
    </row>
    <row r="36" spans="1:43" x14ac:dyDescent="0.3">
      <c r="A36" t="s">
        <v>764</v>
      </c>
      <c r="B36" t="s">
        <v>747</v>
      </c>
      <c r="C36">
        <v>66</v>
      </c>
      <c r="D36" t="s">
        <v>255</v>
      </c>
      <c r="E36" t="s">
        <v>716</v>
      </c>
      <c r="F36" t="s">
        <v>717</v>
      </c>
      <c r="G36" t="s">
        <v>213</v>
      </c>
      <c r="H36" t="s">
        <v>214</v>
      </c>
      <c r="I36" t="s">
        <v>724</v>
      </c>
      <c r="J36" t="s">
        <v>725</v>
      </c>
      <c r="K36" t="s">
        <v>726</v>
      </c>
      <c r="L36" t="s">
        <v>719</v>
      </c>
      <c r="M36" t="s">
        <v>720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0</v>
      </c>
      <c r="U36">
        <v>0</v>
      </c>
      <c r="V36">
        <v>0</v>
      </c>
      <c r="W36" s="1">
        <v>12750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12750</v>
      </c>
      <c r="AF36" s="17">
        <v>41649</v>
      </c>
      <c r="AG36" s="17">
        <v>49275</v>
      </c>
      <c r="AH36" s="1">
        <v>15000</v>
      </c>
      <c r="AI36" s="16">
        <f t="shared" si="0"/>
        <v>8.331506849315069</v>
      </c>
      <c r="AJ36" s="16">
        <f t="shared" si="2"/>
        <v>20.893150684931506</v>
      </c>
      <c r="AK36" s="19">
        <v>8.4500000000000006E-2</v>
      </c>
      <c r="AL36" s="16">
        <f t="shared" si="1"/>
        <v>8.331506849315069</v>
      </c>
      <c r="AM36" s="16">
        <f t="shared" si="3"/>
        <v>20.893150684931506</v>
      </c>
      <c r="AN36" s="19">
        <v>8.4500000000000006E-2</v>
      </c>
      <c r="AO36" t="s">
        <v>721</v>
      </c>
      <c r="AP36" t="s">
        <v>722</v>
      </c>
      <c r="AQ36" s="20">
        <v>46234</v>
      </c>
    </row>
    <row r="37" spans="1:43" x14ac:dyDescent="0.3">
      <c r="A37" t="s">
        <v>765</v>
      </c>
      <c r="B37" t="s">
        <v>747</v>
      </c>
      <c r="C37">
        <v>70</v>
      </c>
      <c r="D37" t="s">
        <v>255</v>
      </c>
      <c r="E37" t="s">
        <v>716</v>
      </c>
      <c r="F37" t="s">
        <v>717</v>
      </c>
      <c r="G37" t="s">
        <v>213</v>
      </c>
      <c r="H37" t="s">
        <v>214</v>
      </c>
      <c r="I37" t="s">
        <v>724</v>
      </c>
      <c r="J37" t="s">
        <v>725</v>
      </c>
      <c r="K37" t="s">
        <v>726</v>
      </c>
      <c r="L37" t="s">
        <v>719</v>
      </c>
      <c r="M37" t="s">
        <v>720</v>
      </c>
      <c r="N37">
        <v>1</v>
      </c>
      <c r="O37">
        <v>1</v>
      </c>
      <c r="P37">
        <v>1</v>
      </c>
      <c r="Q37">
        <v>1</v>
      </c>
      <c r="R37">
        <v>1</v>
      </c>
      <c r="S37">
        <v>1</v>
      </c>
      <c r="T37">
        <v>0</v>
      </c>
      <c r="U37">
        <v>0</v>
      </c>
      <c r="V37">
        <v>0</v>
      </c>
      <c r="W37" s="1">
        <v>42500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42500</v>
      </c>
      <c r="AF37" s="17">
        <v>41649</v>
      </c>
      <c r="AG37" s="17">
        <v>49302</v>
      </c>
      <c r="AH37" s="1">
        <v>50000</v>
      </c>
      <c r="AI37" s="16">
        <f t="shared" si="0"/>
        <v>8.4054794520547951</v>
      </c>
      <c r="AJ37" s="16">
        <f t="shared" si="2"/>
        <v>20.967123287671232</v>
      </c>
      <c r="AK37" s="19">
        <v>8.4500000000000006E-2</v>
      </c>
      <c r="AL37" s="16">
        <f t="shared" si="1"/>
        <v>8.4054794520547951</v>
      </c>
      <c r="AM37" s="16">
        <f t="shared" si="3"/>
        <v>20.967123287671232</v>
      </c>
      <c r="AN37" s="19">
        <v>8.4500000000000006E-2</v>
      </c>
      <c r="AO37" t="s">
        <v>721</v>
      </c>
      <c r="AP37" t="s">
        <v>722</v>
      </c>
      <c r="AQ37" s="20">
        <v>46234</v>
      </c>
    </row>
    <row r="38" spans="1:43" x14ac:dyDescent="0.3">
      <c r="A38" t="s">
        <v>766</v>
      </c>
      <c r="B38" t="s">
        <v>767</v>
      </c>
      <c r="C38">
        <v>13</v>
      </c>
      <c r="D38" t="s">
        <v>255</v>
      </c>
      <c r="E38" t="s">
        <v>716</v>
      </c>
      <c r="F38" t="s">
        <v>717</v>
      </c>
      <c r="G38" t="s">
        <v>222</v>
      </c>
      <c r="H38" t="s">
        <v>218</v>
      </c>
      <c r="I38" t="s">
        <v>210</v>
      </c>
      <c r="J38" t="s">
        <v>718</v>
      </c>
      <c r="K38" t="s">
        <v>222</v>
      </c>
      <c r="L38" t="s">
        <v>719</v>
      </c>
      <c r="M38" t="s">
        <v>720</v>
      </c>
      <c r="N38">
        <v>1</v>
      </c>
      <c r="O38">
        <v>1</v>
      </c>
      <c r="P38">
        <v>1</v>
      </c>
      <c r="Q38">
        <v>0</v>
      </c>
      <c r="R38">
        <v>0</v>
      </c>
      <c r="S38">
        <v>1</v>
      </c>
      <c r="T38">
        <v>1</v>
      </c>
      <c r="U38">
        <v>1</v>
      </c>
      <c r="V38">
        <v>0</v>
      </c>
      <c r="W38" s="1">
        <v>2916666.65</v>
      </c>
      <c r="X38" s="1">
        <v>0</v>
      </c>
      <c r="Y38" s="1">
        <v>416666.67</v>
      </c>
      <c r="Z38" s="1">
        <v>112291.67</v>
      </c>
      <c r="AA38" s="1">
        <v>0</v>
      </c>
      <c r="AB38" s="1">
        <v>0</v>
      </c>
      <c r="AC38" s="1">
        <v>0</v>
      </c>
      <c r="AD38" s="1">
        <v>0</v>
      </c>
      <c r="AE38" s="1">
        <v>2499999.98</v>
      </c>
      <c r="AF38" s="17">
        <v>41775</v>
      </c>
      <c r="AG38" s="17">
        <v>47300</v>
      </c>
      <c r="AH38" s="1">
        <v>5000000</v>
      </c>
      <c r="AI38" s="16">
        <f t="shared" si="0"/>
        <v>2.9205479452054797</v>
      </c>
      <c r="AJ38" s="16">
        <f t="shared" si="2"/>
        <v>15.136986301369863</v>
      </c>
      <c r="AK38" s="19">
        <v>7.6999999999999999E-2</v>
      </c>
      <c r="AL38" s="16">
        <f t="shared" si="1"/>
        <v>2.9205479452054797</v>
      </c>
      <c r="AM38" s="16">
        <f t="shared" si="3"/>
        <v>15.136986301369863</v>
      </c>
      <c r="AN38" s="19">
        <v>7.6999999999999999E-2</v>
      </c>
      <c r="AO38" t="s">
        <v>721</v>
      </c>
      <c r="AP38" t="s">
        <v>722</v>
      </c>
      <c r="AQ38" s="20">
        <v>46234</v>
      </c>
    </row>
    <row r="39" spans="1:43" x14ac:dyDescent="0.3">
      <c r="A39" t="s">
        <v>768</v>
      </c>
      <c r="B39" t="s">
        <v>767</v>
      </c>
      <c r="C39">
        <v>14</v>
      </c>
      <c r="D39" t="s">
        <v>255</v>
      </c>
      <c r="E39" t="s">
        <v>716</v>
      </c>
      <c r="F39" t="s">
        <v>717</v>
      </c>
      <c r="G39" t="s">
        <v>222</v>
      </c>
      <c r="H39" t="s">
        <v>218</v>
      </c>
      <c r="I39" t="s">
        <v>210</v>
      </c>
      <c r="J39" t="s">
        <v>718</v>
      </c>
      <c r="K39" t="s">
        <v>222</v>
      </c>
      <c r="L39" t="s">
        <v>719</v>
      </c>
      <c r="M39" t="s">
        <v>720</v>
      </c>
      <c r="N39">
        <v>1</v>
      </c>
      <c r="O39">
        <v>1</v>
      </c>
      <c r="P39">
        <v>1</v>
      </c>
      <c r="Q39">
        <v>0</v>
      </c>
      <c r="R39">
        <v>0</v>
      </c>
      <c r="S39">
        <v>1</v>
      </c>
      <c r="T39">
        <v>1</v>
      </c>
      <c r="U39">
        <v>1</v>
      </c>
      <c r="V39">
        <v>0</v>
      </c>
      <c r="W39" s="1">
        <v>12750000</v>
      </c>
      <c r="X39" s="1">
        <v>0</v>
      </c>
      <c r="Y39" s="1">
        <v>750000</v>
      </c>
      <c r="Z39" s="1">
        <v>538687.5</v>
      </c>
      <c r="AA39" s="1">
        <v>0</v>
      </c>
      <c r="AB39" s="1">
        <v>0</v>
      </c>
      <c r="AC39" s="1">
        <v>0</v>
      </c>
      <c r="AD39" s="1">
        <v>0</v>
      </c>
      <c r="AE39" s="1">
        <v>12000000</v>
      </c>
      <c r="AF39" s="17">
        <v>41775</v>
      </c>
      <c r="AG39" s="17">
        <v>49126</v>
      </c>
      <c r="AH39" s="1">
        <v>15000000</v>
      </c>
      <c r="AI39" s="16">
        <f t="shared" si="0"/>
        <v>7.9232876712328766</v>
      </c>
      <c r="AJ39" s="16">
        <f t="shared" si="2"/>
        <v>20.139726027397259</v>
      </c>
      <c r="AK39" s="19">
        <v>8.4500000000000006E-2</v>
      </c>
      <c r="AL39" s="16">
        <f t="shared" si="1"/>
        <v>7.9232876712328766</v>
      </c>
      <c r="AM39" s="16">
        <f t="shared" si="3"/>
        <v>20.139726027397259</v>
      </c>
      <c r="AN39" s="19">
        <v>8.4500000000000006E-2</v>
      </c>
      <c r="AO39" t="s">
        <v>721</v>
      </c>
      <c r="AP39" t="s">
        <v>722</v>
      </c>
      <c r="AQ39" s="20">
        <v>46234</v>
      </c>
    </row>
    <row r="40" spans="1:43" x14ac:dyDescent="0.3">
      <c r="A40" t="s">
        <v>769</v>
      </c>
      <c r="B40" t="s">
        <v>767</v>
      </c>
      <c r="C40">
        <v>17</v>
      </c>
      <c r="D40" t="s">
        <v>255</v>
      </c>
      <c r="E40" t="s">
        <v>716</v>
      </c>
      <c r="F40" t="s">
        <v>717</v>
      </c>
      <c r="G40" t="s">
        <v>203</v>
      </c>
      <c r="H40" t="s">
        <v>218</v>
      </c>
      <c r="I40" t="s">
        <v>210</v>
      </c>
      <c r="J40" t="s">
        <v>718</v>
      </c>
      <c r="K40" t="s">
        <v>751</v>
      </c>
      <c r="L40" t="s">
        <v>719</v>
      </c>
      <c r="M40" t="s">
        <v>720</v>
      </c>
      <c r="N40">
        <v>1</v>
      </c>
      <c r="O40">
        <v>1</v>
      </c>
      <c r="P40">
        <v>1</v>
      </c>
      <c r="Q40">
        <v>0</v>
      </c>
      <c r="R40">
        <v>0</v>
      </c>
      <c r="S40">
        <v>1</v>
      </c>
      <c r="T40">
        <v>1</v>
      </c>
      <c r="U40">
        <v>1</v>
      </c>
      <c r="V40">
        <v>0</v>
      </c>
      <c r="W40" s="1">
        <v>12564333.390000001</v>
      </c>
      <c r="X40" s="1">
        <v>0</v>
      </c>
      <c r="Y40" s="1">
        <v>12564333.369999999</v>
      </c>
      <c r="Z40" s="1">
        <v>471162.5</v>
      </c>
      <c r="AA40" s="1">
        <v>0</v>
      </c>
      <c r="AB40" s="1">
        <v>0</v>
      </c>
      <c r="AC40" s="1">
        <v>0</v>
      </c>
      <c r="AD40" s="1">
        <v>0</v>
      </c>
      <c r="AE40" s="1">
        <v>2.0000001415610313E-2</v>
      </c>
      <c r="AF40" s="17">
        <v>41775</v>
      </c>
      <c r="AG40" s="17">
        <v>46218</v>
      </c>
      <c r="AH40" s="1">
        <v>75386000.239999995</v>
      </c>
      <c r="AI40" s="16">
        <f t="shared" si="0"/>
        <v>-4.3835616438356165E-2</v>
      </c>
      <c r="AJ40" s="16">
        <f t="shared" si="2"/>
        <v>12.172602739726027</v>
      </c>
      <c r="AK40" s="19">
        <v>7.4999999999999997E-2</v>
      </c>
      <c r="AL40" s="16">
        <f t="shared" si="1"/>
        <v>-4.3835616438356165E-2</v>
      </c>
      <c r="AM40" s="16">
        <f t="shared" si="3"/>
        <v>12.172602739726027</v>
      </c>
      <c r="AN40" s="19">
        <v>7.4999999999999997E-2</v>
      </c>
      <c r="AO40" t="s">
        <v>721</v>
      </c>
      <c r="AP40" t="s">
        <v>722</v>
      </c>
      <c r="AQ40" s="20">
        <v>46234</v>
      </c>
    </row>
    <row r="41" spans="1:43" x14ac:dyDescent="0.3">
      <c r="A41" t="s">
        <v>770</v>
      </c>
      <c r="B41" t="s">
        <v>767</v>
      </c>
      <c r="C41">
        <v>18</v>
      </c>
      <c r="D41" t="s">
        <v>255</v>
      </c>
      <c r="E41" t="s">
        <v>716</v>
      </c>
      <c r="F41" t="s">
        <v>717</v>
      </c>
      <c r="G41" t="s">
        <v>222</v>
      </c>
      <c r="H41" t="s">
        <v>218</v>
      </c>
      <c r="I41" t="s">
        <v>210</v>
      </c>
      <c r="J41" t="s">
        <v>718</v>
      </c>
      <c r="K41" t="s">
        <v>222</v>
      </c>
      <c r="L41" t="s">
        <v>719</v>
      </c>
      <c r="M41" t="s">
        <v>720</v>
      </c>
      <c r="N41">
        <v>1</v>
      </c>
      <c r="O41">
        <v>1</v>
      </c>
      <c r="P41">
        <v>1</v>
      </c>
      <c r="Q41">
        <v>0</v>
      </c>
      <c r="R41">
        <v>0</v>
      </c>
      <c r="S41">
        <v>1</v>
      </c>
      <c r="T41">
        <v>1</v>
      </c>
      <c r="U41">
        <v>1</v>
      </c>
      <c r="V41">
        <v>0</v>
      </c>
      <c r="W41" s="1">
        <v>8500000</v>
      </c>
      <c r="X41" s="1">
        <v>0</v>
      </c>
      <c r="Y41" s="1">
        <v>500000</v>
      </c>
      <c r="Z41" s="1">
        <v>359125</v>
      </c>
      <c r="AA41" s="1">
        <v>0</v>
      </c>
      <c r="AB41" s="1">
        <v>0</v>
      </c>
      <c r="AC41" s="1">
        <v>0</v>
      </c>
      <c r="AD41" s="1">
        <v>0</v>
      </c>
      <c r="AE41" s="1">
        <v>8000000</v>
      </c>
      <c r="AF41" s="17">
        <v>41775</v>
      </c>
      <c r="AG41" s="17">
        <v>49142</v>
      </c>
      <c r="AH41" s="1">
        <v>10000000</v>
      </c>
      <c r="AI41" s="16">
        <f t="shared" si="0"/>
        <v>7.9671232876712326</v>
      </c>
      <c r="AJ41" s="16">
        <f t="shared" si="2"/>
        <v>20.183561643835617</v>
      </c>
      <c r="AK41" s="19">
        <v>8.4500000000000006E-2</v>
      </c>
      <c r="AL41" s="16">
        <f t="shared" si="1"/>
        <v>7.9671232876712326</v>
      </c>
      <c r="AM41" s="16">
        <f t="shared" si="3"/>
        <v>20.183561643835617</v>
      </c>
      <c r="AN41" s="19">
        <v>8.4500000000000006E-2</v>
      </c>
      <c r="AO41" t="s">
        <v>721</v>
      </c>
      <c r="AP41" t="s">
        <v>722</v>
      </c>
      <c r="AQ41" s="20">
        <v>46234</v>
      </c>
    </row>
    <row r="42" spans="1:43" x14ac:dyDescent="0.3">
      <c r="A42" t="s">
        <v>771</v>
      </c>
      <c r="B42" t="s">
        <v>767</v>
      </c>
      <c r="C42">
        <v>28</v>
      </c>
      <c r="D42" t="s">
        <v>255</v>
      </c>
      <c r="E42" t="s">
        <v>716</v>
      </c>
      <c r="F42" t="s">
        <v>717</v>
      </c>
      <c r="G42" t="s">
        <v>203</v>
      </c>
      <c r="H42" t="s">
        <v>218</v>
      </c>
      <c r="I42" t="s">
        <v>210</v>
      </c>
      <c r="J42" t="s">
        <v>718</v>
      </c>
      <c r="K42" t="s">
        <v>755</v>
      </c>
      <c r="L42" t="s">
        <v>719</v>
      </c>
      <c r="M42" t="s">
        <v>720</v>
      </c>
      <c r="N42">
        <v>1</v>
      </c>
      <c r="O42">
        <v>1</v>
      </c>
      <c r="P42">
        <v>1</v>
      </c>
      <c r="Q42">
        <v>0</v>
      </c>
      <c r="R42">
        <v>0</v>
      </c>
      <c r="S42">
        <v>1</v>
      </c>
      <c r="T42">
        <v>1</v>
      </c>
      <c r="U42">
        <v>1</v>
      </c>
      <c r="V42">
        <v>0</v>
      </c>
      <c r="W42" s="1">
        <v>13333333.35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13333333.35</v>
      </c>
      <c r="AF42" s="17">
        <v>41775</v>
      </c>
      <c r="AG42" s="17">
        <v>46256</v>
      </c>
      <c r="AH42" s="1">
        <v>80000000</v>
      </c>
      <c r="AI42" s="16">
        <f t="shared" si="0"/>
        <v>6.0273972602739728E-2</v>
      </c>
      <c r="AJ42" s="16">
        <f t="shared" si="2"/>
        <v>12.276712328767124</v>
      </c>
      <c r="AK42" s="19">
        <v>7.4999999999999997E-2</v>
      </c>
      <c r="AL42" s="16">
        <f t="shared" si="1"/>
        <v>6.0273972602739728E-2</v>
      </c>
      <c r="AM42" s="16">
        <f t="shared" si="3"/>
        <v>12.276712328767124</v>
      </c>
      <c r="AN42" s="19">
        <v>7.4999999999999997E-2</v>
      </c>
      <c r="AO42" t="s">
        <v>721</v>
      </c>
      <c r="AP42" t="s">
        <v>722</v>
      </c>
      <c r="AQ42" s="20">
        <v>46234</v>
      </c>
    </row>
    <row r="43" spans="1:43" x14ac:dyDescent="0.3">
      <c r="A43" t="s">
        <v>772</v>
      </c>
      <c r="B43" t="s">
        <v>767</v>
      </c>
      <c r="C43">
        <v>31</v>
      </c>
      <c r="D43" t="s">
        <v>255</v>
      </c>
      <c r="E43" t="s">
        <v>716</v>
      </c>
      <c r="F43" t="s">
        <v>717</v>
      </c>
      <c r="G43" t="s">
        <v>222</v>
      </c>
      <c r="H43" t="s">
        <v>218</v>
      </c>
      <c r="I43" t="s">
        <v>210</v>
      </c>
      <c r="J43" t="s">
        <v>718</v>
      </c>
      <c r="K43" t="s">
        <v>222</v>
      </c>
      <c r="L43" t="s">
        <v>719</v>
      </c>
      <c r="M43" t="s">
        <v>720</v>
      </c>
      <c r="N43">
        <v>1</v>
      </c>
      <c r="O43">
        <v>1</v>
      </c>
      <c r="P43">
        <v>1</v>
      </c>
      <c r="Q43">
        <v>0</v>
      </c>
      <c r="R43">
        <v>0</v>
      </c>
      <c r="S43">
        <v>1</v>
      </c>
      <c r="T43">
        <v>1</v>
      </c>
      <c r="U43">
        <v>1</v>
      </c>
      <c r="V43">
        <v>0</v>
      </c>
      <c r="W43" s="1">
        <v>4083333.35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4083333.35</v>
      </c>
      <c r="AF43" s="17">
        <v>41775</v>
      </c>
      <c r="AG43" s="17">
        <v>47371</v>
      </c>
      <c r="AH43" s="1">
        <v>7000000</v>
      </c>
      <c r="AI43" s="16">
        <f t="shared" si="0"/>
        <v>3.1150684931506851</v>
      </c>
      <c r="AJ43" s="16">
        <f t="shared" si="2"/>
        <v>15.331506849315069</v>
      </c>
      <c r="AK43" s="19">
        <v>7.6999999999999999E-2</v>
      </c>
      <c r="AL43" s="16">
        <f t="shared" si="1"/>
        <v>3.1150684931506851</v>
      </c>
      <c r="AM43" s="16">
        <f t="shared" si="3"/>
        <v>15.331506849315069</v>
      </c>
      <c r="AN43" s="19">
        <v>7.6999999999999999E-2</v>
      </c>
      <c r="AO43" t="s">
        <v>721</v>
      </c>
      <c r="AP43" t="s">
        <v>722</v>
      </c>
      <c r="AQ43" s="20">
        <v>46234</v>
      </c>
    </row>
    <row r="44" spans="1:43" x14ac:dyDescent="0.3">
      <c r="A44" t="s">
        <v>773</v>
      </c>
      <c r="B44" t="s">
        <v>767</v>
      </c>
      <c r="C44">
        <v>32</v>
      </c>
      <c r="D44" t="s">
        <v>255</v>
      </c>
      <c r="E44" t="s">
        <v>716</v>
      </c>
      <c r="F44" t="s">
        <v>717</v>
      </c>
      <c r="G44" t="s">
        <v>222</v>
      </c>
      <c r="H44" t="s">
        <v>218</v>
      </c>
      <c r="I44" t="s">
        <v>210</v>
      </c>
      <c r="J44" t="s">
        <v>718</v>
      </c>
      <c r="K44" t="s">
        <v>222</v>
      </c>
      <c r="L44" t="s">
        <v>719</v>
      </c>
      <c r="M44" t="s">
        <v>720</v>
      </c>
      <c r="N44">
        <v>1</v>
      </c>
      <c r="O44">
        <v>1</v>
      </c>
      <c r="P44">
        <v>1</v>
      </c>
      <c r="Q44">
        <v>0</v>
      </c>
      <c r="R44">
        <v>0</v>
      </c>
      <c r="S44">
        <v>1</v>
      </c>
      <c r="T44">
        <v>1</v>
      </c>
      <c r="U44">
        <v>1</v>
      </c>
      <c r="V44">
        <v>0</v>
      </c>
      <c r="W44" s="1">
        <v>5950000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5950000</v>
      </c>
      <c r="AF44" s="17">
        <v>41775</v>
      </c>
      <c r="AG44" s="17">
        <v>49197</v>
      </c>
      <c r="AH44" s="1">
        <v>7000000</v>
      </c>
      <c r="AI44" s="16">
        <f t="shared" si="0"/>
        <v>8.117808219178082</v>
      </c>
      <c r="AJ44" s="16">
        <f t="shared" si="2"/>
        <v>20.334246575342465</v>
      </c>
      <c r="AK44" s="19">
        <v>8.4500000000000006E-2</v>
      </c>
      <c r="AL44" s="16">
        <f t="shared" si="1"/>
        <v>8.117808219178082</v>
      </c>
      <c r="AM44" s="16">
        <f t="shared" si="3"/>
        <v>20.334246575342465</v>
      </c>
      <c r="AN44" s="19">
        <v>8.4500000000000006E-2</v>
      </c>
      <c r="AO44" t="s">
        <v>721</v>
      </c>
      <c r="AP44" t="s">
        <v>722</v>
      </c>
      <c r="AQ44" s="20">
        <v>46234</v>
      </c>
    </row>
    <row r="45" spans="1:43" x14ac:dyDescent="0.3">
      <c r="A45" t="s">
        <v>774</v>
      </c>
      <c r="B45" t="s">
        <v>767</v>
      </c>
      <c r="C45">
        <v>33</v>
      </c>
      <c r="D45" t="s">
        <v>255</v>
      </c>
      <c r="E45" t="s">
        <v>716</v>
      </c>
      <c r="F45" t="s">
        <v>717</v>
      </c>
      <c r="G45" t="s">
        <v>203</v>
      </c>
      <c r="H45" t="s">
        <v>218</v>
      </c>
      <c r="I45" t="s">
        <v>210</v>
      </c>
      <c r="J45" t="s">
        <v>718</v>
      </c>
      <c r="K45" t="s">
        <v>755</v>
      </c>
      <c r="L45" t="s">
        <v>719</v>
      </c>
      <c r="M45" t="s">
        <v>720</v>
      </c>
      <c r="N45">
        <v>1</v>
      </c>
      <c r="O45">
        <v>1</v>
      </c>
      <c r="P45">
        <v>1</v>
      </c>
      <c r="Q45">
        <v>0</v>
      </c>
      <c r="R45">
        <v>0</v>
      </c>
      <c r="S45">
        <v>1</v>
      </c>
      <c r="T45">
        <v>1</v>
      </c>
      <c r="U45">
        <v>1</v>
      </c>
      <c r="V45">
        <v>0</v>
      </c>
      <c r="W45" s="1">
        <v>16333333.35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16333333.35</v>
      </c>
      <c r="AF45" s="17">
        <v>41775</v>
      </c>
      <c r="AG45" s="17">
        <v>46283</v>
      </c>
      <c r="AH45" s="1">
        <v>98000000</v>
      </c>
      <c r="AI45" s="16">
        <f t="shared" si="0"/>
        <v>0.13424657534246576</v>
      </c>
      <c r="AJ45" s="16">
        <f t="shared" si="2"/>
        <v>12.35068493150685</v>
      </c>
      <c r="AK45" s="19">
        <v>7.4999999999999997E-2</v>
      </c>
      <c r="AL45" s="16">
        <f t="shared" si="1"/>
        <v>0.13424657534246576</v>
      </c>
      <c r="AM45" s="16">
        <f t="shared" si="3"/>
        <v>12.35068493150685</v>
      </c>
      <c r="AN45" s="19">
        <v>7.4999999999999997E-2</v>
      </c>
      <c r="AO45" t="s">
        <v>721</v>
      </c>
      <c r="AP45" t="s">
        <v>722</v>
      </c>
      <c r="AQ45" s="20">
        <v>46234</v>
      </c>
    </row>
    <row r="46" spans="1:43" x14ac:dyDescent="0.3">
      <c r="A46" t="s">
        <v>775</v>
      </c>
      <c r="B46" t="s">
        <v>767</v>
      </c>
      <c r="C46">
        <v>34</v>
      </c>
      <c r="D46" t="s">
        <v>255</v>
      </c>
      <c r="E46" t="s">
        <v>716</v>
      </c>
      <c r="F46" t="s">
        <v>717</v>
      </c>
      <c r="G46" t="s">
        <v>222</v>
      </c>
      <c r="H46" t="s">
        <v>218</v>
      </c>
      <c r="I46" t="s">
        <v>210</v>
      </c>
      <c r="J46" t="s">
        <v>718</v>
      </c>
      <c r="K46" t="s">
        <v>222</v>
      </c>
      <c r="L46" t="s">
        <v>719</v>
      </c>
      <c r="M46" t="s">
        <v>720</v>
      </c>
      <c r="N46">
        <v>1</v>
      </c>
      <c r="O46">
        <v>1</v>
      </c>
      <c r="P46">
        <v>1</v>
      </c>
      <c r="Q46">
        <v>0</v>
      </c>
      <c r="R46">
        <v>0</v>
      </c>
      <c r="S46">
        <v>1</v>
      </c>
      <c r="T46">
        <v>1</v>
      </c>
      <c r="U46">
        <v>1</v>
      </c>
      <c r="V46">
        <v>0</v>
      </c>
      <c r="W46" s="1">
        <v>2333333.35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2333333.35</v>
      </c>
      <c r="AF46" s="17">
        <v>41775</v>
      </c>
      <c r="AG46" s="17">
        <v>47391</v>
      </c>
      <c r="AH46" s="1">
        <v>4000000</v>
      </c>
      <c r="AI46" s="16">
        <f t="shared" si="0"/>
        <v>3.1698630136986301</v>
      </c>
      <c r="AJ46" s="16">
        <f t="shared" si="2"/>
        <v>15.386301369863014</v>
      </c>
      <c r="AK46" s="19">
        <v>7.6999999999999999E-2</v>
      </c>
      <c r="AL46" s="16">
        <f t="shared" si="1"/>
        <v>3.1698630136986301</v>
      </c>
      <c r="AM46" s="16">
        <f t="shared" si="3"/>
        <v>15.386301369863014</v>
      </c>
      <c r="AN46" s="19">
        <v>7.6999999999999999E-2</v>
      </c>
      <c r="AO46" t="s">
        <v>721</v>
      </c>
      <c r="AP46" t="s">
        <v>722</v>
      </c>
      <c r="AQ46" s="20">
        <v>46234</v>
      </c>
    </row>
    <row r="47" spans="1:43" x14ac:dyDescent="0.3">
      <c r="A47" t="s">
        <v>776</v>
      </c>
      <c r="B47" t="s">
        <v>767</v>
      </c>
      <c r="C47">
        <v>35</v>
      </c>
      <c r="D47" t="s">
        <v>255</v>
      </c>
      <c r="E47" t="s">
        <v>716</v>
      </c>
      <c r="F47" t="s">
        <v>717</v>
      </c>
      <c r="G47" t="s">
        <v>222</v>
      </c>
      <c r="H47" t="s">
        <v>218</v>
      </c>
      <c r="I47" t="s">
        <v>210</v>
      </c>
      <c r="J47" t="s">
        <v>718</v>
      </c>
      <c r="K47" t="s">
        <v>222</v>
      </c>
      <c r="L47" t="s">
        <v>719</v>
      </c>
      <c r="M47" t="s">
        <v>720</v>
      </c>
      <c r="N47">
        <v>1</v>
      </c>
      <c r="O47">
        <v>1</v>
      </c>
      <c r="P47">
        <v>1</v>
      </c>
      <c r="Q47">
        <v>0</v>
      </c>
      <c r="R47">
        <v>0</v>
      </c>
      <c r="S47">
        <v>1</v>
      </c>
      <c r="T47">
        <v>1</v>
      </c>
      <c r="U47">
        <v>1</v>
      </c>
      <c r="V47">
        <v>0</v>
      </c>
      <c r="W47" s="1">
        <v>3400000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3400000</v>
      </c>
      <c r="AF47" s="17">
        <v>41775</v>
      </c>
      <c r="AG47" s="17">
        <v>49217</v>
      </c>
      <c r="AH47" s="1">
        <v>4000000</v>
      </c>
      <c r="AI47" s="16">
        <f t="shared" si="0"/>
        <v>8.1726027397260275</v>
      </c>
      <c r="AJ47" s="16">
        <f t="shared" si="2"/>
        <v>20.389041095890413</v>
      </c>
      <c r="AK47" s="19">
        <v>8.4500000000000006E-2</v>
      </c>
      <c r="AL47" s="16">
        <f t="shared" si="1"/>
        <v>8.1726027397260275</v>
      </c>
      <c r="AM47" s="16">
        <f t="shared" si="3"/>
        <v>20.389041095890413</v>
      </c>
      <c r="AN47" s="19">
        <v>8.4500000000000006E-2</v>
      </c>
      <c r="AO47" t="s">
        <v>721</v>
      </c>
      <c r="AP47" t="s">
        <v>722</v>
      </c>
      <c r="AQ47" s="20">
        <v>46234</v>
      </c>
    </row>
    <row r="48" spans="1:43" x14ac:dyDescent="0.3">
      <c r="A48" t="s">
        <v>777</v>
      </c>
      <c r="B48" t="s">
        <v>767</v>
      </c>
      <c r="C48">
        <v>4</v>
      </c>
      <c r="D48" t="s">
        <v>255</v>
      </c>
      <c r="E48" t="s">
        <v>716</v>
      </c>
      <c r="F48" t="s">
        <v>717</v>
      </c>
      <c r="G48" t="s">
        <v>222</v>
      </c>
      <c r="H48" t="s">
        <v>218</v>
      </c>
      <c r="I48" t="s">
        <v>210</v>
      </c>
      <c r="J48" t="s">
        <v>718</v>
      </c>
      <c r="K48" t="s">
        <v>222</v>
      </c>
      <c r="L48" t="s">
        <v>719</v>
      </c>
      <c r="M48" t="s">
        <v>720</v>
      </c>
      <c r="N48">
        <v>1</v>
      </c>
      <c r="O48">
        <v>1</v>
      </c>
      <c r="P48">
        <v>1</v>
      </c>
      <c r="Q48">
        <v>0</v>
      </c>
      <c r="R48">
        <v>0</v>
      </c>
      <c r="S48">
        <v>1</v>
      </c>
      <c r="T48">
        <v>1</v>
      </c>
      <c r="U48">
        <v>1</v>
      </c>
      <c r="V48">
        <v>0</v>
      </c>
      <c r="W48" s="1">
        <v>5000000.0199999996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5000000.0199999996</v>
      </c>
      <c r="AF48" s="17">
        <v>41775</v>
      </c>
      <c r="AG48" s="17">
        <v>47280</v>
      </c>
      <c r="AH48" s="1">
        <v>10000000</v>
      </c>
      <c r="AI48" s="16">
        <f t="shared" si="0"/>
        <v>2.8657534246575342</v>
      </c>
      <c r="AJ48" s="16">
        <f t="shared" si="2"/>
        <v>15.082191780821917</v>
      </c>
      <c r="AK48" s="19">
        <v>7.6999999999999999E-2</v>
      </c>
      <c r="AL48" s="16">
        <f t="shared" si="1"/>
        <v>2.8657534246575342</v>
      </c>
      <c r="AM48" s="16">
        <f t="shared" si="3"/>
        <v>15.082191780821917</v>
      </c>
      <c r="AN48" s="19">
        <v>7.6999999999999999E-2</v>
      </c>
      <c r="AO48" t="s">
        <v>721</v>
      </c>
      <c r="AP48" t="s">
        <v>722</v>
      </c>
      <c r="AQ48" s="20">
        <v>46234</v>
      </c>
    </row>
    <row r="49" spans="1:43" x14ac:dyDescent="0.3">
      <c r="A49" t="s">
        <v>778</v>
      </c>
      <c r="B49" t="s">
        <v>767</v>
      </c>
      <c r="C49">
        <v>47</v>
      </c>
      <c r="D49" t="s">
        <v>255</v>
      </c>
      <c r="E49" t="s">
        <v>716</v>
      </c>
      <c r="F49" t="s">
        <v>717</v>
      </c>
      <c r="G49" t="s">
        <v>203</v>
      </c>
      <c r="H49" t="s">
        <v>218</v>
      </c>
      <c r="I49" t="s">
        <v>210</v>
      </c>
      <c r="J49" t="s">
        <v>718</v>
      </c>
      <c r="K49" t="s">
        <v>755</v>
      </c>
      <c r="L49" t="s">
        <v>719</v>
      </c>
      <c r="M49" t="s">
        <v>720</v>
      </c>
      <c r="N49">
        <v>1</v>
      </c>
      <c r="O49">
        <v>1</v>
      </c>
      <c r="P49">
        <v>1</v>
      </c>
      <c r="Q49">
        <v>0</v>
      </c>
      <c r="R49">
        <v>0</v>
      </c>
      <c r="S49">
        <v>1</v>
      </c>
      <c r="T49">
        <v>1</v>
      </c>
      <c r="U49">
        <v>1</v>
      </c>
      <c r="V49">
        <v>0</v>
      </c>
      <c r="W49" s="1">
        <v>15750000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15750000</v>
      </c>
      <c r="AF49" s="17">
        <v>41775</v>
      </c>
      <c r="AG49" s="17">
        <v>47463</v>
      </c>
      <c r="AH49" s="1">
        <v>31500000</v>
      </c>
      <c r="AI49" s="16">
        <f t="shared" si="0"/>
        <v>3.3671232876712329</v>
      </c>
      <c r="AJ49" s="16">
        <f t="shared" si="2"/>
        <v>15.583561643835617</v>
      </c>
      <c r="AK49" s="19">
        <v>8.2040000000000002E-2</v>
      </c>
      <c r="AL49" s="16">
        <f t="shared" si="1"/>
        <v>3.3671232876712329</v>
      </c>
      <c r="AM49" s="16">
        <f t="shared" si="3"/>
        <v>15.583561643835617</v>
      </c>
      <c r="AN49" s="19">
        <v>8.2040000000000002E-2</v>
      </c>
      <c r="AO49" t="s">
        <v>721</v>
      </c>
      <c r="AP49" t="s">
        <v>722</v>
      </c>
      <c r="AQ49" s="20">
        <v>46234</v>
      </c>
    </row>
    <row r="50" spans="1:43" x14ac:dyDescent="0.3">
      <c r="A50" t="s">
        <v>779</v>
      </c>
      <c r="B50" t="s">
        <v>767</v>
      </c>
      <c r="C50">
        <v>5</v>
      </c>
      <c r="D50" t="s">
        <v>255</v>
      </c>
      <c r="E50" t="s">
        <v>716</v>
      </c>
      <c r="F50" t="s">
        <v>717</v>
      </c>
      <c r="G50" t="s">
        <v>222</v>
      </c>
      <c r="H50" t="s">
        <v>218</v>
      </c>
      <c r="I50" t="s">
        <v>210</v>
      </c>
      <c r="J50" t="s">
        <v>718</v>
      </c>
      <c r="K50" t="s">
        <v>222</v>
      </c>
      <c r="L50" t="s">
        <v>719</v>
      </c>
      <c r="M50" t="s">
        <v>720</v>
      </c>
      <c r="N50">
        <v>1</v>
      </c>
      <c r="O50">
        <v>1</v>
      </c>
      <c r="P50">
        <v>1</v>
      </c>
      <c r="Q50">
        <v>0</v>
      </c>
      <c r="R50">
        <v>0</v>
      </c>
      <c r="S50">
        <v>1</v>
      </c>
      <c r="T50">
        <v>1</v>
      </c>
      <c r="U50">
        <v>1</v>
      </c>
      <c r="V50">
        <v>0</v>
      </c>
      <c r="W50" s="1">
        <v>8000000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8000000</v>
      </c>
      <c r="AF50" s="17">
        <v>41775</v>
      </c>
      <c r="AG50" s="17">
        <v>49106</v>
      </c>
      <c r="AH50" s="1">
        <v>10000000</v>
      </c>
      <c r="AI50" s="16">
        <f t="shared" si="0"/>
        <v>7.8684931506849312</v>
      </c>
      <c r="AJ50" s="16">
        <f t="shared" si="2"/>
        <v>20.084931506849315</v>
      </c>
      <c r="AK50" s="19">
        <v>8.4500000000000006E-2</v>
      </c>
      <c r="AL50" s="16">
        <f t="shared" si="1"/>
        <v>7.8684931506849312</v>
      </c>
      <c r="AM50" s="16">
        <f t="shared" si="3"/>
        <v>20.084931506849315</v>
      </c>
      <c r="AN50" s="19">
        <v>8.4500000000000006E-2</v>
      </c>
      <c r="AO50" t="s">
        <v>721</v>
      </c>
      <c r="AP50" t="s">
        <v>722</v>
      </c>
      <c r="AQ50" s="20">
        <v>46234</v>
      </c>
    </row>
    <row r="51" spans="1:43" x14ac:dyDescent="0.3">
      <c r="A51" t="s">
        <v>780</v>
      </c>
      <c r="B51" t="s">
        <v>767</v>
      </c>
      <c r="C51">
        <v>50</v>
      </c>
      <c r="D51" t="s">
        <v>255</v>
      </c>
      <c r="E51" t="s">
        <v>716</v>
      </c>
      <c r="F51" t="s">
        <v>717</v>
      </c>
      <c r="G51" t="s">
        <v>213</v>
      </c>
      <c r="H51" t="s">
        <v>214</v>
      </c>
      <c r="I51" t="s">
        <v>724</v>
      </c>
      <c r="J51" t="s">
        <v>725</v>
      </c>
      <c r="K51" t="s">
        <v>726</v>
      </c>
      <c r="L51" t="s">
        <v>719</v>
      </c>
      <c r="M51" t="s">
        <v>720</v>
      </c>
      <c r="N51">
        <v>1</v>
      </c>
      <c r="O51">
        <v>1</v>
      </c>
      <c r="P51">
        <v>1</v>
      </c>
      <c r="Q51">
        <v>1</v>
      </c>
      <c r="R51">
        <v>1</v>
      </c>
      <c r="S51">
        <v>1</v>
      </c>
      <c r="T51">
        <v>0</v>
      </c>
      <c r="U51">
        <v>0</v>
      </c>
      <c r="V51">
        <v>0</v>
      </c>
      <c r="W51" s="1">
        <v>1211250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1211250</v>
      </c>
      <c r="AF51" s="17">
        <v>41775</v>
      </c>
      <c r="AG51" s="17">
        <v>49297</v>
      </c>
      <c r="AH51" s="1">
        <v>1425000</v>
      </c>
      <c r="AI51" s="16">
        <f t="shared" si="0"/>
        <v>8.3917808219178074</v>
      </c>
      <c r="AJ51" s="16">
        <f t="shared" si="2"/>
        <v>20.608219178082191</v>
      </c>
      <c r="AK51" s="19">
        <v>8.4500000000000006E-2</v>
      </c>
      <c r="AL51" s="16">
        <f t="shared" si="1"/>
        <v>8.3917808219178074</v>
      </c>
      <c r="AM51" s="16">
        <f t="shared" si="3"/>
        <v>20.608219178082191</v>
      </c>
      <c r="AN51" s="19">
        <v>8.4500000000000006E-2</v>
      </c>
      <c r="AO51" t="s">
        <v>721</v>
      </c>
      <c r="AP51" t="s">
        <v>722</v>
      </c>
      <c r="AQ51" s="20">
        <v>46234</v>
      </c>
    </row>
    <row r="52" spans="1:43" x14ac:dyDescent="0.3">
      <c r="A52" t="s">
        <v>781</v>
      </c>
      <c r="B52" t="s">
        <v>767</v>
      </c>
      <c r="C52">
        <v>7</v>
      </c>
      <c r="D52" t="s">
        <v>255</v>
      </c>
      <c r="E52" t="s">
        <v>716</v>
      </c>
      <c r="F52" t="s">
        <v>717</v>
      </c>
      <c r="G52" t="s">
        <v>222</v>
      </c>
      <c r="H52" t="s">
        <v>218</v>
      </c>
      <c r="I52" t="s">
        <v>210</v>
      </c>
      <c r="J52" t="s">
        <v>718</v>
      </c>
      <c r="K52" t="s">
        <v>222</v>
      </c>
      <c r="L52" t="s">
        <v>719</v>
      </c>
      <c r="M52" t="s">
        <v>720</v>
      </c>
      <c r="N52">
        <v>1</v>
      </c>
      <c r="O52">
        <v>1</v>
      </c>
      <c r="P52">
        <v>1</v>
      </c>
      <c r="Q52">
        <v>0</v>
      </c>
      <c r="R52">
        <v>0</v>
      </c>
      <c r="S52">
        <v>1</v>
      </c>
      <c r="T52">
        <v>1</v>
      </c>
      <c r="U52">
        <v>1</v>
      </c>
      <c r="V52">
        <v>0</v>
      </c>
      <c r="W52" s="1">
        <v>2499999.98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2499999.98</v>
      </c>
      <c r="AF52" s="17">
        <v>41775</v>
      </c>
      <c r="AG52" s="17">
        <v>47281</v>
      </c>
      <c r="AH52" s="1">
        <v>5000000</v>
      </c>
      <c r="AI52" s="16">
        <f t="shared" si="0"/>
        <v>2.8684931506849316</v>
      </c>
      <c r="AJ52" s="16">
        <f t="shared" si="2"/>
        <v>15.084931506849315</v>
      </c>
      <c r="AK52" s="19">
        <v>7.6999999999999999E-2</v>
      </c>
      <c r="AL52" s="16">
        <f t="shared" si="1"/>
        <v>2.8684931506849316</v>
      </c>
      <c r="AM52" s="16">
        <f t="shared" si="3"/>
        <v>15.084931506849315</v>
      </c>
      <c r="AN52" s="19">
        <v>7.6999999999999999E-2</v>
      </c>
      <c r="AO52" t="s">
        <v>721</v>
      </c>
      <c r="AP52" t="s">
        <v>722</v>
      </c>
      <c r="AQ52" s="20">
        <v>46234</v>
      </c>
    </row>
    <row r="53" spans="1:43" x14ac:dyDescent="0.3">
      <c r="A53" t="s">
        <v>782</v>
      </c>
      <c r="B53" t="s">
        <v>767</v>
      </c>
      <c r="C53">
        <v>8</v>
      </c>
      <c r="D53" t="s">
        <v>255</v>
      </c>
      <c r="E53" t="s">
        <v>716</v>
      </c>
      <c r="F53" t="s">
        <v>717</v>
      </c>
      <c r="G53" t="s">
        <v>222</v>
      </c>
      <c r="H53" t="s">
        <v>218</v>
      </c>
      <c r="I53" t="s">
        <v>210</v>
      </c>
      <c r="J53" t="s">
        <v>718</v>
      </c>
      <c r="K53" t="s">
        <v>222</v>
      </c>
      <c r="L53" t="s">
        <v>719</v>
      </c>
      <c r="M53" t="s">
        <v>720</v>
      </c>
      <c r="N53">
        <v>1</v>
      </c>
      <c r="O53">
        <v>1</v>
      </c>
      <c r="P53">
        <v>1</v>
      </c>
      <c r="Q53">
        <v>0</v>
      </c>
      <c r="R53">
        <v>0</v>
      </c>
      <c r="S53">
        <v>1</v>
      </c>
      <c r="T53">
        <v>1</v>
      </c>
      <c r="U53">
        <v>1</v>
      </c>
      <c r="V53">
        <v>0</v>
      </c>
      <c r="W53" s="1">
        <v>3600000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3600000</v>
      </c>
      <c r="AF53" s="17">
        <v>41775</v>
      </c>
      <c r="AG53" s="17">
        <v>49107</v>
      </c>
      <c r="AH53" s="1">
        <v>4500000</v>
      </c>
      <c r="AI53" s="16">
        <f t="shared" si="0"/>
        <v>7.8712328767123285</v>
      </c>
      <c r="AJ53" s="16">
        <f t="shared" si="2"/>
        <v>20.087671232876712</v>
      </c>
      <c r="AK53" s="19">
        <v>8.4500000000000006E-2</v>
      </c>
      <c r="AL53" s="16">
        <f t="shared" si="1"/>
        <v>7.8712328767123285</v>
      </c>
      <c r="AM53" s="16">
        <f t="shared" si="3"/>
        <v>20.087671232876712</v>
      </c>
      <c r="AN53" s="19">
        <v>8.4500000000000006E-2</v>
      </c>
      <c r="AO53" t="s">
        <v>721</v>
      </c>
      <c r="AP53" t="s">
        <v>722</v>
      </c>
      <c r="AQ53" s="20">
        <v>46234</v>
      </c>
    </row>
    <row r="54" spans="1:43" x14ac:dyDescent="0.3">
      <c r="A54" t="s">
        <v>783</v>
      </c>
      <c r="B54" t="s">
        <v>767</v>
      </c>
      <c r="C54">
        <v>9</v>
      </c>
      <c r="D54" t="s">
        <v>255</v>
      </c>
      <c r="E54" t="s">
        <v>716</v>
      </c>
      <c r="F54" t="s">
        <v>717</v>
      </c>
      <c r="G54" t="s">
        <v>203</v>
      </c>
      <c r="H54" t="s">
        <v>218</v>
      </c>
      <c r="I54" t="s">
        <v>210</v>
      </c>
      <c r="J54" t="s">
        <v>718</v>
      </c>
      <c r="K54" t="s">
        <v>751</v>
      </c>
      <c r="L54" t="s">
        <v>719</v>
      </c>
      <c r="M54" t="s">
        <v>720</v>
      </c>
      <c r="N54">
        <v>1</v>
      </c>
      <c r="O54">
        <v>1</v>
      </c>
      <c r="P54">
        <v>1</v>
      </c>
      <c r="Q54">
        <v>0</v>
      </c>
      <c r="R54">
        <v>0</v>
      </c>
      <c r="S54">
        <v>1</v>
      </c>
      <c r="T54">
        <v>1</v>
      </c>
      <c r="U54">
        <v>1</v>
      </c>
      <c r="V54">
        <v>0</v>
      </c>
      <c r="W54" s="1">
        <v>0.01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0.01</v>
      </c>
      <c r="AF54" s="17">
        <v>41775</v>
      </c>
      <c r="AG54" s="17">
        <v>46186</v>
      </c>
      <c r="AH54" s="1">
        <v>58413258.609999999</v>
      </c>
      <c r="AI54" s="16">
        <f t="shared" si="0"/>
        <v>-0.13150684931506848</v>
      </c>
      <c r="AJ54" s="16">
        <f t="shared" si="2"/>
        <v>12.084931506849315</v>
      </c>
      <c r="AK54" s="19">
        <v>7.4999999999999997E-2</v>
      </c>
      <c r="AL54" s="16">
        <f t="shared" si="1"/>
        <v>-0.13150684931506848</v>
      </c>
      <c r="AM54" s="16">
        <f t="shared" si="3"/>
        <v>12.084931506849315</v>
      </c>
      <c r="AN54" s="19">
        <v>7.4999999999999997E-2</v>
      </c>
      <c r="AO54" t="s">
        <v>721</v>
      </c>
      <c r="AP54" t="s">
        <v>722</v>
      </c>
      <c r="AQ54" s="20">
        <v>46234</v>
      </c>
    </row>
    <row r="55" spans="1:43" x14ac:dyDescent="0.3">
      <c r="A55" t="s">
        <v>784</v>
      </c>
      <c r="B55" t="s">
        <v>785</v>
      </c>
      <c r="C55">
        <v>16</v>
      </c>
      <c r="D55" t="s">
        <v>255</v>
      </c>
      <c r="E55" t="s">
        <v>716</v>
      </c>
      <c r="F55" t="s">
        <v>717</v>
      </c>
      <c r="G55" t="s">
        <v>203</v>
      </c>
      <c r="H55" t="s">
        <v>218</v>
      </c>
      <c r="I55" t="s">
        <v>210</v>
      </c>
      <c r="J55" t="s">
        <v>718</v>
      </c>
      <c r="K55" t="s">
        <v>755</v>
      </c>
      <c r="L55" t="s">
        <v>719</v>
      </c>
      <c r="M55" t="s">
        <v>720</v>
      </c>
      <c r="N55">
        <v>1</v>
      </c>
      <c r="O55">
        <v>1</v>
      </c>
      <c r="P55">
        <v>1</v>
      </c>
      <c r="Q55">
        <v>0</v>
      </c>
      <c r="R55">
        <v>0</v>
      </c>
      <c r="S55">
        <v>1</v>
      </c>
      <c r="T55">
        <v>1</v>
      </c>
      <c r="U55">
        <v>1</v>
      </c>
      <c r="V55">
        <v>0</v>
      </c>
      <c r="W55" s="1">
        <v>40250000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40250000</v>
      </c>
      <c r="AF55" s="17">
        <v>41908</v>
      </c>
      <c r="AG55" s="17">
        <v>47474</v>
      </c>
      <c r="AH55" s="1">
        <v>115000000</v>
      </c>
      <c r="AI55" s="16">
        <f t="shared" si="0"/>
        <v>3.3972602739726026</v>
      </c>
      <c r="AJ55" s="16">
        <f t="shared" si="2"/>
        <v>15.24931506849315</v>
      </c>
      <c r="AK55" s="19">
        <v>8.2000000000000003E-2</v>
      </c>
      <c r="AL55" s="16">
        <f t="shared" si="1"/>
        <v>3.3972602739726026</v>
      </c>
      <c r="AM55" s="16">
        <f t="shared" si="3"/>
        <v>15.24931506849315</v>
      </c>
      <c r="AN55" s="19">
        <v>8.2000000000000003E-2</v>
      </c>
      <c r="AO55" t="s">
        <v>721</v>
      </c>
      <c r="AP55" t="s">
        <v>722</v>
      </c>
      <c r="AQ55" s="20">
        <v>46234</v>
      </c>
    </row>
    <row r="56" spans="1:43" x14ac:dyDescent="0.3">
      <c r="A56" t="s">
        <v>786</v>
      </c>
      <c r="B56" t="s">
        <v>785</v>
      </c>
      <c r="C56">
        <v>17</v>
      </c>
      <c r="D56" t="s">
        <v>255</v>
      </c>
      <c r="E56" t="s">
        <v>716</v>
      </c>
      <c r="F56" t="s">
        <v>717</v>
      </c>
      <c r="G56" t="s">
        <v>203</v>
      </c>
      <c r="H56" t="s">
        <v>218</v>
      </c>
      <c r="I56" t="s">
        <v>210</v>
      </c>
      <c r="J56" t="s">
        <v>718</v>
      </c>
      <c r="K56" t="s">
        <v>755</v>
      </c>
      <c r="L56" t="s">
        <v>719</v>
      </c>
      <c r="M56" t="s">
        <v>720</v>
      </c>
      <c r="N56">
        <v>1</v>
      </c>
      <c r="O56">
        <v>1</v>
      </c>
      <c r="P56">
        <v>1</v>
      </c>
      <c r="Q56">
        <v>0</v>
      </c>
      <c r="R56">
        <v>0</v>
      </c>
      <c r="S56">
        <v>1</v>
      </c>
      <c r="T56">
        <v>1</v>
      </c>
      <c r="U56">
        <v>1</v>
      </c>
      <c r="V56">
        <v>0</v>
      </c>
      <c r="W56" s="1">
        <v>38500000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38500000</v>
      </c>
      <c r="AF56" s="17">
        <v>41908</v>
      </c>
      <c r="AG56" s="17">
        <v>47475</v>
      </c>
      <c r="AH56" s="1">
        <v>110000000</v>
      </c>
      <c r="AI56" s="16">
        <f t="shared" si="0"/>
        <v>3.4</v>
      </c>
      <c r="AJ56" s="16">
        <f t="shared" si="2"/>
        <v>15.252054794520548</v>
      </c>
      <c r="AK56" s="19">
        <v>8.2000000000000003E-2</v>
      </c>
      <c r="AL56" s="16">
        <f t="shared" si="1"/>
        <v>3.4</v>
      </c>
      <c r="AM56" s="16">
        <f t="shared" si="3"/>
        <v>15.252054794520548</v>
      </c>
      <c r="AN56" s="19">
        <v>8.2000000000000003E-2</v>
      </c>
      <c r="AO56" t="s">
        <v>721</v>
      </c>
      <c r="AP56" t="s">
        <v>722</v>
      </c>
      <c r="AQ56" s="20">
        <v>46234</v>
      </c>
    </row>
    <row r="57" spans="1:43" x14ac:dyDescent="0.3">
      <c r="A57" t="s">
        <v>787</v>
      </c>
      <c r="B57" t="s">
        <v>785</v>
      </c>
      <c r="C57">
        <v>18</v>
      </c>
      <c r="D57" t="s">
        <v>255</v>
      </c>
      <c r="E57" t="s">
        <v>716</v>
      </c>
      <c r="F57" t="s">
        <v>717</v>
      </c>
      <c r="G57" t="s">
        <v>203</v>
      </c>
      <c r="H57" t="s">
        <v>218</v>
      </c>
      <c r="I57" t="s">
        <v>210</v>
      </c>
      <c r="J57" t="s">
        <v>718</v>
      </c>
      <c r="K57" t="s">
        <v>751</v>
      </c>
      <c r="L57" t="s">
        <v>719</v>
      </c>
      <c r="M57" t="s">
        <v>720</v>
      </c>
      <c r="N57">
        <v>1</v>
      </c>
      <c r="O57">
        <v>1</v>
      </c>
      <c r="P57">
        <v>1</v>
      </c>
      <c r="Q57">
        <v>0</v>
      </c>
      <c r="R57">
        <v>0</v>
      </c>
      <c r="S57">
        <v>1</v>
      </c>
      <c r="T57">
        <v>1</v>
      </c>
      <c r="U57">
        <v>1</v>
      </c>
      <c r="V57">
        <v>0</v>
      </c>
      <c r="W57" s="1">
        <v>50564092.310000002</v>
      </c>
      <c r="X57" s="1">
        <v>0</v>
      </c>
      <c r="Y57" s="1">
        <v>25282046.149999999</v>
      </c>
      <c r="Z57" s="1">
        <v>1896153.46</v>
      </c>
      <c r="AA57" s="1">
        <v>0</v>
      </c>
      <c r="AB57" s="1">
        <v>0</v>
      </c>
      <c r="AC57" s="1">
        <v>0</v>
      </c>
      <c r="AD57" s="1">
        <v>0</v>
      </c>
      <c r="AE57" s="1">
        <v>25282046.160000004</v>
      </c>
      <c r="AF57" s="17">
        <v>41908</v>
      </c>
      <c r="AG57" s="17">
        <v>46402</v>
      </c>
      <c r="AH57" s="1">
        <v>151692276.91</v>
      </c>
      <c r="AI57" s="16">
        <f t="shared" si="0"/>
        <v>0.46027397260273972</v>
      </c>
      <c r="AJ57" s="16">
        <f t="shared" si="2"/>
        <v>12.312328767123288</v>
      </c>
      <c r="AK57" s="19">
        <v>7.4999999999999997E-2</v>
      </c>
      <c r="AL57" s="16">
        <f t="shared" si="1"/>
        <v>0.46027397260273972</v>
      </c>
      <c r="AM57" s="16">
        <f t="shared" si="3"/>
        <v>12.312328767123288</v>
      </c>
      <c r="AN57" s="19">
        <v>7.4999999999999997E-2</v>
      </c>
      <c r="AO57" t="s">
        <v>721</v>
      </c>
      <c r="AP57" t="s">
        <v>722</v>
      </c>
      <c r="AQ57" s="20">
        <v>46234</v>
      </c>
    </row>
    <row r="58" spans="1:43" x14ac:dyDescent="0.3">
      <c r="A58" t="s">
        <v>788</v>
      </c>
      <c r="B58" t="s">
        <v>785</v>
      </c>
      <c r="C58">
        <v>4</v>
      </c>
      <c r="D58" t="s">
        <v>255</v>
      </c>
      <c r="E58" t="s">
        <v>716</v>
      </c>
      <c r="F58" t="s">
        <v>717</v>
      </c>
      <c r="G58" t="s">
        <v>203</v>
      </c>
      <c r="H58" t="s">
        <v>218</v>
      </c>
      <c r="I58" t="s">
        <v>210</v>
      </c>
      <c r="J58" t="s">
        <v>718</v>
      </c>
      <c r="K58" t="s">
        <v>751</v>
      </c>
      <c r="L58" t="s">
        <v>719</v>
      </c>
      <c r="M58" t="s">
        <v>720</v>
      </c>
      <c r="N58">
        <v>1</v>
      </c>
      <c r="O58">
        <v>1</v>
      </c>
      <c r="P58">
        <v>1</v>
      </c>
      <c r="Q58">
        <v>0</v>
      </c>
      <c r="R58">
        <v>0</v>
      </c>
      <c r="S58">
        <v>1</v>
      </c>
      <c r="T58">
        <v>1</v>
      </c>
      <c r="U58">
        <v>1</v>
      </c>
      <c r="V58">
        <v>0</v>
      </c>
      <c r="W58" s="1">
        <v>13096916.41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13096916.41</v>
      </c>
      <c r="AF58" s="17">
        <v>41908</v>
      </c>
      <c r="AG58" s="17">
        <v>46340</v>
      </c>
      <c r="AH58" s="1">
        <v>78581498.409999996</v>
      </c>
      <c r="AI58" s="16">
        <f t="shared" si="0"/>
        <v>0.29041095890410956</v>
      </c>
      <c r="AJ58" s="16">
        <f t="shared" si="2"/>
        <v>12.142465753424657</v>
      </c>
      <c r="AK58" s="19">
        <v>7.4999999999999997E-2</v>
      </c>
      <c r="AL58" s="16">
        <f t="shared" si="1"/>
        <v>0.29041095890410956</v>
      </c>
      <c r="AM58" s="16">
        <f t="shared" si="3"/>
        <v>12.142465753424657</v>
      </c>
      <c r="AN58" s="19">
        <v>7.4999999999999997E-2</v>
      </c>
      <c r="AO58" t="s">
        <v>721</v>
      </c>
      <c r="AP58" t="s">
        <v>722</v>
      </c>
      <c r="AQ58" s="20">
        <v>46234</v>
      </c>
    </row>
    <row r="59" spans="1:43" x14ac:dyDescent="0.3">
      <c r="A59" t="s">
        <v>789</v>
      </c>
      <c r="B59" t="s">
        <v>785</v>
      </c>
      <c r="C59">
        <v>7</v>
      </c>
      <c r="D59" t="s">
        <v>255</v>
      </c>
      <c r="E59" t="s">
        <v>716</v>
      </c>
      <c r="F59" t="s">
        <v>717</v>
      </c>
      <c r="G59" t="s">
        <v>203</v>
      </c>
      <c r="H59" t="s">
        <v>218</v>
      </c>
      <c r="I59" t="s">
        <v>210</v>
      </c>
      <c r="J59" t="s">
        <v>718</v>
      </c>
      <c r="K59" t="s">
        <v>755</v>
      </c>
      <c r="L59" t="s">
        <v>719</v>
      </c>
      <c r="M59" t="s">
        <v>720</v>
      </c>
      <c r="N59">
        <v>1</v>
      </c>
      <c r="O59">
        <v>1</v>
      </c>
      <c r="P59">
        <v>1</v>
      </c>
      <c r="Q59">
        <v>0</v>
      </c>
      <c r="R59">
        <v>0</v>
      </c>
      <c r="S59">
        <v>1</v>
      </c>
      <c r="T59">
        <v>1</v>
      </c>
      <c r="U59">
        <v>1</v>
      </c>
      <c r="V59">
        <v>0</v>
      </c>
      <c r="W59" s="1">
        <v>7000000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7000000</v>
      </c>
      <c r="AF59" s="17">
        <v>41908</v>
      </c>
      <c r="AG59" s="17">
        <v>47463</v>
      </c>
      <c r="AH59" s="1">
        <v>42000000</v>
      </c>
      <c r="AI59" s="16">
        <f t="shared" si="0"/>
        <v>3.3671232876712329</v>
      </c>
      <c r="AJ59" s="16">
        <f t="shared" si="2"/>
        <v>15.219178082191782</v>
      </c>
      <c r="AK59" s="19">
        <v>7.4999999999999997E-2</v>
      </c>
      <c r="AL59" s="16">
        <f t="shared" si="1"/>
        <v>3.3671232876712329</v>
      </c>
      <c r="AM59" s="16">
        <f t="shared" si="3"/>
        <v>15.219178082191782</v>
      </c>
      <c r="AN59" s="19">
        <v>7.4999999999999997E-2</v>
      </c>
      <c r="AO59" t="s">
        <v>721</v>
      </c>
      <c r="AP59" t="s">
        <v>722</v>
      </c>
      <c r="AQ59" s="20">
        <v>46234</v>
      </c>
    </row>
    <row r="60" spans="1:43" x14ac:dyDescent="0.3">
      <c r="A60" t="s">
        <v>790</v>
      </c>
      <c r="B60" t="s">
        <v>785</v>
      </c>
      <c r="C60">
        <v>8</v>
      </c>
      <c r="D60" t="s">
        <v>255</v>
      </c>
      <c r="E60" t="s">
        <v>716</v>
      </c>
      <c r="F60" t="s">
        <v>717</v>
      </c>
      <c r="G60" t="s">
        <v>203</v>
      </c>
      <c r="H60" t="s">
        <v>218</v>
      </c>
      <c r="I60" t="s">
        <v>210</v>
      </c>
      <c r="J60" t="s">
        <v>718</v>
      </c>
      <c r="K60" t="s">
        <v>751</v>
      </c>
      <c r="L60" t="s">
        <v>719</v>
      </c>
      <c r="M60" t="s">
        <v>720</v>
      </c>
      <c r="N60">
        <v>1</v>
      </c>
      <c r="O60">
        <v>1</v>
      </c>
      <c r="P60">
        <v>1</v>
      </c>
      <c r="Q60">
        <v>0</v>
      </c>
      <c r="R60">
        <v>0</v>
      </c>
      <c r="S60">
        <v>1</v>
      </c>
      <c r="T60">
        <v>1</v>
      </c>
      <c r="U60">
        <v>1</v>
      </c>
      <c r="V60">
        <v>0</v>
      </c>
      <c r="W60" s="1">
        <v>13084048.02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13084048.02</v>
      </c>
      <c r="AF60" s="17">
        <v>41908</v>
      </c>
      <c r="AG60" s="17">
        <v>46371</v>
      </c>
      <c r="AH60" s="1">
        <v>78504288.269999996</v>
      </c>
      <c r="AI60" s="16">
        <f t="shared" si="0"/>
        <v>0.37534246575342467</v>
      </c>
      <c r="AJ60" s="16">
        <f t="shared" si="2"/>
        <v>12.227397260273973</v>
      </c>
      <c r="AK60" s="19">
        <v>7.4999999999999997E-2</v>
      </c>
      <c r="AL60" s="16">
        <f t="shared" si="1"/>
        <v>0.37534246575342467</v>
      </c>
      <c r="AM60" s="16">
        <f t="shared" si="3"/>
        <v>12.227397260273973</v>
      </c>
      <c r="AN60" s="19">
        <v>7.4999999999999997E-2</v>
      </c>
      <c r="AO60" t="s">
        <v>721</v>
      </c>
      <c r="AP60" t="s">
        <v>722</v>
      </c>
      <c r="AQ60" s="20">
        <v>46234</v>
      </c>
    </row>
    <row r="61" spans="1:43" x14ac:dyDescent="0.3">
      <c r="A61" t="s">
        <v>791</v>
      </c>
      <c r="B61" t="s">
        <v>792</v>
      </c>
      <c r="C61">
        <v>15</v>
      </c>
      <c r="D61" t="s">
        <v>255</v>
      </c>
      <c r="E61" t="s">
        <v>716</v>
      </c>
      <c r="F61" t="s">
        <v>717</v>
      </c>
      <c r="G61" t="s">
        <v>203</v>
      </c>
      <c r="H61" t="s">
        <v>218</v>
      </c>
      <c r="I61" t="s">
        <v>210</v>
      </c>
      <c r="J61" t="s">
        <v>718</v>
      </c>
      <c r="K61" t="s">
        <v>751</v>
      </c>
      <c r="L61" t="s">
        <v>719</v>
      </c>
      <c r="M61" t="s">
        <v>720</v>
      </c>
      <c r="N61">
        <v>1</v>
      </c>
      <c r="O61">
        <v>1</v>
      </c>
      <c r="P61">
        <v>1</v>
      </c>
      <c r="Q61">
        <v>0</v>
      </c>
      <c r="R61">
        <v>0</v>
      </c>
      <c r="S61">
        <v>1</v>
      </c>
      <c r="T61">
        <v>1</v>
      </c>
      <c r="U61">
        <v>1</v>
      </c>
      <c r="V61">
        <v>0</v>
      </c>
      <c r="W61" s="1">
        <v>35154634.039999999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35154634.039999999</v>
      </c>
      <c r="AF61" s="17">
        <v>42031</v>
      </c>
      <c r="AG61" s="17">
        <v>46492</v>
      </c>
      <c r="AH61" s="1">
        <v>105463902.08</v>
      </c>
      <c r="AI61" s="16">
        <f t="shared" si="0"/>
        <v>0.70684931506849313</v>
      </c>
      <c r="AJ61" s="16">
        <f t="shared" si="2"/>
        <v>12.221917808219178</v>
      </c>
      <c r="AK61" s="19">
        <v>7.4999999999999997E-2</v>
      </c>
      <c r="AL61" s="16">
        <f t="shared" si="1"/>
        <v>0.70684931506849313</v>
      </c>
      <c r="AM61" s="16">
        <f t="shared" si="3"/>
        <v>12.221917808219178</v>
      </c>
      <c r="AN61" s="19">
        <v>7.4999999999999997E-2</v>
      </c>
      <c r="AO61" t="s">
        <v>721</v>
      </c>
      <c r="AP61" t="s">
        <v>722</v>
      </c>
      <c r="AQ61" s="20">
        <v>46234</v>
      </c>
    </row>
    <row r="62" spans="1:43" x14ac:dyDescent="0.3">
      <c r="A62" t="s">
        <v>793</v>
      </c>
      <c r="B62" t="s">
        <v>792</v>
      </c>
      <c r="C62">
        <v>16</v>
      </c>
      <c r="D62" t="s">
        <v>255</v>
      </c>
      <c r="E62" t="s">
        <v>716</v>
      </c>
      <c r="F62" t="s">
        <v>717</v>
      </c>
      <c r="G62" t="s">
        <v>227</v>
      </c>
      <c r="H62" t="s">
        <v>218</v>
      </c>
      <c r="I62" t="s">
        <v>35</v>
      </c>
      <c r="J62" t="s">
        <v>718</v>
      </c>
      <c r="K62" t="s">
        <v>227</v>
      </c>
      <c r="L62" t="s">
        <v>719</v>
      </c>
      <c r="M62" t="s">
        <v>720</v>
      </c>
      <c r="N62">
        <v>1</v>
      </c>
      <c r="O62">
        <v>1</v>
      </c>
      <c r="P62">
        <v>1</v>
      </c>
      <c r="Q62">
        <v>0</v>
      </c>
      <c r="R62">
        <v>1</v>
      </c>
      <c r="S62">
        <v>1</v>
      </c>
      <c r="T62">
        <v>1</v>
      </c>
      <c r="U62">
        <v>0</v>
      </c>
      <c r="V62">
        <v>0</v>
      </c>
      <c r="W62" s="1">
        <v>315000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315000</v>
      </c>
      <c r="AF62" s="17">
        <v>42031</v>
      </c>
      <c r="AG62" s="17">
        <v>49429</v>
      </c>
      <c r="AH62" s="1">
        <v>350000</v>
      </c>
      <c r="AI62" s="16">
        <f t="shared" si="0"/>
        <v>8.7534246575342465</v>
      </c>
      <c r="AJ62" s="16">
        <f t="shared" si="2"/>
        <v>20.268493150684932</v>
      </c>
      <c r="AK62" s="19">
        <v>8.4500000000000006E-2</v>
      </c>
      <c r="AL62" s="16">
        <f t="shared" si="1"/>
        <v>8.7534246575342465</v>
      </c>
      <c r="AM62" s="16">
        <f t="shared" si="3"/>
        <v>20.268493150684932</v>
      </c>
      <c r="AN62" s="19">
        <v>8.4500000000000006E-2</v>
      </c>
      <c r="AO62" t="s">
        <v>721</v>
      </c>
      <c r="AP62" t="s">
        <v>722</v>
      </c>
      <c r="AQ62" s="20">
        <v>46234</v>
      </c>
    </row>
    <row r="63" spans="1:43" x14ac:dyDescent="0.3">
      <c r="A63" t="s">
        <v>794</v>
      </c>
      <c r="B63" t="s">
        <v>792</v>
      </c>
      <c r="C63">
        <v>19</v>
      </c>
      <c r="D63" t="s">
        <v>255</v>
      </c>
      <c r="E63" t="s">
        <v>716</v>
      </c>
      <c r="F63" t="s">
        <v>717</v>
      </c>
      <c r="G63" t="s">
        <v>213</v>
      </c>
      <c r="H63" t="s">
        <v>214</v>
      </c>
      <c r="I63" t="s">
        <v>724</v>
      </c>
      <c r="J63" t="s">
        <v>725</v>
      </c>
      <c r="K63" t="s">
        <v>726</v>
      </c>
      <c r="L63" t="s">
        <v>719</v>
      </c>
      <c r="M63" t="s">
        <v>720</v>
      </c>
      <c r="N63">
        <v>1</v>
      </c>
      <c r="O63">
        <v>1</v>
      </c>
      <c r="P63">
        <v>1</v>
      </c>
      <c r="Q63">
        <v>1</v>
      </c>
      <c r="R63">
        <v>1</v>
      </c>
      <c r="S63">
        <v>1</v>
      </c>
      <c r="T63">
        <v>0</v>
      </c>
      <c r="U63">
        <v>0</v>
      </c>
      <c r="V63">
        <v>0</v>
      </c>
      <c r="W63" s="1">
        <v>286900</v>
      </c>
      <c r="X63" s="1">
        <v>0</v>
      </c>
      <c r="Y63" s="1">
        <v>15100</v>
      </c>
      <c r="Z63" s="1">
        <v>12121.53</v>
      </c>
      <c r="AA63" s="1">
        <v>0</v>
      </c>
      <c r="AB63" s="1">
        <v>0</v>
      </c>
      <c r="AC63" s="1">
        <v>0</v>
      </c>
      <c r="AD63" s="1">
        <v>0</v>
      </c>
      <c r="AE63" s="1">
        <v>271800</v>
      </c>
      <c r="AF63" s="17">
        <v>42031</v>
      </c>
      <c r="AG63" s="17">
        <v>49520</v>
      </c>
      <c r="AH63" s="1">
        <v>302000</v>
      </c>
      <c r="AI63" s="16">
        <f t="shared" si="0"/>
        <v>9.0027397260273965</v>
      </c>
      <c r="AJ63" s="16">
        <f t="shared" si="2"/>
        <v>20.517808219178082</v>
      </c>
      <c r="AK63" s="19">
        <v>8.4500000000000006E-2</v>
      </c>
      <c r="AL63" s="16">
        <f t="shared" si="1"/>
        <v>9.0027397260273965</v>
      </c>
      <c r="AM63" s="16">
        <f t="shared" si="3"/>
        <v>20.517808219178082</v>
      </c>
      <c r="AN63" s="19">
        <v>8.4500000000000006E-2</v>
      </c>
      <c r="AO63" t="s">
        <v>721</v>
      </c>
      <c r="AP63" t="s">
        <v>722</v>
      </c>
      <c r="AQ63" s="20">
        <v>46234</v>
      </c>
    </row>
    <row r="64" spans="1:43" x14ac:dyDescent="0.3">
      <c r="A64" t="s">
        <v>795</v>
      </c>
      <c r="B64" t="s">
        <v>792</v>
      </c>
      <c r="C64">
        <v>30</v>
      </c>
      <c r="D64" t="s">
        <v>255</v>
      </c>
      <c r="E64" t="s">
        <v>716</v>
      </c>
      <c r="F64" t="s">
        <v>717</v>
      </c>
      <c r="G64" t="s">
        <v>213</v>
      </c>
      <c r="H64" t="s">
        <v>214</v>
      </c>
      <c r="I64" t="s">
        <v>724</v>
      </c>
      <c r="J64" t="s">
        <v>725</v>
      </c>
      <c r="K64" t="s">
        <v>726</v>
      </c>
      <c r="L64" t="s">
        <v>719</v>
      </c>
      <c r="M64" t="s">
        <v>720</v>
      </c>
      <c r="N64">
        <v>1</v>
      </c>
      <c r="O64">
        <v>1</v>
      </c>
      <c r="P64">
        <v>1</v>
      </c>
      <c r="Q64">
        <v>1</v>
      </c>
      <c r="R64">
        <v>1</v>
      </c>
      <c r="S64">
        <v>1</v>
      </c>
      <c r="T64">
        <v>0</v>
      </c>
      <c r="U64">
        <v>0</v>
      </c>
      <c r="V64">
        <v>0</v>
      </c>
      <c r="W64" s="1">
        <v>152000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152000</v>
      </c>
      <c r="AF64" s="17">
        <v>42031</v>
      </c>
      <c r="AG64" s="17">
        <v>49637</v>
      </c>
      <c r="AH64" s="1">
        <v>160000</v>
      </c>
      <c r="AI64" s="16">
        <f t="shared" si="0"/>
        <v>9.3232876712328761</v>
      </c>
      <c r="AJ64" s="16">
        <f t="shared" si="2"/>
        <v>20.838356164383562</v>
      </c>
      <c r="AK64" s="19">
        <v>8.4500000000000006E-2</v>
      </c>
      <c r="AL64" s="16">
        <f t="shared" si="1"/>
        <v>9.3232876712328761</v>
      </c>
      <c r="AM64" s="16">
        <f t="shared" si="3"/>
        <v>20.838356164383562</v>
      </c>
      <c r="AN64" s="19">
        <v>8.4500000000000006E-2</v>
      </c>
      <c r="AO64" t="s">
        <v>721</v>
      </c>
      <c r="AP64" t="s">
        <v>722</v>
      </c>
      <c r="AQ64" s="20">
        <v>46234</v>
      </c>
    </row>
    <row r="65" spans="1:43" x14ac:dyDescent="0.3">
      <c r="A65" t="s">
        <v>796</v>
      </c>
      <c r="B65" t="s">
        <v>792</v>
      </c>
      <c r="C65">
        <v>32</v>
      </c>
      <c r="D65" t="s">
        <v>255</v>
      </c>
      <c r="E65" t="s">
        <v>716</v>
      </c>
      <c r="F65" t="s">
        <v>717</v>
      </c>
      <c r="G65" t="s">
        <v>213</v>
      </c>
      <c r="H65" t="s">
        <v>214</v>
      </c>
      <c r="I65" t="s">
        <v>724</v>
      </c>
      <c r="J65" t="s">
        <v>725</v>
      </c>
      <c r="K65" t="s">
        <v>726</v>
      </c>
      <c r="L65" t="s">
        <v>719</v>
      </c>
      <c r="M65" t="s">
        <v>720</v>
      </c>
      <c r="N65">
        <v>1</v>
      </c>
      <c r="O65">
        <v>1</v>
      </c>
      <c r="P65">
        <v>1</v>
      </c>
      <c r="Q65">
        <v>1</v>
      </c>
      <c r="R65">
        <v>1</v>
      </c>
      <c r="S65">
        <v>1</v>
      </c>
      <c r="T65">
        <v>0</v>
      </c>
      <c r="U65">
        <v>0</v>
      </c>
      <c r="V65">
        <v>0</v>
      </c>
      <c r="W65" s="1">
        <v>25650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25650</v>
      </c>
      <c r="AF65" s="17">
        <v>42031</v>
      </c>
      <c r="AG65" s="17">
        <v>49643</v>
      </c>
      <c r="AH65" s="1">
        <v>27000</v>
      </c>
      <c r="AI65" s="16">
        <f t="shared" si="0"/>
        <v>9.3397260273972602</v>
      </c>
      <c r="AJ65" s="16">
        <f t="shared" si="2"/>
        <v>20.854794520547944</v>
      </c>
      <c r="AK65" s="19">
        <v>8.4500000000000006E-2</v>
      </c>
      <c r="AL65" s="16">
        <f t="shared" si="1"/>
        <v>9.3397260273972602</v>
      </c>
      <c r="AM65" s="16">
        <f t="shared" si="3"/>
        <v>20.854794520547944</v>
      </c>
      <c r="AN65" s="19">
        <v>8.4500000000000006E-2</v>
      </c>
      <c r="AO65" t="s">
        <v>721</v>
      </c>
      <c r="AP65" t="s">
        <v>722</v>
      </c>
      <c r="AQ65" s="20">
        <v>46234</v>
      </c>
    </row>
    <row r="66" spans="1:43" x14ac:dyDescent="0.3">
      <c r="A66" t="s">
        <v>797</v>
      </c>
      <c r="B66" t="s">
        <v>792</v>
      </c>
      <c r="C66">
        <v>7</v>
      </c>
      <c r="D66" t="s">
        <v>255</v>
      </c>
      <c r="E66" t="s">
        <v>716</v>
      </c>
      <c r="F66" t="s">
        <v>717</v>
      </c>
      <c r="G66" t="s">
        <v>203</v>
      </c>
      <c r="H66" t="s">
        <v>218</v>
      </c>
      <c r="I66" t="s">
        <v>210</v>
      </c>
      <c r="J66" t="s">
        <v>718</v>
      </c>
      <c r="K66" t="s">
        <v>751</v>
      </c>
      <c r="L66" t="s">
        <v>719</v>
      </c>
      <c r="M66" t="s">
        <v>720</v>
      </c>
      <c r="N66">
        <v>1</v>
      </c>
      <c r="O66">
        <v>1</v>
      </c>
      <c r="P66">
        <v>1</v>
      </c>
      <c r="Q66">
        <v>0</v>
      </c>
      <c r="R66">
        <v>0</v>
      </c>
      <c r="S66">
        <v>1</v>
      </c>
      <c r="T66">
        <v>1</v>
      </c>
      <c r="U66">
        <v>1</v>
      </c>
      <c r="V66">
        <v>0</v>
      </c>
      <c r="W66" s="1">
        <v>28518178.210000001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28518178.210000001</v>
      </c>
      <c r="AF66" s="17">
        <v>42031</v>
      </c>
      <c r="AG66" s="17">
        <v>46471</v>
      </c>
      <c r="AH66" s="1">
        <v>85554534.609999999</v>
      </c>
      <c r="AI66" s="16">
        <f t="shared" si="0"/>
        <v>0.64931506849315068</v>
      </c>
      <c r="AJ66" s="16">
        <f t="shared" si="2"/>
        <v>12.164383561643836</v>
      </c>
      <c r="AK66" s="19">
        <v>7.4999999999999997E-2</v>
      </c>
      <c r="AL66" s="16">
        <f t="shared" si="1"/>
        <v>0.64931506849315068</v>
      </c>
      <c r="AM66" s="16">
        <f t="shared" si="3"/>
        <v>12.164383561643836</v>
      </c>
      <c r="AN66" s="19">
        <v>7.4999999999999997E-2</v>
      </c>
      <c r="AO66" t="s">
        <v>721</v>
      </c>
      <c r="AP66" t="s">
        <v>722</v>
      </c>
      <c r="AQ66" s="20">
        <v>46234</v>
      </c>
    </row>
    <row r="67" spans="1:43" x14ac:dyDescent="0.3">
      <c r="A67" t="s">
        <v>798</v>
      </c>
      <c r="B67" t="s">
        <v>792</v>
      </c>
      <c r="C67">
        <v>8</v>
      </c>
      <c r="D67" t="s">
        <v>255</v>
      </c>
      <c r="E67" t="s">
        <v>716</v>
      </c>
      <c r="F67" t="s">
        <v>717</v>
      </c>
      <c r="G67" t="s">
        <v>203</v>
      </c>
      <c r="H67" t="s">
        <v>218</v>
      </c>
      <c r="I67" t="s">
        <v>210</v>
      </c>
      <c r="J67" t="s">
        <v>718</v>
      </c>
      <c r="K67" t="s">
        <v>751</v>
      </c>
      <c r="L67" t="s">
        <v>719</v>
      </c>
      <c r="M67" t="s">
        <v>720</v>
      </c>
      <c r="N67">
        <v>1</v>
      </c>
      <c r="O67">
        <v>1</v>
      </c>
      <c r="P67">
        <v>1</v>
      </c>
      <c r="Q67">
        <v>0</v>
      </c>
      <c r="R67">
        <v>0</v>
      </c>
      <c r="S67">
        <v>1</v>
      </c>
      <c r="T67">
        <v>1</v>
      </c>
      <c r="U67">
        <v>1</v>
      </c>
      <c r="V67">
        <v>0</v>
      </c>
      <c r="W67" s="1">
        <v>28468236.649999999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28468236.649999999</v>
      </c>
      <c r="AF67" s="17">
        <v>42031</v>
      </c>
      <c r="AG67" s="17">
        <v>46471</v>
      </c>
      <c r="AH67" s="1">
        <v>85404710.010000005</v>
      </c>
      <c r="AI67" s="16">
        <f t="shared" ref="AI67:AI130" si="4">(AG67-AQ67)/365</f>
        <v>0.64931506849315068</v>
      </c>
      <c r="AJ67" s="16">
        <f t="shared" si="2"/>
        <v>12.164383561643836</v>
      </c>
      <c r="AK67" s="19">
        <v>7.4999999999999997E-2</v>
      </c>
      <c r="AL67" s="16">
        <f t="shared" ref="AL67:AL130" si="5">(AG67-AQ67)/365</f>
        <v>0.64931506849315068</v>
      </c>
      <c r="AM67" s="16">
        <f t="shared" si="3"/>
        <v>12.164383561643836</v>
      </c>
      <c r="AN67" s="19">
        <v>7.4999999999999997E-2</v>
      </c>
      <c r="AO67" t="s">
        <v>721</v>
      </c>
      <c r="AP67" t="s">
        <v>722</v>
      </c>
      <c r="AQ67" s="20">
        <v>46234</v>
      </c>
    </row>
    <row r="68" spans="1:43" x14ac:dyDescent="0.3">
      <c r="A68" t="s">
        <v>799</v>
      </c>
      <c r="B68" t="s">
        <v>792</v>
      </c>
      <c r="C68">
        <v>9</v>
      </c>
      <c r="D68" t="s">
        <v>255</v>
      </c>
      <c r="E68" t="s">
        <v>716</v>
      </c>
      <c r="F68" t="s">
        <v>717</v>
      </c>
      <c r="G68" t="s">
        <v>227</v>
      </c>
      <c r="H68" t="s">
        <v>218</v>
      </c>
      <c r="I68" t="s">
        <v>35</v>
      </c>
      <c r="J68" t="s">
        <v>718</v>
      </c>
      <c r="K68" t="s">
        <v>227</v>
      </c>
      <c r="L68" t="s">
        <v>719</v>
      </c>
      <c r="M68" t="s">
        <v>720</v>
      </c>
      <c r="N68">
        <v>1</v>
      </c>
      <c r="O68">
        <v>1</v>
      </c>
      <c r="P68">
        <v>1</v>
      </c>
      <c r="Q68">
        <v>0</v>
      </c>
      <c r="R68">
        <v>1</v>
      </c>
      <c r="S68">
        <v>1</v>
      </c>
      <c r="T68">
        <v>1</v>
      </c>
      <c r="U68">
        <v>0</v>
      </c>
      <c r="V68">
        <v>0</v>
      </c>
      <c r="W68" s="1">
        <v>270000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270000</v>
      </c>
      <c r="AF68" s="17">
        <v>42031</v>
      </c>
      <c r="AG68" s="17">
        <v>49395</v>
      </c>
      <c r="AH68" s="1">
        <v>300000</v>
      </c>
      <c r="AI68" s="16">
        <f t="shared" si="4"/>
        <v>8.6602739726027398</v>
      </c>
      <c r="AJ68" s="16">
        <f t="shared" ref="AJ68:AJ131" si="6">(AG68-AF68)/365</f>
        <v>20.175342465753424</v>
      </c>
      <c r="AK68" s="19">
        <v>8.4500000000000006E-2</v>
      </c>
      <c r="AL68" s="16">
        <f t="shared" si="5"/>
        <v>8.6602739726027398</v>
      </c>
      <c r="AM68" s="16">
        <f t="shared" ref="AM68:AM131" si="7">(AG68-AF68)/365</f>
        <v>20.175342465753424</v>
      </c>
      <c r="AN68" s="19">
        <v>8.4500000000000006E-2</v>
      </c>
      <c r="AO68" t="s">
        <v>721</v>
      </c>
      <c r="AP68" t="s">
        <v>722</v>
      </c>
      <c r="AQ68" s="20">
        <v>46234</v>
      </c>
    </row>
    <row r="69" spans="1:43" x14ac:dyDescent="0.3">
      <c r="A69" t="s">
        <v>800</v>
      </c>
      <c r="B69" t="s">
        <v>801</v>
      </c>
      <c r="C69">
        <v>13</v>
      </c>
      <c r="D69" t="s">
        <v>255</v>
      </c>
      <c r="E69" t="s">
        <v>716</v>
      </c>
      <c r="F69" t="s">
        <v>717</v>
      </c>
      <c r="G69" t="s">
        <v>227</v>
      </c>
      <c r="H69" t="s">
        <v>218</v>
      </c>
      <c r="I69" t="s">
        <v>35</v>
      </c>
      <c r="J69" t="s">
        <v>718</v>
      </c>
      <c r="K69" t="s">
        <v>227</v>
      </c>
      <c r="L69" t="s">
        <v>719</v>
      </c>
      <c r="M69" t="s">
        <v>720</v>
      </c>
      <c r="N69">
        <v>1</v>
      </c>
      <c r="O69">
        <v>1</v>
      </c>
      <c r="P69">
        <v>1</v>
      </c>
      <c r="Q69">
        <v>0</v>
      </c>
      <c r="R69">
        <v>1</v>
      </c>
      <c r="S69">
        <v>1</v>
      </c>
      <c r="T69">
        <v>1</v>
      </c>
      <c r="U69">
        <v>0</v>
      </c>
      <c r="V69">
        <v>0</v>
      </c>
      <c r="W69" s="1">
        <v>350000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350000</v>
      </c>
      <c r="AF69" s="17">
        <v>42387</v>
      </c>
      <c r="AG69" s="17">
        <v>49827</v>
      </c>
      <c r="AH69" s="1">
        <v>350000</v>
      </c>
      <c r="AI69" s="16">
        <f t="shared" si="4"/>
        <v>9.8438356164383567</v>
      </c>
      <c r="AJ69" s="16">
        <f t="shared" si="6"/>
        <v>20.383561643835616</v>
      </c>
      <c r="AK69" s="19">
        <v>8.4500000000000006E-2</v>
      </c>
      <c r="AL69" s="16">
        <f t="shared" si="5"/>
        <v>9.8438356164383567</v>
      </c>
      <c r="AM69" s="16">
        <f t="shared" si="7"/>
        <v>20.383561643835616</v>
      </c>
      <c r="AN69" s="19">
        <v>8.4500000000000006E-2</v>
      </c>
      <c r="AO69" t="s">
        <v>721</v>
      </c>
      <c r="AP69" t="s">
        <v>722</v>
      </c>
      <c r="AQ69" s="20">
        <v>46234</v>
      </c>
    </row>
    <row r="70" spans="1:43" x14ac:dyDescent="0.3">
      <c r="A70" t="s">
        <v>802</v>
      </c>
      <c r="B70" t="s">
        <v>801</v>
      </c>
      <c r="C70">
        <v>22</v>
      </c>
      <c r="D70" t="s">
        <v>255</v>
      </c>
      <c r="E70" t="s">
        <v>716</v>
      </c>
      <c r="F70" t="s">
        <v>717</v>
      </c>
      <c r="G70" t="s">
        <v>227</v>
      </c>
      <c r="H70" t="s">
        <v>218</v>
      </c>
      <c r="I70" t="s">
        <v>35</v>
      </c>
      <c r="J70" t="s">
        <v>718</v>
      </c>
      <c r="K70" t="s">
        <v>227</v>
      </c>
      <c r="L70" t="s">
        <v>719</v>
      </c>
      <c r="M70" t="s">
        <v>720</v>
      </c>
      <c r="N70">
        <v>1</v>
      </c>
      <c r="O70">
        <v>1</v>
      </c>
      <c r="P70">
        <v>1</v>
      </c>
      <c r="Q70">
        <v>0</v>
      </c>
      <c r="R70">
        <v>1</v>
      </c>
      <c r="S70">
        <v>1</v>
      </c>
      <c r="T70">
        <v>1</v>
      </c>
      <c r="U70">
        <v>0</v>
      </c>
      <c r="V70">
        <v>0</v>
      </c>
      <c r="W70" s="1">
        <v>200000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200000</v>
      </c>
      <c r="AF70" s="17">
        <v>42387</v>
      </c>
      <c r="AG70" s="17">
        <v>49903</v>
      </c>
      <c r="AH70" s="1">
        <v>200000</v>
      </c>
      <c r="AI70" s="16">
        <f t="shared" si="4"/>
        <v>10.052054794520547</v>
      </c>
      <c r="AJ70" s="16">
        <f t="shared" si="6"/>
        <v>20.591780821917808</v>
      </c>
      <c r="AK70" s="19">
        <v>8.4500000000000006E-2</v>
      </c>
      <c r="AL70" s="16">
        <f t="shared" si="5"/>
        <v>10.052054794520547</v>
      </c>
      <c r="AM70" s="16">
        <f t="shared" si="7"/>
        <v>20.591780821917808</v>
      </c>
      <c r="AN70" s="19">
        <v>8.4500000000000006E-2</v>
      </c>
      <c r="AO70" t="s">
        <v>721</v>
      </c>
      <c r="AP70" t="s">
        <v>722</v>
      </c>
      <c r="AQ70" s="20">
        <v>46234</v>
      </c>
    </row>
    <row r="71" spans="1:43" x14ac:dyDescent="0.3">
      <c r="A71" t="s">
        <v>803</v>
      </c>
      <c r="B71" t="s">
        <v>801</v>
      </c>
      <c r="C71">
        <v>32</v>
      </c>
      <c r="D71" t="s">
        <v>255</v>
      </c>
      <c r="E71" t="s">
        <v>716</v>
      </c>
      <c r="F71" t="s">
        <v>717</v>
      </c>
      <c r="G71" t="s">
        <v>227</v>
      </c>
      <c r="H71" t="s">
        <v>218</v>
      </c>
      <c r="I71" t="s">
        <v>35</v>
      </c>
      <c r="J71" t="s">
        <v>718</v>
      </c>
      <c r="K71" t="s">
        <v>227</v>
      </c>
      <c r="L71" t="s">
        <v>719</v>
      </c>
      <c r="M71" t="s">
        <v>720</v>
      </c>
      <c r="N71">
        <v>1</v>
      </c>
      <c r="O71">
        <v>1</v>
      </c>
      <c r="P71">
        <v>1</v>
      </c>
      <c r="Q71">
        <v>0</v>
      </c>
      <c r="R71">
        <v>1</v>
      </c>
      <c r="S71">
        <v>1</v>
      </c>
      <c r="T71">
        <v>1</v>
      </c>
      <c r="U71">
        <v>0</v>
      </c>
      <c r="V71">
        <v>0</v>
      </c>
      <c r="W71" s="1">
        <v>100000</v>
      </c>
      <c r="X71" s="1">
        <v>0</v>
      </c>
      <c r="Y71" s="1">
        <v>0</v>
      </c>
      <c r="Z71" s="1">
        <v>4225</v>
      </c>
      <c r="AA71" s="1">
        <v>0</v>
      </c>
      <c r="AB71" s="1">
        <v>0</v>
      </c>
      <c r="AC71" s="1">
        <v>0</v>
      </c>
      <c r="AD71" s="1">
        <v>0</v>
      </c>
      <c r="AE71" s="1">
        <v>100000</v>
      </c>
      <c r="AF71" s="17">
        <v>42387</v>
      </c>
      <c r="AG71" s="17">
        <v>50059</v>
      </c>
      <c r="AH71" s="1">
        <v>100000</v>
      </c>
      <c r="AI71" s="16">
        <f t="shared" si="4"/>
        <v>10.479452054794521</v>
      </c>
      <c r="AJ71" s="16">
        <f t="shared" si="6"/>
        <v>21.019178082191782</v>
      </c>
      <c r="AK71" s="19">
        <v>8.4500000000000006E-2</v>
      </c>
      <c r="AL71" s="16">
        <f t="shared" si="5"/>
        <v>10.479452054794521</v>
      </c>
      <c r="AM71" s="16">
        <f t="shared" si="7"/>
        <v>21.019178082191782</v>
      </c>
      <c r="AN71" s="19">
        <v>8.4500000000000006E-2</v>
      </c>
      <c r="AO71" t="s">
        <v>721</v>
      </c>
      <c r="AP71" t="s">
        <v>722</v>
      </c>
      <c r="AQ71" s="20">
        <v>46234</v>
      </c>
    </row>
    <row r="72" spans="1:43" x14ac:dyDescent="0.3">
      <c r="A72" t="s">
        <v>804</v>
      </c>
      <c r="B72" t="s">
        <v>805</v>
      </c>
      <c r="C72">
        <v>38</v>
      </c>
      <c r="D72" t="s">
        <v>255</v>
      </c>
      <c r="E72" t="s">
        <v>716</v>
      </c>
      <c r="F72" t="s">
        <v>717</v>
      </c>
      <c r="G72" t="s">
        <v>213</v>
      </c>
      <c r="H72" t="s">
        <v>214</v>
      </c>
      <c r="I72" t="s">
        <v>724</v>
      </c>
      <c r="J72" t="s">
        <v>725</v>
      </c>
      <c r="K72" t="s">
        <v>726</v>
      </c>
      <c r="L72" t="s">
        <v>719</v>
      </c>
      <c r="M72" t="s">
        <v>720</v>
      </c>
      <c r="N72">
        <v>1</v>
      </c>
      <c r="O72">
        <v>1</v>
      </c>
      <c r="P72">
        <v>1</v>
      </c>
      <c r="Q72">
        <v>1</v>
      </c>
      <c r="R72">
        <v>1</v>
      </c>
      <c r="S72">
        <v>1</v>
      </c>
      <c r="T72">
        <v>0</v>
      </c>
      <c r="U72">
        <v>0</v>
      </c>
      <c r="V72">
        <v>0</v>
      </c>
      <c r="W72" s="1">
        <v>185000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185000</v>
      </c>
      <c r="AF72" s="17">
        <v>42425</v>
      </c>
      <c r="AG72" s="17">
        <v>49911</v>
      </c>
      <c r="AH72" s="1">
        <v>185000</v>
      </c>
      <c r="AI72" s="16">
        <f t="shared" si="4"/>
        <v>10.073972602739726</v>
      </c>
      <c r="AJ72" s="16">
        <f t="shared" si="6"/>
        <v>20.509589041095889</v>
      </c>
      <c r="AK72" s="19">
        <v>8.4500000000000006E-2</v>
      </c>
      <c r="AL72" s="16">
        <f t="shared" si="5"/>
        <v>10.073972602739726</v>
      </c>
      <c r="AM72" s="16">
        <f t="shared" si="7"/>
        <v>20.509589041095889</v>
      </c>
      <c r="AN72" s="19">
        <v>8.4500000000000006E-2</v>
      </c>
      <c r="AO72" t="s">
        <v>721</v>
      </c>
      <c r="AP72" t="s">
        <v>722</v>
      </c>
      <c r="AQ72" s="20">
        <v>46234</v>
      </c>
    </row>
    <row r="73" spans="1:43" x14ac:dyDescent="0.3">
      <c r="A73" t="s">
        <v>806</v>
      </c>
      <c r="B73" t="s">
        <v>805</v>
      </c>
      <c r="C73">
        <v>39</v>
      </c>
      <c r="D73" t="s">
        <v>255</v>
      </c>
      <c r="E73" t="s">
        <v>716</v>
      </c>
      <c r="F73" t="s">
        <v>717</v>
      </c>
      <c r="G73" t="s">
        <v>213</v>
      </c>
      <c r="H73" t="s">
        <v>214</v>
      </c>
      <c r="I73" t="s">
        <v>724</v>
      </c>
      <c r="J73" t="s">
        <v>725</v>
      </c>
      <c r="K73" t="s">
        <v>726</v>
      </c>
      <c r="L73" t="s">
        <v>719</v>
      </c>
      <c r="M73" t="s">
        <v>720</v>
      </c>
      <c r="N73">
        <v>1</v>
      </c>
      <c r="O73">
        <v>1</v>
      </c>
      <c r="P73">
        <v>1</v>
      </c>
      <c r="Q73">
        <v>1</v>
      </c>
      <c r="R73">
        <v>1</v>
      </c>
      <c r="S73">
        <v>1</v>
      </c>
      <c r="T73">
        <v>0</v>
      </c>
      <c r="U73">
        <v>0</v>
      </c>
      <c r="V73">
        <v>0</v>
      </c>
      <c r="W73" s="1">
        <v>185000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185000</v>
      </c>
      <c r="AF73" s="17">
        <v>42425</v>
      </c>
      <c r="AG73" s="17">
        <v>49912</v>
      </c>
      <c r="AH73" s="1">
        <v>185000</v>
      </c>
      <c r="AI73" s="16">
        <f t="shared" si="4"/>
        <v>10.076712328767123</v>
      </c>
      <c r="AJ73" s="16">
        <f t="shared" si="6"/>
        <v>20.512328767123286</v>
      </c>
      <c r="AK73" s="19">
        <v>8.4500000000000006E-2</v>
      </c>
      <c r="AL73" s="16">
        <f t="shared" si="5"/>
        <v>10.076712328767123</v>
      </c>
      <c r="AM73" s="16">
        <f t="shared" si="7"/>
        <v>20.512328767123286</v>
      </c>
      <c r="AN73" s="19">
        <v>8.4500000000000006E-2</v>
      </c>
      <c r="AO73" t="s">
        <v>721</v>
      </c>
      <c r="AP73" t="s">
        <v>722</v>
      </c>
      <c r="AQ73" s="20">
        <v>46234</v>
      </c>
    </row>
    <row r="74" spans="1:43" x14ac:dyDescent="0.3">
      <c r="A74" t="s">
        <v>807</v>
      </c>
      <c r="B74" t="s">
        <v>805</v>
      </c>
      <c r="C74">
        <v>59</v>
      </c>
      <c r="D74" t="s">
        <v>255</v>
      </c>
      <c r="E74" t="s">
        <v>716</v>
      </c>
      <c r="F74" t="s">
        <v>717</v>
      </c>
      <c r="G74" t="s">
        <v>213</v>
      </c>
      <c r="H74" t="s">
        <v>214</v>
      </c>
      <c r="I74" t="s">
        <v>724</v>
      </c>
      <c r="J74" t="s">
        <v>725</v>
      </c>
      <c r="K74" t="s">
        <v>726</v>
      </c>
      <c r="L74" t="s">
        <v>719</v>
      </c>
      <c r="M74" t="s">
        <v>720</v>
      </c>
      <c r="N74">
        <v>1</v>
      </c>
      <c r="O74">
        <v>1</v>
      </c>
      <c r="P74">
        <v>1</v>
      </c>
      <c r="Q74">
        <v>1</v>
      </c>
      <c r="R74">
        <v>1</v>
      </c>
      <c r="S74">
        <v>1</v>
      </c>
      <c r="T74">
        <v>0</v>
      </c>
      <c r="U74">
        <v>0</v>
      </c>
      <c r="V74">
        <v>0</v>
      </c>
      <c r="W74" s="1">
        <v>255000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255000</v>
      </c>
      <c r="AF74" s="17">
        <v>42425</v>
      </c>
      <c r="AG74" s="17">
        <v>46607</v>
      </c>
      <c r="AH74" s="1">
        <v>850000</v>
      </c>
      <c r="AI74" s="16">
        <f t="shared" si="4"/>
        <v>1.021917808219178</v>
      </c>
      <c r="AJ74" s="16">
        <f t="shared" si="6"/>
        <v>11.457534246575342</v>
      </c>
      <c r="AK74" s="19">
        <v>6.4000000000000001E-2</v>
      </c>
      <c r="AL74" s="16">
        <f t="shared" si="5"/>
        <v>1.021917808219178</v>
      </c>
      <c r="AM74" s="16">
        <f t="shared" si="7"/>
        <v>11.457534246575342</v>
      </c>
      <c r="AN74" s="19">
        <v>6.4000000000000001E-2</v>
      </c>
      <c r="AO74" t="s">
        <v>721</v>
      </c>
      <c r="AP74" t="s">
        <v>722</v>
      </c>
      <c r="AQ74" s="20">
        <v>46234</v>
      </c>
    </row>
    <row r="75" spans="1:43" x14ac:dyDescent="0.3">
      <c r="A75" t="s">
        <v>808</v>
      </c>
      <c r="B75" t="s">
        <v>805</v>
      </c>
      <c r="C75">
        <v>60</v>
      </c>
      <c r="D75" t="s">
        <v>255</v>
      </c>
      <c r="E75" t="s">
        <v>716</v>
      </c>
      <c r="F75" t="s">
        <v>717</v>
      </c>
      <c r="G75" t="s">
        <v>213</v>
      </c>
      <c r="H75" t="s">
        <v>214</v>
      </c>
      <c r="I75" t="s">
        <v>724</v>
      </c>
      <c r="J75" t="s">
        <v>725</v>
      </c>
      <c r="K75" t="s">
        <v>726</v>
      </c>
      <c r="L75" t="s">
        <v>719</v>
      </c>
      <c r="M75" t="s">
        <v>720</v>
      </c>
      <c r="N75">
        <v>1</v>
      </c>
      <c r="O75">
        <v>1</v>
      </c>
      <c r="P75">
        <v>1</v>
      </c>
      <c r="Q75">
        <v>1</v>
      </c>
      <c r="R75">
        <v>1</v>
      </c>
      <c r="S75">
        <v>1</v>
      </c>
      <c r="T75">
        <v>0</v>
      </c>
      <c r="U75">
        <v>0</v>
      </c>
      <c r="V75">
        <v>0</v>
      </c>
      <c r="W75" s="1">
        <v>54000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54000</v>
      </c>
      <c r="AF75" s="17">
        <v>42425</v>
      </c>
      <c r="AG75" s="17">
        <v>46749</v>
      </c>
      <c r="AH75" s="1">
        <v>125000</v>
      </c>
      <c r="AI75" s="16">
        <f t="shared" si="4"/>
        <v>1.4109589041095891</v>
      </c>
      <c r="AJ75" s="16">
        <f t="shared" si="6"/>
        <v>11.846575342465753</v>
      </c>
      <c r="AK75" s="19">
        <v>6.4000000000000001E-2</v>
      </c>
      <c r="AL75" s="16">
        <f t="shared" si="5"/>
        <v>1.4109589041095891</v>
      </c>
      <c r="AM75" s="16">
        <f t="shared" si="7"/>
        <v>11.846575342465753</v>
      </c>
      <c r="AN75" s="19">
        <v>6.4000000000000001E-2</v>
      </c>
      <c r="AO75" t="s">
        <v>721</v>
      </c>
      <c r="AP75" t="s">
        <v>722</v>
      </c>
      <c r="AQ75" s="20">
        <v>46234</v>
      </c>
    </row>
    <row r="76" spans="1:43" x14ac:dyDescent="0.3">
      <c r="A76" t="s">
        <v>809</v>
      </c>
      <c r="B76" t="s">
        <v>810</v>
      </c>
      <c r="C76">
        <v>13</v>
      </c>
      <c r="D76" t="s">
        <v>255</v>
      </c>
      <c r="E76" t="s">
        <v>716</v>
      </c>
      <c r="F76" t="s">
        <v>717</v>
      </c>
      <c r="G76" t="s">
        <v>223</v>
      </c>
      <c r="H76" t="s">
        <v>218</v>
      </c>
      <c r="I76" t="s">
        <v>210</v>
      </c>
      <c r="J76" t="s">
        <v>718</v>
      </c>
      <c r="K76" t="s">
        <v>223</v>
      </c>
      <c r="L76" t="s">
        <v>719</v>
      </c>
      <c r="M76" t="s">
        <v>720</v>
      </c>
      <c r="N76">
        <v>1</v>
      </c>
      <c r="O76">
        <v>1</v>
      </c>
      <c r="P76">
        <v>1</v>
      </c>
      <c r="Q76">
        <v>0</v>
      </c>
      <c r="R76">
        <v>0</v>
      </c>
      <c r="S76">
        <v>1</v>
      </c>
      <c r="T76">
        <v>1</v>
      </c>
      <c r="U76">
        <v>1</v>
      </c>
      <c r="V76">
        <v>0</v>
      </c>
      <c r="W76" s="1">
        <v>17889445.329999998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17889445.329999998</v>
      </c>
      <c r="AF76" s="17">
        <v>42740</v>
      </c>
      <c r="AG76" s="17">
        <v>46454</v>
      </c>
      <c r="AH76" s="1">
        <v>89447226.609999999</v>
      </c>
      <c r="AI76" s="16">
        <f t="shared" si="4"/>
        <v>0.60273972602739723</v>
      </c>
      <c r="AJ76" s="16">
        <f t="shared" si="6"/>
        <v>10.175342465753424</v>
      </c>
      <c r="AK76" s="19">
        <v>6.4000000000000001E-2</v>
      </c>
      <c r="AL76" s="16">
        <f t="shared" si="5"/>
        <v>0.60273972602739723</v>
      </c>
      <c r="AM76" s="16">
        <f t="shared" si="7"/>
        <v>10.175342465753424</v>
      </c>
      <c r="AN76" s="19">
        <v>6.4000000000000001E-2</v>
      </c>
      <c r="AO76" t="s">
        <v>721</v>
      </c>
      <c r="AP76" t="s">
        <v>722</v>
      </c>
      <c r="AQ76" s="20">
        <v>46234</v>
      </c>
    </row>
    <row r="77" spans="1:43" x14ac:dyDescent="0.3">
      <c r="A77" t="s">
        <v>811</v>
      </c>
      <c r="B77" t="s">
        <v>810</v>
      </c>
      <c r="C77">
        <v>23</v>
      </c>
      <c r="D77" t="s">
        <v>255</v>
      </c>
      <c r="E77" t="s">
        <v>716</v>
      </c>
      <c r="F77" t="s">
        <v>717</v>
      </c>
      <c r="G77" t="s">
        <v>227</v>
      </c>
      <c r="H77" t="s">
        <v>218</v>
      </c>
      <c r="I77" t="s">
        <v>35</v>
      </c>
      <c r="J77" t="s">
        <v>718</v>
      </c>
      <c r="K77" t="s">
        <v>227</v>
      </c>
      <c r="L77" t="s">
        <v>719</v>
      </c>
      <c r="M77" t="s">
        <v>720</v>
      </c>
      <c r="N77">
        <v>1</v>
      </c>
      <c r="O77">
        <v>1</v>
      </c>
      <c r="P77">
        <v>1</v>
      </c>
      <c r="Q77">
        <v>0</v>
      </c>
      <c r="R77">
        <v>1</v>
      </c>
      <c r="S77">
        <v>1</v>
      </c>
      <c r="T77">
        <v>1</v>
      </c>
      <c r="U77">
        <v>0</v>
      </c>
      <c r="V77">
        <v>0</v>
      </c>
      <c r="W77" s="1">
        <v>350000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350000</v>
      </c>
      <c r="AF77" s="17">
        <v>42740</v>
      </c>
      <c r="AG77" s="17">
        <v>50171</v>
      </c>
      <c r="AH77" s="1">
        <v>350000</v>
      </c>
      <c r="AI77" s="16">
        <f t="shared" si="4"/>
        <v>10.786301369863013</v>
      </c>
      <c r="AJ77" s="16">
        <f t="shared" si="6"/>
        <v>20.358904109589041</v>
      </c>
      <c r="AK77" s="19">
        <v>8.4500000000000006E-2</v>
      </c>
      <c r="AL77" s="16">
        <f t="shared" si="5"/>
        <v>10.786301369863013</v>
      </c>
      <c r="AM77" s="16">
        <f t="shared" si="7"/>
        <v>20.358904109589041</v>
      </c>
      <c r="AN77" s="19">
        <v>8.4500000000000006E-2</v>
      </c>
      <c r="AO77" t="s">
        <v>721</v>
      </c>
      <c r="AP77" t="s">
        <v>722</v>
      </c>
      <c r="AQ77" s="20">
        <v>46234</v>
      </c>
    </row>
    <row r="78" spans="1:43" x14ac:dyDescent="0.3">
      <c r="A78" t="s">
        <v>812</v>
      </c>
      <c r="B78" t="s">
        <v>813</v>
      </c>
      <c r="C78">
        <v>1</v>
      </c>
      <c r="D78" t="s">
        <v>255</v>
      </c>
      <c r="E78" t="s">
        <v>716</v>
      </c>
      <c r="F78" t="s">
        <v>717</v>
      </c>
      <c r="G78" t="s">
        <v>213</v>
      </c>
      <c r="H78" t="s">
        <v>214</v>
      </c>
      <c r="I78" t="s">
        <v>724</v>
      </c>
      <c r="J78" t="s">
        <v>725</v>
      </c>
      <c r="K78" t="s">
        <v>726</v>
      </c>
      <c r="L78" t="s">
        <v>719</v>
      </c>
      <c r="M78" t="s">
        <v>720</v>
      </c>
      <c r="N78">
        <v>1</v>
      </c>
      <c r="O78">
        <v>1</v>
      </c>
      <c r="P78">
        <v>1</v>
      </c>
      <c r="Q78">
        <v>1</v>
      </c>
      <c r="R78">
        <v>1</v>
      </c>
      <c r="S78">
        <v>1</v>
      </c>
      <c r="T78">
        <v>0</v>
      </c>
      <c r="U78">
        <v>0</v>
      </c>
      <c r="V78">
        <v>0</v>
      </c>
      <c r="W78" s="1">
        <v>458333.35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458333.35</v>
      </c>
      <c r="AF78" s="17">
        <v>43404</v>
      </c>
      <c r="AG78" s="17">
        <v>50709</v>
      </c>
      <c r="AH78" s="1">
        <v>550000</v>
      </c>
      <c r="AI78" s="16">
        <f t="shared" si="4"/>
        <v>12.260273972602739</v>
      </c>
      <c r="AJ78" s="16">
        <f t="shared" si="6"/>
        <v>20.013698630136986</v>
      </c>
      <c r="AK78" s="19">
        <v>7.4999999999999997E-2</v>
      </c>
      <c r="AL78" s="16">
        <f t="shared" si="5"/>
        <v>12.260273972602739</v>
      </c>
      <c r="AM78" s="16">
        <f t="shared" si="7"/>
        <v>20.013698630136986</v>
      </c>
      <c r="AN78" s="19">
        <v>7.4999999999999997E-2</v>
      </c>
      <c r="AO78" t="s">
        <v>721</v>
      </c>
      <c r="AP78" t="s">
        <v>722</v>
      </c>
      <c r="AQ78" s="20">
        <v>46234</v>
      </c>
    </row>
    <row r="79" spans="1:43" x14ac:dyDescent="0.3">
      <c r="A79" t="s">
        <v>814</v>
      </c>
      <c r="B79" t="s">
        <v>815</v>
      </c>
      <c r="C79">
        <v>1</v>
      </c>
      <c r="D79" t="s">
        <v>255</v>
      </c>
      <c r="E79" t="s">
        <v>716</v>
      </c>
      <c r="F79" t="s">
        <v>717</v>
      </c>
      <c r="G79" t="s">
        <v>213</v>
      </c>
      <c r="H79" t="s">
        <v>214</v>
      </c>
      <c r="I79" t="s">
        <v>724</v>
      </c>
      <c r="J79" t="s">
        <v>725</v>
      </c>
      <c r="K79" t="s">
        <v>726</v>
      </c>
      <c r="L79" t="s">
        <v>719</v>
      </c>
      <c r="M79" t="s">
        <v>720</v>
      </c>
      <c r="N79">
        <v>1</v>
      </c>
      <c r="O79">
        <v>1</v>
      </c>
      <c r="P79">
        <v>1</v>
      </c>
      <c r="Q79">
        <v>1</v>
      </c>
      <c r="R79">
        <v>1</v>
      </c>
      <c r="S79">
        <v>1</v>
      </c>
      <c r="T79">
        <v>0</v>
      </c>
      <c r="U79">
        <v>0</v>
      </c>
      <c r="V79">
        <v>0</v>
      </c>
      <c r="W79" s="1">
        <v>58333.35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58333.35</v>
      </c>
      <c r="AF79" s="17">
        <v>43404</v>
      </c>
      <c r="AG79" s="17">
        <v>50709</v>
      </c>
      <c r="AH79" s="1">
        <v>70000</v>
      </c>
      <c r="AI79" s="16">
        <f t="shared" si="4"/>
        <v>12.260273972602739</v>
      </c>
      <c r="AJ79" s="16">
        <f t="shared" si="6"/>
        <v>20.013698630136986</v>
      </c>
      <c r="AK79" s="19">
        <v>7.4999999999999997E-2</v>
      </c>
      <c r="AL79" s="16">
        <f t="shared" si="5"/>
        <v>12.260273972602739</v>
      </c>
      <c r="AM79" s="16">
        <f t="shared" si="7"/>
        <v>20.013698630136986</v>
      </c>
      <c r="AN79" s="19">
        <v>7.4999999999999997E-2</v>
      </c>
      <c r="AO79" t="s">
        <v>721</v>
      </c>
      <c r="AP79" t="s">
        <v>722</v>
      </c>
      <c r="AQ79" s="20">
        <v>46234</v>
      </c>
    </row>
    <row r="80" spans="1:43" x14ac:dyDescent="0.3">
      <c r="A80" t="s">
        <v>816</v>
      </c>
      <c r="B80" t="s">
        <v>817</v>
      </c>
      <c r="C80">
        <v>1</v>
      </c>
      <c r="D80" t="s">
        <v>255</v>
      </c>
      <c r="E80" t="s">
        <v>716</v>
      </c>
      <c r="F80" t="s">
        <v>717</v>
      </c>
      <c r="G80" t="s">
        <v>213</v>
      </c>
      <c r="H80" t="s">
        <v>214</v>
      </c>
      <c r="I80" t="s">
        <v>724</v>
      </c>
      <c r="J80" t="s">
        <v>725</v>
      </c>
      <c r="K80" t="s">
        <v>726</v>
      </c>
      <c r="L80" t="s">
        <v>719</v>
      </c>
      <c r="M80" t="s">
        <v>720</v>
      </c>
      <c r="N80">
        <v>1</v>
      </c>
      <c r="O80">
        <v>1</v>
      </c>
      <c r="P80">
        <v>1</v>
      </c>
      <c r="Q80">
        <v>1</v>
      </c>
      <c r="R80">
        <v>1</v>
      </c>
      <c r="S80">
        <v>1</v>
      </c>
      <c r="T80">
        <v>0</v>
      </c>
      <c r="U80">
        <v>0</v>
      </c>
      <c r="V80">
        <v>0</v>
      </c>
      <c r="W80" s="1">
        <v>27500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27500</v>
      </c>
      <c r="AF80" s="17">
        <v>43460</v>
      </c>
      <c r="AG80" s="17">
        <v>47113</v>
      </c>
      <c r="AH80" s="1">
        <v>55000</v>
      </c>
      <c r="AI80" s="16">
        <f t="shared" si="4"/>
        <v>2.408219178082192</v>
      </c>
      <c r="AJ80" s="16">
        <f t="shared" si="6"/>
        <v>10.008219178082191</v>
      </c>
      <c r="AK80" s="19">
        <v>6.0600000000000001E-2</v>
      </c>
      <c r="AL80" s="16">
        <f t="shared" si="5"/>
        <v>2.408219178082192</v>
      </c>
      <c r="AM80" s="16">
        <f t="shared" si="7"/>
        <v>10.008219178082191</v>
      </c>
      <c r="AN80" s="19">
        <v>6.0600000000000001E-2</v>
      </c>
      <c r="AO80" t="s">
        <v>721</v>
      </c>
      <c r="AP80" t="s">
        <v>722</v>
      </c>
      <c r="AQ80" s="20">
        <v>46234</v>
      </c>
    </row>
    <row r="81" spans="1:43" x14ac:dyDescent="0.3">
      <c r="A81" t="s">
        <v>818</v>
      </c>
      <c r="B81" t="s">
        <v>819</v>
      </c>
      <c r="C81">
        <v>1</v>
      </c>
      <c r="D81" t="s">
        <v>255</v>
      </c>
      <c r="E81" t="s">
        <v>716</v>
      </c>
      <c r="F81" t="s">
        <v>717</v>
      </c>
      <c r="G81" t="s">
        <v>213</v>
      </c>
      <c r="H81" t="s">
        <v>214</v>
      </c>
      <c r="I81" t="s">
        <v>724</v>
      </c>
      <c r="J81" t="s">
        <v>725</v>
      </c>
      <c r="K81" t="s">
        <v>726</v>
      </c>
      <c r="L81" t="s">
        <v>719</v>
      </c>
      <c r="M81" t="s">
        <v>720</v>
      </c>
      <c r="N81">
        <v>1</v>
      </c>
      <c r="O81">
        <v>1</v>
      </c>
      <c r="P81">
        <v>1</v>
      </c>
      <c r="Q81">
        <v>1</v>
      </c>
      <c r="R81">
        <v>1</v>
      </c>
      <c r="S81">
        <v>1</v>
      </c>
      <c r="T81">
        <v>0</v>
      </c>
      <c r="U81">
        <v>0</v>
      </c>
      <c r="V81">
        <v>0</v>
      </c>
      <c r="W81" s="1">
        <v>112500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112500</v>
      </c>
      <c r="AF81" s="17">
        <v>43460</v>
      </c>
      <c r="AG81" s="17">
        <v>47113</v>
      </c>
      <c r="AH81" s="1">
        <v>225000</v>
      </c>
      <c r="AI81" s="16">
        <f t="shared" si="4"/>
        <v>2.408219178082192</v>
      </c>
      <c r="AJ81" s="16">
        <f t="shared" si="6"/>
        <v>10.008219178082191</v>
      </c>
      <c r="AK81" s="19">
        <v>6.0600000000000001E-2</v>
      </c>
      <c r="AL81" s="16">
        <f t="shared" si="5"/>
        <v>2.408219178082192</v>
      </c>
      <c r="AM81" s="16">
        <f t="shared" si="7"/>
        <v>10.008219178082191</v>
      </c>
      <c r="AN81" s="19">
        <v>6.0600000000000001E-2</v>
      </c>
      <c r="AO81" t="s">
        <v>721</v>
      </c>
      <c r="AP81" t="s">
        <v>722</v>
      </c>
      <c r="AQ81" s="20">
        <v>46234</v>
      </c>
    </row>
    <row r="82" spans="1:43" x14ac:dyDescent="0.3">
      <c r="A82" t="s">
        <v>820</v>
      </c>
      <c r="B82" t="s">
        <v>821</v>
      </c>
      <c r="C82">
        <v>1</v>
      </c>
      <c r="D82" t="s">
        <v>255</v>
      </c>
      <c r="E82" t="s">
        <v>716</v>
      </c>
      <c r="F82" t="s">
        <v>717</v>
      </c>
      <c r="G82" t="s">
        <v>213</v>
      </c>
      <c r="H82" t="s">
        <v>214</v>
      </c>
      <c r="I82" t="s">
        <v>724</v>
      </c>
      <c r="J82" t="s">
        <v>725</v>
      </c>
      <c r="K82" t="s">
        <v>726</v>
      </c>
      <c r="L82" t="s">
        <v>719</v>
      </c>
      <c r="M82" t="s">
        <v>720</v>
      </c>
      <c r="N82">
        <v>1</v>
      </c>
      <c r="O82">
        <v>1</v>
      </c>
      <c r="P82">
        <v>1</v>
      </c>
      <c r="Q82">
        <v>1</v>
      </c>
      <c r="R82">
        <v>1</v>
      </c>
      <c r="S82">
        <v>1</v>
      </c>
      <c r="T82">
        <v>0</v>
      </c>
      <c r="U82">
        <v>0</v>
      </c>
      <c r="V82">
        <v>0</v>
      </c>
      <c r="W82" s="1">
        <v>7260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7260</v>
      </c>
      <c r="AF82" s="17">
        <v>43518</v>
      </c>
      <c r="AG82" s="17">
        <v>47171</v>
      </c>
      <c r="AH82" s="1">
        <v>12100</v>
      </c>
      <c r="AI82" s="16">
        <f t="shared" si="4"/>
        <v>2.5671232876712327</v>
      </c>
      <c r="AJ82" s="16">
        <f t="shared" si="6"/>
        <v>10.008219178082191</v>
      </c>
      <c r="AK82" s="19">
        <v>6.0600000000000001E-2</v>
      </c>
      <c r="AL82" s="16">
        <f t="shared" si="5"/>
        <v>2.5671232876712327</v>
      </c>
      <c r="AM82" s="16">
        <f t="shared" si="7"/>
        <v>10.008219178082191</v>
      </c>
      <c r="AN82" s="19">
        <v>6.0600000000000001E-2</v>
      </c>
      <c r="AO82" t="s">
        <v>721</v>
      </c>
      <c r="AP82" t="s">
        <v>722</v>
      </c>
      <c r="AQ82" s="20">
        <v>46234</v>
      </c>
    </row>
    <row r="83" spans="1:43" x14ac:dyDescent="0.3">
      <c r="A83" t="s">
        <v>822</v>
      </c>
      <c r="B83" t="s">
        <v>823</v>
      </c>
      <c r="C83">
        <v>1</v>
      </c>
      <c r="D83" t="s">
        <v>255</v>
      </c>
      <c r="E83" t="s">
        <v>716</v>
      </c>
      <c r="F83" t="s">
        <v>717</v>
      </c>
      <c r="G83" t="s">
        <v>213</v>
      </c>
      <c r="H83" t="s">
        <v>214</v>
      </c>
      <c r="I83" t="s">
        <v>724</v>
      </c>
      <c r="J83" t="s">
        <v>725</v>
      </c>
      <c r="K83" t="s">
        <v>726</v>
      </c>
      <c r="L83" t="s">
        <v>719</v>
      </c>
      <c r="M83" t="s">
        <v>720</v>
      </c>
      <c r="N83">
        <v>1</v>
      </c>
      <c r="O83">
        <v>1</v>
      </c>
      <c r="P83">
        <v>1</v>
      </c>
      <c r="Q83">
        <v>1</v>
      </c>
      <c r="R83">
        <v>1</v>
      </c>
      <c r="S83">
        <v>1</v>
      </c>
      <c r="T83">
        <v>0</v>
      </c>
      <c r="U83">
        <v>0</v>
      </c>
      <c r="V83">
        <v>0</v>
      </c>
      <c r="W83" s="1">
        <v>34740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34740</v>
      </c>
      <c r="AF83" s="17">
        <v>43518</v>
      </c>
      <c r="AG83" s="17">
        <v>47171</v>
      </c>
      <c r="AH83" s="1">
        <v>57900</v>
      </c>
      <c r="AI83" s="16">
        <f t="shared" si="4"/>
        <v>2.5671232876712327</v>
      </c>
      <c r="AJ83" s="16">
        <f t="shared" si="6"/>
        <v>10.008219178082191</v>
      </c>
      <c r="AK83" s="19">
        <v>6.0600000000000001E-2</v>
      </c>
      <c r="AL83" s="16">
        <f t="shared" si="5"/>
        <v>2.5671232876712327</v>
      </c>
      <c r="AM83" s="16">
        <f t="shared" si="7"/>
        <v>10.008219178082191</v>
      </c>
      <c r="AN83" s="19">
        <v>6.0600000000000001E-2</v>
      </c>
      <c r="AO83" t="s">
        <v>721</v>
      </c>
      <c r="AP83" t="s">
        <v>722</v>
      </c>
      <c r="AQ83" s="20">
        <v>46234</v>
      </c>
    </row>
    <row r="84" spans="1:43" x14ac:dyDescent="0.3">
      <c r="A84" t="s">
        <v>824</v>
      </c>
      <c r="B84" t="s">
        <v>825</v>
      </c>
      <c r="C84">
        <v>1</v>
      </c>
      <c r="D84" t="s">
        <v>255</v>
      </c>
      <c r="E84" t="s">
        <v>716</v>
      </c>
      <c r="F84" t="s">
        <v>717</v>
      </c>
      <c r="G84" t="s">
        <v>213</v>
      </c>
      <c r="H84" t="s">
        <v>214</v>
      </c>
      <c r="I84" t="s">
        <v>724</v>
      </c>
      <c r="J84" t="s">
        <v>725</v>
      </c>
      <c r="K84" t="s">
        <v>726</v>
      </c>
      <c r="L84" t="s">
        <v>719</v>
      </c>
      <c r="M84" t="s">
        <v>720</v>
      </c>
      <c r="N84">
        <v>1</v>
      </c>
      <c r="O84">
        <v>1</v>
      </c>
      <c r="P84">
        <v>1</v>
      </c>
      <c r="Q84">
        <v>1</v>
      </c>
      <c r="R84">
        <v>1</v>
      </c>
      <c r="S84">
        <v>1</v>
      </c>
      <c r="T84">
        <v>0</v>
      </c>
      <c r="U84">
        <v>0</v>
      </c>
      <c r="V84">
        <v>0</v>
      </c>
      <c r="W84" s="1">
        <v>90000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90000</v>
      </c>
      <c r="AF84" s="17">
        <v>43606</v>
      </c>
      <c r="AG84" s="17">
        <v>47259</v>
      </c>
      <c r="AH84" s="1">
        <v>150000</v>
      </c>
      <c r="AI84" s="16">
        <f t="shared" si="4"/>
        <v>2.8082191780821919</v>
      </c>
      <c r="AJ84" s="16">
        <f t="shared" si="6"/>
        <v>10.008219178082191</v>
      </c>
      <c r="AK84" s="19">
        <v>6.0600000000000001E-2</v>
      </c>
      <c r="AL84" s="16">
        <f t="shared" si="5"/>
        <v>2.8082191780821919</v>
      </c>
      <c r="AM84" s="16">
        <f t="shared" si="7"/>
        <v>10.008219178082191</v>
      </c>
      <c r="AN84" s="19">
        <v>6.0600000000000001E-2</v>
      </c>
      <c r="AO84" t="s">
        <v>721</v>
      </c>
      <c r="AP84" t="s">
        <v>722</v>
      </c>
      <c r="AQ84" s="20">
        <v>46234</v>
      </c>
    </row>
    <row r="85" spans="1:43" x14ac:dyDescent="0.3">
      <c r="A85" t="s">
        <v>826</v>
      </c>
      <c r="B85" t="s">
        <v>827</v>
      </c>
      <c r="C85">
        <v>1</v>
      </c>
      <c r="D85" t="s">
        <v>255</v>
      </c>
      <c r="E85" t="s">
        <v>716</v>
      </c>
      <c r="F85" t="s">
        <v>717</v>
      </c>
      <c r="G85" t="s">
        <v>213</v>
      </c>
      <c r="H85" t="s">
        <v>214</v>
      </c>
      <c r="I85" t="s">
        <v>724</v>
      </c>
      <c r="J85" t="s">
        <v>725</v>
      </c>
      <c r="K85" t="s">
        <v>726</v>
      </c>
      <c r="L85" t="s">
        <v>719</v>
      </c>
      <c r="M85" t="s">
        <v>720</v>
      </c>
      <c r="N85">
        <v>1</v>
      </c>
      <c r="O85">
        <v>1</v>
      </c>
      <c r="P85">
        <v>1</v>
      </c>
      <c r="Q85">
        <v>1</v>
      </c>
      <c r="R85">
        <v>1</v>
      </c>
      <c r="S85">
        <v>1</v>
      </c>
      <c r="T85">
        <v>0</v>
      </c>
      <c r="U85">
        <v>0</v>
      </c>
      <c r="V85">
        <v>0</v>
      </c>
      <c r="W85" s="1">
        <v>471000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471000</v>
      </c>
      <c r="AF85" s="17">
        <v>43606</v>
      </c>
      <c r="AG85" s="17">
        <v>47259</v>
      </c>
      <c r="AH85" s="1">
        <v>785000</v>
      </c>
      <c r="AI85" s="16">
        <f t="shared" si="4"/>
        <v>2.8082191780821919</v>
      </c>
      <c r="AJ85" s="16">
        <f t="shared" si="6"/>
        <v>10.008219178082191</v>
      </c>
      <c r="AK85" s="19">
        <v>6.0600000000000001E-2</v>
      </c>
      <c r="AL85" s="16">
        <f t="shared" si="5"/>
        <v>2.8082191780821919</v>
      </c>
      <c r="AM85" s="16">
        <f t="shared" si="7"/>
        <v>10.008219178082191</v>
      </c>
      <c r="AN85" s="19">
        <v>6.0600000000000001E-2</v>
      </c>
      <c r="AO85" t="s">
        <v>721</v>
      </c>
      <c r="AP85" t="s">
        <v>722</v>
      </c>
      <c r="AQ85" s="20">
        <v>46234</v>
      </c>
    </row>
    <row r="86" spans="1:43" x14ac:dyDescent="0.3">
      <c r="A86" t="s">
        <v>828</v>
      </c>
      <c r="B86" t="s">
        <v>829</v>
      </c>
      <c r="C86">
        <v>1</v>
      </c>
      <c r="D86" t="s">
        <v>255</v>
      </c>
      <c r="E86" t="s">
        <v>716</v>
      </c>
      <c r="F86" t="s">
        <v>717</v>
      </c>
      <c r="G86" t="s">
        <v>213</v>
      </c>
      <c r="H86" t="s">
        <v>214</v>
      </c>
      <c r="I86" t="s">
        <v>724</v>
      </c>
      <c r="J86" t="s">
        <v>725</v>
      </c>
      <c r="K86" t="s">
        <v>726</v>
      </c>
      <c r="L86" t="s">
        <v>719</v>
      </c>
      <c r="M86" t="s">
        <v>720</v>
      </c>
      <c r="N86">
        <v>1</v>
      </c>
      <c r="O86">
        <v>1</v>
      </c>
      <c r="P86">
        <v>1</v>
      </c>
      <c r="Q86">
        <v>1</v>
      </c>
      <c r="R86">
        <v>1</v>
      </c>
      <c r="S86">
        <v>1</v>
      </c>
      <c r="T86">
        <v>0</v>
      </c>
      <c r="U86">
        <v>0</v>
      </c>
      <c r="V86">
        <v>0</v>
      </c>
      <c r="W86" s="1">
        <v>57000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57000</v>
      </c>
      <c r="AF86" s="17">
        <v>43637</v>
      </c>
      <c r="AG86" s="17">
        <v>47290</v>
      </c>
      <c r="AH86" s="1">
        <v>95000</v>
      </c>
      <c r="AI86" s="16">
        <f t="shared" si="4"/>
        <v>2.893150684931507</v>
      </c>
      <c r="AJ86" s="16">
        <f t="shared" si="6"/>
        <v>10.008219178082191</v>
      </c>
      <c r="AK86" s="19">
        <v>6.0600000000000001E-2</v>
      </c>
      <c r="AL86" s="16">
        <f t="shared" si="5"/>
        <v>2.893150684931507</v>
      </c>
      <c r="AM86" s="16">
        <f t="shared" si="7"/>
        <v>10.008219178082191</v>
      </c>
      <c r="AN86" s="19">
        <v>6.0600000000000001E-2</v>
      </c>
      <c r="AO86" t="s">
        <v>721</v>
      </c>
      <c r="AP86" t="s">
        <v>722</v>
      </c>
      <c r="AQ86" s="20">
        <v>46234</v>
      </c>
    </row>
    <row r="87" spans="1:43" x14ac:dyDescent="0.3">
      <c r="A87" t="s">
        <v>830</v>
      </c>
      <c r="B87" t="s">
        <v>831</v>
      </c>
      <c r="C87">
        <v>7</v>
      </c>
      <c r="D87" t="s">
        <v>255</v>
      </c>
      <c r="E87" t="s">
        <v>716</v>
      </c>
      <c r="F87" t="s">
        <v>717</v>
      </c>
      <c r="G87" t="s">
        <v>215</v>
      </c>
      <c r="H87" t="s">
        <v>214</v>
      </c>
      <c r="I87" t="s">
        <v>832</v>
      </c>
      <c r="J87" t="s">
        <v>725</v>
      </c>
      <c r="K87" t="s">
        <v>833</v>
      </c>
      <c r="L87" t="s">
        <v>719</v>
      </c>
      <c r="M87" t="s">
        <v>720</v>
      </c>
      <c r="N87">
        <v>1</v>
      </c>
      <c r="O87">
        <v>1</v>
      </c>
      <c r="P87">
        <v>1</v>
      </c>
      <c r="Q87">
        <v>1</v>
      </c>
      <c r="R87">
        <v>1</v>
      </c>
      <c r="S87">
        <v>1</v>
      </c>
      <c r="T87">
        <v>0</v>
      </c>
      <c r="U87">
        <v>0</v>
      </c>
      <c r="V87">
        <v>0</v>
      </c>
      <c r="W87" s="1">
        <v>2232633.75</v>
      </c>
      <c r="X87" s="1">
        <v>0</v>
      </c>
      <c r="Y87" s="1">
        <v>2232633.75</v>
      </c>
      <c r="Z87" s="1">
        <v>10493.38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7">
        <v>43677</v>
      </c>
      <c r="AG87" s="17">
        <v>46234</v>
      </c>
      <c r="AH87" s="1">
        <v>4465267.5</v>
      </c>
      <c r="AI87" s="16">
        <f t="shared" si="4"/>
        <v>0</v>
      </c>
      <c r="AJ87" s="16">
        <f t="shared" si="6"/>
        <v>7.0054794520547947</v>
      </c>
      <c r="AK87" s="19">
        <v>5.6399999999999999E-2</v>
      </c>
      <c r="AL87" s="16">
        <f t="shared" si="5"/>
        <v>0</v>
      </c>
      <c r="AM87" s="16">
        <f t="shared" si="7"/>
        <v>7.0054794520547947</v>
      </c>
      <c r="AN87" s="19">
        <v>5.6399999999999999E-2</v>
      </c>
      <c r="AO87" t="s">
        <v>721</v>
      </c>
      <c r="AP87" t="s">
        <v>722</v>
      </c>
      <c r="AQ87" s="20">
        <v>46234</v>
      </c>
    </row>
    <row r="88" spans="1:43" x14ac:dyDescent="0.3">
      <c r="A88" t="s">
        <v>834</v>
      </c>
      <c r="B88" t="s">
        <v>831</v>
      </c>
      <c r="C88">
        <v>8</v>
      </c>
      <c r="D88" t="s">
        <v>255</v>
      </c>
      <c r="E88" t="s">
        <v>716</v>
      </c>
      <c r="F88" t="s">
        <v>717</v>
      </c>
      <c r="G88" t="s">
        <v>215</v>
      </c>
      <c r="H88" t="s">
        <v>214</v>
      </c>
      <c r="I88" t="s">
        <v>832</v>
      </c>
      <c r="J88" t="s">
        <v>725</v>
      </c>
      <c r="K88" t="s">
        <v>833</v>
      </c>
      <c r="L88" t="s">
        <v>719</v>
      </c>
      <c r="M88" t="s">
        <v>720</v>
      </c>
      <c r="N88">
        <v>1</v>
      </c>
      <c r="O88">
        <v>1</v>
      </c>
      <c r="P88">
        <v>1</v>
      </c>
      <c r="Q88">
        <v>1</v>
      </c>
      <c r="R88">
        <v>1</v>
      </c>
      <c r="S88">
        <v>1</v>
      </c>
      <c r="T88">
        <v>0</v>
      </c>
      <c r="U88">
        <v>0</v>
      </c>
      <c r="V88">
        <v>0</v>
      </c>
      <c r="W88" s="1">
        <v>1022961.67</v>
      </c>
      <c r="X88" s="1">
        <v>0</v>
      </c>
      <c r="Y88" s="1">
        <v>511480.83</v>
      </c>
      <c r="Z88" s="1">
        <v>5055.1400000000003</v>
      </c>
      <c r="AA88" s="1">
        <v>0</v>
      </c>
      <c r="AB88" s="1">
        <v>0</v>
      </c>
      <c r="AC88" s="1">
        <v>0</v>
      </c>
      <c r="AD88" s="1">
        <v>0</v>
      </c>
      <c r="AE88" s="1">
        <v>511480.84</v>
      </c>
      <c r="AF88" s="17">
        <v>43677</v>
      </c>
      <c r="AG88" s="17">
        <v>46599</v>
      </c>
      <c r="AH88" s="1">
        <v>1534442.5</v>
      </c>
      <c r="AI88" s="16">
        <f t="shared" si="4"/>
        <v>1</v>
      </c>
      <c r="AJ88" s="16">
        <f t="shared" si="6"/>
        <v>8.0054794520547947</v>
      </c>
      <c r="AK88" s="19">
        <v>5.9299999999999999E-2</v>
      </c>
      <c r="AL88" s="16">
        <f t="shared" si="5"/>
        <v>1</v>
      </c>
      <c r="AM88" s="16">
        <f t="shared" si="7"/>
        <v>8.0054794520547947</v>
      </c>
      <c r="AN88" s="19">
        <v>5.9299999999999999E-2</v>
      </c>
      <c r="AO88" t="s">
        <v>721</v>
      </c>
      <c r="AP88" t="s">
        <v>722</v>
      </c>
      <c r="AQ88" s="20">
        <v>46234</v>
      </c>
    </row>
    <row r="89" spans="1:43" x14ac:dyDescent="0.3">
      <c r="A89" t="s">
        <v>835</v>
      </c>
      <c r="B89" t="s">
        <v>831</v>
      </c>
      <c r="C89">
        <v>9</v>
      </c>
      <c r="D89" t="s">
        <v>255</v>
      </c>
      <c r="E89" t="s">
        <v>716</v>
      </c>
      <c r="F89" t="s">
        <v>717</v>
      </c>
      <c r="G89" t="s">
        <v>215</v>
      </c>
      <c r="H89" t="s">
        <v>214</v>
      </c>
      <c r="I89" t="s">
        <v>832</v>
      </c>
      <c r="J89" t="s">
        <v>725</v>
      </c>
      <c r="K89" t="s">
        <v>833</v>
      </c>
      <c r="L89" t="s">
        <v>719</v>
      </c>
      <c r="M89" t="s">
        <v>720</v>
      </c>
      <c r="N89">
        <v>1</v>
      </c>
      <c r="O89">
        <v>1</v>
      </c>
      <c r="P89">
        <v>1</v>
      </c>
      <c r="Q89">
        <v>1</v>
      </c>
      <c r="R89">
        <v>1</v>
      </c>
      <c r="S89">
        <v>1</v>
      </c>
      <c r="T89">
        <v>0</v>
      </c>
      <c r="U89">
        <v>0</v>
      </c>
      <c r="V89">
        <v>0</v>
      </c>
      <c r="W89" s="1">
        <v>79650</v>
      </c>
      <c r="X89" s="1">
        <v>0</v>
      </c>
      <c r="Y89" s="1">
        <v>26550</v>
      </c>
      <c r="Z89" s="1">
        <v>412.19</v>
      </c>
      <c r="AA89" s="1">
        <v>0</v>
      </c>
      <c r="AB89" s="1">
        <v>0</v>
      </c>
      <c r="AC89" s="1">
        <v>0</v>
      </c>
      <c r="AD89" s="1">
        <v>0</v>
      </c>
      <c r="AE89" s="1">
        <v>53100</v>
      </c>
      <c r="AF89" s="17">
        <v>43677</v>
      </c>
      <c r="AG89" s="17">
        <v>46965</v>
      </c>
      <c r="AH89" s="1">
        <v>106200</v>
      </c>
      <c r="AI89" s="16">
        <f t="shared" si="4"/>
        <v>2.0027397260273974</v>
      </c>
      <c r="AJ89" s="16">
        <f t="shared" si="6"/>
        <v>9.0082191780821912</v>
      </c>
      <c r="AK89" s="19">
        <v>6.2100000000000002E-2</v>
      </c>
      <c r="AL89" s="16">
        <f t="shared" si="5"/>
        <v>2.0027397260273974</v>
      </c>
      <c r="AM89" s="16">
        <f t="shared" si="7"/>
        <v>9.0082191780821912</v>
      </c>
      <c r="AN89" s="19">
        <v>6.2100000000000002E-2</v>
      </c>
      <c r="AO89" t="s">
        <v>721</v>
      </c>
      <c r="AP89" t="s">
        <v>722</v>
      </c>
      <c r="AQ89" s="20">
        <v>46234</v>
      </c>
    </row>
    <row r="90" spans="1:43" x14ac:dyDescent="0.3">
      <c r="A90" t="s">
        <v>836</v>
      </c>
      <c r="B90" t="s">
        <v>837</v>
      </c>
      <c r="C90">
        <v>6</v>
      </c>
      <c r="D90" t="s">
        <v>255</v>
      </c>
      <c r="E90" t="s">
        <v>716</v>
      </c>
      <c r="F90" t="s">
        <v>717</v>
      </c>
      <c r="G90" t="s">
        <v>215</v>
      </c>
      <c r="H90" t="s">
        <v>214</v>
      </c>
      <c r="I90" t="s">
        <v>832</v>
      </c>
      <c r="J90" t="s">
        <v>725</v>
      </c>
      <c r="K90" t="s">
        <v>833</v>
      </c>
      <c r="L90" t="s">
        <v>719</v>
      </c>
      <c r="M90" t="s">
        <v>720</v>
      </c>
      <c r="N90">
        <v>1</v>
      </c>
      <c r="O90">
        <v>1</v>
      </c>
      <c r="P90">
        <v>1</v>
      </c>
      <c r="Q90">
        <v>1</v>
      </c>
      <c r="R90">
        <v>1</v>
      </c>
      <c r="S90">
        <v>1</v>
      </c>
      <c r="T90">
        <v>0</v>
      </c>
      <c r="U90">
        <v>0</v>
      </c>
      <c r="V90">
        <v>0</v>
      </c>
      <c r="W90" s="1">
        <v>888761.25</v>
      </c>
      <c r="X90" s="1">
        <v>0</v>
      </c>
      <c r="Y90" s="1">
        <v>0</v>
      </c>
      <c r="Z90" s="1">
        <v>4177.18</v>
      </c>
      <c r="AA90" s="1">
        <v>0</v>
      </c>
      <c r="AB90" s="1">
        <v>0</v>
      </c>
      <c r="AC90" s="1">
        <v>0</v>
      </c>
      <c r="AD90" s="1">
        <v>0</v>
      </c>
      <c r="AE90" s="1">
        <v>888761.25</v>
      </c>
      <c r="AF90" s="17">
        <v>43678</v>
      </c>
      <c r="AG90" s="17">
        <v>46235</v>
      </c>
      <c r="AH90" s="1">
        <v>1777522.5</v>
      </c>
      <c r="AI90" s="16">
        <f t="shared" si="4"/>
        <v>2.7397260273972603E-3</v>
      </c>
      <c r="AJ90" s="16">
        <f t="shared" si="6"/>
        <v>7.0054794520547947</v>
      </c>
      <c r="AK90" s="19">
        <v>5.6399999999999999E-2</v>
      </c>
      <c r="AL90" s="16">
        <f t="shared" si="5"/>
        <v>2.7397260273972603E-3</v>
      </c>
      <c r="AM90" s="16">
        <f t="shared" si="7"/>
        <v>7.0054794520547947</v>
      </c>
      <c r="AN90" s="19">
        <v>5.6399999999999999E-2</v>
      </c>
      <c r="AO90" t="s">
        <v>721</v>
      </c>
      <c r="AP90" t="s">
        <v>722</v>
      </c>
      <c r="AQ90" s="20">
        <v>46234</v>
      </c>
    </row>
    <row r="91" spans="1:43" x14ac:dyDescent="0.3">
      <c r="A91" t="s">
        <v>838</v>
      </c>
      <c r="B91" t="s">
        <v>837</v>
      </c>
      <c r="C91">
        <v>7</v>
      </c>
      <c r="D91" t="s">
        <v>255</v>
      </c>
      <c r="E91" t="s">
        <v>716</v>
      </c>
      <c r="F91" t="s">
        <v>717</v>
      </c>
      <c r="G91" t="s">
        <v>215</v>
      </c>
      <c r="H91" t="s">
        <v>214</v>
      </c>
      <c r="I91" t="s">
        <v>832</v>
      </c>
      <c r="J91" t="s">
        <v>725</v>
      </c>
      <c r="K91" t="s">
        <v>833</v>
      </c>
      <c r="L91" t="s">
        <v>719</v>
      </c>
      <c r="M91" t="s">
        <v>720</v>
      </c>
      <c r="N91">
        <v>1</v>
      </c>
      <c r="O91">
        <v>1</v>
      </c>
      <c r="P91">
        <v>1</v>
      </c>
      <c r="Q91">
        <v>1</v>
      </c>
      <c r="R91">
        <v>1</v>
      </c>
      <c r="S91">
        <v>1</v>
      </c>
      <c r="T91">
        <v>0</v>
      </c>
      <c r="U91">
        <v>0</v>
      </c>
      <c r="V91">
        <v>0</v>
      </c>
      <c r="W91" s="1">
        <v>498845</v>
      </c>
      <c r="X91" s="1">
        <v>0</v>
      </c>
      <c r="Y91" s="1">
        <v>0</v>
      </c>
      <c r="Z91" s="1">
        <v>2465.13</v>
      </c>
      <c r="AA91" s="1">
        <v>0</v>
      </c>
      <c r="AB91" s="1">
        <v>0</v>
      </c>
      <c r="AC91" s="1">
        <v>0</v>
      </c>
      <c r="AD91" s="1">
        <v>0</v>
      </c>
      <c r="AE91" s="1">
        <v>498845</v>
      </c>
      <c r="AF91" s="17">
        <v>43678</v>
      </c>
      <c r="AG91" s="17">
        <v>46600</v>
      </c>
      <c r="AH91" s="1">
        <v>748267.5</v>
      </c>
      <c r="AI91" s="16">
        <f t="shared" si="4"/>
        <v>1.0027397260273974</v>
      </c>
      <c r="AJ91" s="16">
        <f t="shared" si="6"/>
        <v>8.0054794520547947</v>
      </c>
      <c r="AK91" s="19">
        <v>5.9299999999999999E-2</v>
      </c>
      <c r="AL91" s="16">
        <f t="shared" si="5"/>
        <v>1.0027397260273974</v>
      </c>
      <c r="AM91" s="16">
        <f t="shared" si="7"/>
        <v>8.0054794520547947</v>
      </c>
      <c r="AN91" s="19">
        <v>5.9299999999999999E-2</v>
      </c>
      <c r="AO91" t="s">
        <v>721</v>
      </c>
      <c r="AP91" t="s">
        <v>722</v>
      </c>
      <c r="AQ91" s="20">
        <v>46234</v>
      </c>
    </row>
    <row r="92" spans="1:43" x14ac:dyDescent="0.3">
      <c r="A92" t="s">
        <v>839</v>
      </c>
      <c r="B92" t="s">
        <v>837</v>
      </c>
      <c r="C92">
        <v>8</v>
      </c>
      <c r="D92" t="s">
        <v>255</v>
      </c>
      <c r="E92" t="s">
        <v>716</v>
      </c>
      <c r="F92" t="s">
        <v>717</v>
      </c>
      <c r="G92" t="s">
        <v>215</v>
      </c>
      <c r="H92" t="s">
        <v>214</v>
      </c>
      <c r="I92" t="s">
        <v>832</v>
      </c>
      <c r="J92" t="s">
        <v>725</v>
      </c>
      <c r="K92" t="s">
        <v>833</v>
      </c>
      <c r="L92" t="s">
        <v>719</v>
      </c>
      <c r="M92" t="s">
        <v>720</v>
      </c>
      <c r="N92">
        <v>1</v>
      </c>
      <c r="O92">
        <v>1</v>
      </c>
      <c r="P92">
        <v>1</v>
      </c>
      <c r="Q92">
        <v>1</v>
      </c>
      <c r="R92">
        <v>1</v>
      </c>
      <c r="S92">
        <v>1</v>
      </c>
      <c r="T92">
        <v>0</v>
      </c>
      <c r="U92">
        <v>0</v>
      </c>
      <c r="V92">
        <v>0</v>
      </c>
      <c r="W92" s="1">
        <v>79650</v>
      </c>
      <c r="X92" s="1">
        <v>0</v>
      </c>
      <c r="Y92" s="1">
        <v>0</v>
      </c>
      <c r="Z92" s="1">
        <v>412.19</v>
      </c>
      <c r="AA92" s="1">
        <v>0</v>
      </c>
      <c r="AB92" s="1">
        <v>0</v>
      </c>
      <c r="AC92" s="1">
        <v>0</v>
      </c>
      <c r="AD92" s="1">
        <v>0</v>
      </c>
      <c r="AE92" s="1">
        <v>79650</v>
      </c>
      <c r="AF92" s="17">
        <v>43678</v>
      </c>
      <c r="AG92" s="17">
        <v>46966</v>
      </c>
      <c r="AH92" s="1">
        <v>106200</v>
      </c>
      <c r="AI92" s="16">
        <f t="shared" si="4"/>
        <v>2.0054794520547947</v>
      </c>
      <c r="AJ92" s="16">
        <f t="shared" si="6"/>
        <v>9.0082191780821912</v>
      </c>
      <c r="AK92" s="19">
        <v>6.2100000000000002E-2</v>
      </c>
      <c r="AL92" s="16">
        <f t="shared" si="5"/>
        <v>2.0054794520547947</v>
      </c>
      <c r="AM92" s="16">
        <f t="shared" si="7"/>
        <v>9.0082191780821912</v>
      </c>
      <c r="AN92" s="19">
        <v>6.2100000000000002E-2</v>
      </c>
      <c r="AO92" t="s">
        <v>721</v>
      </c>
      <c r="AP92" t="s">
        <v>722</v>
      </c>
      <c r="AQ92" s="20">
        <v>46234</v>
      </c>
    </row>
    <row r="93" spans="1:43" x14ac:dyDescent="0.3">
      <c r="A93" t="s">
        <v>840</v>
      </c>
      <c r="B93" t="s">
        <v>841</v>
      </c>
      <c r="C93">
        <v>7</v>
      </c>
      <c r="D93" t="s">
        <v>255</v>
      </c>
      <c r="E93" t="s">
        <v>716</v>
      </c>
      <c r="F93" t="s">
        <v>717</v>
      </c>
      <c r="G93" t="s">
        <v>215</v>
      </c>
      <c r="H93" t="s">
        <v>214</v>
      </c>
      <c r="I93" t="s">
        <v>832</v>
      </c>
      <c r="J93" t="s">
        <v>725</v>
      </c>
      <c r="K93" t="s">
        <v>833</v>
      </c>
      <c r="L93" t="s">
        <v>719</v>
      </c>
      <c r="M93" t="s">
        <v>720</v>
      </c>
      <c r="N93">
        <v>1</v>
      </c>
      <c r="O93">
        <v>1</v>
      </c>
      <c r="P93">
        <v>1</v>
      </c>
      <c r="Q93">
        <v>1</v>
      </c>
      <c r="R93">
        <v>1</v>
      </c>
      <c r="S93">
        <v>1</v>
      </c>
      <c r="T93">
        <v>0</v>
      </c>
      <c r="U93">
        <v>0</v>
      </c>
      <c r="V93">
        <v>0</v>
      </c>
      <c r="W93" s="1">
        <v>704681.25</v>
      </c>
      <c r="X93" s="1">
        <v>0</v>
      </c>
      <c r="Y93" s="1">
        <v>0</v>
      </c>
      <c r="Z93" s="1">
        <v>3312</v>
      </c>
      <c r="AA93" s="1">
        <v>0</v>
      </c>
      <c r="AB93" s="1">
        <v>0</v>
      </c>
      <c r="AC93" s="1">
        <v>0</v>
      </c>
      <c r="AD93" s="1">
        <v>0</v>
      </c>
      <c r="AE93" s="1">
        <v>704681.25</v>
      </c>
      <c r="AF93" s="17">
        <v>43679</v>
      </c>
      <c r="AG93" s="17">
        <v>46236</v>
      </c>
      <c r="AH93" s="1">
        <v>1409362.5</v>
      </c>
      <c r="AI93" s="16">
        <f t="shared" si="4"/>
        <v>5.4794520547945206E-3</v>
      </c>
      <c r="AJ93" s="16">
        <f t="shared" si="6"/>
        <v>7.0054794520547947</v>
      </c>
      <c r="AK93" s="19">
        <v>5.6399999999999999E-2</v>
      </c>
      <c r="AL93" s="16">
        <f t="shared" si="5"/>
        <v>5.4794520547945206E-3</v>
      </c>
      <c r="AM93" s="16">
        <f t="shared" si="7"/>
        <v>7.0054794520547947</v>
      </c>
      <c r="AN93" s="19">
        <v>5.6399999999999999E-2</v>
      </c>
      <c r="AO93" t="s">
        <v>721</v>
      </c>
      <c r="AP93" t="s">
        <v>722</v>
      </c>
      <c r="AQ93" s="20">
        <v>46234</v>
      </c>
    </row>
    <row r="94" spans="1:43" x14ac:dyDescent="0.3">
      <c r="A94" t="s">
        <v>842</v>
      </c>
      <c r="B94" t="s">
        <v>841</v>
      </c>
      <c r="C94">
        <v>8</v>
      </c>
      <c r="D94" t="s">
        <v>255</v>
      </c>
      <c r="E94" t="s">
        <v>716</v>
      </c>
      <c r="F94" t="s">
        <v>717</v>
      </c>
      <c r="G94" t="s">
        <v>215</v>
      </c>
      <c r="H94" t="s">
        <v>214</v>
      </c>
      <c r="I94" t="s">
        <v>832</v>
      </c>
      <c r="J94" t="s">
        <v>725</v>
      </c>
      <c r="K94" t="s">
        <v>833</v>
      </c>
      <c r="L94" t="s">
        <v>719</v>
      </c>
      <c r="M94" t="s">
        <v>720</v>
      </c>
      <c r="N94">
        <v>1</v>
      </c>
      <c r="O94">
        <v>1</v>
      </c>
      <c r="P94">
        <v>1</v>
      </c>
      <c r="Q94">
        <v>1</v>
      </c>
      <c r="R94">
        <v>1</v>
      </c>
      <c r="S94">
        <v>1</v>
      </c>
      <c r="T94">
        <v>0</v>
      </c>
      <c r="U94">
        <v>0</v>
      </c>
      <c r="V94">
        <v>0</v>
      </c>
      <c r="W94" s="1">
        <v>277496.67</v>
      </c>
      <c r="X94" s="1">
        <v>0</v>
      </c>
      <c r="Y94" s="1">
        <v>0</v>
      </c>
      <c r="Z94" s="1">
        <v>1371.3</v>
      </c>
      <c r="AA94" s="1">
        <v>0</v>
      </c>
      <c r="AB94" s="1">
        <v>0</v>
      </c>
      <c r="AC94" s="1">
        <v>0</v>
      </c>
      <c r="AD94" s="1">
        <v>0</v>
      </c>
      <c r="AE94" s="1">
        <v>277496.67</v>
      </c>
      <c r="AF94" s="17">
        <v>43679</v>
      </c>
      <c r="AG94" s="17">
        <v>46601</v>
      </c>
      <c r="AH94" s="1">
        <v>416245</v>
      </c>
      <c r="AI94" s="16">
        <f t="shared" si="4"/>
        <v>1.0054794520547945</v>
      </c>
      <c r="AJ94" s="16">
        <f t="shared" si="6"/>
        <v>8.0054794520547947</v>
      </c>
      <c r="AK94" s="19">
        <v>5.9299999999999999E-2</v>
      </c>
      <c r="AL94" s="16">
        <f t="shared" si="5"/>
        <v>1.0054794520547945</v>
      </c>
      <c r="AM94" s="16">
        <f t="shared" si="7"/>
        <v>8.0054794520547947</v>
      </c>
      <c r="AN94" s="19">
        <v>5.9299999999999999E-2</v>
      </c>
      <c r="AO94" t="s">
        <v>721</v>
      </c>
      <c r="AP94" t="s">
        <v>722</v>
      </c>
      <c r="AQ94" s="20">
        <v>46234</v>
      </c>
    </row>
    <row r="95" spans="1:43" x14ac:dyDescent="0.3">
      <c r="A95" t="s">
        <v>843</v>
      </c>
      <c r="B95" t="s">
        <v>844</v>
      </c>
      <c r="C95">
        <v>6</v>
      </c>
      <c r="D95" t="s">
        <v>255</v>
      </c>
      <c r="E95" t="s">
        <v>716</v>
      </c>
      <c r="F95" t="s">
        <v>717</v>
      </c>
      <c r="G95" t="s">
        <v>215</v>
      </c>
      <c r="H95" t="s">
        <v>214</v>
      </c>
      <c r="I95" t="s">
        <v>832</v>
      </c>
      <c r="J95" t="s">
        <v>725</v>
      </c>
      <c r="K95" t="s">
        <v>833</v>
      </c>
      <c r="L95" t="s">
        <v>719</v>
      </c>
      <c r="M95" t="s">
        <v>720</v>
      </c>
      <c r="N95">
        <v>1</v>
      </c>
      <c r="O95">
        <v>1</v>
      </c>
      <c r="P95">
        <v>1</v>
      </c>
      <c r="Q95">
        <v>1</v>
      </c>
      <c r="R95">
        <v>1</v>
      </c>
      <c r="S95">
        <v>1</v>
      </c>
      <c r="T95">
        <v>0</v>
      </c>
      <c r="U95">
        <v>0</v>
      </c>
      <c r="V95">
        <v>0</v>
      </c>
      <c r="W95" s="1">
        <v>414401.25</v>
      </c>
      <c r="X95" s="1">
        <v>0</v>
      </c>
      <c r="Y95" s="1">
        <v>0</v>
      </c>
      <c r="Z95" s="1">
        <v>1947.69</v>
      </c>
      <c r="AA95" s="1">
        <v>0</v>
      </c>
      <c r="AB95" s="1">
        <v>0</v>
      </c>
      <c r="AC95" s="1">
        <v>0</v>
      </c>
      <c r="AD95" s="1">
        <v>0</v>
      </c>
      <c r="AE95" s="1">
        <v>414401.25</v>
      </c>
      <c r="AF95" s="17">
        <v>43679</v>
      </c>
      <c r="AG95" s="17">
        <v>46236</v>
      </c>
      <c r="AH95" s="1">
        <v>828802.5</v>
      </c>
      <c r="AI95" s="16">
        <f t="shared" si="4"/>
        <v>5.4794520547945206E-3</v>
      </c>
      <c r="AJ95" s="16">
        <f t="shared" si="6"/>
        <v>7.0054794520547947</v>
      </c>
      <c r="AK95" s="19">
        <v>5.6399999999999999E-2</v>
      </c>
      <c r="AL95" s="16">
        <f t="shared" si="5"/>
        <v>5.4794520547945206E-3</v>
      </c>
      <c r="AM95" s="16">
        <f t="shared" si="7"/>
        <v>7.0054794520547947</v>
      </c>
      <c r="AN95" s="19">
        <v>5.6399999999999999E-2</v>
      </c>
      <c r="AO95" t="s">
        <v>721</v>
      </c>
      <c r="AP95" t="s">
        <v>722</v>
      </c>
      <c r="AQ95" s="20">
        <v>46234</v>
      </c>
    </row>
    <row r="96" spans="1:43" x14ac:dyDescent="0.3">
      <c r="A96" t="s">
        <v>845</v>
      </c>
      <c r="B96" t="s">
        <v>844</v>
      </c>
      <c r="C96">
        <v>7</v>
      </c>
      <c r="D96" t="s">
        <v>255</v>
      </c>
      <c r="E96" t="s">
        <v>716</v>
      </c>
      <c r="F96" t="s">
        <v>717</v>
      </c>
      <c r="G96" t="s">
        <v>215</v>
      </c>
      <c r="H96" t="s">
        <v>214</v>
      </c>
      <c r="I96" t="s">
        <v>832</v>
      </c>
      <c r="J96" t="s">
        <v>725</v>
      </c>
      <c r="K96" t="s">
        <v>833</v>
      </c>
      <c r="L96" t="s">
        <v>719</v>
      </c>
      <c r="M96" t="s">
        <v>720</v>
      </c>
      <c r="N96">
        <v>1</v>
      </c>
      <c r="O96">
        <v>1</v>
      </c>
      <c r="P96">
        <v>1</v>
      </c>
      <c r="Q96">
        <v>1</v>
      </c>
      <c r="R96">
        <v>1</v>
      </c>
      <c r="S96">
        <v>1</v>
      </c>
      <c r="T96">
        <v>0</v>
      </c>
      <c r="U96">
        <v>0</v>
      </c>
      <c r="V96">
        <v>0</v>
      </c>
      <c r="W96" s="1">
        <v>207975</v>
      </c>
      <c r="X96" s="1">
        <v>0</v>
      </c>
      <c r="Y96" s="1">
        <v>0</v>
      </c>
      <c r="Z96" s="1">
        <v>1027.74</v>
      </c>
      <c r="AA96" s="1">
        <v>0</v>
      </c>
      <c r="AB96" s="1">
        <v>0</v>
      </c>
      <c r="AC96" s="1">
        <v>0</v>
      </c>
      <c r="AD96" s="1">
        <v>0</v>
      </c>
      <c r="AE96" s="1">
        <v>207975</v>
      </c>
      <c r="AF96" s="17">
        <v>43679</v>
      </c>
      <c r="AG96" s="17">
        <v>46601</v>
      </c>
      <c r="AH96" s="1">
        <v>311962.5</v>
      </c>
      <c r="AI96" s="16">
        <f t="shared" si="4"/>
        <v>1.0054794520547945</v>
      </c>
      <c r="AJ96" s="16">
        <f t="shared" si="6"/>
        <v>8.0054794520547947</v>
      </c>
      <c r="AK96" s="19">
        <v>5.9299999999999999E-2</v>
      </c>
      <c r="AL96" s="16">
        <f t="shared" si="5"/>
        <v>1.0054794520547945</v>
      </c>
      <c r="AM96" s="16">
        <f t="shared" si="7"/>
        <v>8.0054794520547947</v>
      </c>
      <c r="AN96" s="19">
        <v>5.9299999999999999E-2</v>
      </c>
      <c r="AO96" t="s">
        <v>721</v>
      </c>
      <c r="AP96" t="s">
        <v>722</v>
      </c>
      <c r="AQ96" s="20">
        <v>46234</v>
      </c>
    </row>
    <row r="97" spans="1:43" x14ac:dyDescent="0.3">
      <c r="A97" t="s">
        <v>846</v>
      </c>
      <c r="B97" t="s">
        <v>847</v>
      </c>
      <c r="C97">
        <v>6</v>
      </c>
      <c r="D97" t="s">
        <v>255</v>
      </c>
      <c r="E97" t="s">
        <v>716</v>
      </c>
      <c r="F97" t="s">
        <v>717</v>
      </c>
      <c r="G97" t="s">
        <v>215</v>
      </c>
      <c r="H97" t="s">
        <v>214</v>
      </c>
      <c r="I97" t="s">
        <v>832</v>
      </c>
      <c r="J97" t="s">
        <v>725</v>
      </c>
      <c r="K97" t="s">
        <v>833</v>
      </c>
      <c r="L97" t="s">
        <v>719</v>
      </c>
      <c r="M97" t="s">
        <v>720</v>
      </c>
      <c r="N97">
        <v>1</v>
      </c>
      <c r="O97">
        <v>1</v>
      </c>
      <c r="P97">
        <v>1</v>
      </c>
      <c r="Q97">
        <v>1</v>
      </c>
      <c r="R97">
        <v>1</v>
      </c>
      <c r="S97">
        <v>1</v>
      </c>
      <c r="T97">
        <v>0</v>
      </c>
      <c r="U97">
        <v>0</v>
      </c>
      <c r="V97">
        <v>0</v>
      </c>
      <c r="W97" s="1">
        <v>477236.25</v>
      </c>
      <c r="X97" s="1">
        <v>0</v>
      </c>
      <c r="Y97" s="1">
        <v>0</v>
      </c>
      <c r="Z97" s="1">
        <v>2243.0100000000002</v>
      </c>
      <c r="AA97" s="1">
        <v>0</v>
      </c>
      <c r="AB97" s="1">
        <v>0</v>
      </c>
      <c r="AC97" s="1">
        <v>0</v>
      </c>
      <c r="AD97" s="1">
        <v>0</v>
      </c>
      <c r="AE97" s="1">
        <v>477236.25</v>
      </c>
      <c r="AF97" s="17">
        <v>43682</v>
      </c>
      <c r="AG97" s="17">
        <v>46239</v>
      </c>
      <c r="AH97" s="1">
        <v>954472.5</v>
      </c>
      <c r="AI97" s="16">
        <f t="shared" si="4"/>
        <v>1.3698630136986301E-2</v>
      </c>
      <c r="AJ97" s="16">
        <f t="shared" si="6"/>
        <v>7.0054794520547947</v>
      </c>
      <c r="AK97" s="19">
        <v>5.6399999999999999E-2</v>
      </c>
      <c r="AL97" s="16">
        <f t="shared" si="5"/>
        <v>1.3698630136986301E-2</v>
      </c>
      <c r="AM97" s="16">
        <f t="shared" si="7"/>
        <v>7.0054794520547947</v>
      </c>
      <c r="AN97" s="19">
        <v>5.6399999999999999E-2</v>
      </c>
      <c r="AO97" t="s">
        <v>721</v>
      </c>
      <c r="AP97" t="s">
        <v>722</v>
      </c>
      <c r="AQ97" s="20">
        <v>46234</v>
      </c>
    </row>
    <row r="98" spans="1:43" x14ac:dyDescent="0.3">
      <c r="A98" t="s">
        <v>848</v>
      </c>
      <c r="B98" t="s">
        <v>847</v>
      </c>
      <c r="C98">
        <v>7</v>
      </c>
      <c r="D98" t="s">
        <v>255</v>
      </c>
      <c r="E98" t="s">
        <v>716</v>
      </c>
      <c r="F98" t="s">
        <v>717</v>
      </c>
      <c r="G98" t="s">
        <v>215</v>
      </c>
      <c r="H98" t="s">
        <v>214</v>
      </c>
      <c r="I98" t="s">
        <v>832</v>
      </c>
      <c r="J98" t="s">
        <v>725</v>
      </c>
      <c r="K98" t="s">
        <v>833</v>
      </c>
      <c r="L98" t="s">
        <v>719</v>
      </c>
      <c r="M98" t="s">
        <v>720</v>
      </c>
      <c r="N98">
        <v>1</v>
      </c>
      <c r="O98">
        <v>1</v>
      </c>
      <c r="P98">
        <v>1</v>
      </c>
      <c r="Q98">
        <v>1</v>
      </c>
      <c r="R98">
        <v>1</v>
      </c>
      <c r="S98">
        <v>1</v>
      </c>
      <c r="T98">
        <v>0</v>
      </c>
      <c r="U98">
        <v>0</v>
      </c>
      <c r="V98">
        <v>0</v>
      </c>
      <c r="W98" s="1">
        <v>207975</v>
      </c>
      <c r="X98" s="1">
        <v>0</v>
      </c>
      <c r="Y98" s="1">
        <v>0</v>
      </c>
      <c r="Z98" s="1">
        <v>1027.74</v>
      </c>
      <c r="AA98" s="1">
        <v>0</v>
      </c>
      <c r="AB98" s="1">
        <v>0</v>
      </c>
      <c r="AC98" s="1">
        <v>0</v>
      </c>
      <c r="AD98" s="1">
        <v>0</v>
      </c>
      <c r="AE98" s="1">
        <v>207975</v>
      </c>
      <c r="AF98" s="17">
        <v>43682</v>
      </c>
      <c r="AG98" s="17">
        <v>46604</v>
      </c>
      <c r="AH98" s="1">
        <v>311962.5</v>
      </c>
      <c r="AI98" s="16">
        <f t="shared" si="4"/>
        <v>1.0136986301369864</v>
      </c>
      <c r="AJ98" s="16">
        <f t="shared" si="6"/>
        <v>8.0054794520547947</v>
      </c>
      <c r="AK98" s="19">
        <v>5.9299999999999999E-2</v>
      </c>
      <c r="AL98" s="16">
        <f t="shared" si="5"/>
        <v>1.0136986301369864</v>
      </c>
      <c r="AM98" s="16">
        <f t="shared" si="7"/>
        <v>8.0054794520547947</v>
      </c>
      <c r="AN98" s="19">
        <v>5.9299999999999999E-2</v>
      </c>
      <c r="AO98" t="s">
        <v>721</v>
      </c>
      <c r="AP98" t="s">
        <v>722</v>
      </c>
      <c r="AQ98" s="20">
        <v>46234</v>
      </c>
    </row>
    <row r="99" spans="1:43" x14ac:dyDescent="0.3">
      <c r="A99" t="s">
        <v>849</v>
      </c>
      <c r="B99" t="s">
        <v>850</v>
      </c>
      <c r="C99">
        <v>7</v>
      </c>
      <c r="D99" t="s">
        <v>255</v>
      </c>
      <c r="E99" t="s">
        <v>716</v>
      </c>
      <c r="F99" t="s">
        <v>717</v>
      </c>
      <c r="G99" t="s">
        <v>215</v>
      </c>
      <c r="H99" t="s">
        <v>214</v>
      </c>
      <c r="I99" t="s">
        <v>832</v>
      </c>
      <c r="J99" t="s">
        <v>725</v>
      </c>
      <c r="K99" t="s">
        <v>833</v>
      </c>
      <c r="L99" t="s">
        <v>719</v>
      </c>
      <c r="M99" t="s">
        <v>720</v>
      </c>
      <c r="N99">
        <v>1</v>
      </c>
      <c r="O99">
        <v>1</v>
      </c>
      <c r="P99">
        <v>1</v>
      </c>
      <c r="Q99">
        <v>1</v>
      </c>
      <c r="R99">
        <v>1</v>
      </c>
      <c r="S99">
        <v>1</v>
      </c>
      <c r="T99">
        <v>0</v>
      </c>
      <c r="U99">
        <v>0</v>
      </c>
      <c r="V99">
        <v>0</v>
      </c>
      <c r="W99" s="1">
        <v>409681.25</v>
      </c>
      <c r="X99" s="1">
        <v>0</v>
      </c>
      <c r="Y99" s="1">
        <v>0</v>
      </c>
      <c r="Z99" s="1">
        <v>1925.5</v>
      </c>
      <c r="AA99" s="1">
        <v>0</v>
      </c>
      <c r="AB99" s="1">
        <v>0</v>
      </c>
      <c r="AC99" s="1">
        <v>0</v>
      </c>
      <c r="AD99" s="1">
        <v>0</v>
      </c>
      <c r="AE99" s="1">
        <v>409681.25</v>
      </c>
      <c r="AF99" s="17">
        <v>43683</v>
      </c>
      <c r="AG99" s="17">
        <v>46240</v>
      </c>
      <c r="AH99" s="1">
        <v>819362.5</v>
      </c>
      <c r="AI99" s="16">
        <f t="shared" si="4"/>
        <v>1.643835616438356E-2</v>
      </c>
      <c r="AJ99" s="16">
        <f t="shared" si="6"/>
        <v>7.0054794520547947</v>
      </c>
      <c r="AK99" s="19">
        <v>5.6399999999999999E-2</v>
      </c>
      <c r="AL99" s="16">
        <f t="shared" si="5"/>
        <v>1.643835616438356E-2</v>
      </c>
      <c r="AM99" s="16">
        <f t="shared" si="7"/>
        <v>7.0054794520547947</v>
      </c>
      <c r="AN99" s="19">
        <v>5.6399999999999999E-2</v>
      </c>
      <c r="AO99" t="s">
        <v>721</v>
      </c>
      <c r="AP99" t="s">
        <v>722</v>
      </c>
      <c r="AQ99" s="20">
        <v>46234</v>
      </c>
    </row>
    <row r="100" spans="1:43" x14ac:dyDescent="0.3">
      <c r="A100" t="s">
        <v>851</v>
      </c>
      <c r="B100" t="s">
        <v>850</v>
      </c>
      <c r="C100">
        <v>8</v>
      </c>
      <c r="D100" t="s">
        <v>255</v>
      </c>
      <c r="E100" t="s">
        <v>716</v>
      </c>
      <c r="F100" t="s">
        <v>717</v>
      </c>
      <c r="G100" t="s">
        <v>215</v>
      </c>
      <c r="H100" t="s">
        <v>214</v>
      </c>
      <c r="I100" t="s">
        <v>832</v>
      </c>
      <c r="J100" t="s">
        <v>725</v>
      </c>
      <c r="K100" t="s">
        <v>833</v>
      </c>
      <c r="L100" t="s">
        <v>719</v>
      </c>
      <c r="M100" t="s">
        <v>720</v>
      </c>
      <c r="N100">
        <v>1</v>
      </c>
      <c r="O100">
        <v>1</v>
      </c>
      <c r="P100">
        <v>1</v>
      </c>
      <c r="Q100">
        <v>1</v>
      </c>
      <c r="R100">
        <v>1</v>
      </c>
      <c r="S100">
        <v>1</v>
      </c>
      <c r="T100">
        <v>0</v>
      </c>
      <c r="U100">
        <v>0</v>
      </c>
      <c r="V100">
        <v>0</v>
      </c>
      <c r="W100" s="1">
        <v>203058.34</v>
      </c>
      <c r="X100" s="1">
        <v>0</v>
      </c>
      <c r="Y100" s="1">
        <v>0</v>
      </c>
      <c r="Z100" s="1">
        <v>1003.45</v>
      </c>
      <c r="AA100" s="1">
        <v>0</v>
      </c>
      <c r="AB100" s="1">
        <v>0</v>
      </c>
      <c r="AC100" s="1">
        <v>0</v>
      </c>
      <c r="AD100" s="1">
        <v>0</v>
      </c>
      <c r="AE100" s="1">
        <v>203058.34</v>
      </c>
      <c r="AF100" s="17">
        <v>43683</v>
      </c>
      <c r="AG100" s="17">
        <v>46605</v>
      </c>
      <c r="AH100" s="1">
        <v>304587.5</v>
      </c>
      <c r="AI100" s="16">
        <f t="shared" si="4"/>
        <v>1.0164383561643835</v>
      </c>
      <c r="AJ100" s="16">
        <f t="shared" si="6"/>
        <v>8.0054794520547947</v>
      </c>
      <c r="AK100" s="19">
        <v>5.9299999999999999E-2</v>
      </c>
      <c r="AL100" s="16">
        <f t="shared" si="5"/>
        <v>1.0164383561643835</v>
      </c>
      <c r="AM100" s="16">
        <f t="shared" si="7"/>
        <v>8.0054794520547947</v>
      </c>
      <c r="AN100" s="19">
        <v>5.9299999999999999E-2</v>
      </c>
      <c r="AO100" t="s">
        <v>721</v>
      </c>
      <c r="AP100" t="s">
        <v>722</v>
      </c>
      <c r="AQ100" s="20">
        <v>46234</v>
      </c>
    </row>
    <row r="101" spans="1:43" x14ac:dyDescent="0.3">
      <c r="A101" t="s">
        <v>852</v>
      </c>
      <c r="B101" t="s">
        <v>850</v>
      </c>
      <c r="C101">
        <v>9</v>
      </c>
      <c r="D101" t="s">
        <v>255</v>
      </c>
      <c r="E101" t="s">
        <v>716</v>
      </c>
      <c r="F101" t="s">
        <v>717</v>
      </c>
      <c r="G101" t="s">
        <v>215</v>
      </c>
      <c r="H101" t="s">
        <v>214</v>
      </c>
      <c r="I101" t="s">
        <v>832</v>
      </c>
      <c r="J101" t="s">
        <v>725</v>
      </c>
      <c r="K101" t="s">
        <v>833</v>
      </c>
      <c r="L101" t="s">
        <v>719</v>
      </c>
      <c r="M101" t="s">
        <v>720</v>
      </c>
      <c r="N101">
        <v>1</v>
      </c>
      <c r="O101">
        <v>1</v>
      </c>
      <c r="P101">
        <v>1</v>
      </c>
      <c r="Q101">
        <v>1</v>
      </c>
      <c r="R101">
        <v>1</v>
      </c>
      <c r="S101">
        <v>1</v>
      </c>
      <c r="T101">
        <v>0</v>
      </c>
      <c r="U101">
        <v>0</v>
      </c>
      <c r="V101">
        <v>0</v>
      </c>
      <c r="W101" s="1">
        <v>42480</v>
      </c>
      <c r="X101" s="1">
        <v>0</v>
      </c>
      <c r="Y101" s="1">
        <v>0</v>
      </c>
      <c r="Z101" s="1">
        <v>230.1</v>
      </c>
      <c r="AA101" s="1">
        <v>0</v>
      </c>
      <c r="AB101" s="1">
        <v>0</v>
      </c>
      <c r="AC101" s="1">
        <v>0</v>
      </c>
      <c r="AD101" s="1">
        <v>0</v>
      </c>
      <c r="AE101" s="1">
        <v>42480</v>
      </c>
      <c r="AF101" s="17">
        <v>43683</v>
      </c>
      <c r="AG101" s="17">
        <v>47336</v>
      </c>
      <c r="AH101" s="1">
        <v>53100</v>
      </c>
      <c r="AI101" s="16">
        <f t="shared" si="4"/>
        <v>3.0191780821917806</v>
      </c>
      <c r="AJ101" s="16">
        <f t="shared" si="6"/>
        <v>10.008219178082191</v>
      </c>
      <c r="AK101" s="19">
        <v>6.5000000000000002E-2</v>
      </c>
      <c r="AL101" s="16">
        <f t="shared" si="5"/>
        <v>3.0191780821917806</v>
      </c>
      <c r="AM101" s="16">
        <f t="shared" si="7"/>
        <v>10.008219178082191</v>
      </c>
      <c r="AN101" s="19">
        <v>6.5000000000000002E-2</v>
      </c>
      <c r="AO101" t="s">
        <v>721</v>
      </c>
      <c r="AP101" t="s">
        <v>722</v>
      </c>
      <c r="AQ101" s="20">
        <v>46234</v>
      </c>
    </row>
    <row r="102" spans="1:43" x14ac:dyDescent="0.3">
      <c r="A102" t="s">
        <v>853</v>
      </c>
      <c r="B102" t="s">
        <v>854</v>
      </c>
      <c r="C102">
        <v>6</v>
      </c>
      <c r="D102" t="s">
        <v>255</v>
      </c>
      <c r="E102" t="s">
        <v>716</v>
      </c>
      <c r="F102" t="s">
        <v>717</v>
      </c>
      <c r="G102" t="s">
        <v>215</v>
      </c>
      <c r="H102" t="s">
        <v>214</v>
      </c>
      <c r="I102" t="s">
        <v>832</v>
      </c>
      <c r="J102" t="s">
        <v>725</v>
      </c>
      <c r="K102" t="s">
        <v>833</v>
      </c>
      <c r="L102" t="s">
        <v>719</v>
      </c>
      <c r="M102" t="s">
        <v>720</v>
      </c>
      <c r="N102">
        <v>1</v>
      </c>
      <c r="O102">
        <v>1</v>
      </c>
      <c r="P102">
        <v>1</v>
      </c>
      <c r="Q102">
        <v>1</v>
      </c>
      <c r="R102">
        <v>1</v>
      </c>
      <c r="S102">
        <v>1</v>
      </c>
      <c r="T102">
        <v>0</v>
      </c>
      <c r="U102">
        <v>0</v>
      </c>
      <c r="V102">
        <v>0</v>
      </c>
      <c r="W102" s="1">
        <v>538743.75</v>
      </c>
      <c r="X102" s="1">
        <v>0</v>
      </c>
      <c r="Y102" s="1">
        <v>0</v>
      </c>
      <c r="Z102" s="1">
        <v>2532.1</v>
      </c>
      <c r="AA102" s="1">
        <v>0</v>
      </c>
      <c r="AB102" s="1">
        <v>0</v>
      </c>
      <c r="AC102" s="1">
        <v>0</v>
      </c>
      <c r="AD102" s="1">
        <v>0</v>
      </c>
      <c r="AE102" s="1">
        <v>538743.75</v>
      </c>
      <c r="AF102" s="17">
        <v>43683</v>
      </c>
      <c r="AG102" s="17">
        <v>46240</v>
      </c>
      <c r="AH102" s="1">
        <v>1077487.5</v>
      </c>
      <c r="AI102" s="16">
        <f t="shared" si="4"/>
        <v>1.643835616438356E-2</v>
      </c>
      <c r="AJ102" s="16">
        <f t="shared" si="6"/>
        <v>7.0054794520547947</v>
      </c>
      <c r="AK102" s="19">
        <v>5.6399999999999999E-2</v>
      </c>
      <c r="AL102" s="16">
        <f t="shared" si="5"/>
        <v>1.643835616438356E-2</v>
      </c>
      <c r="AM102" s="16">
        <f t="shared" si="7"/>
        <v>7.0054794520547947</v>
      </c>
      <c r="AN102" s="19">
        <v>5.6399999999999999E-2</v>
      </c>
      <c r="AO102" t="s">
        <v>721</v>
      </c>
      <c r="AP102" t="s">
        <v>722</v>
      </c>
      <c r="AQ102" s="20">
        <v>46234</v>
      </c>
    </row>
    <row r="103" spans="1:43" x14ac:dyDescent="0.3">
      <c r="A103" t="s">
        <v>855</v>
      </c>
      <c r="B103" t="s">
        <v>854</v>
      </c>
      <c r="C103">
        <v>7</v>
      </c>
      <c r="D103" t="s">
        <v>255</v>
      </c>
      <c r="E103" t="s">
        <v>716</v>
      </c>
      <c r="F103" t="s">
        <v>717</v>
      </c>
      <c r="G103" t="s">
        <v>215</v>
      </c>
      <c r="H103" t="s">
        <v>214</v>
      </c>
      <c r="I103" t="s">
        <v>832</v>
      </c>
      <c r="J103" t="s">
        <v>725</v>
      </c>
      <c r="K103" t="s">
        <v>833</v>
      </c>
      <c r="L103" t="s">
        <v>719</v>
      </c>
      <c r="M103" t="s">
        <v>720</v>
      </c>
      <c r="N103">
        <v>1</v>
      </c>
      <c r="O103">
        <v>1</v>
      </c>
      <c r="P103">
        <v>1</v>
      </c>
      <c r="Q103">
        <v>1</v>
      </c>
      <c r="R103">
        <v>1</v>
      </c>
      <c r="S103">
        <v>1</v>
      </c>
      <c r="T103">
        <v>0</v>
      </c>
      <c r="U103">
        <v>0</v>
      </c>
      <c r="V103">
        <v>0</v>
      </c>
      <c r="W103" s="1">
        <v>277595</v>
      </c>
      <c r="X103" s="1">
        <v>0</v>
      </c>
      <c r="Y103" s="1">
        <v>0</v>
      </c>
      <c r="Z103" s="1">
        <v>1371.78</v>
      </c>
      <c r="AA103" s="1">
        <v>0</v>
      </c>
      <c r="AB103" s="1">
        <v>0</v>
      </c>
      <c r="AC103" s="1">
        <v>0</v>
      </c>
      <c r="AD103" s="1">
        <v>0</v>
      </c>
      <c r="AE103" s="1">
        <v>277595</v>
      </c>
      <c r="AF103" s="17">
        <v>43683</v>
      </c>
      <c r="AG103" s="17">
        <v>46605</v>
      </c>
      <c r="AH103" s="1">
        <v>416392.5</v>
      </c>
      <c r="AI103" s="16">
        <f t="shared" si="4"/>
        <v>1.0164383561643835</v>
      </c>
      <c r="AJ103" s="16">
        <f t="shared" si="6"/>
        <v>8.0054794520547947</v>
      </c>
      <c r="AK103" s="19">
        <v>5.9299999999999999E-2</v>
      </c>
      <c r="AL103" s="16">
        <f t="shared" si="5"/>
        <v>1.0164383561643835</v>
      </c>
      <c r="AM103" s="16">
        <f t="shared" si="7"/>
        <v>8.0054794520547947</v>
      </c>
      <c r="AN103" s="19">
        <v>5.9299999999999999E-2</v>
      </c>
      <c r="AO103" t="s">
        <v>721</v>
      </c>
      <c r="AP103" t="s">
        <v>722</v>
      </c>
      <c r="AQ103" s="20">
        <v>46234</v>
      </c>
    </row>
    <row r="104" spans="1:43" x14ac:dyDescent="0.3">
      <c r="A104" t="s">
        <v>856</v>
      </c>
      <c r="B104" t="s">
        <v>857</v>
      </c>
      <c r="C104">
        <v>7</v>
      </c>
      <c r="D104" t="s">
        <v>255</v>
      </c>
      <c r="E104" t="s">
        <v>716</v>
      </c>
      <c r="F104" t="s">
        <v>717</v>
      </c>
      <c r="G104" t="s">
        <v>215</v>
      </c>
      <c r="H104" t="s">
        <v>214</v>
      </c>
      <c r="I104" t="s">
        <v>832</v>
      </c>
      <c r="J104" t="s">
        <v>725</v>
      </c>
      <c r="K104" t="s">
        <v>833</v>
      </c>
      <c r="L104" t="s">
        <v>719</v>
      </c>
      <c r="M104" t="s">
        <v>720</v>
      </c>
      <c r="N104">
        <v>1</v>
      </c>
      <c r="O104">
        <v>1</v>
      </c>
      <c r="P104">
        <v>1</v>
      </c>
      <c r="Q104">
        <v>1</v>
      </c>
      <c r="R104">
        <v>1</v>
      </c>
      <c r="S104">
        <v>1</v>
      </c>
      <c r="T104">
        <v>0</v>
      </c>
      <c r="U104">
        <v>0</v>
      </c>
      <c r="V104">
        <v>0</v>
      </c>
      <c r="W104" s="1">
        <v>522076.25</v>
      </c>
      <c r="X104" s="1">
        <v>0</v>
      </c>
      <c r="Y104" s="1">
        <v>0</v>
      </c>
      <c r="Z104" s="1">
        <v>2453.7600000000002</v>
      </c>
      <c r="AA104" s="1">
        <v>0</v>
      </c>
      <c r="AB104" s="1">
        <v>0</v>
      </c>
      <c r="AC104" s="1">
        <v>0</v>
      </c>
      <c r="AD104" s="1">
        <v>0</v>
      </c>
      <c r="AE104" s="1">
        <v>522076.25</v>
      </c>
      <c r="AF104" s="17">
        <v>43684</v>
      </c>
      <c r="AG104" s="17">
        <v>46241</v>
      </c>
      <c r="AH104" s="1">
        <v>1044152.5</v>
      </c>
      <c r="AI104" s="16">
        <f t="shared" si="4"/>
        <v>1.9178082191780823E-2</v>
      </c>
      <c r="AJ104" s="16">
        <f t="shared" si="6"/>
        <v>7.0054794520547947</v>
      </c>
      <c r="AK104" s="19">
        <v>5.6399999999999999E-2</v>
      </c>
      <c r="AL104" s="16">
        <f t="shared" si="5"/>
        <v>1.9178082191780823E-2</v>
      </c>
      <c r="AM104" s="16">
        <f t="shared" si="7"/>
        <v>7.0054794520547947</v>
      </c>
      <c r="AN104" s="19">
        <v>5.6399999999999999E-2</v>
      </c>
      <c r="AO104" t="s">
        <v>721</v>
      </c>
      <c r="AP104" t="s">
        <v>722</v>
      </c>
      <c r="AQ104" s="20">
        <v>46234</v>
      </c>
    </row>
    <row r="105" spans="1:43" x14ac:dyDescent="0.3">
      <c r="A105" t="s">
        <v>858</v>
      </c>
      <c r="B105" t="s">
        <v>857</v>
      </c>
      <c r="C105">
        <v>8</v>
      </c>
      <c r="D105" t="s">
        <v>255</v>
      </c>
      <c r="E105" t="s">
        <v>716</v>
      </c>
      <c r="F105" t="s">
        <v>717</v>
      </c>
      <c r="G105" t="s">
        <v>215</v>
      </c>
      <c r="H105" t="s">
        <v>214</v>
      </c>
      <c r="I105" t="s">
        <v>832</v>
      </c>
      <c r="J105" t="s">
        <v>725</v>
      </c>
      <c r="K105" t="s">
        <v>833</v>
      </c>
      <c r="L105" t="s">
        <v>719</v>
      </c>
      <c r="M105" t="s">
        <v>720</v>
      </c>
      <c r="N105">
        <v>1</v>
      </c>
      <c r="O105">
        <v>1</v>
      </c>
      <c r="P105">
        <v>1</v>
      </c>
      <c r="Q105">
        <v>1</v>
      </c>
      <c r="R105">
        <v>1</v>
      </c>
      <c r="S105">
        <v>1</v>
      </c>
      <c r="T105">
        <v>0</v>
      </c>
      <c r="U105">
        <v>0</v>
      </c>
      <c r="V105">
        <v>0</v>
      </c>
      <c r="W105" s="1">
        <v>206008.34</v>
      </c>
      <c r="X105" s="1">
        <v>0</v>
      </c>
      <c r="Y105" s="1">
        <v>0</v>
      </c>
      <c r="Z105" s="1">
        <v>1018.02</v>
      </c>
      <c r="AA105" s="1">
        <v>0</v>
      </c>
      <c r="AB105" s="1">
        <v>0</v>
      </c>
      <c r="AC105" s="1">
        <v>0</v>
      </c>
      <c r="AD105" s="1">
        <v>0</v>
      </c>
      <c r="AE105" s="1">
        <v>206008.34</v>
      </c>
      <c r="AF105" s="17">
        <v>43684</v>
      </c>
      <c r="AG105" s="17">
        <v>46606</v>
      </c>
      <c r="AH105" s="1">
        <v>309012.5</v>
      </c>
      <c r="AI105" s="16">
        <f t="shared" si="4"/>
        <v>1.0191780821917809</v>
      </c>
      <c r="AJ105" s="16">
        <f t="shared" si="6"/>
        <v>8.0054794520547947</v>
      </c>
      <c r="AK105" s="19">
        <v>5.9299999999999999E-2</v>
      </c>
      <c r="AL105" s="16">
        <f t="shared" si="5"/>
        <v>1.0191780821917809</v>
      </c>
      <c r="AM105" s="16">
        <f t="shared" si="7"/>
        <v>8.0054794520547947</v>
      </c>
      <c r="AN105" s="19">
        <v>5.9299999999999999E-2</v>
      </c>
      <c r="AO105" t="s">
        <v>721</v>
      </c>
      <c r="AP105" t="s">
        <v>722</v>
      </c>
      <c r="AQ105" s="20">
        <v>46234</v>
      </c>
    </row>
    <row r="106" spans="1:43" x14ac:dyDescent="0.3">
      <c r="A106" t="s">
        <v>859</v>
      </c>
      <c r="B106" t="s">
        <v>857</v>
      </c>
      <c r="C106">
        <v>9</v>
      </c>
      <c r="D106" t="s">
        <v>255</v>
      </c>
      <c r="E106" t="s">
        <v>716</v>
      </c>
      <c r="F106" t="s">
        <v>717</v>
      </c>
      <c r="G106" t="s">
        <v>215</v>
      </c>
      <c r="H106" t="s">
        <v>214</v>
      </c>
      <c r="I106" t="s">
        <v>832</v>
      </c>
      <c r="J106" t="s">
        <v>725</v>
      </c>
      <c r="K106" t="s">
        <v>833</v>
      </c>
      <c r="L106" t="s">
        <v>719</v>
      </c>
      <c r="M106" t="s">
        <v>720</v>
      </c>
      <c r="N106">
        <v>1</v>
      </c>
      <c r="O106">
        <v>1</v>
      </c>
      <c r="P106">
        <v>1</v>
      </c>
      <c r="Q106">
        <v>1</v>
      </c>
      <c r="R106">
        <v>1</v>
      </c>
      <c r="S106">
        <v>1</v>
      </c>
      <c r="T106">
        <v>0</v>
      </c>
      <c r="U106">
        <v>0</v>
      </c>
      <c r="V106">
        <v>0</v>
      </c>
      <c r="W106" s="1">
        <v>79650</v>
      </c>
      <c r="X106" s="1">
        <v>0</v>
      </c>
      <c r="Y106" s="1">
        <v>0</v>
      </c>
      <c r="Z106" s="1">
        <v>412.19</v>
      </c>
      <c r="AA106" s="1">
        <v>0</v>
      </c>
      <c r="AB106" s="1">
        <v>0</v>
      </c>
      <c r="AC106" s="1">
        <v>0</v>
      </c>
      <c r="AD106" s="1">
        <v>0</v>
      </c>
      <c r="AE106" s="1">
        <v>79650</v>
      </c>
      <c r="AF106" s="17">
        <v>43684</v>
      </c>
      <c r="AG106" s="17">
        <v>46972</v>
      </c>
      <c r="AH106" s="1">
        <v>106200</v>
      </c>
      <c r="AI106" s="16">
        <f t="shared" si="4"/>
        <v>2.021917808219178</v>
      </c>
      <c r="AJ106" s="16">
        <f t="shared" si="6"/>
        <v>9.0082191780821912</v>
      </c>
      <c r="AK106" s="19">
        <v>6.2100000000000002E-2</v>
      </c>
      <c r="AL106" s="16">
        <f t="shared" si="5"/>
        <v>2.021917808219178</v>
      </c>
      <c r="AM106" s="16">
        <f t="shared" si="7"/>
        <v>9.0082191780821912</v>
      </c>
      <c r="AN106" s="19">
        <v>6.2100000000000002E-2</v>
      </c>
      <c r="AO106" t="s">
        <v>721</v>
      </c>
      <c r="AP106" t="s">
        <v>722</v>
      </c>
      <c r="AQ106" s="20">
        <v>46234</v>
      </c>
    </row>
    <row r="107" spans="1:43" x14ac:dyDescent="0.3">
      <c r="A107" t="s">
        <v>860</v>
      </c>
      <c r="B107" t="s">
        <v>861</v>
      </c>
      <c r="C107">
        <v>4</v>
      </c>
      <c r="D107" t="s">
        <v>255</v>
      </c>
      <c r="E107" t="s">
        <v>716</v>
      </c>
      <c r="F107" t="s">
        <v>717</v>
      </c>
      <c r="G107" t="s">
        <v>215</v>
      </c>
      <c r="H107" t="s">
        <v>214</v>
      </c>
      <c r="I107" t="s">
        <v>832</v>
      </c>
      <c r="J107" t="s">
        <v>725</v>
      </c>
      <c r="K107" t="s">
        <v>833</v>
      </c>
      <c r="L107" t="s">
        <v>719</v>
      </c>
      <c r="M107" t="s">
        <v>720</v>
      </c>
      <c r="N107">
        <v>1</v>
      </c>
      <c r="O107">
        <v>1</v>
      </c>
      <c r="P107">
        <v>1</v>
      </c>
      <c r="Q107">
        <v>1</v>
      </c>
      <c r="R107">
        <v>1</v>
      </c>
      <c r="S107">
        <v>1</v>
      </c>
      <c r="T107">
        <v>0</v>
      </c>
      <c r="U107">
        <v>0</v>
      </c>
      <c r="V107">
        <v>0</v>
      </c>
      <c r="W107" s="1">
        <v>431290</v>
      </c>
      <c r="X107" s="1">
        <v>0</v>
      </c>
      <c r="Y107" s="1">
        <v>0</v>
      </c>
      <c r="Z107" s="1">
        <v>2027.06</v>
      </c>
      <c r="AA107" s="1">
        <v>0</v>
      </c>
      <c r="AB107" s="1">
        <v>0</v>
      </c>
      <c r="AC107" s="1">
        <v>0</v>
      </c>
      <c r="AD107" s="1">
        <v>0</v>
      </c>
      <c r="AE107" s="1">
        <v>431290</v>
      </c>
      <c r="AF107" s="17">
        <v>43685</v>
      </c>
      <c r="AG107" s="17">
        <v>46242</v>
      </c>
      <c r="AH107" s="1">
        <v>862580</v>
      </c>
      <c r="AI107" s="16">
        <f t="shared" si="4"/>
        <v>2.1917808219178082E-2</v>
      </c>
      <c r="AJ107" s="16">
        <f t="shared" si="6"/>
        <v>7.0054794520547947</v>
      </c>
      <c r="AK107" s="19">
        <v>5.6399999999999999E-2</v>
      </c>
      <c r="AL107" s="16">
        <f t="shared" si="5"/>
        <v>2.1917808219178082E-2</v>
      </c>
      <c r="AM107" s="16">
        <f t="shared" si="7"/>
        <v>7.0054794520547947</v>
      </c>
      <c r="AN107" s="19">
        <v>5.6399999999999999E-2</v>
      </c>
      <c r="AO107" t="s">
        <v>721</v>
      </c>
      <c r="AP107" t="s">
        <v>722</v>
      </c>
      <c r="AQ107" s="20">
        <v>46234</v>
      </c>
    </row>
    <row r="108" spans="1:43" x14ac:dyDescent="0.3">
      <c r="A108" t="s">
        <v>862</v>
      </c>
      <c r="B108" t="s">
        <v>861</v>
      </c>
      <c r="C108">
        <v>5</v>
      </c>
      <c r="D108" t="s">
        <v>255</v>
      </c>
      <c r="E108" t="s">
        <v>716</v>
      </c>
      <c r="F108" t="s">
        <v>717</v>
      </c>
      <c r="G108" t="s">
        <v>215</v>
      </c>
      <c r="H108" t="s">
        <v>214</v>
      </c>
      <c r="I108" t="s">
        <v>832</v>
      </c>
      <c r="J108" t="s">
        <v>725</v>
      </c>
      <c r="K108" t="s">
        <v>833</v>
      </c>
      <c r="L108" t="s">
        <v>719</v>
      </c>
      <c r="M108" t="s">
        <v>720</v>
      </c>
      <c r="N108">
        <v>1</v>
      </c>
      <c r="O108">
        <v>1</v>
      </c>
      <c r="P108">
        <v>1</v>
      </c>
      <c r="Q108">
        <v>1</v>
      </c>
      <c r="R108">
        <v>1</v>
      </c>
      <c r="S108">
        <v>1</v>
      </c>
      <c r="T108">
        <v>0</v>
      </c>
      <c r="U108">
        <v>0</v>
      </c>
      <c r="V108">
        <v>0</v>
      </c>
      <c r="W108" s="1">
        <v>313585</v>
      </c>
      <c r="X108" s="1">
        <v>0</v>
      </c>
      <c r="Y108" s="1">
        <v>0</v>
      </c>
      <c r="Z108" s="1">
        <v>1549.63</v>
      </c>
      <c r="AA108" s="1">
        <v>0</v>
      </c>
      <c r="AB108" s="1">
        <v>0</v>
      </c>
      <c r="AC108" s="1">
        <v>0</v>
      </c>
      <c r="AD108" s="1">
        <v>0</v>
      </c>
      <c r="AE108" s="1">
        <v>313585</v>
      </c>
      <c r="AF108" s="17">
        <v>43685</v>
      </c>
      <c r="AG108" s="17">
        <v>46607</v>
      </c>
      <c r="AH108" s="1">
        <v>470377.5</v>
      </c>
      <c r="AI108" s="16">
        <f t="shared" si="4"/>
        <v>1.021917808219178</v>
      </c>
      <c r="AJ108" s="16">
        <f t="shared" si="6"/>
        <v>8.0054794520547947</v>
      </c>
      <c r="AK108" s="19">
        <v>5.9299999999999999E-2</v>
      </c>
      <c r="AL108" s="16">
        <f t="shared" si="5"/>
        <v>1.021917808219178</v>
      </c>
      <c r="AM108" s="16">
        <f t="shared" si="7"/>
        <v>8.0054794520547947</v>
      </c>
      <c r="AN108" s="19">
        <v>5.9299999999999999E-2</v>
      </c>
      <c r="AO108" t="s">
        <v>721</v>
      </c>
      <c r="AP108" t="s">
        <v>722</v>
      </c>
      <c r="AQ108" s="20">
        <v>46234</v>
      </c>
    </row>
    <row r="109" spans="1:43" x14ac:dyDescent="0.3">
      <c r="A109" t="s">
        <v>863</v>
      </c>
      <c r="B109" t="s">
        <v>864</v>
      </c>
      <c r="C109">
        <v>7</v>
      </c>
      <c r="D109" t="s">
        <v>255</v>
      </c>
      <c r="E109" t="s">
        <v>716</v>
      </c>
      <c r="F109" t="s">
        <v>717</v>
      </c>
      <c r="G109" t="s">
        <v>215</v>
      </c>
      <c r="H109" t="s">
        <v>214</v>
      </c>
      <c r="I109" t="s">
        <v>832</v>
      </c>
      <c r="J109" t="s">
        <v>725</v>
      </c>
      <c r="K109" t="s">
        <v>833</v>
      </c>
      <c r="L109" t="s">
        <v>719</v>
      </c>
      <c r="M109" t="s">
        <v>720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0</v>
      </c>
      <c r="U109">
        <v>0</v>
      </c>
      <c r="V109">
        <v>0</v>
      </c>
      <c r="W109" s="1">
        <v>624146.25</v>
      </c>
      <c r="X109" s="1">
        <v>0</v>
      </c>
      <c r="Y109" s="1">
        <v>0</v>
      </c>
      <c r="Z109" s="1">
        <v>2933.49</v>
      </c>
      <c r="AA109" s="1">
        <v>0</v>
      </c>
      <c r="AB109" s="1">
        <v>0</v>
      </c>
      <c r="AC109" s="1">
        <v>0</v>
      </c>
      <c r="AD109" s="1">
        <v>0</v>
      </c>
      <c r="AE109" s="1">
        <v>624146.25</v>
      </c>
      <c r="AF109" s="17">
        <v>43689</v>
      </c>
      <c r="AG109" s="17">
        <v>46246</v>
      </c>
      <c r="AH109" s="1">
        <v>1248292.5</v>
      </c>
      <c r="AI109" s="16">
        <f t="shared" si="4"/>
        <v>3.287671232876712E-2</v>
      </c>
      <c r="AJ109" s="16">
        <f t="shared" si="6"/>
        <v>7.0054794520547947</v>
      </c>
      <c r="AK109" s="19">
        <v>5.6399999999999999E-2</v>
      </c>
      <c r="AL109" s="16">
        <f t="shared" si="5"/>
        <v>3.287671232876712E-2</v>
      </c>
      <c r="AM109" s="16">
        <f t="shared" si="7"/>
        <v>7.0054794520547947</v>
      </c>
      <c r="AN109" s="19">
        <v>5.6399999999999999E-2</v>
      </c>
      <c r="AO109" t="s">
        <v>721</v>
      </c>
      <c r="AP109" t="s">
        <v>722</v>
      </c>
      <c r="AQ109" s="20">
        <v>46234</v>
      </c>
    </row>
    <row r="110" spans="1:43" x14ac:dyDescent="0.3">
      <c r="A110" t="s">
        <v>865</v>
      </c>
      <c r="B110" t="s">
        <v>864</v>
      </c>
      <c r="C110">
        <v>8</v>
      </c>
      <c r="D110" t="s">
        <v>255</v>
      </c>
      <c r="E110" t="s">
        <v>716</v>
      </c>
      <c r="F110" t="s">
        <v>717</v>
      </c>
      <c r="G110" t="s">
        <v>215</v>
      </c>
      <c r="H110" t="s">
        <v>214</v>
      </c>
      <c r="I110" t="s">
        <v>832</v>
      </c>
      <c r="J110" t="s">
        <v>725</v>
      </c>
      <c r="K110" t="s">
        <v>833</v>
      </c>
      <c r="L110" t="s">
        <v>719</v>
      </c>
      <c r="M110" t="s">
        <v>720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0</v>
      </c>
      <c r="U110">
        <v>0</v>
      </c>
      <c r="V110">
        <v>0</v>
      </c>
      <c r="W110" s="1">
        <v>348001.67</v>
      </c>
      <c r="X110" s="1">
        <v>0</v>
      </c>
      <c r="Y110" s="1">
        <v>0</v>
      </c>
      <c r="Z110" s="1">
        <v>1719.71</v>
      </c>
      <c r="AA110" s="1">
        <v>0</v>
      </c>
      <c r="AB110" s="1">
        <v>0</v>
      </c>
      <c r="AC110" s="1">
        <v>0</v>
      </c>
      <c r="AD110" s="1">
        <v>0</v>
      </c>
      <c r="AE110" s="1">
        <v>348001.67</v>
      </c>
      <c r="AF110" s="17">
        <v>43689</v>
      </c>
      <c r="AG110" s="17">
        <v>46611</v>
      </c>
      <c r="AH110" s="1">
        <v>522002.5</v>
      </c>
      <c r="AI110" s="16">
        <f t="shared" si="4"/>
        <v>1.0328767123287672</v>
      </c>
      <c r="AJ110" s="16">
        <f t="shared" si="6"/>
        <v>8.0054794520547947</v>
      </c>
      <c r="AK110" s="19">
        <v>5.9299999999999999E-2</v>
      </c>
      <c r="AL110" s="16">
        <f t="shared" si="5"/>
        <v>1.0328767123287672</v>
      </c>
      <c r="AM110" s="16">
        <f t="shared" si="7"/>
        <v>8.0054794520547947</v>
      </c>
      <c r="AN110" s="19">
        <v>5.9299999999999999E-2</v>
      </c>
      <c r="AO110" t="s">
        <v>721</v>
      </c>
      <c r="AP110" t="s">
        <v>722</v>
      </c>
      <c r="AQ110" s="20">
        <v>46234</v>
      </c>
    </row>
    <row r="111" spans="1:43" x14ac:dyDescent="0.3">
      <c r="A111" t="s">
        <v>866</v>
      </c>
      <c r="B111" t="s">
        <v>867</v>
      </c>
      <c r="C111">
        <v>5</v>
      </c>
      <c r="D111" t="s">
        <v>255</v>
      </c>
      <c r="E111" t="s">
        <v>716</v>
      </c>
      <c r="F111" t="s">
        <v>717</v>
      </c>
      <c r="G111" t="s">
        <v>215</v>
      </c>
      <c r="H111" t="s">
        <v>214</v>
      </c>
      <c r="I111" t="s">
        <v>832</v>
      </c>
      <c r="J111" t="s">
        <v>725</v>
      </c>
      <c r="K111" t="s">
        <v>833</v>
      </c>
      <c r="L111" t="s">
        <v>719</v>
      </c>
      <c r="M111" t="s">
        <v>720</v>
      </c>
      <c r="N111">
        <v>1</v>
      </c>
      <c r="O111">
        <v>1</v>
      </c>
      <c r="P111">
        <v>1</v>
      </c>
      <c r="Q111">
        <v>1</v>
      </c>
      <c r="R111">
        <v>1</v>
      </c>
      <c r="S111">
        <v>1</v>
      </c>
      <c r="T111">
        <v>0</v>
      </c>
      <c r="U111">
        <v>0</v>
      </c>
      <c r="V111">
        <v>0</v>
      </c>
      <c r="W111" s="1">
        <v>933158.75</v>
      </c>
      <c r="X111" s="1">
        <v>0</v>
      </c>
      <c r="Y111" s="1">
        <v>0</v>
      </c>
      <c r="Z111" s="1">
        <v>4385.8500000000004</v>
      </c>
      <c r="AA111" s="1">
        <v>0</v>
      </c>
      <c r="AB111" s="1">
        <v>0</v>
      </c>
      <c r="AC111" s="1">
        <v>0</v>
      </c>
      <c r="AD111" s="1">
        <v>0</v>
      </c>
      <c r="AE111" s="1">
        <v>933158.75</v>
      </c>
      <c r="AF111" s="17">
        <v>43690</v>
      </c>
      <c r="AG111" s="17">
        <v>46247</v>
      </c>
      <c r="AH111" s="1">
        <v>1866317.5</v>
      </c>
      <c r="AI111" s="16">
        <f t="shared" si="4"/>
        <v>3.5616438356164383E-2</v>
      </c>
      <c r="AJ111" s="16">
        <f t="shared" si="6"/>
        <v>7.0054794520547947</v>
      </c>
      <c r="AK111" s="19">
        <v>5.6399999999999999E-2</v>
      </c>
      <c r="AL111" s="16">
        <f t="shared" si="5"/>
        <v>3.5616438356164383E-2</v>
      </c>
      <c r="AM111" s="16">
        <f t="shared" si="7"/>
        <v>7.0054794520547947</v>
      </c>
      <c r="AN111" s="19">
        <v>5.6399999999999999E-2</v>
      </c>
      <c r="AO111" t="s">
        <v>721</v>
      </c>
      <c r="AP111" t="s">
        <v>722</v>
      </c>
      <c r="AQ111" s="20">
        <v>46234</v>
      </c>
    </row>
    <row r="112" spans="1:43" x14ac:dyDescent="0.3">
      <c r="A112" t="s">
        <v>868</v>
      </c>
      <c r="B112" t="s">
        <v>867</v>
      </c>
      <c r="C112">
        <v>6</v>
      </c>
      <c r="D112" t="s">
        <v>255</v>
      </c>
      <c r="E112" t="s">
        <v>716</v>
      </c>
      <c r="F112" t="s">
        <v>717</v>
      </c>
      <c r="G112" t="s">
        <v>215</v>
      </c>
      <c r="H112" t="s">
        <v>214</v>
      </c>
      <c r="I112" t="s">
        <v>832</v>
      </c>
      <c r="J112" t="s">
        <v>725</v>
      </c>
      <c r="K112" t="s">
        <v>833</v>
      </c>
      <c r="L112" t="s">
        <v>719</v>
      </c>
      <c r="M112" t="s">
        <v>720</v>
      </c>
      <c r="N112">
        <v>1</v>
      </c>
      <c r="O112">
        <v>1</v>
      </c>
      <c r="P112">
        <v>1</v>
      </c>
      <c r="Q112">
        <v>1</v>
      </c>
      <c r="R112">
        <v>1</v>
      </c>
      <c r="S112">
        <v>1</v>
      </c>
      <c r="T112">
        <v>0</v>
      </c>
      <c r="U112">
        <v>0</v>
      </c>
      <c r="V112">
        <v>0</v>
      </c>
      <c r="W112" s="1">
        <v>469935</v>
      </c>
      <c r="X112" s="1">
        <v>0</v>
      </c>
      <c r="Y112" s="1">
        <v>0</v>
      </c>
      <c r="Z112" s="1">
        <v>2322.2600000000002</v>
      </c>
      <c r="AA112" s="1">
        <v>0</v>
      </c>
      <c r="AB112" s="1">
        <v>0</v>
      </c>
      <c r="AC112" s="1">
        <v>0</v>
      </c>
      <c r="AD112" s="1">
        <v>0</v>
      </c>
      <c r="AE112" s="1">
        <v>469935</v>
      </c>
      <c r="AF112" s="17">
        <v>43690</v>
      </c>
      <c r="AG112" s="17">
        <v>46612</v>
      </c>
      <c r="AH112" s="1">
        <v>704902.5</v>
      </c>
      <c r="AI112" s="16">
        <f t="shared" si="4"/>
        <v>1.0356164383561643</v>
      </c>
      <c r="AJ112" s="16">
        <f t="shared" si="6"/>
        <v>8.0054794520547947</v>
      </c>
      <c r="AK112" s="19">
        <v>5.9299999999999999E-2</v>
      </c>
      <c r="AL112" s="16">
        <f t="shared" si="5"/>
        <v>1.0356164383561643</v>
      </c>
      <c r="AM112" s="16">
        <f t="shared" si="7"/>
        <v>8.0054794520547947</v>
      </c>
      <c r="AN112" s="19">
        <v>5.9299999999999999E-2</v>
      </c>
      <c r="AO112" t="s">
        <v>721</v>
      </c>
      <c r="AP112" t="s">
        <v>722</v>
      </c>
      <c r="AQ112" s="20">
        <v>46234</v>
      </c>
    </row>
    <row r="113" spans="1:43" x14ac:dyDescent="0.3">
      <c r="A113" t="s">
        <v>869</v>
      </c>
      <c r="B113" t="s">
        <v>867</v>
      </c>
      <c r="C113">
        <v>7</v>
      </c>
      <c r="D113" t="s">
        <v>255</v>
      </c>
      <c r="E113" t="s">
        <v>716</v>
      </c>
      <c r="F113" t="s">
        <v>717</v>
      </c>
      <c r="G113" t="s">
        <v>215</v>
      </c>
      <c r="H113" t="s">
        <v>214</v>
      </c>
      <c r="I113" t="s">
        <v>832</v>
      </c>
      <c r="J113" t="s">
        <v>725</v>
      </c>
      <c r="K113" t="s">
        <v>833</v>
      </c>
      <c r="L113" t="s">
        <v>719</v>
      </c>
      <c r="M113" t="s">
        <v>720</v>
      </c>
      <c r="N113">
        <v>1</v>
      </c>
      <c r="O113">
        <v>1</v>
      </c>
      <c r="P113">
        <v>1</v>
      </c>
      <c r="Q113">
        <v>1</v>
      </c>
      <c r="R113">
        <v>1</v>
      </c>
      <c r="S113">
        <v>1</v>
      </c>
      <c r="T113">
        <v>0</v>
      </c>
      <c r="U113">
        <v>0</v>
      </c>
      <c r="V113">
        <v>0</v>
      </c>
      <c r="W113" s="1">
        <v>38940</v>
      </c>
      <c r="X113" s="1">
        <v>0</v>
      </c>
      <c r="Y113" s="1">
        <v>0</v>
      </c>
      <c r="Z113" s="1">
        <v>201.51</v>
      </c>
      <c r="AA113" s="1">
        <v>0</v>
      </c>
      <c r="AB113" s="1">
        <v>0</v>
      </c>
      <c r="AC113" s="1">
        <v>0</v>
      </c>
      <c r="AD113" s="1">
        <v>0</v>
      </c>
      <c r="AE113" s="1">
        <v>38940</v>
      </c>
      <c r="AF113" s="17">
        <v>43690</v>
      </c>
      <c r="AG113" s="17">
        <v>46978</v>
      </c>
      <c r="AH113" s="1">
        <v>51920</v>
      </c>
      <c r="AI113" s="16">
        <f t="shared" si="4"/>
        <v>2.0383561643835617</v>
      </c>
      <c r="AJ113" s="16">
        <f t="shared" si="6"/>
        <v>9.0082191780821912</v>
      </c>
      <c r="AK113" s="19">
        <v>6.2100000000000002E-2</v>
      </c>
      <c r="AL113" s="16">
        <f t="shared" si="5"/>
        <v>2.0383561643835617</v>
      </c>
      <c r="AM113" s="16">
        <f t="shared" si="7"/>
        <v>9.0082191780821912</v>
      </c>
      <c r="AN113" s="19">
        <v>6.2100000000000002E-2</v>
      </c>
      <c r="AO113" t="s">
        <v>721</v>
      </c>
      <c r="AP113" t="s">
        <v>722</v>
      </c>
      <c r="AQ113" s="20">
        <v>46234</v>
      </c>
    </row>
    <row r="114" spans="1:43" x14ac:dyDescent="0.3">
      <c r="A114" t="s">
        <v>870</v>
      </c>
      <c r="B114" t="s">
        <v>871</v>
      </c>
      <c r="C114">
        <v>6</v>
      </c>
      <c r="D114" t="s">
        <v>255</v>
      </c>
      <c r="E114" t="s">
        <v>716</v>
      </c>
      <c r="F114" t="s">
        <v>717</v>
      </c>
      <c r="G114" t="s">
        <v>215</v>
      </c>
      <c r="H114" t="s">
        <v>214</v>
      </c>
      <c r="I114" t="s">
        <v>832</v>
      </c>
      <c r="J114" t="s">
        <v>725</v>
      </c>
      <c r="K114" t="s">
        <v>833</v>
      </c>
      <c r="L114" t="s">
        <v>719</v>
      </c>
      <c r="M114" t="s">
        <v>720</v>
      </c>
      <c r="N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0</v>
      </c>
      <c r="U114">
        <v>0</v>
      </c>
      <c r="V114">
        <v>0</v>
      </c>
      <c r="W114" s="1">
        <v>373765</v>
      </c>
      <c r="X114" s="1">
        <v>0</v>
      </c>
      <c r="Y114" s="1">
        <v>0</v>
      </c>
      <c r="Z114" s="1">
        <v>1756.7</v>
      </c>
      <c r="AA114" s="1">
        <v>0</v>
      </c>
      <c r="AB114" s="1">
        <v>0</v>
      </c>
      <c r="AC114" s="1">
        <v>0</v>
      </c>
      <c r="AD114" s="1">
        <v>0</v>
      </c>
      <c r="AE114" s="1">
        <v>373765</v>
      </c>
      <c r="AF114" s="17">
        <v>43691</v>
      </c>
      <c r="AG114" s="17">
        <v>46248</v>
      </c>
      <c r="AH114" s="1">
        <v>747530</v>
      </c>
      <c r="AI114" s="16">
        <f t="shared" si="4"/>
        <v>3.8356164383561646E-2</v>
      </c>
      <c r="AJ114" s="16">
        <f t="shared" si="6"/>
        <v>7.0054794520547947</v>
      </c>
      <c r="AK114" s="19">
        <v>5.6399999999999999E-2</v>
      </c>
      <c r="AL114" s="16">
        <f t="shared" si="5"/>
        <v>3.8356164383561646E-2</v>
      </c>
      <c r="AM114" s="16">
        <f t="shared" si="7"/>
        <v>7.0054794520547947</v>
      </c>
      <c r="AN114" s="19">
        <v>5.6399999999999999E-2</v>
      </c>
      <c r="AO114" t="s">
        <v>721</v>
      </c>
      <c r="AP114" t="s">
        <v>722</v>
      </c>
      <c r="AQ114" s="20">
        <v>46234</v>
      </c>
    </row>
    <row r="115" spans="1:43" x14ac:dyDescent="0.3">
      <c r="A115" t="s">
        <v>872</v>
      </c>
      <c r="B115" t="s">
        <v>871</v>
      </c>
      <c r="C115">
        <v>7</v>
      </c>
      <c r="D115" t="s">
        <v>255</v>
      </c>
      <c r="E115" t="s">
        <v>716</v>
      </c>
      <c r="F115" t="s">
        <v>717</v>
      </c>
      <c r="G115" t="s">
        <v>215</v>
      </c>
      <c r="H115" t="s">
        <v>214</v>
      </c>
      <c r="I115" t="s">
        <v>832</v>
      </c>
      <c r="J115" t="s">
        <v>725</v>
      </c>
      <c r="K115" t="s">
        <v>833</v>
      </c>
      <c r="L115" t="s">
        <v>719</v>
      </c>
      <c r="M115" t="s">
        <v>720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0</v>
      </c>
      <c r="U115">
        <v>0</v>
      </c>
      <c r="V115">
        <v>0</v>
      </c>
      <c r="W115" s="1">
        <v>277988.33</v>
      </c>
      <c r="X115" s="1">
        <v>0</v>
      </c>
      <c r="Y115" s="1">
        <v>0</v>
      </c>
      <c r="Z115" s="1">
        <v>1373.73</v>
      </c>
      <c r="AA115" s="1">
        <v>0</v>
      </c>
      <c r="AB115" s="1">
        <v>0</v>
      </c>
      <c r="AC115" s="1">
        <v>0</v>
      </c>
      <c r="AD115" s="1">
        <v>0</v>
      </c>
      <c r="AE115" s="1">
        <v>277988.33</v>
      </c>
      <c r="AF115" s="17">
        <v>43691</v>
      </c>
      <c r="AG115" s="17">
        <v>46613</v>
      </c>
      <c r="AH115" s="1">
        <v>416982.5</v>
      </c>
      <c r="AI115" s="16">
        <f t="shared" si="4"/>
        <v>1.0383561643835617</v>
      </c>
      <c r="AJ115" s="16">
        <f t="shared" si="6"/>
        <v>8.0054794520547947</v>
      </c>
      <c r="AK115" s="19">
        <v>5.9299999999999999E-2</v>
      </c>
      <c r="AL115" s="16">
        <f t="shared" si="5"/>
        <v>1.0383561643835617</v>
      </c>
      <c r="AM115" s="16">
        <f t="shared" si="7"/>
        <v>8.0054794520547947</v>
      </c>
      <c r="AN115" s="19">
        <v>5.9299999999999999E-2</v>
      </c>
      <c r="AO115" t="s">
        <v>721</v>
      </c>
      <c r="AP115" t="s">
        <v>722</v>
      </c>
      <c r="AQ115" s="20">
        <v>46234</v>
      </c>
    </row>
    <row r="116" spans="1:43" x14ac:dyDescent="0.3">
      <c r="A116" t="s">
        <v>873</v>
      </c>
      <c r="B116" t="s">
        <v>871</v>
      </c>
      <c r="C116">
        <v>8</v>
      </c>
      <c r="D116" t="s">
        <v>255</v>
      </c>
      <c r="E116" t="s">
        <v>716</v>
      </c>
      <c r="F116" t="s">
        <v>717</v>
      </c>
      <c r="G116" t="s">
        <v>215</v>
      </c>
      <c r="H116" t="s">
        <v>214</v>
      </c>
      <c r="I116" t="s">
        <v>832</v>
      </c>
      <c r="J116" t="s">
        <v>725</v>
      </c>
      <c r="K116" t="s">
        <v>833</v>
      </c>
      <c r="L116" t="s">
        <v>719</v>
      </c>
      <c r="M116" t="s">
        <v>720</v>
      </c>
      <c r="N116">
        <v>1</v>
      </c>
      <c r="O116">
        <v>1</v>
      </c>
      <c r="P116">
        <v>1</v>
      </c>
      <c r="Q116">
        <v>1</v>
      </c>
      <c r="R116">
        <v>1</v>
      </c>
      <c r="S116">
        <v>1</v>
      </c>
      <c r="T116">
        <v>0</v>
      </c>
      <c r="U116">
        <v>0</v>
      </c>
      <c r="V116">
        <v>0</v>
      </c>
      <c r="W116" s="1">
        <v>39825</v>
      </c>
      <c r="X116" s="1">
        <v>0</v>
      </c>
      <c r="Y116" s="1">
        <v>0</v>
      </c>
      <c r="Z116" s="1">
        <v>206.09</v>
      </c>
      <c r="AA116" s="1">
        <v>0</v>
      </c>
      <c r="AB116" s="1">
        <v>0</v>
      </c>
      <c r="AC116" s="1">
        <v>0</v>
      </c>
      <c r="AD116" s="1">
        <v>0</v>
      </c>
      <c r="AE116" s="1">
        <v>39825</v>
      </c>
      <c r="AF116" s="17">
        <v>43691</v>
      </c>
      <c r="AG116" s="17">
        <v>46979</v>
      </c>
      <c r="AH116" s="1">
        <v>53100</v>
      </c>
      <c r="AI116" s="16">
        <f t="shared" si="4"/>
        <v>2.0410958904109591</v>
      </c>
      <c r="AJ116" s="16">
        <f t="shared" si="6"/>
        <v>9.0082191780821912</v>
      </c>
      <c r="AK116" s="19">
        <v>6.2100000000000002E-2</v>
      </c>
      <c r="AL116" s="16">
        <f t="shared" si="5"/>
        <v>2.0410958904109591</v>
      </c>
      <c r="AM116" s="16">
        <f t="shared" si="7"/>
        <v>9.0082191780821912</v>
      </c>
      <c r="AN116" s="19">
        <v>6.2100000000000002E-2</v>
      </c>
      <c r="AO116" t="s">
        <v>721</v>
      </c>
      <c r="AP116" t="s">
        <v>722</v>
      </c>
      <c r="AQ116" s="20">
        <v>46234</v>
      </c>
    </row>
    <row r="117" spans="1:43" x14ac:dyDescent="0.3">
      <c r="A117" t="s">
        <v>874</v>
      </c>
      <c r="B117" t="s">
        <v>875</v>
      </c>
      <c r="C117">
        <v>6</v>
      </c>
      <c r="D117" t="s">
        <v>255</v>
      </c>
      <c r="E117" t="s">
        <v>716</v>
      </c>
      <c r="F117" t="s">
        <v>717</v>
      </c>
      <c r="G117" t="s">
        <v>215</v>
      </c>
      <c r="H117" t="s">
        <v>214</v>
      </c>
      <c r="I117" t="s">
        <v>832</v>
      </c>
      <c r="J117" t="s">
        <v>725</v>
      </c>
      <c r="K117" t="s">
        <v>833</v>
      </c>
      <c r="L117" t="s">
        <v>719</v>
      </c>
      <c r="M117" t="s">
        <v>720</v>
      </c>
      <c r="N117">
        <v>1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0</v>
      </c>
      <c r="U117">
        <v>0</v>
      </c>
      <c r="V117">
        <v>0</v>
      </c>
      <c r="W117" s="1">
        <v>753208.75</v>
      </c>
      <c r="X117" s="1">
        <v>0</v>
      </c>
      <c r="Y117" s="1">
        <v>0</v>
      </c>
      <c r="Z117" s="1">
        <v>3540.08</v>
      </c>
      <c r="AA117" s="1">
        <v>0</v>
      </c>
      <c r="AB117" s="1">
        <v>0</v>
      </c>
      <c r="AC117" s="1">
        <v>0</v>
      </c>
      <c r="AD117" s="1">
        <v>0</v>
      </c>
      <c r="AE117" s="1">
        <v>753208.75</v>
      </c>
      <c r="AF117" s="17">
        <v>43691</v>
      </c>
      <c r="AG117" s="17">
        <v>46248</v>
      </c>
      <c r="AH117" s="1">
        <v>1506417.5</v>
      </c>
      <c r="AI117" s="16">
        <f t="shared" si="4"/>
        <v>3.8356164383561646E-2</v>
      </c>
      <c r="AJ117" s="16">
        <f t="shared" si="6"/>
        <v>7.0054794520547947</v>
      </c>
      <c r="AK117" s="19">
        <v>5.6399999999999999E-2</v>
      </c>
      <c r="AL117" s="16">
        <f t="shared" si="5"/>
        <v>3.8356164383561646E-2</v>
      </c>
      <c r="AM117" s="16">
        <f t="shared" si="7"/>
        <v>7.0054794520547947</v>
      </c>
      <c r="AN117" s="19">
        <v>5.6399999999999999E-2</v>
      </c>
      <c r="AO117" t="s">
        <v>721</v>
      </c>
      <c r="AP117" t="s">
        <v>722</v>
      </c>
      <c r="AQ117" s="20">
        <v>46234</v>
      </c>
    </row>
    <row r="118" spans="1:43" x14ac:dyDescent="0.3">
      <c r="A118" t="s">
        <v>876</v>
      </c>
      <c r="B118" t="s">
        <v>875</v>
      </c>
      <c r="C118">
        <v>7</v>
      </c>
      <c r="D118" t="s">
        <v>255</v>
      </c>
      <c r="E118" t="s">
        <v>716</v>
      </c>
      <c r="F118" t="s">
        <v>717</v>
      </c>
      <c r="G118" t="s">
        <v>215</v>
      </c>
      <c r="H118" t="s">
        <v>214</v>
      </c>
      <c r="I118" t="s">
        <v>832</v>
      </c>
      <c r="J118" t="s">
        <v>725</v>
      </c>
      <c r="K118" t="s">
        <v>833</v>
      </c>
      <c r="L118" t="s">
        <v>719</v>
      </c>
      <c r="M118" t="s">
        <v>720</v>
      </c>
      <c r="N118">
        <v>1</v>
      </c>
      <c r="O118">
        <v>1</v>
      </c>
      <c r="P118">
        <v>1</v>
      </c>
      <c r="Q118">
        <v>1</v>
      </c>
      <c r="R118">
        <v>1</v>
      </c>
      <c r="S118">
        <v>1</v>
      </c>
      <c r="T118">
        <v>0</v>
      </c>
      <c r="U118">
        <v>0</v>
      </c>
      <c r="V118">
        <v>0</v>
      </c>
      <c r="W118" s="1">
        <v>268843.34000000003</v>
      </c>
      <c r="X118" s="1">
        <v>0</v>
      </c>
      <c r="Y118" s="1">
        <v>0</v>
      </c>
      <c r="Z118" s="1">
        <v>1328.53</v>
      </c>
      <c r="AA118" s="1">
        <v>0</v>
      </c>
      <c r="AB118" s="1">
        <v>0</v>
      </c>
      <c r="AC118" s="1">
        <v>0</v>
      </c>
      <c r="AD118" s="1">
        <v>0</v>
      </c>
      <c r="AE118" s="1">
        <v>268843.34000000003</v>
      </c>
      <c r="AF118" s="17">
        <v>43691</v>
      </c>
      <c r="AG118" s="17">
        <v>46613</v>
      </c>
      <c r="AH118" s="1">
        <v>403265</v>
      </c>
      <c r="AI118" s="16">
        <f t="shared" si="4"/>
        <v>1.0383561643835617</v>
      </c>
      <c r="AJ118" s="16">
        <f t="shared" si="6"/>
        <v>8.0054794520547947</v>
      </c>
      <c r="AK118" s="19">
        <v>5.9299999999999999E-2</v>
      </c>
      <c r="AL118" s="16">
        <f t="shared" si="5"/>
        <v>1.0383561643835617</v>
      </c>
      <c r="AM118" s="16">
        <f t="shared" si="7"/>
        <v>8.0054794520547947</v>
      </c>
      <c r="AN118" s="19">
        <v>5.9299999999999999E-2</v>
      </c>
      <c r="AO118" t="s">
        <v>721</v>
      </c>
      <c r="AP118" t="s">
        <v>722</v>
      </c>
      <c r="AQ118" s="20">
        <v>46234</v>
      </c>
    </row>
    <row r="119" spans="1:43" x14ac:dyDescent="0.3">
      <c r="A119" t="s">
        <v>877</v>
      </c>
      <c r="B119" t="s">
        <v>875</v>
      </c>
      <c r="C119">
        <v>8</v>
      </c>
      <c r="D119" t="s">
        <v>255</v>
      </c>
      <c r="E119" t="s">
        <v>716</v>
      </c>
      <c r="F119" t="s">
        <v>717</v>
      </c>
      <c r="G119" t="s">
        <v>215</v>
      </c>
      <c r="H119" t="s">
        <v>214</v>
      </c>
      <c r="I119" t="s">
        <v>832</v>
      </c>
      <c r="J119" t="s">
        <v>725</v>
      </c>
      <c r="K119" t="s">
        <v>833</v>
      </c>
      <c r="L119" t="s">
        <v>719</v>
      </c>
      <c r="M119" t="s">
        <v>720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0</v>
      </c>
      <c r="U119">
        <v>0</v>
      </c>
      <c r="V119">
        <v>0</v>
      </c>
      <c r="W119" s="1">
        <v>39825</v>
      </c>
      <c r="X119" s="1">
        <v>0</v>
      </c>
      <c r="Y119" s="1">
        <v>0</v>
      </c>
      <c r="Z119" s="1">
        <v>206.09</v>
      </c>
      <c r="AA119" s="1">
        <v>0</v>
      </c>
      <c r="AB119" s="1">
        <v>0</v>
      </c>
      <c r="AC119" s="1">
        <v>0</v>
      </c>
      <c r="AD119" s="1">
        <v>0</v>
      </c>
      <c r="AE119" s="1">
        <v>39825</v>
      </c>
      <c r="AF119" s="17">
        <v>43691</v>
      </c>
      <c r="AG119" s="17">
        <v>46979</v>
      </c>
      <c r="AH119" s="1">
        <v>53100</v>
      </c>
      <c r="AI119" s="16">
        <f t="shared" si="4"/>
        <v>2.0410958904109591</v>
      </c>
      <c r="AJ119" s="16">
        <f t="shared" si="6"/>
        <v>9.0082191780821912</v>
      </c>
      <c r="AK119" s="19">
        <v>6.2100000000000002E-2</v>
      </c>
      <c r="AL119" s="16">
        <f t="shared" si="5"/>
        <v>2.0410958904109591</v>
      </c>
      <c r="AM119" s="16">
        <f t="shared" si="7"/>
        <v>9.0082191780821912</v>
      </c>
      <c r="AN119" s="19">
        <v>6.2100000000000002E-2</v>
      </c>
      <c r="AO119" t="s">
        <v>721</v>
      </c>
      <c r="AP119" t="s">
        <v>722</v>
      </c>
      <c r="AQ119" s="20">
        <v>46234</v>
      </c>
    </row>
    <row r="120" spans="1:43" x14ac:dyDescent="0.3">
      <c r="A120" t="s">
        <v>878</v>
      </c>
      <c r="B120" t="s">
        <v>879</v>
      </c>
      <c r="C120">
        <v>5</v>
      </c>
      <c r="D120" t="s">
        <v>255</v>
      </c>
      <c r="E120" t="s">
        <v>716</v>
      </c>
      <c r="F120" t="s">
        <v>717</v>
      </c>
      <c r="G120" t="s">
        <v>215</v>
      </c>
      <c r="H120" t="s">
        <v>214</v>
      </c>
      <c r="I120" t="s">
        <v>832</v>
      </c>
      <c r="J120" t="s">
        <v>725</v>
      </c>
      <c r="K120" t="s">
        <v>833</v>
      </c>
      <c r="L120" t="s">
        <v>719</v>
      </c>
      <c r="M120" t="s">
        <v>720</v>
      </c>
      <c r="N120">
        <v>1</v>
      </c>
      <c r="O120">
        <v>1</v>
      </c>
      <c r="P120">
        <v>1</v>
      </c>
      <c r="Q120">
        <v>1</v>
      </c>
      <c r="R120">
        <v>1</v>
      </c>
      <c r="S120">
        <v>1</v>
      </c>
      <c r="T120">
        <v>0</v>
      </c>
      <c r="U120">
        <v>0</v>
      </c>
      <c r="V120">
        <v>0</v>
      </c>
      <c r="W120" s="1">
        <v>645976.25</v>
      </c>
      <c r="X120" s="1">
        <v>0</v>
      </c>
      <c r="Y120" s="1">
        <v>0</v>
      </c>
      <c r="Z120" s="1">
        <v>3036.09</v>
      </c>
      <c r="AA120" s="1">
        <v>0</v>
      </c>
      <c r="AB120" s="1">
        <v>0</v>
      </c>
      <c r="AC120" s="1">
        <v>0</v>
      </c>
      <c r="AD120" s="1">
        <v>0</v>
      </c>
      <c r="AE120" s="1">
        <v>645976.25</v>
      </c>
      <c r="AF120" s="17">
        <v>43693</v>
      </c>
      <c r="AG120" s="17">
        <v>46250</v>
      </c>
      <c r="AH120" s="1">
        <v>1291952.5</v>
      </c>
      <c r="AI120" s="16">
        <f t="shared" si="4"/>
        <v>4.3835616438356165E-2</v>
      </c>
      <c r="AJ120" s="16">
        <f t="shared" si="6"/>
        <v>7.0054794520547947</v>
      </c>
      <c r="AK120" s="19">
        <v>5.6399999999999999E-2</v>
      </c>
      <c r="AL120" s="16">
        <f t="shared" si="5"/>
        <v>4.3835616438356165E-2</v>
      </c>
      <c r="AM120" s="16">
        <f t="shared" si="7"/>
        <v>7.0054794520547947</v>
      </c>
      <c r="AN120" s="19">
        <v>5.6399999999999999E-2</v>
      </c>
      <c r="AO120" t="s">
        <v>721</v>
      </c>
      <c r="AP120" t="s">
        <v>722</v>
      </c>
      <c r="AQ120" s="20">
        <v>46234</v>
      </c>
    </row>
    <row r="121" spans="1:43" x14ac:dyDescent="0.3">
      <c r="A121" t="s">
        <v>880</v>
      </c>
      <c r="B121" t="s">
        <v>879</v>
      </c>
      <c r="C121">
        <v>6</v>
      </c>
      <c r="D121" t="s">
        <v>255</v>
      </c>
      <c r="E121" t="s">
        <v>716</v>
      </c>
      <c r="F121" t="s">
        <v>717</v>
      </c>
      <c r="G121" t="s">
        <v>215</v>
      </c>
      <c r="H121" t="s">
        <v>214</v>
      </c>
      <c r="I121" t="s">
        <v>832</v>
      </c>
      <c r="J121" t="s">
        <v>725</v>
      </c>
      <c r="K121" t="s">
        <v>833</v>
      </c>
      <c r="L121" t="s">
        <v>719</v>
      </c>
      <c r="M121" t="s">
        <v>720</v>
      </c>
      <c r="N121">
        <v>1</v>
      </c>
      <c r="O121">
        <v>1</v>
      </c>
      <c r="P121">
        <v>1</v>
      </c>
      <c r="Q121">
        <v>1</v>
      </c>
      <c r="R121">
        <v>1</v>
      </c>
      <c r="S121">
        <v>1</v>
      </c>
      <c r="T121">
        <v>0</v>
      </c>
      <c r="U121">
        <v>0</v>
      </c>
      <c r="V121">
        <v>0</v>
      </c>
      <c r="W121" s="1">
        <v>415655</v>
      </c>
      <c r="X121" s="1">
        <v>0</v>
      </c>
      <c r="Y121" s="1">
        <v>0</v>
      </c>
      <c r="Z121" s="1">
        <v>2054.0300000000002</v>
      </c>
      <c r="AA121" s="1">
        <v>0</v>
      </c>
      <c r="AB121" s="1">
        <v>0</v>
      </c>
      <c r="AC121" s="1">
        <v>0</v>
      </c>
      <c r="AD121" s="1">
        <v>0</v>
      </c>
      <c r="AE121" s="1">
        <v>415655</v>
      </c>
      <c r="AF121" s="17">
        <v>43693</v>
      </c>
      <c r="AG121" s="17">
        <v>46615</v>
      </c>
      <c r="AH121" s="1">
        <v>623482.5</v>
      </c>
      <c r="AI121" s="16">
        <f t="shared" si="4"/>
        <v>1.0438356164383562</v>
      </c>
      <c r="AJ121" s="16">
        <f t="shared" si="6"/>
        <v>8.0054794520547947</v>
      </c>
      <c r="AK121" s="19">
        <v>5.9299999999999999E-2</v>
      </c>
      <c r="AL121" s="16">
        <f t="shared" si="5"/>
        <v>1.0438356164383562</v>
      </c>
      <c r="AM121" s="16">
        <f t="shared" si="7"/>
        <v>8.0054794520547947</v>
      </c>
      <c r="AN121" s="19">
        <v>5.9299999999999999E-2</v>
      </c>
      <c r="AO121" t="s">
        <v>721</v>
      </c>
      <c r="AP121" t="s">
        <v>722</v>
      </c>
      <c r="AQ121" s="20">
        <v>46234</v>
      </c>
    </row>
    <row r="122" spans="1:43" x14ac:dyDescent="0.3">
      <c r="A122" t="s">
        <v>881</v>
      </c>
      <c r="B122" t="s">
        <v>882</v>
      </c>
      <c r="C122">
        <v>7</v>
      </c>
      <c r="D122" t="s">
        <v>255</v>
      </c>
      <c r="E122" t="s">
        <v>716</v>
      </c>
      <c r="F122" t="s">
        <v>717</v>
      </c>
      <c r="G122" t="s">
        <v>215</v>
      </c>
      <c r="H122" t="s">
        <v>214</v>
      </c>
      <c r="I122" t="s">
        <v>832</v>
      </c>
      <c r="J122" t="s">
        <v>725</v>
      </c>
      <c r="K122" t="s">
        <v>833</v>
      </c>
      <c r="L122" t="s">
        <v>719</v>
      </c>
      <c r="M122" t="s">
        <v>720</v>
      </c>
      <c r="N122">
        <v>1</v>
      </c>
      <c r="O122">
        <v>1</v>
      </c>
      <c r="P122">
        <v>1</v>
      </c>
      <c r="Q122">
        <v>1</v>
      </c>
      <c r="R122">
        <v>1</v>
      </c>
      <c r="S122">
        <v>1</v>
      </c>
      <c r="T122">
        <v>0</v>
      </c>
      <c r="U122">
        <v>0</v>
      </c>
      <c r="V122">
        <v>0</v>
      </c>
      <c r="W122" s="1">
        <v>518388.75</v>
      </c>
      <c r="X122" s="1">
        <v>0</v>
      </c>
      <c r="Y122" s="1">
        <v>0</v>
      </c>
      <c r="Z122" s="1">
        <v>2436.4299999999998</v>
      </c>
      <c r="AA122" s="1">
        <v>0</v>
      </c>
      <c r="AB122" s="1">
        <v>0</v>
      </c>
      <c r="AC122" s="1">
        <v>0</v>
      </c>
      <c r="AD122" s="1">
        <v>0</v>
      </c>
      <c r="AE122" s="1">
        <v>518388.75</v>
      </c>
      <c r="AF122" s="17">
        <v>43696</v>
      </c>
      <c r="AG122" s="17">
        <v>46253</v>
      </c>
      <c r="AH122" s="1">
        <v>1036777.5</v>
      </c>
      <c r="AI122" s="16">
        <f t="shared" si="4"/>
        <v>5.2054794520547946E-2</v>
      </c>
      <c r="AJ122" s="16">
        <f t="shared" si="6"/>
        <v>7.0054794520547947</v>
      </c>
      <c r="AK122" s="19">
        <v>5.6399999999999999E-2</v>
      </c>
      <c r="AL122" s="16">
        <f t="shared" si="5"/>
        <v>5.2054794520547946E-2</v>
      </c>
      <c r="AM122" s="16">
        <f t="shared" si="7"/>
        <v>7.0054794520547947</v>
      </c>
      <c r="AN122" s="19">
        <v>5.6399999999999999E-2</v>
      </c>
      <c r="AO122" t="s">
        <v>721</v>
      </c>
      <c r="AP122" t="s">
        <v>722</v>
      </c>
      <c r="AQ122" s="20">
        <v>46234</v>
      </c>
    </row>
    <row r="123" spans="1:43" x14ac:dyDescent="0.3">
      <c r="A123" t="s">
        <v>883</v>
      </c>
      <c r="B123" t="s">
        <v>882</v>
      </c>
      <c r="C123">
        <v>8</v>
      </c>
      <c r="D123" t="s">
        <v>255</v>
      </c>
      <c r="E123" t="s">
        <v>716</v>
      </c>
      <c r="F123" t="s">
        <v>717</v>
      </c>
      <c r="G123" t="s">
        <v>215</v>
      </c>
      <c r="H123" t="s">
        <v>214</v>
      </c>
      <c r="I123" t="s">
        <v>832</v>
      </c>
      <c r="J123" t="s">
        <v>725</v>
      </c>
      <c r="K123" t="s">
        <v>833</v>
      </c>
      <c r="L123" t="s">
        <v>719</v>
      </c>
      <c r="M123" t="s">
        <v>720</v>
      </c>
      <c r="N123">
        <v>1</v>
      </c>
      <c r="O123">
        <v>1</v>
      </c>
      <c r="P123">
        <v>1</v>
      </c>
      <c r="Q123">
        <v>1</v>
      </c>
      <c r="R123">
        <v>1</v>
      </c>
      <c r="S123">
        <v>1</v>
      </c>
      <c r="T123">
        <v>0</v>
      </c>
      <c r="U123">
        <v>0</v>
      </c>
      <c r="V123">
        <v>0</v>
      </c>
      <c r="W123" s="1">
        <v>105216.67</v>
      </c>
      <c r="X123" s="1">
        <v>0</v>
      </c>
      <c r="Y123" s="1">
        <v>0</v>
      </c>
      <c r="Z123" s="1">
        <v>519.95000000000005</v>
      </c>
      <c r="AA123" s="1">
        <v>0</v>
      </c>
      <c r="AB123" s="1">
        <v>0</v>
      </c>
      <c r="AC123" s="1">
        <v>0</v>
      </c>
      <c r="AD123" s="1">
        <v>0</v>
      </c>
      <c r="AE123" s="1">
        <v>105216.67</v>
      </c>
      <c r="AF123" s="17">
        <v>43696</v>
      </c>
      <c r="AG123" s="17">
        <v>46618</v>
      </c>
      <c r="AH123" s="1">
        <v>157825</v>
      </c>
      <c r="AI123" s="16">
        <f t="shared" si="4"/>
        <v>1.0520547945205478</v>
      </c>
      <c r="AJ123" s="16">
        <f t="shared" si="6"/>
        <v>8.0054794520547947</v>
      </c>
      <c r="AK123" s="19">
        <v>5.9299999999999999E-2</v>
      </c>
      <c r="AL123" s="16">
        <f t="shared" si="5"/>
        <v>1.0520547945205478</v>
      </c>
      <c r="AM123" s="16">
        <f t="shared" si="7"/>
        <v>8.0054794520547947</v>
      </c>
      <c r="AN123" s="19">
        <v>5.9299999999999999E-2</v>
      </c>
      <c r="AO123" t="s">
        <v>721</v>
      </c>
      <c r="AP123" t="s">
        <v>722</v>
      </c>
      <c r="AQ123" s="20">
        <v>46234</v>
      </c>
    </row>
    <row r="124" spans="1:43" x14ac:dyDescent="0.3">
      <c r="A124" t="s">
        <v>884</v>
      </c>
      <c r="B124" t="s">
        <v>885</v>
      </c>
      <c r="C124">
        <v>7</v>
      </c>
      <c r="D124" t="s">
        <v>255</v>
      </c>
      <c r="E124" t="s">
        <v>716</v>
      </c>
      <c r="F124" t="s">
        <v>717</v>
      </c>
      <c r="G124" t="s">
        <v>215</v>
      </c>
      <c r="H124" t="s">
        <v>214</v>
      </c>
      <c r="I124" t="s">
        <v>832</v>
      </c>
      <c r="J124" t="s">
        <v>725</v>
      </c>
      <c r="K124" t="s">
        <v>833</v>
      </c>
      <c r="L124" t="s">
        <v>719</v>
      </c>
      <c r="M124" t="s">
        <v>720</v>
      </c>
      <c r="N124">
        <v>1</v>
      </c>
      <c r="O124">
        <v>1</v>
      </c>
      <c r="P124">
        <v>1</v>
      </c>
      <c r="Q124">
        <v>1</v>
      </c>
      <c r="R124">
        <v>1</v>
      </c>
      <c r="S124">
        <v>1</v>
      </c>
      <c r="T124">
        <v>0</v>
      </c>
      <c r="U124">
        <v>0</v>
      </c>
      <c r="V124">
        <v>0</v>
      </c>
      <c r="W124" s="1">
        <v>540735</v>
      </c>
      <c r="X124" s="1">
        <v>0</v>
      </c>
      <c r="Y124" s="1">
        <v>0</v>
      </c>
      <c r="Z124" s="1">
        <v>2541.4499999999998</v>
      </c>
      <c r="AA124" s="1">
        <v>0</v>
      </c>
      <c r="AB124" s="1">
        <v>0</v>
      </c>
      <c r="AC124" s="1">
        <v>0</v>
      </c>
      <c r="AD124" s="1">
        <v>0</v>
      </c>
      <c r="AE124" s="1">
        <v>540735</v>
      </c>
      <c r="AF124" s="17">
        <v>43697</v>
      </c>
      <c r="AG124" s="17">
        <v>46254</v>
      </c>
      <c r="AH124" s="1">
        <v>1081470</v>
      </c>
      <c r="AI124" s="16">
        <f t="shared" si="4"/>
        <v>5.4794520547945202E-2</v>
      </c>
      <c r="AJ124" s="16">
        <f t="shared" si="6"/>
        <v>7.0054794520547947</v>
      </c>
      <c r="AK124" s="19">
        <v>5.6399999999999999E-2</v>
      </c>
      <c r="AL124" s="16">
        <f t="shared" si="5"/>
        <v>5.4794520547945202E-2</v>
      </c>
      <c r="AM124" s="16">
        <f t="shared" si="7"/>
        <v>7.0054794520547947</v>
      </c>
      <c r="AN124" s="19">
        <v>5.6399999999999999E-2</v>
      </c>
      <c r="AO124" t="s">
        <v>721</v>
      </c>
      <c r="AP124" t="s">
        <v>722</v>
      </c>
      <c r="AQ124" s="20">
        <v>46234</v>
      </c>
    </row>
    <row r="125" spans="1:43" x14ac:dyDescent="0.3">
      <c r="A125" t="s">
        <v>886</v>
      </c>
      <c r="B125" t="s">
        <v>885</v>
      </c>
      <c r="C125">
        <v>8</v>
      </c>
      <c r="D125" t="s">
        <v>255</v>
      </c>
      <c r="E125" t="s">
        <v>716</v>
      </c>
      <c r="F125" t="s">
        <v>717</v>
      </c>
      <c r="G125" t="s">
        <v>215</v>
      </c>
      <c r="H125" t="s">
        <v>214</v>
      </c>
      <c r="I125" t="s">
        <v>832</v>
      </c>
      <c r="J125" t="s">
        <v>725</v>
      </c>
      <c r="K125" t="s">
        <v>833</v>
      </c>
      <c r="L125" t="s">
        <v>719</v>
      </c>
      <c r="M125" t="s">
        <v>720</v>
      </c>
      <c r="N125">
        <v>1</v>
      </c>
      <c r="O125">
        <v>1</v>
      </c>
      <c r="P125">
        <v>1</v>
      </c>
      <c r="Q125">
        <v>1</v>
      </c>
      <c r="R125">
        <v>1</v>
      </c>
      <c r="S125">
        <v>1</v>
      </c>
      <c r="T125">
        <v>0</v>
      </c>
      <c r="U125">
        <v>0</v>
      </c>
      <c r="V125">
        <v>0</v>
      </c>
      <c r="W125" s="1">
        <v>210335</v>
      </c>
      <c r="X125" s="1">
        <v>0</v>
      </c>
      <c r="Y125" s="1">
        <v>0</v>
      </c>
      <c r="Z125" s="1">
        <v>1039.4100000000001</v>
      </c>
      <c r="AA125" s="1">
        <v>0</v>
      </c>
      <c r="AB125" s="1">
        <v>0</v>
      </c>
      <c r="AC125" s="1">
        <v>0</v>
      </c>
      <c r="AD125" s="1">
        <v>0</v>
      </c>
      <c r="AE125" s="1">
        <v>210335</v>
      </c>
      <c r="AF125" s="17">
        <v>43697</v>
      </c>
      <c r="AG125" s="17">
        <v>46619</v>
      </c>
      <c r="AH125" s="1">
        <v>315502.5</v>
      </c>
      <c r="AI125" s="16">
        <f t="shared" si="4"/>
        <v>1.0547945205479452</v>
      </c>
      <c r="AJ125" s="16">
        <f t="shared" si="6"/>
        <v>8.0054794520547947</v>
      </c>
      <c r="AK125" s="19">
        <v>5.9299999999999999E-2</v>
      </c>
      <c r="AL125" s="16">
        <f t="shared" si="5"/>
        <v>1.0547945205479452</v>
      </c>
      <c r="AM125" s="16">
        <f t="shared" si="7"/>
        <v>8.0054794520547947</v>
      </c>
      <c r="AN125" s="19">
        <v>5.9299999999999999E-2</v>
      </c>
      <c r="AO125" t="s">
        <v>721</v>
      </c>
      <c r="AP125" t="s">
        <v>722</v>
      </c>
      <c r="AQ125" s="20">
        <v>46234</v>
      </c>
    </row>
    <row r="126" spans="1:43" x14ac:dyDescent="0.3">
      <c r="A126" t="s">
        <v>887</v>
      </c>
      <c r="B126" t="s">
        <v>885</v>
      </c>
      <c r="C126">
        <v>9</v>
      </c>
      <c r="D126" t="s">
        <v>255</v>
      </c>
      <c r="E126" t="s">
        <v>716</v>
      </c>
      <c r="F126" t="s">
        <v>717</v>
      </c>
      <c r="G126" t="s">
        <v>215</v>
      </c>
      <c r="H126" t="s">
        <v>214</v>
      </c>
      <c r="I126" t="s">
        <v>832</v>
      </c>
      <c r="J126" t="s">
        <v>725</v>
      </c>
      <c r="K126" t="s">
        <v>833</v>
      </c>
      <c r="L126" t="s">
        <v>719</v>
      </c>
      <c r="M126" t="s">
        <v>720</v>
      </c>
      <c r="N126">
        <v>1</v>
      </c>
      <c r="O126">
        <v>1</v>
      </c>
      <c r="P126">
        <v>1</v>
      </c>
      <c r="Q126">
        <v>1</v>
      </c>
      <c r="R126">
        <v>1</v>
      </c>
      <c r="S126">
        <v>1</v>
      </c>
      <c r="T126">
        <v>0</v>
      </c>
      <c r="U126">
        <v>0</v>
      </c>
      <c r="V126">
        <v>0</v>
      </c>
      <c r="W126" s="1">
        <v>42480</v>
      </c>
      <c r="X126" s="1">
        <v>0</v>
      </c>
      <c r="Y126" s="1">
        <v>0</v>
      </c>
      <c r="Z126" s="1">
        <v>230.1</v>
      </c>
      <c r="AA126" s="1">
        <v>0</v>
      </c>
      <c r="AB126" s="1">
        <v>0</v>
      </c>
      <c r="AC126" s="1">
        <v>0</v>
      </c>
      <c r="AD126" s="1">
        <v>0</v>
      </c>
      <c r="AE126" s="1">
        <v>42480</v>
      </c>
      <c r="AF126" s="17">
        <v>43697</v>
      </c>
      <c r="AG126" s="17">
        <v>47350</v>
      </c>
      <c r="AH126" s="1">
        <v>53100</v>
      </c>
      <c r="AI126" s="16">
        <f t="shared" si="4"/>
        <v>3.0575342465753423</v>
      </c>
      <c r="AJ126" s="16">
        <f t="shared" si="6"/>
        <v>10.008219178082191</v>
      </c>
      <c r="AK126" s="19">
        <v>6.5000000000000002E-2</v>
      </c>
      <c r="AL126" s="16">
        <f t="shared" si="5"/>
        <v>3.0575342465753423</v>
      </c>
      <c r="AM126" s="16">
        <f t="shared" si="7"/>
        <v>10.008219178082191</v>
      </c>
      <c r="AN126" s="19">
        <v>6.5000000000000002E-2</v>
      </c>
      <c r="AO126" t="s">
        <v>721</v>
      </c>
      <c r="AP126" t="s">
        <v>722</v>
      </c>
      <c r="AQ126" s="20">
        <v>46234</v>
      </c>
    </row>
    <row r="127" spans="1:43" x14ac:dyDescent="0.3">
      <c r="A127" t="s">
        <v>888</v>
      </c>
      <c r="B127" t="s">
        <v>889</v>
      </c>
      <c r="C127">
        <v>6</v>
      </c>
      <c r="D127" t="s">
        <v>255</v>
      </c>
      <c r="E127" t="s">
        <v>716</v>
      </c>
      <c r="F127" t="s">
        <v>717</v>
      </c>
      <c r="G127" t="s">
        <v>215</v>
      </c>
      <c r="H127" t="s">
        <v>214</v>
      </c>
      <c r="I127" t="s">
        <v>832</v>
      </c>
      <c r="J127" t="s">
        <v>725</v>
      </c>
      <c r="K127" t="s">
        <v>833</v>
      </c>
      <c r="L127" t="s">
        <v>719</v>
      </c>
      <c r="M127" t="s">
        <v>720</v>
      </c>
      <c r="N127">
        <v>1</v>
      </c>
      <c r="O127">
        <v>1</v>
      </c>
      <c r="P127">
        <v>1</v>
      </c>
      <c r="Q127">
        <v>1</v>
      </c>
      <c r="R127">
        <v>1</v>
      </c>
      <c r="S127">
        <v>1</v>
      </c>
      <c r="T127">
        <v>0</v>
      </c>
      <c r="U127">
        <v>0</v>
      </c>
      <c r="V127">
        <v>0</v>
      </c>
      <c r="W127" s="1">
        <v>733886.25</v>
      </c>
      <c r="X127" s="1">
        <v>0</v>
      </c>
      <c r="Y127" s="1">
        <v>0</v>
      </c>
      <c r="Z127" s="1">
        <v>3449.27</v>
      </c>
      <c r="AA127" s="1">
        <v>0</v>
      </c>
      <c r="AB127" s="1">
        <v>0</v>
      </c>
      <c r="AC127" s="1">
        <v>0</v>
      </c>
      <c r="AD127" s="1">
        <v>0</v>
      </c>
      <c r="AE127" s="1">
        <v>733886.25</v>
      </c>
      <c r="AF127" s="17">
        <v>43698</v>
      </c>
      <c r="AG127" s="17">
        <v>46255</v>
      </c>
      <c r="AH127" s="1">
        <v>1467772.5</v>
      </c>
      <c r="AI127" s="16">
        <f t="shared" si="4"/>
        <v>5.7534246575342465E-2</v>
      </c>
      <c r="AJ127" s="16">
        <f t="shared" si="6"/>
        <v>7.0054794520547947</v>
      </c>
      <c r="AK127" s="19">
        <v>5.6399999999999999E-2</v>
      </c>
      <c r="AL127" s="16">
        <f t="shared" si="5"/>
        <v>5.7534246575342465E-2</v>
      </c>
      <c r="AM127" s="16">
        <f t="shared" si="7"/>
        <v>7.0054794520547947</v>
      </c>
      <c r="AN127" s="19">
        <v>5.6399999999999999E-2</v>
      </c>
      <c r="AO127" t="s">
        <v>721</v>
      </c>
      <c r="AP127" t="s">
        <v>722</v>
      </c>
      <c r="AQ127" s="20">
        <v>46234</v>
      </c>
    </row>
    <row r="128" spans="1:43" x14ac:dyDescent="0.3">
      <c r="A128" t="s">
        <v>890</v>
      </c>
      <c r="B128" t="s">
        <v>889</v>
      </c>
      <c r="C128">
        <v>7</v>
      </c>
      <c r="D128" t="s">
        <v>255</v>
      </c>
      <c r="E128" t="s">
        <v>716</v>
      </c>
      <c r="F128" t="s">
        <v>717</v>
      </c>
      <c r="G128" t="s">
        <v>215</v>
      </c>
      <c r="H128" t="s">
        <v>214</v>
      </c>
      <c r="I128" t="s">
        <v>832</v>
      </c>
      <c r="J128" t="s">
        <v>725</v>
      </c>
      <c r="K128" t="s">
        <v>833</v>
      </c>
      <c r="L128" t="s">
        <v>719</v>
      </c>
      <c r="M128" t="s">
        <v>720</v>
      </c>
      <c r="N128">
        <v>1</v>
      </c>
      <c r="O128">
        <v>1</v>
      </c>
      <c r="P128">
        <v>1</v>
      </c>
      <c r="Q128">
        <v>1</v>
      </c>
      <c r="R128">
        <v>1</v>
      </c>
      <c r="S128">
        <v>1</v>
      </c>
      <c r="T128">
        <v>0</v>
      </c>
      <c r="U128">
        <v>0</v>
      </c>
      <c r="V128">
        <v>0</v>
      </c>
      <c r="W128" s="1">
        <v>210433.34</v>
      </c>
      <c r="X128" s="1">
        <v>0</v>
      </c>
      <c r="Y128" s="1">
        <v>0</v>
      </c>
      <c r="Z128" s="1">
        <v>1039.8900000000001</v>
      </c>
      <c r="AA128" s="1">
        <v>0</v>
      </c>
      <c r="AB128" s="1">
        <v>0</v>
      </c>
      <c r="AC128" s="1">
        <v>0</v>
      </c>
      <c r="AD128" s="1">
        <v>0</v>
      </c>
      <c r="AE128" s="1">
        <v>210433.34</v>
      </c>
      <c r="AF128" s="17">
        <v>43698</v>
      </c>
      <c r="AG128" s="17">
        <v>46620</v>
      </c>
      <c r="AH128" s="1">
        <v>315650</v>
      </c>
      <c r="AI128" s="16">
        <f t="shared" si="4"/>
        <v>1.0575342465753426</v>
      </c>
      <c r="AJ128" s="16">
        <f t="shared" si="6"/>
        <v>8.0054794520547947</v>
      </c>
      <c r="AK128" s="19">
        <v>5.9299999999999999E-2</v>
      </c>
      <c r="AL128" s="16">
        <f t="shared" si="5"/>
        <v>1.0575342465753426</v>
      </c>
      <c r="AM128" s="16">
        <f t="shared" si="7"/>
        <v>8.0054794520547947</v>
      </c>
      <c r="AN128" s="19">
        <v>5.9299999999999999E-2</v>
      </c>
      <c r="AO128" t="s">
        <v>721</v>
      </c>
      <c r="AP128" t="s">
        <v>722</v>
      </c>
      <c r="AQ128" s="20">
        <v>46234</v>
      </c>
    </row>
    <row r="129" spans="1:43" x14ac:dyDescent="0.3">
      <c r="A129" t="s">
        <v>891</v>
      </c>
      <c r="B129" t="s">
        <v>889</v>
      </c>
      <c r="C129">
        <v>8</v>
      </c>
      <c r="D129" t="s">
        <v>255</v>
      </c>
      <c r="E129" t="s">
        <v>716</v>
      </c>
      <c r="F129" t="s">
        <v>717</v>
      </c>
      <c r="G129" t="s">
        <v>215</v>
      </c>
      <c r="H129" t="s">
        <v>214</v>
      </c>
      <c r="I129" t="s">
        <v>832</v>
      </c>
      <c r="J129" t="s">
        <v>725</v>
      </c>
      <c r="K129" t="s">
        <v>833</v>
      </c>
      <c r="L129" t="s">
        <v>719</v>
      </c>
      <c r="M129" t="s">
        <v>720</v>
      </c>
      <c r="N129">
        <v>1</v>
      </c>
      <c r="O129">
        <v>1</v>
      </c>
      <c r="P129">
        <v>1</v>
      </c>
      <c r="Q129">
        <v>1</v>
      </c>
      <c r="R129">
        <v>1</v>
      </c>
      <c r="S129">
        <v>1</v>
      </c>
      <c r="T129">
        <v>0</v>
      </c>
      <c r="U129">
        <v>0</v>
      </c>
      <c r="V129">
        <v>0</v>
      </c>
      <c r="W129" s="1">
        <v>79650</v>
      </c>
      <c r="X129" s="1">
        <v>0</v>
      </c>
      <c r="Y129" s="1">
        <v>0</v>
      </c>
      <c r="Z129" s="1">
        <v>412.19</v>
      </c>
      <c r="AA129" s="1">
        <v>0</v>
      </c>
      <c r="AB129" s="1">
        <v>0</v>
      </c>
      <c r="AC129" s="1">
        <v>0</v>
      </c>
      <c r="AD129" s="1">
        <v>0</v>
      </c>
      <c r="AE129" s="1">
        <v>79650</v>
      </c>
      <c r="AF129" s="17">
        <v>43698</v>
      </c>
      <c r="AG129" s="17">
        <v>46986</v>
      </c>
      <c r="AH129" s="1">
        <v>106200</v>
      </c>
      <c r="AI129" s="16">
        <f t="shared" si="4"/>
        <v>2.0602739726027397</v>
      </c>
      <c r="AJ129" s="16">
        <f t="shared" si="6"/>
        <v>9.0082191780821912</v>
      </c>
      <c r="AK129" s="19">
        <v>6.2100000000000002E-2</v>
      </c>
      <c r="AL129" s="16">
        <f t="shared" si="5"/>
        <v>2.0602739726027397</v>
      </c>
      <c r="AM129" s="16">
        <f t="shared" si="7"/>
        <v>9.0082191780821912</v>
      </c>
      <c r="AN129" s="19">
        <v>6.2100000000000002E-2</v>
      </c>
      <c r="AO129" t="s">
        <v>721</v>
      </c>
      <c r="AP129" t="s">
        <v>722</v>
      </c>
      <c r="AQ129" s="20">
        <v>46234</v>
      </c>
    </row>
    <row r="130" spans="1:43" x14ac:dyDescent="0.3">
      <c r="A130" t="s">
        <v>892</v>
      </c>
      <c r="B130" t="s">
        <v>889</v>
      </c>
      <c r="C130">
        <v>9</v>
      </c>
      <c r="D130" t="s">
        <v>255</v>
      </c>
      <c r="E130" t="s">
        <v>716</v>
      </c>
      <c r="F130" t="s">
        <v>717</v>
      </c>
      <c r="G130" t="s">
        <v>215</v>
      </c>
      <c r="H130" t="s">
        <v>214</v>
      </c>
      <c r="I130" t="s">
        <v>832</v>
      </c>
      <c r="J130" t="s">
        <v>725</v>
      </c>
      <c r="K130" t="s">
        <v>833</v>
      </c>
      <c r="L130" t="s">
        <v>719</v>
      </c>
      <c r="M130" t="s">
        <v>720</v>
      </c>
      <c r="N130">
        <v>1</v>
      </c>
      <c r="O130">
        <v>1</v>
      </c>
      <c r="P130">
        <v>1</v>
      </c>
      <c r="Q130">
        <v>1</v>
      </c>
      <c r="R130">
        <v>1</v>
      </c>
      <c r="S130">
        <v>1</v>
      </c>
      <c r="T130">
        <v>0</v>
      </c>
      <c r="U130">
        <v>0</v>
      </c>
      <c r="V130">
        <v>0</v>
      </c>
      <c r="W130" s="1">
        <v>42480</v>
      </c>
      <c r="X130" s="1">
        <v>0</v>
      </c>
      <c r="Y130" s="1">
        <v>0</v>
      </c>
      <c r="Z130" s="1">
        <v>230.1</v>
      </c>
      <c r="AA130" s="1">
        <v>0</v>
      </c>
      <c r="AB130" s="1">
        <v>0</v>
      </c>
      <c r="AC130" s="1">
        <v>0</v>
      </c>
      <c r="AD130" s="1">
        <v>0</v>
      </c>
      <c r="AE130" s="1">
        <v>42480</v>
      </c>
      <c r="AF130" s="17">
        <v>43698</v>
      </c>
      <c r="AG130" s="17">
        <v>47351</v>
      </c>
      <c r="AH130" s="1">
        <v>53100</v>
      </c>
      <c r="AI130" s="16">
        <f t="shared" si="4"/>
        <v>3.0602739726027397</v>
      </c>
      <c r="AJ130" s="16">
        <f t="shared" si="6"/>
        <v>10.008219178082191</v>
      </c>
      <c r="AK130" s="19">
        <v>6.5000000000000002E-2</v>
      </c>
      <c r="AL130" s="16">
        <f t="shared" si="5"/>
        <v>3.0602739726027397</v>
      </c>
      <c r="AM130" s="16">
        <f t="shared" si="7"/>
        <v>10.008219178082191</v>
      </c>
      <c r="AN130" s="19">
        <v>6.5000000000000002E-2</v>
      </c>
      <c r="AO130" t="s">
        <v>721</v>
      </c>
      <c r="AP130" t="s">
        <v>722</v>
      </c>
      <c r="AQ130" s="20">
        <v>46234</v>
      </c>
    </row>
    <row r="131" spans="1:43" x14ac:dyDescent="0.3">
      <c r="A131" t="s">
        <v>893</v>
      </c>
      <c r="B131" t="s">
        <v>894</v>
      </c>
      <c r="C131">
        <v>7</v>
      </c>
      <c r="D131" t="s">
        <v>255</v>
      </c>
      <c r="E131" t="s">
        <v>716</v>
      </c>
      <c r="F131" t="s">
        <v>717</v>
      </c>
      <c r="G131" t="s">
        <v>215</v>
      </c>
      <c r="H131" t="s">
        <v>214</v>
      </c>
      <c r="I131" t="s">
        <v>832</v>
      </c>
      <c r="J131" t="s">
        <v>725</v>
      </c>
      <c r="K131" t="s">
        <v>833</v>
      </c>
      <c r="L131" t="s">
        <v>719</v>
      </c>
      <c r="M131" t="s">
        <v>720</v>
      </c>
      <c r="N131">
        <v>1</v>
      </c>
      <c r="O131">
        <v>1</v>
      </c>
      <c r="P131">
        <v>1</v>
      </c>
      <c r="Q131">
        <v>1</v>
      </c>
      <c r="R131">
        <v>1</v>
      </c>
      <c r="S131">
        <v>1</v>
      </c>
      <c r="T131">
        <v>0</v>
      </c>
      <c r="U131">
        <v>0</v>
      </c>
      <c r="V131">
        <v>0</v>
      </c>
      <c r="W131" s="1">
        <v>770318.75</v>
      </c>
      <c r="X131" s="1">
        <v>0</v>
      </c>
      <c r="Y131" s="1">
        <v>0</v>
      </c>
      <c r="Z131" s="1">
        <v>3620.5</v>
      </c>
      <c r="AA131" s="1">
        <v>0</v>
      </c>
      <c r="AB131" s="1">
        <v>0</v>
      </c>
      <c r="AC131" s="1">
        <v>0</v>
      </c>
      <c r="AD131" s="1">
        <v>0</v>
      </c>
      <c r="AE131" s="1">
        <v>770318.75</v>
      </c>
      <c r="AF131" s="17">
        <v>43699</v>
      </c>
      <c r="AG131" s="17">
        <v>46256</v>
      </c>
      <c r="AH131" s="1">
        <v>1540637.5</v>
      </c>
      <c r="AI131" s="16">
        <f t="shared" ref="AI131:AI194" si="8">(AG131-AQ131)/365</f>
        <v>6.0273972602739728E-2</v>
      </c>
      <c r="AJ131" s="16">
        <f t="shared" si="6"/>
        <v>7.0054794520547947</v>
      </c>
      <c r="AK131" s="19">
        <v>5.6399999999999999E-2</v>
      </c>
      <c r="AL131" s="16">
        <f t="shared" ref="AL131:AL194" si="9">(AG131-AQ131)/365</f>
        <v>6.0273972602739728E-2</v>
      </c>
      <c r="AM131" s="16">
        <f t="shared" si="7"/>
        <v>7.0054794520547947</v>
      </c>
      <c r="AN131" s="19">
        <v>5.6399999999999999E-2</v>
      </c>
      <c r="AO131" t="s">
        <v>721</v>
      </c>
      <c r="AP131" t="s">
        <v>722</v>
      </c>
      <c r="AQ131" s="20">
        <v>46234</v>
      </c>
    </row>
    <row r="132" spans="1:43" x14ac:dyDescent="0.3">
      <c r="A132" t="s">
        <v>895</v>
      </c>
      <c r="B132" t="s">
        <v>894</v>
      </c>
      <c r="C132">
        <v>8</v>
      </c>
      <c r="D132" t="s">
        <v>255</v>
      </c>
      <c r="E132" t="s">
        <v>716</v>
      </c>
      <c r="F132" t="s">
        <v>717</v>
      </c>
      <c r="G132" t="s">
        <v>215</v>
      </c>
      <c r="H132" t="s">
        <v>214</v>
      </c>
      <c r="I132" t="s">
        <v>832</v>
      </c>
      <c r="J132" t="s">
        <v>725</v>
      </c>
      <c r="K132" t="s">
        <v>833</v>
      </c>
      <c r="L132" t="s">
        <v>719</v>
      </c>
      <c r="M132" t="s">
        <v>720</v>
      </c>
      <c r="N132">
        <v>1</v>
      </c>
      <c r="O132">
        <v>1</v>
      </c>
      <c r="P132">
        <v>1</v>
      </c>
      <c r="Q132">
        <v>1</v>
      </c>
      <c r="R132">
        <v>1</v>
      </c>
      <c r="S132">
        <v>1</v>
      </c>
      <c r="T132">
        <v>0</v>
      </c>
      <c r="U132">
        <v>0</v>
      </c>
      <c r="V132">
        <v>0</v>
      </c>
      <c r="W132" s="1">
        <v>256060</v>
      </c>
      <c r="X132" s="1">
        <v>0</v>
      </c>
      <c r="Y132" s="1">
        <v>0</v>
      </c>
      <c r="Z132" s="1">
        <v>1265.3599999999999</v>
      </c>
      <c r="AA132" s="1">
        <v>0</v>
      </c>
      <c r="AB132" s="1">
        <v>0</v>
      </c>
      <c r="AC132" s="1">
        <v>0</v>
      </c>
      <c r="AD132" s="1">
        <v>0</v>
      </c>
      <c r="AE132" s="1">
        <v>256060</v>
      </c>
      <c r="AF132" s="17">
        <v>43699</v>
      </c>
      <c r="AG132" s="17">
        <v>46621</v>
      </c>
      <c r="AH132" s="1">
        <v>384090</v>
      </c>
      <c r="AI132" s="16">
        <f t="shared" si="8"/>
        <v>1.0602739726027397</v>
      </c>
      <c r="AJ132" s="16">
        <f t="shared" ref="AJ132:AJ195" si="10">(AG132-AF132)/365</f>
        <v>8.0054794520547947</v>
      </c>
      <c r="AK132" s="19">
        <v>5.9299999999999999E-2</v>
      </c>
      <c r="AL132" s="16">
        <f t="shared" si="9"/>
        <v>1.0602739726027397</v>
      </c>
      <c r="AM132" s="16">
        <f t="shared" ref="AM132:AM195" si="11">(AG132-AF132)/365</f>
        <v>8.0054794520547947</v>
      </c>
      <c r="AN132" s="19">
        <v>5.9299999999999999E-2</v>
      </c>
      <c r="AO132" t="s">
        <v>721</v>
      </c>
      <c r="AP132" t="s">
        <v>722</v>
      </c>
      <c r="AQ132" s="20">
        <v>46234</v>
      </c>
    </row>
    <row r="133" spans="1:43" x14ac:dyDescent="0.3">
      <c r="A133" t="s">
        <v>896</v>
      </c>
      <c r="B133" t="s">
        <v>894</v>
      </c>
      <c r="C133">
        <v>9</v>
      </c>
      <c r="D133" t="s">
        <v>255</v>
      </c>
      <c r="E133" t="s">
        <v>716</v>
      </c>
      <c r="F133" t="s">
        <v>717</v>
      </c>
      <c r="G133" t="s">
        <v>215</v>
      </c>
      <c r="H133" t="s">
        <v>214</v>
      </c>
      <c r="I133" t="s">
        <v>832</v>
      </c>
      <c r="J133" t="s">
        <v>725</v>
      </c>
      <c r="K133" t="s">
        <v>833</v>
      </c>
      <c r="L133" t="s">
        <v>719</v>
      </c>
      <c r="M133" t="s">
        <v>720</v>
      </c>
      <c r="N133">
        <v>1</v>
      </c>
      <c r="O133">
        <v>1</v>
      </c>
      <c r="P133">
        <v>1</v>
      </c>
      <c r="Q133">
        <v>1</v>
      </c>
      <c r="R133">
        <v>1</v>
      </c>
      <c r="S133">
        <v>1</v>
      </c>
      <c r="T133">
        <v>0</v>
      </c>
      <c r="U133">
        <v>0</v>
      </c>
      <c r="V133">
        <v>0</v>
      </c>
      <c r="W133" s="1">
        <v>39825</v>
      </c>
      <c r="X133" s="1">
        <v>0</v>
      </c>
      <c r="Y133" s="1">
        <v>0</v>
      </c>
      <c r="Z133" s="1">
        <v>206.09</v>
      </c>
      <c r="AA133" s="1">
        <v>0</v>
      </c>
      <c r="AB133" s="1">
        <v>0</v>
      </c>
      <c r="AC133" s="1">
        <v>0</v>
      </c>
      <c r="AD133" s="1">
        <v>0</v>
      </c>
      <c r="AE133" s="1">
        <v>39825</v>
      </c>
      <c r="AF133" s="17">
        <v>43699</v>
      </c>
      <c r="AG133" s="17">
        <v>46987</v>
      </c>
      <c r="AH133" s="1">
        <v>53100</v>
      </c>
      <c r="AI133" s="16">
        <f t="shared" si="8"/>
        <v>2.0630136986301371</v>
      </c>
      <c r="AJ133" s="16">
        <f t="shared" si="10"/>
        <v>9.0082191780821912</v>
      </c>
      <c r="AK133" s="19">
        <v>6.2100000000000002E-2</v>
      </c>
      <c r="AL133" s="16">
        <f t="shared" si="9"/>
        <v>2.0630136986301371</v>
      </c>
      <c r="AM133" s="16">
        <f t="shared" si="11"/>
        <v>9.0082191780821912</v>
      </c>
      <c r="AN133" s="19">
        <v>6.2100000000000002E-2</v>
      </c>
      <c r="AO133" t="s">
        <v>721</v>
      </c>
      <c r="AP133" t="s">
        <v>722</v>
      </c>
      <c r="AQ133" s="20">
        <v>46234</v>
      </c>
    </row>
    <row r="134" spans="1:43" x14ac:dyDescent="0.3">
      <c r="A134" t="s">
        <v>897</v>
      </c>
      <c r="B134" t="s">
        <v>898</v>
      </c>
      <c r="C134">
        <v>5</v>
      </c>
      <c r="D134" t="s">
        <v>255</v>
      </c>
      <c r="E134" t="s">
        <v>716</v>
      </c>
      <c r="F134" t="s">
        <v>717</v>
      </c>
      <c r="G134" t="s">
        <v>215</v>
      </c>
      <c r="H134" t="s">
        <v>214</v>
      </c>
      <c r="I134" t="s">
        <v>832</v>
      </c>
      <c r="J134" t="s">
        <v>725</v>
      </c>
      <c r="K134" t="s">
        <v>833</v>
      </c>
      <c r="L134" t="s">
        <v>719</v>
      </c>
      <c r="M134" t="s">
        <v>720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0</v>
      </c>
      <c r="U134">
        <v>0</v>
      </c>
      <c r="V134">
        <v>0</v>
      </c>
      <c r="W134" s="1">
        <v>545750</v>
      </c>
      <c r="X134" s="1">
        <v>0</v>
      </c>
      <c r="Y134" s="1">
        <v>0</v>
      </c>
      <c r="Z134" s="1">
        <v>2565.02</v>
      </c>
      <c r="AA134" s="1">
        <v>0</v>
      </c>
      <c r="AB134" s="1">
        <v>0</v>
      </c>
      <c r="AC134" s="1">
        <v>0</v>
      </c>
      <c r="AD134" s="1">
        <v>0</v>
      </c>
      <c r="AE134" s="1">
        <v>545750</v>
      </c>
      <c r="AF134" s="17">
        <v>43700</v>
      </c>
      <c r="AG134" s="17">
        <v>46257</v>
      </c>
      <c r="AH134" s="1">
        <v>1091500</v>
      </c>
      <c r="AI134" s="16">
        <f t="shared" si="8"/>
        <v>6.3013698630136991E-2</v>
      </c>
      <c r="AJ134" s="16">
        <f t="shared" si="10"/>
        <v>7.0054794520547947</v>
      </c>
      <c r="AK134" s="19">
        <v>5.6399999999999999E-2</v>
      </c>
      <c r="AL134" s="16">
        <f t="shared" si="9"/>
        <v>6.3013698630136991E-2</v>
      </c>
      <c r="AM134" s="16">
        <f t="shared" si="11"/>
        <v>7.0054794520547947</v>
      </c>
      <c r="AN134" s="19">
        <v>5.6399999999999999E-2</v>
      </c>
      <c r="AO134" t="s">
        <v>721</v>
      </c>
      <c r="AP134" t="s">
        <v>722</v>
      </c>
      <c r="AQ134" s="20">
        <v>46234</v>
      </c>
    </row>
    <row r="135" spans="1:43" x14ac:dyDescent="0.3">
      <c r="A135" t="s">
        <v>899</v>
      </c>
      <c r="B135" t="s">
        <v>898</v>
      </c>
      <c r="C135">
        <v>6</v>
      </c>
      <c r="D135" t="s">
        <v>255</v>
      </c>
      <c r="E135" t="s">
        <v>716</v>
      </c>
      <c r="F135" t="s">
        <v>717</v>
      </c>
      <c r="G135" t="s">
        <v>215</v>
      </c>
      <c r="H135" t="s">
        <v>214</v>
      </c>
      <c r="I135" t="s">
        <v>832</v>
      </c>
      <c r="J135" t="s">
        <v>725</v>
      </c>
      <c r="K135" t="s">
        <v>833</v>
      </c>
      <c r="L135" t="s">
        <v>719</v>
      </c>
      <c r="M135" t="s">
        <v>720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0</v>
      </c>
      <c r="U135">
        <v>0</v>
      </c>
      <c r="V135">
        <v>0</v>
      </c>
      <c r="W135" s="1">
        <v>278971.67</v>
      </c>
      <c r="X135" s="1">
        <v>0</v>
      </c>
      <c r="Y135" s="1">
        <v>0</v>
      </c>
      <c r="Z135" s="1">
        <v>1378.59</v>
      </c>
      <c r="AA135" s="1">
        <v>0</v>
      </c>
      <c r="AB135" s="1">
        <v>0</v>
      </c>
      <c r="AC135" s="1">
        <v>0</v>
      </c>
      <c r="AD135" s="1">
        <v>0</v>
      </c>
      <c r="AE135" s="1">
        <v>278971.67</v>
      </c>
      <c r="AF135" s="17">
        <v>43700</v>
      </c>
      <c r="AG135" s="17">
        <v>46622</v>
      </c>
      <c r="AH135" s="1">
        <v>418457.5</v>
      </c>
      <c r="AI135" s="16">
        <f t="shared" si="8"/>
        <v>1.0630136986301371</v>
      </c>
      <c r="AJ135" s="16">
        <f t="shared" si="10"/>
        <v>8.0054794520547947</v>
      </c>
      <c r="AK135" s="19">
        <v>5.9299999999999999E-2</v>
      </c>
      <c r="AL135" s="16">
        <f t="shared" si="9"/>
        <v>1.0630136986301371</v>
      </c>
      <c r="AM135" s="16">
        <f t="shared" si="11"/>
        <v>8.0054794520547947</v>
      </c>
      <c r="AN135" s="19">
        <v>5.9299999999999999E-2</v>
      </c>
      <c r="AO135" t="s">
        <v>721</v>
      </c>
      <c r="AP135" t="s">
        <v>722</v>
      </c>
      <c r="AQ135" s="20">
        <v>46234</v>
      </c>
    </row>
    <row r="136" spans="1:43" x14ac:dyDescent="0.3">
      <c r="A136" t="s">
        <v>900</v>
      </c>
      <c r="B136" t="s">
        <v>901</v>
      </c>
      <c r="C136">
        <v>6</v>
      </c>
      <c r="D136" t="s">
        <v>255</v>
      </c>
      <c r="E136" t="s">
        <v>716</v>
      </c>
      <c r="F136" t="s">
        <v>717</v>
      </c>
      <c r="G136" t="s">
        <v>215</v>
      </c>
      <c r="H136" t="s">
        <v>214</v>
      </c>
      <c r="I136" t="s">
        <v>832</v>
      </c>
      <c r="J136" t="s">
        <v>725</v>
      </c>
      <c r="K136" t="s">
        <v>833</v>
      </c>
      <c r="L136" t="s">
        <v>719</v>
      </c>
      <c r="M136" t="s">
        <v>720</v>
      </c>
      <c r="N136">
        <v>1</v>
      </c>
      <c r="O136">
        <v>1</v>
      </c>
      <c r="P136">
        <v>1</v>
      </c>
      <c r="Q136">
        <v>1</v>
      </c>
      <c r="R136">
        <v>1</v>
      </c>
      <c r="S136">
        <v>1</v>
      </c>
      <c r="T136">
        <v>0</v>
      </c>
      <c r="U136">
        <v>0</v>
      </c>
      <c r="V136">
        <v>0</v>
      </c>
      <c r="W136" s="1">
        <v>808447.5</v>
      </c>
      <c r="X136" s="1">
        <v>0</v>
      </c>
      <c r="Y136" s="1">
        <v>0</v>
      </c>
      <c r="Z136" s="1">
        <v>3799.7</v>
      </c>
      <c r="AA136" s="1">
        <v>0</v>
      </c>
      <c r="AB136" s="1">
        <v>0</v>
      </c>
      <c r="AC136" s="1">
        <v>0</v>
      </c>
      <c r="AD136" s="1">
        <v>0</v>
      </c>
      <c r="AE136" s="1">
        <v>808447.5</v>
      </c>
      <c r="AF136" s="17">
        <v>43703</v>
      </c>
      <c r="AG136" s="17">
        <v>46260</v>
      </c>
      <c r="AH136" s="1">
        <v>1616895</v>
      </c>
      <c r="AI136" s="16">
        <f t="shared" si="8"/>
        <v>7.1232876712328766E-2</v>
      </c>
      <c r="AJ136" s="16">
        <f t="shared" si="10"/>
        <v>7.0054794520547947</v>
      </c>
      <c r="AK136" s="19">
        <v>5.6399999999999999E-2</v>
      </c>
      <c r="AL136" s="16">
        <f t="shared" si="9"/>
        <v>7.1232876712328766E-2</v>
      </c>
      <c r="AM136" s="16">
        <f t="shared" si="11"/>
        <v>7.0054794520547947</v>
      </c>
      <c r="AN136" s="19">
        <v>5.6399999999999999E-2</v>
      </c>
      <c r="AO136" t="s">
        <v>721</v>
      </c>
      <c r="AP136" t="s">
        <v>722</v>
      </c>
      <c r="AQ136" s="20">
        <v>46234</v>
      </c>
    </row>
    <row r="137" spans="1:43" x14ac:dyDescent="0.3">
      <c r="A137" t="s">
        <v>902</v>
      </c>
      <c r="B137" t="s">
        <v>901</v>
      </c>
      <c r="C137">
        <v>7</v>
      </c>
      <c r="D137" t="s">
        <v>255</v>
      </c>
      <c r="E137" t="s">
        <v>716</v>
      </c>
      <c r="F137" t="s">
        <v>717</v>
      </c>
      <c r="G137" t="s">
        <v>215</v>
      </c>
      <c r="H137" t="s">
        <v>214</v>
      </c>
      <c r="I137" t="s">
        <v>832</v>
      </c>
      <c r="J137" t="s">
        <v>725</v>
      </c>
      <c r="K137" t="s">
        <v>833</v>
      </c>
      <c r="L137" t="s">
        <v>719</v>
      </c>
      <c r="M137" t="s">
        <v>720</v>
      </c>
      <c r="N137">
        <v>1</v>
      </c>
      <c r="O137">
        <v>1</v>
      </c>
      <c r="P137">
        <v>1</v>
      </c>
      <c r="Q137">
        <v>1</v>
      </c>
      <c r="R137">
        <v>1</v>
      </c>
      <c r="S137">
        <v>1</v>
      </c>
      <c r="T137">
        <v>0</v>
      </c>
      <c r="U137">
        <v>0</v>
      </c>
      <c r="V137">
        <v>0</v>
      </c>
      <c r="W137" s="1">
        <v>472983.34</v>
      </c>
      <c r="X137" s="1">
        <v>0</v>
      </c>
      <c r="Y137" s="1">
        <v>0</v>
      </c>
      <c r="Z137" s="1">
        <v>2337.33</v>
      </c>
      <c r="AA137" s="1">
        <v>0</v>
      </c>
      <c r="AB137" s="1">
        <v>0</v>
      </c>
      <c r="AC137" s="1">
        <v>0</v>
      </c>
      <c r="AD137" s="1">
        <v>0</v>
      </c>
      <c r="AE137" s="1">
        <v>472983.34</v>
      </c>
      <c r="AF137" s="17">
        <v>43703</v>
      </c>
      <c r="AG137" s="17">
        <v>46625</v>
      </c>
      <c r="AH137" s="1">
        <v>709475</v>
      </c>
      <c r="AI137" s="16">
        <f t="shared" si="8"/>
        <v>1.0712328767123287</v>
      </c>
      <c r="AJ137" s="16">
        <f t="shared" si="10"/>
        <v>8.0054794520547947</v>
      </c>
      <c r="AK137" s="19">
        <v>5.9299999999999999E-2</v>
      </c>
      <c r="AL137" s="16">
        <f t="shared" si="9"/>
        <v>1.0712328767123287</v>
      </c>
      <c r="AM137" s="16">
        <f t="shared" si="11"/>
        <v>8.0054794520547947</v>
      </c>
      <c r="AN137" s="19">
        <v>5.9299999999999999E-2</v>
      </c>
      <c r="AO137" t="s">
        <v>721</v>
      </c>
      <c r="AP137" t="s">
        <v>722</v>
      </c>
      <c r="AQ137" s="20">
        <v>46234</v>
      </c>
    </row>
    <row r="138" spans="1:43" x14ac:dyDescent="0.3">
      <c r="A138" t="s">
        <v>903</v>
      </c>
      <c r="B138" t="s">
        <v>904</v>
      </c>
      <c r="C138">
        <v>7</v>
      </c>
      <c r="D138" t="s">
        <v>255</v>
      </c>
      <c r="E138" t="s">
        <v>716</v>
      </c>
      <c r="F138" t="s">
        <v>717</v>
      </c>
      <c r="G138" t="s">
        <v>215</v>
      </c>
      <c r="H138" t="s">
        <v>214</v>
      </c>
      <c r="I138" t="s">
        <v>832</v>
      </c>
      <c r="J138" t="s">
        <v>725</v>
      </c>
      <c r="K138" t="s">
        <v>833</v>
      </c>
      <c r="L138" t="s">
        <v>719</v>
      </c>
      <c r="M138" t="s">
        <v>720</v>
      </c>
      <c r="N138">
        <v>1</v>
      </c>
      <c r="O138">
        <v>1</v>
      </c>
      <c r="P138">
        <v>1</v>
      </c>
      <c r="Q138">
        <v>1</v>
      </c>
      <c r="R138">
        <v>1</v>
      </c>
      <c r="S138">
        <v>1</v>
      </c>
      <c r="T138">
        <v>0</v>
      </c>
      <c r="U138">
        <v>0</v>
      </c>
      <c r="V138">
        <v>0</v>
      </c>
      <c r="W138" s="1">
        <v>812503.75</v>
      </c>
      <c r="X138" s="1">
        <v>0</v>
      </c>
      <c r="Y138" s="1">
        <v>0</v>
      </c>
      <c r="Z138" s="1">
        <v>3818.77</v>
      </c>
      <c r="AA138" s="1">
        <v>0</v>
      </c>
      <c r="AB138" s="1">
        <v>0</v>
      </c>
      <c r="AC138" s="1">
        <v>0</v>
      </c>
      <c r="AD138" s="1">
        <v>0</v>
      </c>
      <c r="AE138" s="1">
        <v>812503.75</v>
      </c>
      <c r="AF138" s="17">
        <v>43704</v>
      </c>
      <c r="AG138" s="17">
        <v>46261</v>
      </c>
      <c r="AH138" s="1">
        <v>1625007.5</v>
      </c>
      <c r="AI138" s="16">
        <f t="shared" si="8"/>
        <v>7.3972602739726029E-2</v>
      </c>
      <c r="AJ138" s="16">
        <f t="shared" si="10"/>
        <v>7.0054794520547947</v>
      </c>
      <c r="AK138" s="19">
        <v>5.6399999999999999E-2</v>
      </c>
      <c r="AL138" s="16">
        <f t="shared" si="9"/>
        <v>7.3972602739726029E-2</v>
      </c>
      <c r="AM138" s="16">
        <f t="shared" si="11"/>
        <v>7.0054794520547947</v>
      </c>
      <c r="AN138" s="19">
        <v>5.6399999999999999E-2</v>
      </c>
      <c r="AO138" t="s">
        <v>721</v>
      </c>
      <c r="AP138" t="s">
        <v>722</v>
      </c>
      <c r="AQ138" s="20">
        <v>46234</v>
      </c>
    </row>
    <row r="139" spans="1:43" x14ac:dyDescent="0.3">
      <c r="A139" t="s">
        <v>905</v>
      </c>
      <c r="B139" t="s">
        <v>904</v>
      </c>
      <c r="C139">
        <v>8</v>
      </c>
      <c r="D139" t="s">
        <v>255</v>
      </c>
      <c r="E139" t="s">
        <v>716</v>
      </c>
      <c r="F139" t="s">
        <v>717</v>
      </c>
      <c r="G139" t="s">
        <v>215</v>
      </c>
      <c r="H139" t="s">
        <v>214</v>
      </c>
      <c r="I139" t="s">
        <v>832</v>
      </c>
      <c r="J139" t="s">
        <v>725</v>
      </c>
      <c r="K139" t="s">
        <v>833</v>
      </c>
      <c r="L139" t="s">
        <v>719</v>
      </c>
      <c r="M139" t="s">
        <v>720</v>
      </c>
      <c r="N139">
        <v>1</v>
      </c>
      <c r="O139">
        <v>1</v>
      </c>
      <c r="P139">
        <v>1</v>
      </c>
      <c r="Q139">
        <v>1</v>
      </c>
      <c r="R139">
        <v>1</v>
      </c>
      <c r="S139">
        <v>1</v>
      </c>
      <c r="T139">
        <v>0</v>
      </c>
      <c r="U139">
        <v>0</v>
      </c>
      <c r="V139">
        <v>0</v>
      </c>
      <c r="W139" s="1">
        <v>637200</v>
      </c>
      <c r="X139" s="1">
        <v>0</v>
      </c>
      <c r="Y139" s="1">
        <v>0</v>
      </c>
      <c r="Z139" s="1">
        <v>3148.83</v>
      </c>
      <c r="AA139" s="1">
        <v>0</v>
      </c>
      <c r="AB139" s="1">
        <v>0</v>
      </c>
      <c r="AC139" s="1">
        <v>0</v>
      </c>
      <c r="AD139" s="1">
        <v>0</v>
      </c>
      <c r="AE139" s="1">
        <v>637200</v>
      </c>
      <c r="AF139" s="17">
        <v>43704</v>
      </c>
      <c r="AG139" s="17">
        <v>46626</v>
      </c>
      <c r="AH139" s="1">
        <v>955800</v>
      </c>
      <c r="AI139" s="16">
        <f t="shared" si="8"/>
        <v>1.0739726027397261</v>
      </c>
      <c r="AJ139" s="16">
        <f t="shared" si="10"/>
        <v>8.0054794520547947</v>
      </c>
      <c r="AK139" s="19">
        <v>5.9299999999999999E-2</v>
      </c>
      <c r="AL139" s="16">
        <f t="shared" si="9"/>
        <v>1.0739726027397261</v>
      </c>
      <c r="AM139" s="16">
        <f t="shared" si="11"/>
        <v>8.0054794520547947</v>
      </c>
      <c r="AN139" s="19">
        <v>5.9299999999999999E-2</v>
      </c>
      <c r="AO139" t="s">
        <v>721</v>
      </c>
      <c r="AP139" t="s">
        <v>722</v>
      </c>
      <c r="AQ139" s="20">
        <v>46234</v>
      </c>
    </row>
    <row r="140" spans="1:43" x14ac:dyDescent="0.3">
      <c r="A140" t="s">
        <v>906</v>
      </c>
      <c r="B140" t="s">
        <v>907</v>
      </c>
      <c r="C140">
        <v>7</v>
      </c>
      <c r="D140" t="s">
        <v>255</v>
      </c>
      <c r="E140" t="s">
        <v>716</v>
      </c>
      <c r="F140" t="s">
        <v>717</v>
      </c>
      <c r="G140" t="s">
        <v>215</v>
      </c>
      <c r="H140" t="s">
        <v>214</v>
      </c>
      <c r="I140" t="s">
        <v>832</v>
      </c>
      <c r="J140" t="s">
        <v>725</v>
      </c>
      <c r="K140" t="s">
        <v>833</v>
      </c>
      <c r="L140" t="s">
        <v>719</v>
      </c>
      <c r="M140" t="s">
        <v>720</v>
      </c>
      <c r="N140">
        <v>1</v>
      </c>
      <c r="O140">
        <v>1</v>
      </c>
      <c r="P140">
        <v>1</v>
      </c>
      <c r="Q140">
        <v>1</v>
      </c>
      <c r="R140">
        <v>1</v>
      </c>
      <c r="S140">
        <v>1</v>
      </c>
      <c r="T140">
        <v>0</v>
      </c>
      <c r="U140">
        <v>0</v>
      </c>
      <c r="V140">
        <v>0</v>
      </c>
      <c r="W140" s="1">
        <v>602906.25</v>
      </c>
      <c r="X140" s="1">
        <v>0</v>
      </c>
      <c r="Y140" s="1">
        <v>0</v>
      </c>
      <c r="Z140" s="1">
        <v>2833.66</v>
      </c>
      <c r="AA140" s="1">
        <v>0</v>
      </c>
      <c r="AB140" s="1">
        <v>0</v>
      </c>
      <c r="AC140" s="1">
        <v>0</v>
      </c>
      <c r="AD140" s="1">
        <v>0</v>
      </c>
      <c r="AE140" s="1">
        <v>602906.25</v>
      </c>
      <c r="AF140" s="17">
        <v>43705</v>
      </c>
      <c r="AG140" s="17">
        <v>46262</v>
      </c>
      <c r="AH140" s="1">
        <v>1205812.5</v>
      </c>
      <c r="AI140" s="16">
        <f t="shared" si="8"/>
        <v>7.6712328767123292E-2</v>
      </c>
      <c r="AJ140" s="16">
        <f t="shared" si="10"/>
        <v>7.0054794520547947</v>
      </c>
      <c r="AK140" s="19">
        <v>5.6399999999999999E-2</v>
      </c>
      <c r="AL140" s="16">
        <f t="shared" si="9"/>
        <v>7.6712328767123292E-2</v>
      </c>
      <c r="AM140" s="16">
        <f t="shared" si="11"/>
        <v>7.0054794520547947</v>
      </c>
      <c r="AN140" s="19">
        <v>5.6399999999999999E-2</v>
      </c>
      <c r="AO140" t="s">
        <v>721</v>
      </c>
      <c r="AP140" t="s">
        <v>722</v>
      </c>
      <c r="AQ140" s="20">
        <v>46234</v>
      </c>
    </row>
    <row r="141" spans="1:43" x14ac:dyDescent="0.3">
      <c r="A141" t="s">
        <v>908</v>
      </c>
      <c r="B141" t="s">
        <v>907</v>
      </c>
      <c r="C141">
        <v>8</v>
      </c>
      <c r="D141" t="s">
        <v>255</v>
      </c>
      <c r="E141" t="s">
        <v>716</v>
      </c>
      <c r="F141" t="s">
        <v>717</v>
      </c>
      <c r="G141" t="s">
        <v>215</v>
      </c>
      <c r="H141" t="s">
        <v>214</v>
      </c>
      <c r="I141" t="s">
        <v>832</v>
      </c>
      <c r="J141" t="s">
        <v>725</v>
      </c>
      <c r="K141" t="s">
        <v>833</v>
      </c>
      <c r="L141" t="s">
        <v>719</v>
      </c>
      <c r="M141" t="s">
        <v>720</v>
      </c>
      <c r="N141">
        <v>1</v>
      </c>
      <c r="O141">
        <v>1</v>
      </c>
      <c r="P141">
        <v>1</v>
      </c>
      <c r="Q141">
        <v>1</v>
      </c>
      <c r="R141">
        <v>1</v>
      </c>
      <c r="S141">
        <v>1</v>
      </c>
      <c r="T141">
        <v>0</v>
      </c>
      <c r="U141">
        <v>0</v>
      </c>
      <c r="V141">
        <v>0</v>
      </c>
      <c r="W141" s="1">
        <v>281823.34000000003</v>
      </c>
      <c r="X141" s="1">
        <v>0</v>
      </c>
      <c r="Y141" s="1">
        <v>0</v>
      </c>
      <c r="Z141" s="1">
        <v>1392.68</v>
      </c>
      <c r="AA141" s="1">
        <v>0</v>
      </c>
      <c r="AB141" s="1">
        <v>0</v>
      </c>
      <c r="AC141" s="1">
        <v>0</v>
      </c>
      <c r="AD141" s="1">
        <v>0</v>
      </c>
      <c r="AE141" s="1">
        <v>281823.34000000003</v>
      </c>
      <c r="AF141" s="17">
        <v>43705</v>
      </c>
      <c r="AG141" s="17">
        <v>46627</v>
      </c>
      <c r="AH141" s="1">
        <v>422735</v>
      </c>
      <c r="AI141" s="16">
        <f t="shared" si="8"/>
        <v>1.0767123287671232</v>
      </c>
      <c r="AJ141" s="16">
        <f t="shared" si="10"/>
        <v>8.0054794520547947</v>
      </c>
      <c r="AK141" s="19">
        <v>5.9299999999999999E-2</v>
      </c>
      <c r="AL141" s="16">
        <f t="shared" si="9"/>
        <v>1.0767123287671232</v>
      </c>
      <c r="AM141" s="16">
        <f t="shared" si="11"/>
        <v>8.0054794520547947</v>
      </c>
      <c r="AN141" s="19">
        <v>5.9299999999999999E-2</v>
      </c>
      <c r="AO141" t="s">
        <v>721</v>
      </c>
      <c r="AP141" t="s">
        <v>722</v>
      </c>
      <c r="AQ141" s="20">
        <v>46234</v>
      </c>
    </row>
    <row r="142" spans="1:43" x14ac:dyDescent="0.3">
      <c r="A142" t="s">
        <v>909</v>
      </c>
      <c r="B142" t="s">
        <v>907</v>
      </c>
      <c r="C142">
        <v>9</v>
      </c>
      <c r="D142" t="s">
        <v>255</v>
      </c>
      <c r="E142" t="s">
        <v>716</v>
      </c>
      <c r="F142" t="s">
        <v>717</v>
      </c>
      <c r="G142" t="s">
        <v>215</v>
      </c>
      <c r="H142" t="s">
        <v>214</v>
      </c>
      <c r="I142" t="s">
        <v>832</v>
      </c>
      <c r="J142" t="s">
        <v>725</v>
      </c>
      <c r="K142" t="s">
        <v>833</v>
      </c>
      <c r="L142" t="s">
        <v>719</v>
      </c>
      <c r="M142" t="s">
        <v>720</v>
      </c>
      <c r="N142">
        <v>1</v>
      </c>
      <c r="O142">
        <v>1</v>
      </c>
      <c r="P142">
        <v>1</v>
      </c>
      <c r="Q142">
        <v>1</v>
      </c>
      <c r="R142">
        <v>1</v>
      </c>
      <c r="S142">
        <v>1</v>
      </c>
      <c r="T142">
        <v>0</v>
      </c>
      <c r="U142">
        <v>0</v>
      </c>
      <c r="V142">
        <v>0</v>
      </c>
      <c r="W142" s="1">
        <v>39825</v>
      </c>
      <c r="X142" s="1">
        <v>0</v>
      </c>
      <c r="Y142" s="1">
        <v>0</v>
      </c>
      <c r="Z142" s="1">
        <v>206.09</v>
      </c>
      <c r="AA142" s="1">
        <v>0</v>
      </c>
      <c r="AB142" s="1">
        <v>0</v>
      </c>
      <c r="AC142" s="1">
        <v>0</v>
      </c>
      <c r="AD142" s="1">
        <v>0</v>
      </c>
      <c r="AE142" s="1">
        <v>39825</v>
      </c>
      <c r="AF142" s="17">
        <v>43705</v>
      </c>
      <c r="AG142" s="17">
        <v>46993</v>
      </c>
      <c r="AH142" s="1">
        <v>53100</v>
      </c>
      <c r="AI142" s="16">
        <f t="shared" si="8"/>
        <v>2.0794520547945203</v>
      </c>
      <c r="AJ142" s="16">
        <f t="shared" si="10"/>
        <v>9.0082191780821912</v>
      </c>
      <c r="AK142" s="19">
        <v>6.2100000000000002E-2</v>
      </c>
      <c r="AL142" s="16">
        <f t="shared" si="9"/>
        <v>2.0794520547945203</v>
      </c>
      <c r="AM142" s="16">
        <f t="shared" si="11"/>
        <v>9.0082191780821912</v>
      </c>
      <c r="AN142" s="19">
        <v>6.2100000000000002E-2</v>
      </c>
      <c r="AO142" t="s">
        <v>721</v>
      </c>
      <c r="AP142" t="s">
        <v>722</v>
      </c>
      <c r="AQ142" s="20">
        <v>46234</v>
      </c>
    </row>
    <row r="143" spans="1:43" x14ac:dyDescent="0.3">
      <c r="A143" t="s">
        <v>910</v>
      </c>
      <c r="B143" t="s">
        <v>911</v>
      </c>
      <c r="C143">
        <v>7</v>
      </c>
      <c r="D143" t="s">
        <v>255</v>
      </c>
      <c r="E143" t="s">
        <v>716</v>
      </c>
      <c r="F143" t="s">
        <v>717</v>
      </c>
      <c r="G143" t="s">
        <v>215</v>
      </c>
      <c r="H143" t="s">
        <v>214</v>
      </c>
      <c r="I143" t="s">
        <v>832</v>
      </c>
      <c r="J143" t="s">
        <v>725</v>
      </c>
      <c r="K143" t="s">
        <v>833</v>
      </c>
      <c r="L143" t="s">
        <v>719</v>
      </c>
      <c r="M143" t="s">
        <v>720</v>
      </c>
      <c r="N143">
        <v>1</v>
      </c>
      <c r="O143">
        <v>1</v>
      </c>
      <c r="P143">
        <v>1</v>
      </c>
      <c r="Q143">
        <v>1</v>
      </c>
      <c r="R143">
        <v>1</v>
      </c>
      <c r="S143">
        <v>1</v>
      </c>
      <c r="T143">
        <v>0</v>
      </c>
      <c r="U143">
        <v>0</v>
      </c>
      <c r="V143">
        <v>0</v>
      </c>
      <c r="W143" s="1">
        <v>563376.25</v>
      </c>
      <c r="X143" s="1">
        <v>0</v>
      </c>
      <c r="Y143" s="1">
        <v>0</v>
      </c>
      <c r="Z143" s="1">
        <v>2647.87</v>
      </c>
      <c r="AA143" s="1">
        <v>0</v>
      </c>
      <c r="AB143" s="1">
        <v>0</v>
      </c>
      <c r="AC143" s="1">
        <v>0</v>
      </c>
      <c r="AD143" s="1">
        <v>0</v>
      </c>
      <c r="AE143" s="1">
        <v>563376.25</v>
      </c>
      <c r="AF143" s="17">
        <v>43706</v>
      </c>
      <c r="AG143" s="17">
        <v>46263</v>
      </c>
      <c r="AH143" s="1">
        <v>1126752.5</v>
      </c>
      <c r="AI143" s="16">
        <f t="shared" si="8"/>
        <v>7.9452054794520555E-2</v>
      </c>
      <c r="AJ143" s="16">
        <f t="shared" si="10"/>
        <v>7.0054794520547947</v>
      </c>
      <c r="AK143" s="19">
        <v>5.6399999999999999E-2</v>
      </c>
      <c r="AL143" s="16">
        <f t="shared" si="9"/>
        <v>7.9452054794520555E-2</v>
      </c>
      <c r="AM143" s="16">
        <f t="shared" si="11"/>
        <v>7.0054794520547947</v>
      </c>
      <c r="AN143" s="19">
        <v>5.6399999999999999E-2</v>
      </c>
      <c r="AO143" t="s">
        <v>721</v>
      </c>
      <c r="AP143" t="s">
        <v>722</v>
      </c>
      <c r="AQ143" s="20">
        <v>46234</v>
      </c>
    </row>
    <row r="144" spans="1:43" x14ac:dyDescent="0.3">
      <c r="A144" t="s">
        <v>912</v>
      </c>
      <c r="B144" t="s">
        <v>911</v>
      </c>
      <c r="C144">
        <v>8</v>
      </c>
      <c r="D144" t="s">
        <v>255</v>
      </c>
      <c r="E144" t="s">
        <v>716</v>
      </c>
      <c r="F144" t="s">
        <v>717</v>
      </c>
      <c r="G144" t="s">
        <v>215</v>
      </c>
      <c r="H144" t="s">
        <v>214</v>
      </c>
      <c r="I144" t="s">
        <v>832</v>
      </c>
      <c r="J144" t="s">
        <v>725</v>
      </c>
      <c r="K144" t="s">
        <v>833</v>
      </c>
      <c r="L144" t="s">
        <v>719</v>
      </c>
      <c r="M144" t="s">
        <v>720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0</v>
      </c>
      <c r="U144">
        <v>0</v>
      </c>
      <c r="V144">
        <v>0</v>
      </c>
      <c r="W144" s="1">
        <v>208663.34</v>
      </c>
      <c r="X144" s="1">
        <v>0</v>
      </c>
      <c r="Y144" s="1">
        <v>0</v>
      </c>
      <c r="Z144" s="1">
        <v>1031.1400000000001</v>
      </c>
      <c r="AA144" s="1">
        <v>0</v>
      </c>
      <c r="AB144" s="1">
        <v>0</v>
      </c>
      <c r="AC144" s="1">
        <v>0</v>
      </c>
      <c r="AD144" s="1">
        <v>0</v>
      </c>
      <c r="AE144" s="1">
        <v>208663.34</v>
      </c>
      <c r="AF144" s="17">
        <v>43706</v>
      </c>
      <c r="AG144" s="17">
        <v>46628</v>
      </c>
      <c r="AH144" s="1">
        <v>312995</v>
      </c>
      <c r="AI144" s="16">
        <f t="shared" si="8"/>
        <v>1.0794520547945206</v>
      </c>
      <c r="AJ144" s="16">
        <f t="shared" si="10"/>
        <v>8.0054794520547947</v>
      </c>
      <c r="AK144" s="19">
        <v>5.9299999999999999E-2</v>
      </c>
      <c r="AL144" s="16">
        <f t="shared" si="9"/>
        <v>1.0794520547945206</v>
      </c>
      <c r="AM144" s="16">
        <f t="shared" si="11"/>
        <v>8.0054794520547947</v>
      </c>
      <c r="AN144" s="19">
        <v>5.9299999999999999E-2</v>
      </c>
      <c r="AO144" t="s">
        <v>721</v>
      </c>
      <c r="AP144" t="s">
        <v>722</v>
      </c>
      <c r="AQ144" s="20">
        <v>46234</v>
      </c>
    </row>
    <row r="145" spans="1:43" x14ac:dyDescent="0.3">
      <c r="A145" t="s">
        <v>913</v>
      </c>
      <c r="B145" t="s">
        <v>911</v>
      </c>
      <c r="C145">
        <v>9</v>
      </c>
      <c r="D145" t="s">
        <v>255</v>
      </c>
      <c r="E145" t="s">
        <v>716</v>
      </c>
      <c r="F145" t="s">
        <v>717</v>
      </c>
      <c r="G145" t="s">
        <v>215</v>
      </c>
      <c r="H145" t="s">
        <v>214</v>
      </c>
      <c r="I145" t="s">
        <v>832</v>
      </c>
      <c r="J145" t="s">
        <v>725</v>
      </c>
      <c r="K145" t="s">
        <v>833</v>
      </c>
      <c r="L145" t="s">
        <v>719</v>
      </c>
      <c r="M145" t="s">
        <v>720</v>
      </c>
      <c r="N145">
        <v>1</v>
      </c>
      <c r="O145">
        <v>1</v>
      </c>
      <c r="P145">
        <v>1</v>
      </c>
      <c r="Q145">
        <v>1</v>
      </c>
      <c r="R145">
        <v>1</v>
      </c>
      <c r="S145">
        <v>1</v>
      </c>
      <c r="T145">
        <v>0</v>
      </c>
      <c r="U145">
        <v>0</v>
      </c>
      <c r="V145">
        <v>0</v>
      </c>
      <c r="W145" s="1">
        <v>34404.379999999997</v>
      </c>
      <c r="X145" s="1">
        <v>0</v>
      </c>
      <c r="Y145" s="1">
        <v>0</v>
      </c>
      <c r="Z145" s="1">
        <v>178.04</v>
      </c>
      <c r="AA145" s="1">
        <v>0</v>
      </c>
      <c r="AB145" s="1">
        <v>0</v>
      </c>
      <c r="AC145" s="1">
        <v>0</v>
      </c>
      <c r="AD145" s="1">
        <v>0</v>
      </c>
      <c r="AE145" s="1">
        <v>34404.379999999997</v>
      </c>
      <c r="AF145" s="17">
        <v>43706</v>
      </c>
      <c r="AG145" s="17">
        <v>46994</v>
      </c>
      <c r="AH145" s="1">
        <v>45872.5</v>
      </c>
      <c r="AI145" s="16">
        <f t="shared" si="8"/>
        <v>2.0821917808219177</v>
      </c>
      <c r="AJ145" s="16">
        <f t="shared" si="10"/>
        <v>9.0082191780821912</v>
      </c>
      <c r="AK145" s="19">
        <v>6.2100000000000002E-2</v>
      </c>
      <c r="AL145" s="16">
        <f t="shared" si="9"/>
        <v>2.0821917808219177</v>
      </c>
      <c r="AM145" s="16">
        <f t="shared" si="11"/>
        <v>9.0082191780821912</v>
      </c>
      <c r="AN145" s="19">
        <v>6.2100000000000002E-2</v>
      </c>
      <c r="AO145" t="s">
        <v>721</v>
      </c>
      <c r="AP145" t="s">
        <v>722</v>
      </c>
      <c r="AQ145" s="20">
        <v>46234</v>
      </c>
    </row>
    <row r="146" spans="1:43" x14ac:dyDescent="0.3">
      <c r="A146" t="s">
        <v>914</v>
      </c>
      <c r="B146" t="s">
        <v>915</v>
      </c>
      <c r="C146">
        <v>5</v>
      </c>
      <c r="D146" t="s">
        <v>255</v>
      </c>
      <c r="E146" t="s">
        <v>716</v>
      </c>
      <c r="F146" t="s">
        <v>717</v>
      </c>
      <c r="G146" t="s">
        <v>215</v>
      </c>
      <c r="H146" t="s">
        <v>214</v>
      </c>
      <c r="I146" t="s">
        <v>832</v>
      </c>
      <c r="J146" t="s">
        <v>725</v>
      </c>
      <c r="K146" t="s">
        <v>833</v>
      </c>
      <c r="L146" t="s">
        <v>719</v>
      </c>
      <c r="M146" t="s">
        <v>720</v>
      </c>
      <c r="N146">
        <v>1</v>
      </c>
      <c r="O146">
        <v>1</v>
      </c>
      <c r="P146">
        <v>1</v>
      </c>
      <c r="Q146">
        <v>1</v>
      </c>
      <c r="R146">
        <v>1</v>
      </c>
      <c r="S146">
        <v>1</v>
      </c>
      <c r="T146">
        <v>0</v>
      </c>
      <c r="U146">
        <v>0</v>
      </c>
      <c r="V146">
        <v>0</v>
      </c>
      <c r="W146" s="1">
        <v>555116.25</v>
      </c>
      <c r="X146" s="1">
        <v>0</v>
      </c>
      <c r="Y146" s="1">
        <v>0</v>
      </c>
      <c r="Z146" s="1">
        <v>2609.0500000000002</v>
      </c>
      <c r="AA146" s="1">
        <v>0</v>
      </c>
      <c r="AB146" s="1">
        <v>0</v>
      </c>
      <c r="AC146" s="1">
        <v>0</v>
      </c>
      <c r="AD146" s="1">
        <v>0</v>
      </c>
      <c r="AE146" s="1">
        <v>555116.25</v>
      </c>
      <c r="AF146" s="17">
        <v>43707</v>
      </c>
      <c r="AG146" s="17">
        <v>46264</v>
      </c>
      <c r="AH146" s="1">
        <v>1110232.5</v>
      </c>
      <c r="AI146" s="16">
        <f t="shared" si="8"/>
        <v>8.2191780821917804E-2</v>
      </c>
      <c r="AJ146" s="16">
        <f t="shared" si="10"/>
        <v>7.0054794520547947</v>
      </c>
      <c r="AK146" s="19">
        <v>5.6399999999999999E-2</v>
      </c>
      <c r="AL146" s="16">
        <f t="shared" si="9"/>
        <v>8.2191780821917804E-2</v>
      </c>
      <c r="AM146" s="16">
        <f t="shared" si="11"/>
        <v>7.0054794520547947</v>
      </c>
      <c r="AN146" s="19">
        <v>5.6399999999999999E-2</v>
      </c>
      <c r="AO146" t="s">
        <v>721</v>
      </c>
      <c r="AP146" t="s">
        <v>722</v>
      </c>
      <c r="AQ146" s="20">
        <v>46234</v>
      </c>
    </row>
    <row r="147" spans="1:43" x14ac:dyDescent="0.3">
      <c r="A147" t="s">
        <v>916</v>
      </c>
      <c r="B147" t="s">
        <v>915</v>
      </c>
      <c r="C147">
        <v>6</v>
      </c>
      <c r="D147" t="s">
        <v>255</v>
      </c>
      <c r="E147" t="s">
        <v>716</v>
      </c>
      <c r="F147" t="s">
        <v>717</v>
      </c>
      <c r="G147" t="s">
        <v>215</v>
      </c>
      <c r="H147" t="s">
        <v>214</v>
      </c>
      <c r="I147" t="s">
        <v>832</v>
      </c>
      <c r="J147" t="s">
        <v>725</v>
      </c>
      <c r="K147" t="s">
        <v>833</v>
      </c>
      <c r="L147" t="s">
        <v>719</v>
      </c>
      <c r="M147" t="s">
        <v>720</v>
      </c>
      <c r="N147">
        <v>1</v>
      </c>
      <c r="O147">
        <v>1</v>
      </c>
      <c r="P147">
        <v>1</v>
      </c>
      <c r="Q147">
        <v>1</v>
      </c>
      <c r="R147">
        <v>1</v>
      </c>
      <c r="S147">
        <v>1</v>
      </c>
      <c r="T147">
        <v>0</v>
      </c>
      <c r="U147">
        <v>0</v>
      </c>
      <c r="V147">
        <v>0</v>
      </c>
      <c r="W147" s="1">
        <v>243080</v>
      </c>
      <c r="X147" s="1">
        <v>0</v>
      </c>
      <c r="Y147" s="1">
        <v>0</v>
      </c>
      <c r="Z147" s="1">
        <v>1201.22</v>
      </c>
      <c r="AA147" s="1">
        <v>0</v>
      </c>
      <c r="AB147" s="1">
        <v>0</v>
      </c>
      <c r="AC147" s="1">
        <v>0</v>
      </c>
      <c r="AD147" s="1">
        <v>0</v>
      </c>
      <c r="AE147" s="1">
        <v>243080</v>
      </c>
      <c r="AF147" s="17">
        <v>43707</v>
      </c>
      <c r="AG147" s="17">
        <v>46629</v>
      </c>
      <c r="AH147" s="1">
        <v>364620</v>
      </c>
      <c r="AI147" s="16">
        <f t="shared" si="8"/>
        <v>1.0821917808219179</v>
      </c>
      <c r="AJ147" s="16">
        <f t="shared" si="10"/>
        <v>8.0054794520547947</v>
      </c>
      <c r="AK147" s="19">
        <v>5.9299999999999999E-2</v>
      </c>
      <c r="AL147" s="16">
        <f t="shared" si="9"/>
        <v>1.0821917808219179</v>
      </c>
      <c r="AM147" s="16">
        <f t="shared" si="11"/>
        <v>8.0054794520547947</v>
      </c>
      <c r="AN147" s="19">
        <v>5.9299999999999999E-2</v>
      </c>
      <c r="AO147" t="s">
        <v>721</v>
      </c>
      <c r="AP147" t="s">
        <v>722</v>
      </c>
      <c r="AQ147" s="20">
        <v>46234</v>
      </c>
    </row>
    <row r="148" spans="1:43" x14ac:dyDescent="0.3">
      <c r="A148" t="s">
        <v>917</v>
      </c>
      <c r="B148" t="s">
        <v>915</v>
      </c>
      <c r="C148">
        <v>7</v>
      </c>
      <c r="D148" t="s">
        <v>255</v>
      </c>
      <c r="E148" t="s">
        <v>716</v>
      </c>
      <c r="F148" t="s">
        <v>717</v>
      </c>
      <c r="G148" t="s">
        <v>215</v>
      </c>
      <c r="H148" t="s">
        <v>214</v>
      </c>
      <c r="I148" t="s">
        <v>832</v>
      </c>
      <c r="J148" t="s">
        <v>725</v>
      </c>
      <c r="K148" t="s">
        <v>833</v>
      </c>
      <c r="L148" t="s">
        <v>719</v>
      </c>
      <c r="M148" t="s">
        <v>720</v>
      </c>
      <c r="N148">
        <v>1</v>
      </c>
      <c r="O148">
        <v>1</v>
      </c>
      <c r="P148">
        <v>1</v>
      </c>
      <c r="Q148">
        <v>1</v>
      </c>
      <c r="R148">
        <v>1</v>
      </c>
      <c r="S148">
        <v>1</v>
      </c>
      <c r="T148">
        <v>0</v>
      </c>
      <c r="U148">
        <v>0</v>
      </c>
      <c r="V148">
        <v>0</v>
      </c>
      <c r="W148" s="1">
        <v>39825</v>
      </c>
      <c r="X148" s="1">
        <v>0</v>
      </c>
      <c r="Y148" s="1">
        <v>0</v>
      </c>
      <c r="Z148" s="1">
        <v>206.09</v>
      </c>
      <c r="AA148" s="1">
        <v>0</v>
      </c>
      <c r="AB148" s="1">
        <v>0</v>
      </c>
      <c r="AC148" s="1">
        <v>0</v>
      </c>
      <c r="AD148" s="1">
        <v>0</v>
      </c>
      <c r="AE148" s="1">
        <v>39825</v>
      </c>
      <c r="AF148" s="17">
        <v>43707</v>
      </c>
      <c r="AG148" s="17">
        <v>46995</v>
      </c>
      <c r="AH148" s="1">
        <v>53100</v>
      </c>
      <c r="AI148" s="16">
        <f t="shared" si="8"/>
        <v>2.0849315068493151</v>
      </c>
      <c r="AJ148" s="16">
        <f t="shared" si="10"/>
        <v>9.0082191780821912</v>
      </c>
      <c r="AK148" s="19">
        <v>6.2100000000000002E-2</v>
      </c>
      <c r="AL148" s="16">
        <f t="shared" si="9"/>
        <v>2.0849315068493151</v>
      </c>
      <c r="AM148" s="16">
        <f t="shared" si="11"/>
        <v>9.0082191780821912</v>
      </c>
      <c r="AN148" s="19">
        <v>6.2100000000000002E-2</v>
      </c>
      <c r="AO148" t="s">
        <v>721</v>
      </c>
      <c r="AP148" t="s">
        <v>722</v>
      </c>
      <c r="AQ148" s="20">
        <v>46234</v>
      </c>
    </row>
    <row r="149" spans="1:43" x14ac:dyDescent="0.3">
      <c r="A149" t="s">
        <v>918</v>
      </c>
      <c r="B149" t="s">
        <v>919</v>
      </c>
      <c r="C149">
        <v>7</v>
      </c>
      <c r="D149" t="s">
        <v>255</v>
      </c>
      <c r="E149" t="s">
        <v>716</v>
      </c>
      <c r="F149" t="s">
        <v>717</v>
      </c>
      <c r="G149" t="s">
        <v>215</v>
      </c>
      <c r="H149" t="s">
        <v>214</v>
      </c>
      <c r="I149" t="s">
        <v>832</v>
      </c>
      <c r="J149" t="s">
        <v>725</v>
      </c>
      <c r="K149" t="s">
        <v>833</v>
      </c>
      <c r="L149" t="s">
        <v>719</v>
      </c>
      <c r="M149" t="s">
        <v>720</v>
      </c>
      <c r="N149">
        <v>1</v>
      </c>
      <c r="O149">
        <v>1</v>
      </c>
      <c r="P149">
        <v>1</v>
      </c>
      <c r="Q149">
        <v>1</v>
      </c>
      <c r="R149">
        <v>1</v>
      </c>
      <c r="S149">
        <v>1</v>
      </c>
      <c r="T149">
        <v>0</v>
      </c>
      <c r="U149">
        <v>0</v>
      </c>
      <c r="V149">
        <v>0</v>
      </c>
      <c r="W149" s="1">
        <v>1968018.75</v>
      </c>
      <c r="X149" s="1">
        <v>0</v>
      </c>
      <c r="Y149" s="1">
        <v>0</v>
      </c>
      <c r="Z149" s="1">
        <v>9249.69</v>
      </c>
      <c r="AA149" s="1">
        <v>0</v>
      </c>
      <c r="AB149" s="1">
        <v>0</v>
      </c>
      <c r="AC149" s="1">
        <v>0</v>
      </c>
      <c r="AD149" s="1">
        <v>0</v>
      </c>
      <c r="AE149" s="1">
        <v>1968018.75</v>
      </c>
      <c r="AF149" s="17">
        <v>43714</v>
      </c>
      <c r="AG149" s="17">
        <v>46271</v>
      </c>
      <c r="AH149" s="1">
        <v>3936037.5</v>
      </c>
      <c r="AI149" s="16">
        <f t="shared" si="8"/>
        <v>0.10136986301369863</v>
      </c>
      <c r="AJ149" s="16">
        <f t="shared" si="10"/>
        <v>7.0054794520547947</v>
      </c>
      <c r="AK149" s="19">
        <v>5.6399999999999999E-2</v>
      </c>
      <c r="AL149" s="16">
        <f t="shared" si="9"/>
        <v>0.10136986301369863</v>
      </c>
      <c r="AM149" s="16">
        <f t="shared" si="11"/>
        <v>7.0054794520547947</v>
      </c>
      <c r="AN149" s="19">
        <v>5.6399999999999999E-2</v>
      </c>
      <c r="AO149" t="s">
        <v>721</v>
      </c>
      <c r="AP149" t="s">
        <v>722</v>
      </c>
      <c r="AQ149" s="20">
        <v>46234</v>
      </c>
    </row>
    <row r="150" spans="1:43" x14ac:dyDescent="0.3">
      <c r="A150" t="s">
        <v>920</v>
      </c>
      <c r="B150" t="s">
        <v>919</v>
      </c>
      <c r="C150">
        <v>8</v>
      </c>
      <c r="D150" t="s">
        <v>255</v>
      </c>
      <c r="E150" t="s">
        <v>716</v>
      </c>
      <c r="F150" t="s">
        <v>717</v>
      </c>
      <c r="G150" t="s">
        <v>215</v>
      </c>
      <c r="H150" t="s">
        <v>214</v>
      </c>
      <c r="I150" t="s">
        <v>832</v>
      </c>
      <c r="J150" t="s">
        <v>725</v>
      </c>
      <c r="K150" t="s">
        <v>833</v>
      </c>
      <c r="L150" t="s">
        <v>719</v>
      </c>
      <c r="M150" t="s">
        <v>720</v>
      </c>
      <c r="N150">
        <v>1</v>
      </c>
      <c r="O150">
        <v>1</v>
      </c>
      <c r="P150">
        <v>1</v>
      </c>
      <c r="Q150">
        <v>1</v>
      </c>
      <c r="R150">
        <v>1</v>
      </c>
      <c r="S150">
        <v>1</v>
      </c>
      <c r="T150">
        <v>0</v>
      </c>
      <c r="U150">
        <v>0</v>
      </c>
      <c r="V150">
        <v>0</v>
      </c>
      <c r="W150" s="1">
        <v>1645903.34</v>
      </c>
      <c r="X150" s="1">
        <v>0</v>
      </c>
      <c r="Y150" s="1">
        <v>0</v>
      </c>
      <c r="Z150" s="1">
        <v>8133.51</v>
      </c>
      <c r="AA150" s="1">
        <v>0</v>
      </c>
      <c r="AB150" s="1">
        <v>0</v>
      </c>
      <c r="AC150" s="1">
        <v>0</v>
      </c>
      <c r="AD150" s="1">
        <v>0</v>
      </c>
      <c r="AE150" s="1">
        <v>1645903.34</v>
      </c>
      <c r="AF150" s="17">
        <v>43714</v>
      </c>
      <c r="AG150" s="17">
        <v>46636</v>
      </c>
      <c r="AH150" s="1">
        <v>2468855</v>
      </c>
      <c r="AI150" s="16">
        <f t="shared" si="8"/>
        <v>1.1013698630136985</v>
      </c>
      <c r="AJ150" s="16">
        <f t="shared" si="10"/>
        <v>8.0054794520547947</v>
      </c>
      <c r="AK150" s="19">
        <v>5.9299999999999999E-2</v>
      </c>
      <c r="AL150" s="16">
        <f t="shared" si="9"/>
        <v>1.1013698630136985</v>
      </c>
      <c r="AM150" s="16">
        <f t="shared" si="11"/>
        <v>8.0054794520547947</v>
      </c>
      <c r="AN150" s="19">
        <v>5.9299999999999999E-2</v>
      </c>
      <c r="AO150" t="s">
        <v>721</v>
      </c>
      <c r="AP150" t="s">
        <v>722</v>
      </c>
      <c r="AQ150" s="20">
        <v>46234</v>
      </c>
    </row>
    <row r="151" spans="1:43" x14ac:dyDescent="0.3">
      <c r="A151" t="s">
        <v>921</v>
      </c>
      <c r="B151" t="s">
        <v>919</v>
      </c>
      <c r="C151">
        <v>9</v>
      </c>
      <c r="D151" t="s">
        <v>255</v>
      </c>
      <c r="E151" t="s">
        <v>716</v>
      </c>
      <c r="F151" t="s">
        <v>717</v>
      </c>
      <c r="G151" t="s">
        <v>215</v>
      </c>
      <c r="H151" t="s">
        <v>214</v>
      </c>
      <c r="I151" t="s">
        <v>832</v>
      </c>
      <c r="J151" t="s">
        <v>725</v>
      </c>
      <c r="K151" t="s">
        <v>833</v>
      </c>
      <c r="L151" t="s">
        <v>719</v>
      </c>
      <c r="M151" t="s">
        <v>720</v>
      </c>
      <c r="N151">
        <v>1</v>
      </c>
      <c r="O151">
        <v>1</v>
      </c>
      <c r="P151">
        <v>1</v>
      </c>
      <c r="Q151">
        <v>1</v>
      </c>
      <c r="R151">
        <v>1</v>
      </c>
      <c r="S151">
        <v>1</v>
      </c>
      <c r="T151">
        <v>0</v>
      </c>
      <c r="U151">
        <v>0</v>
      </c>
      <c r="V151">
        <v>0</v>
      </c>
      <c r="W151" s="1">
        <v>199125</v>
      </c>
      <c r="X151" s="1">
        <v>0</v>
      </c>
      <c r="Y151" s="1">
        <v>0</v>
      </c>
      <c r="Z151" s="1">
        <v>1030.47</v>
      </c>
      <c r="AA151" s="1">
        <v>0</v>
      </c>
      <c r="AB151" s="1">
        <v>0</v>
      </c>
      <c r="AC151" s="1">
        <v>0</v>
      </c>
      <c r="AD151" s="1">
        <v>0</v>
      </c>
      <c r="AE151" s="1">
        <v>199125</v>
      </c>
      <c r="AF151" s="17">
        <v>43714</v>
      </c>
      <c r="AG151" s="17">
        <v>47002</v>
      </c>
      <c r="AH151" s="1">
        <v>265500</v>
      </c>
      <c r="AI151" s="16">
        <f t="shared" si="8"/>
        <v>2.1041095890410957</v>
      </c>
      <c r="AJ151" s="16">
        <f t="shared" si="10"/>
        <v>9.0082191780821912</v>
      </c>
      <c r="AK151" s="19">
        <v>6.2100000000000002E-2</v>
      </c>
      <c r="AL151" s="16">
        <f t="shared" si="9"/>
        <v>2.1041095890410957</v>
      </c>
      <c r="AM151" s="16">
        <f t="shared" si="11"/>
        <v>9.0082191780821912</v>
      </c>
      <c r="AN151" s="19">
        <v>6.2100000000000002E-2</v>
      </c>
      <c r="AO151" t="s">
        <v>721</v>
      </c>
      <c r="AP151" t="s">
        <v>722</v>
      </c>
      <c r="AQ151" s="20">
        <v>46234</v>
      </c>
    </row>
    <row r="152" spans="1:43" x14ac:dyDescent="0.3">
      <c r="A152" t="s">
        <v>922</v>
      </c>
      <c r="B152" t="s">
        <v>923</v>
      </c>
      <c r="C152">
        <v>3</v>
      </c>
      <c r="D152" t="s">
        <v>255</v>
      </c>
      <c r="E152" t="s">
        <v>716</v>
      </c>
      <c r="F152" t="s">
        <v>717</v>
      </c>
      <c r="G152" t="s">
        <v>215</v>
      </c>
      <c r="H152" t="s">
        <v>214</v>
      </c>
      <c r="I152" t="s">
        <v>832</v>
      </c>
      <c r="J152" t="s">
        <v>725</v>
      </c>
      <c r="K152" t="s">
        <v>833</v>
      </c>
      <c r="L152" t="s">
        <v>719</v>
      </c>
      <c r="M152" t="s">
        <v>720</v>
      </c>
      <c r="N152">
        <v>1</v>
      </c>
      <c r="O152">
        <v>1</v>
      </c>
      <c r="P152">
        <v>1</v>
      </c>
      <c r="Q152">
        <v>1</v>
      </c>
      <c r="R152">
        <v>1</v>
      </c>
      <c r="S152">
        <v>1</v>
      </c>
      <c r="T152">
        <v>0</v>
      </c>
      <c r="U152">
        <v>0</v>
      </c>
      <c r="V152">
        <v>0</v>
      </c>
      <c r="W152" s="1">
        <v>35400</v>
      </c>
      <c r="X152" s="1">
        <v>0</v>
      </c>
      <c r="Y152" s="1">
        <v>0</v>
      </c>
      <c r="Z152" s="1">
        <v>174.93</v>
      </c>
      <c r="AA152" s="1">
        <v>0</v>
      </c>
      <c r="AB152" s="1">
        <v>0</v>
      </c>
      <c r="AC152" s="1">
        <v>0</v>
      </c>
      <c r="AD152" s="1">
        <v>0</v>
      </c>
      <c r="AE152" s="1">
        <v>35400</v>
      </c>
      <c r="AF152" s="17">
        <v>43714</v>
      </c>
      <c r="AG152" s="17">
        <v>46636</v>
      </c>
      <c r="AH152" s="1">
        <v>53100</v>
      </c>
      <c r="AI152" s="16">
        <f t="shared" si="8"/>
        <v>1.1013698630136985</v>
      </c>
      <c r="AJ152" s="16">
        <f t="shared" si="10"/>
        <v>8.0054794520547947</v>
      </c>
      <c r="AK152" s="19">
        <v>5.9299999999999999E-2</v>
      </c>
      <c r="AL152" s="16">
        <f t="shared" si="9"/>
        <v>1.1013698630136985</v>
      </c>
      <c r="AM152" s="16">
        <f t="shared" si="11"/>
        <v>8.0054794520547947</v>
      </c>
      <c r="AN152" s="19">
        <v>5.9299999999999999E-2</v>
      </c>
      <c r="AO152" t="s">
        <v>721</v>
      </c>
      <c r="AP152" t="s">
        <v>722</v>
      </c>
      <c r="AQ152" s="20">
        <v>46234</v>
      </c>
    </row>
    <row r="153" spans="1:43" x14ac:dyDescent="0.3">
      <c r="A153" t="s">
        <v>924</v>
      </c>
      <c r="B153" t="s">
        <v>925</v>
      </c>
      <c r="C153">
        <v>10</v>
      </c>
      <c r="D153" t="s">
        <v>255</v>
      </c>
      <c r="E153" t="s">
        <v>716</v>
      </c>
      <c r="F153" t="s">
        <v>717</v>
      </c>
      <c r="G153" t="s">
        <v>215</v>
      </c>
      <c r="H153" t="s">
        <v>214</v>
      </c>
      <c r="I153" t="s">
        <v>832</v>
      </c>
      <c r="J153" t="s">
        <v>725</v>
      </c>
      <c r="K153" t="s">
        <v>833</v>
      </c>
      <c r="L153" t="s">
        <v>719</v>
      </c>
      <c r="M153" t="s">
        <v>720</v>
      </c>
      <c r="N153">
        <v>1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0</v>
      </c>
      <c r="U153">
        <v>0</v>
      </c>
      <c r="V153">
        <v>0</v>
      </c>
      <c r="W153" s="1">
        <v>38350</v>
      </c>
      <c r="X153" s="1">
        <v>0</v>
      </c>
      <c r="Y153" s="1">
        <v>0</v>
      </c>
      <c r="Z153" s="1">
        <v>207.73</v>
      </c>
      <c r="AA153" s="1">
        <v>0</v>
      </c>
      <c r="AB153" s="1">
        <v>0</v>
      </c>
      <c r="AC153" s="1">
        <v>0</v>
      </c>
      <c r="AD153" s="1">
        <v>0</v>
      </c>
      <c r="AE153" s="1">
        <v>38350</v>
      </c>
      <c r="AF153" s="17">
        <v>43721</v>
      </c>
      <c r="AG153" s="17">
        <v>47374</v>
      </c>
      <c r="AH153" s="1">
        <v>47937.5</v>
      </c>
      <c r="AI153" s="16">
        <f t="shared" si="8"/>
        <v>3.1232876712328768</v>
      </c>
      <c r="AJ153" s="16">
        <f t="shared" si="10"/>
        <v>10.008219178082191</v>
      </c>
      <c r="AK153" s="19">
        <v>6.5000000000000002E-2</v>
      </c>
      <c r="AL153" s="16">
        <f t="shared" si="9"/>
        <v>3.1232876712328768</v>
      </c>
      <c r="AM153" s="16">
        <f t="shared" si="11"/>
        <v>10.008219178082191</v>
      </c>
      <c r="AN153" s="19">
        <v>6.5000000000000002E-2</v>
      </c>
      <c r="AO153" t="s">
        <v>721</v>
      </c>
      <c r="AP153" t="s">
        <v>722</v>
      </c>
      <c r="AQ153" s="20">
        <v>46234</v>
      </c>
    </row>
    <row r="154" spans="1:43" x14ac:dyDescent="0.3">
      <c r="A154" t="s">
        <v>926</v>
      </c>
      <c r="B154" t="s">
        <v>925</v>
      </c>
      <c r="C154">
        <v>7</v>
      </c>
      <c r="D154" t="s">
        <v>255</v>
      </c>
      <c r="E154" t="s">
        <v>716</v>
      </c>
      <c r="F154" t="s">
        <v>717</v>
      </c>
      <c r="G154" t="s">
        <v>215</v>
      </c>
      <c r="H154" t="s">
        <v>214</v>
      </c>
      <c r="I154" t="s">
        <v>832</v>
      </c>
      <c r="J154" t="s">
        <v>725</v>
      </c>
      <c r="K154" t="s">
        <v>833</v>
      </c>
      <c r="L154" t="s">
        <v>719</v>
      </c>
      <c r="M154" t="s">
        <v>720</v>
      </c>
      <c r="N154">
        <v>1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0</v>
      </c>
      <c r="U154">
        <v>0</v>
      </c>
      <c r="V154">
        <v>0</v>
      </c>
      <c r="W154" s="1">
        <v>4379201.25</v>
      </c>
      <c r="X154" s="1">
        <v>0</v>
      </c>
      <c r="Y154" s="1">
        <v>0</v>
      </c>
      <c r="Z154" s="1">
        <v>20582.25</v>
      </c>
      <c r="AA154" s="1">
        <v>0</v>
      </c>
      <c r="AB154" s="1">
        <v>0</v>
      </c>
      <c r="AC154" s="1">
        <v>0</v>
      </c>
      <c r="AD154" s="1">
        <v>0</v>
      </c>
      <c r="AE154" s="1">
        <v>4379201.25</v>
      </c>
      <c r="AF154" s="17">
        <v>43721</v>
      </c>
      <c r="AG154" s="17">
        <v>46278</v>
      </c>
      <c r="AH154" s="1">
        <v>8758402.5</v>
      </c>
      <c r="AI154" s="16">
        <f t="shared" si="8"/>
        <v>0.12054794520547946</v>
      </c>
      <c r="AJ154" s="16">
        <f t="shared" si="10"/>
        <v>7.0054794520547947</v>
      </c>
      <c r="AK154" s="19">
        <v>5.6399999999999999E-2</v>
      </c>
      <c r="AL154" s="16">
        <f t="shared" si="9"/>
        <v>0.12054794520547946</v>
      </c>
      <c r="AM154" s="16">
        <f t="shared" si="11"/>
        <v>7.0054794520547947</v>
      </c>
      <c r="AN154" s="19">
        <v>5.6399999999999999E-2</v>
      </c>
      <c r="AO154" t="s">
        <v>721</v>
      </c>
      <c r="AP154" t="s">
        <v>722</v>
      </c>
      <c r="AQ154" s="20">
        <v>46234</v>
      </c>
    </row>
    <row r="155" spans="1:43" x14ac:dyDescent="0.3">
      <c r="A155" t="s">
        <v>927</v>
      </c>
      <c r="B155" t="s">
        <v>925</v>
      </c>
      <c r="C155">
        <v>8</v>
      </c>
      <c r="D155" t="s">
        <v>255</v>
      </c>
      <c r="E155" t="s">
        <v>716</v>
      </c>
      <c r="F155" t="s">
        <v>717</v>
      </c>
      <c r="G155" t="s">
        <v>215</v>
      </c>
      <c r="H155" t="s">
        <v>214</v>
      </c>
      <c r="I155" t="s">
        <v>832</v>
      </c>
      <c r="J155" t="s">
        <v>725</v>
      </c>
      <c r="K155" t="s">
        <v>833</v>
      </c>
      <c r="L155" t="s">
        <v>719</v>
      </c>
      <c r="M155" t="s">
        <v>720</v>
      </c>
      <c r="N155">
        <v>1</v>
      </c>
      <c r="O155">
        <v>1</v>
      </c>
      <c r="P155">
        <v>1</v>
      </c>
      <c r="Q155">
        <v>1</v>
      </c>
      <c r="R155">
        <v>1</v>
      </c>
      <c r="S155">
        <v>1</v>
      </c>
      <c r="T155">
        <v>0</v>
      </c>
      <c r="U155">
        <v>0</v>
      </c>
      <c r="V155">
        <v>0</v>
      </c>
      <c r="W155" s="1">
        <v>2316635</v>
      </c>
      <c r="X155" s="1">
        <v>0</v>
      </c>
      <c r="Y155" s="1">
        <v>0</v>
      </c>
      <c r="Z155" s="1">
        <v>11448.04</v>
      </c>
      <c r="AA155" s="1">
        <v>0</v>
      </c>
      <c r="AB155" s="1">
        <v>0</v>
      </c>
      <c r="AC155" s="1">
        <v>0</v>
      </c>
      <c r="AD155" s="1">
        <v>0</v>
      </c>
      <c r="AE155" s="1">
        <v>2316635</v>
      </c>
      <c r="AF155" s="17">
        <v>43721</v>
      </c>
      <c r="AG155" s="17">
        <v>46643</v>
      </c>
      <c r="AH155" s="1">
        <v>3474952.5</v>
      </c>
      <c r="AI155" s="16">
        <f t="shared" si="8"/>
        <v>1.1205479452054794</v>
      </c>
      <c r="AJ155" s="16">
        <f t="shared" si="10"/>
        <v>8.0054794520547947</v>
      </c>
      <c r="AK155" s="19">
        <v>5.9299999999999999E-2</v>
      </c>
      <c r="AL155" s="16">
        <f t="shared" si="9"/>
        <v>1.1205479452054794</v>
      </c>
      <c r="AM155" s="16">
        <f t="shared" si="11"/>
        <v>8.0054794520547947</v>
      </c>
      <c r="AN155" s="19">
        <v>5.9299999999999999E-2</v>
      </c>
      <c r="AO155" t="s">
        <v>721</v>
      </c>
      <c r="AP155" t="s">
        <v>722</v>
      </c>
      <c r="AQ155" s="20">
        <v>46234</v>
      </c>
    </row>
    <row r="156" spans="1:43" x14ac:dyDescent="0.3">
      <c r="A156" t="s">
        <v>928</v>
      </c>
      <c r="B156" t="s">
        <v>925</v>
      </c>
      <c r="C156">
        <v>9</v>
      </c>
      <c r="D156" t="s">
        <v>255</v>
      </c>
      <c r="E156" t="s">
        <v>716</v>
      </c>
      <c r="F156" t="s">
        <v>717</v>
      </c>
      <c r="G156" t="s">
        <v>215</v>
      </c>
      <c r="H156" t="s">
        <v>214</v>
      </c>
      <c r="I156" t="s">
        <v>832</v>
      </c>
      <c r="J156" t="s">
        <v>725</v>
      </c>
      <c r="K156" t="s">
        <v>833</v>
      </c>
      <c r="L156" t="s">
        <v>719</v>
      </c>
      <c r="M156" t="s">
        <v>720</v>
      </c>
      <c r="N156">
        <v>1</v>
      </c>
      <c r="O156">
        <v>1</v>
      </c>
      <c r="P156">
        <v>1</v>
      </c>
      <c r="Q156">
        <v>1</v>
      </c>
      <c r="R156">
        <v>1</v>
      </c>
      <c r="S156">
        <v>1</v>
      </c>
      <c r="T156">
        <v>0</v>
      </c>
      <c r="U156">
        <v>0</v>
      </c>
      <c r="V156">
        <v>0</v>
      </c>
      <c r="W156" s="1">
        <v>199125</v>
      </c>
      <c r="X156" s="1">
        <v>0</v>
      </c>
      <c r="Y156" s="1">
        <v>0</v>
      </c>
      <c r="Z156" s="1">
        <v>1030.47</v>
      </c>
      <c r="AA156" s="1">
        <v>0</v>
      </c>
      <c r="AB156" s="1">
        <v>0</v>
      </c>
      <c r="AC156" s="1">
        <v>0</v>
      </c>
      <c r="AD156" s="1">
        <v>0</v>
      </c>
      <c r="AE156" s="1">
        <v>199125</v>
      </c>
      <c r="AF156" s="17">
        <v>43721</v>
      </c>
      <c r="AG156" s="17">
        <v>47009</v>
      </c>
      <c r="AH156" s="1">
        <v>265500</v>
      </c>
      <c r="AI156" s="16">
        <f t="shared" si="8"/>
        <v>2.1232876712328768</v>
      </c>
      <c r="AJ156" s="16">
        <f t="shared" si="10"/>
        <v>9.0082191780821912</v>
      </c>
      <c r="AK156" s="19">
        <v>6.2100000000000002E-2</v>
      </c>
      <c r="AL156" s="16">
        <f t="shared" si="9"/>
        <v>2.1232876712328768</v>
      </c>
      <c r="AM156" s="16">
        <f t="shared" si="11"/>
        <v>9.0082191780821912</v>
      </c>
      <c r="AN156" s="19">
        <v>6.2100000000000002E-2</v>
      </c>
      <c r="AO156" t="s">
        <v>721</v>
      </c>
      <c r="AP156" t="s">
        <v>722</v>
      </c>
      <c r="AQ156" s="20">
        <v>46234</v>
      </c>
    </row>
    <row r="157" spans="1:43" x14ac:dyDescent="0.3">
      <c r="A157" t="s">
        <v>929</v>
      </c>
      <c r="B157" t="s">
        <v>930</v>
      </c>
      <c r="C157">
        <v>7</v>
      </c>
      <c r="D157" t="s">
        <v>255</v>
      </c>
      <c r="E157" t="s">
        <v>716</v>
      </c>
      <c r="F157" t="s">
        <v>717</v>
      </c>
      <c r="G157" t="s">
        <v>215</v>
      </c>
      <c r="H157" t="s">
        <v>214</v>
      </c>
      <c r="I157" t="s">
        <v>832</v>
      </c>
      <c r="J157" t="s">
        <v>725</v>
      </c>
      <c r="K157" t="s">
        <v>833</v>
      </c>
      <c r="L157" t="s">
        <v>719</v>
      </c>
      <c r="M157" t="s">
        <v>720</v>
      </c>
      <c r="N157">
        <v>1</v>
      </c>
      <c r="O157">
        <v>1</v>
      </c>
      <c r="P157">
        <v>1</v>
      </c>
      <c r="Q157">
        <v>1</v>
      </c>
      <c r="R157">
        <v>1</v>
      </c>
      <c r="S157">
        <v>1</v>
      </c>
      <c r="T157">
        <v>0</v>
      </c>
      <c r="U157">
        <v>0</v>
      </c>
      <c r="V157">
        <v>0</v>
      </c>
      <c r="W157" s="1">
        <v>53100</v>
      </c>
      <c r="X157" s="1">
        <v>0</v>
      </c>
      <c r="Y157" s="1">
        <v>0</v>
      </c>
      <c r="Z157" s="1">
        <v>249.57</v>
      </c>
      <c r="AA157" s="1">
        <v>0</v>
      </c>
      <c r="AB157" s="1">
        <v>0</v>
      </c>
      <c r="AC157" s="1">
        <v>0</v>
      </c>
      <c r="AD157" s="1">
        <v>0</v>
      </c>
      <c r="AE157" s="1">
        <v>53100</v>
      </c>
      <c r="AF157" s="17">
        <v>43725</v>
      </c>
      <c r="AG157" s="17">
        <v>46282</v>
      </c>
      <c r="AH157" s="1">
        <v>106200</v>
      </c>
      <c r="AI157" s="16">
        <f t="shared" si="8"/>
        <v>0.13150684931506848</v>
      </c>
      <c r="AJ157" s="16">
        <f t="shared" si="10"/>
        <v>7.0054794520547947</v>
      </c>
      <c r="AK157" s="19">
        <v>5.6399999999999999E-2</v>
      </c>
      <c r="AL157" s="16">
        <f t="shared" si="9"/>
        <v>0.13150684931506848</v>
      </c>
      <c r="AM157" s="16">
        <f t="shared" si="11"/>
        <v>7.0054794520547947</v>
      </c>
      <c r="AN157" s="19">
        <v>5.6399999999999999E-2</v>
      </c>
      <c r="AO157" t="s">
        <v>721</v>
      </c>
      <c r="AP157" t="s">
        <v>722</v>
      </c>
      <c r="AQ157" s="20">
        <v>46234</v>
      </c>
    </row>
    <row r="158" spans="1:43" x14ac:dyDescent="0.3">
      <c r="A158" t="s">
        <v>931</v>
      </c>
      <c r="B158" t="s">
        <v>930</v>
      </c>
      <c r="C158">
        <v>8</v>
      </c>
      <c r="D158" t="s">
        <v>255</v>
      </c>
      <c r="E158" t="s">
        <v>716</v>
      </c>
      <c r="F158" t="s">
        <v>717</v>
      </c>
      <c r="G158" t="s">
        <v>215</v>
      </c>
      <c r="H158" t="s">
        <v>214</v>
      </c>
      <c r="I158" t="s">
        <v>832</v>
      </c>
      <c r="J158" t="s">
        <v>725</v>
      </c>
      <c r="K158" t="s">
        <v>833</v>
      </c>
      <c r="L158" t="s">
        <v>719</v>
      </c>
      <c r="M158" t="s">
        <v>720</v>
      </c>
      <c r="N158">
        <v>1</v>
      </c>
      <c r="O158">
        <v>1</v>
      </c>
      <c r="P158">
        <v>1</v>
      </c>
      <c r="Q158">
        <v>1</v>
      </c>
      <c r="R158">
        <v>1</v>
      </c>
      <c r="S158">
        <v>1</v>
      </c>
      <c r="T158">
        <v>0</v>
      </c>
      <c r="U158">
        <v>0</v>
      </c>
      <c r="V158">
        <v>0</v>
      </c>
      <c r="W158" s="1">
        <v>89581.67</v>
      </c>
      <c r="X158" s="1">
        <v>0</v>
      </c>
      <c r="Y158" s="1">
        <v>0</v>
      </c>
      <c r="Z158" s="1">
        <v>442.68</v>
      </c>
      <c r="AA158" s="1">
        <v>0</v>
      </c>
      <c r="AB158" s="1">
        <v>0</v>
      </c>
      <c r="AC158" s="1">
        <v>0</v>
      </c>
      <c r="AD158" s="1">
        <v>0</v>
      </c>
      <c r="AE158" s="1">
        <v>89581.67</v>
      </c>
      <c r="AF158" s="17">
        <v>43725</v>
      </c>
      <c r="AG158" s="17">
        <v>46647</v>
      </c>
      <c r="AH158" s="1">
        <v>134372.5</v>
      </c>
      <c r="AI158" s="16">
        <f t="shared" si="8"/>
        <v>1.1315068493150684</v>
      </c>
      <c r="AJ158" s="16">
        <f t="shared" si="10"/>
        <v>8.0054794520547947</v>
      </c>
      <c r="AK158" s="19">
        <v>5.9299999999999999E-2</v>
      </c>
      <c r="AL158" s="16">
        <f t="shared" si="9"/>
        <v>1.1315068493150684</v>
      </c>
      <c r="AM158" s="16">
        <f t="shared" si="11"/>
        <v>8.0054794520547947</v>
      </c>
      <c r="AN158" s="19">
        <v>5.9299999999999999E-2</v>
      </c>
      <c r="AO158" t="s">
        <v>721</v>
      </c>
      <c r="AP158" t="s">
        <v>722</v>
      </c>
      <c r="AQ158" s="20">
        <v>46234</v>
      </c>
    </row>
    <row r="159" spans="1:43" x14ac:dyDescent="0.3">
      <c r="A159" t="s">
        <v>932</v>
      </c>
      <c r="B159" t="s">
        <v>930</v>
      </c>
      <c r="C159">
        <v>9</v>
      </c>
      <c r="D159" t="s">
        <v>255</v>
      </c>
      <c r="E159" t="s">
        <v>716</v>
      </c>
      <c r="F159" t="s">
        <v>717</v>
      </c>
      <c r="G159" t="s">
        <v>215</v>
      </c>
      <c r="H159" t="s">
        <v>214</v>
      </c>
      <c r="I159" t="s">
        <v>832</v>
      </c>
      <c r="J159" t="s">
        <v>725</v>
      </c>
      <c r="K159" t="s">
        <v>833</v>
      </c>
      <c r="L159" t="s">
        <v>719</v>
      </c>
      <c r="M159" t="s">
        <v>720</v>
      </c>
      <c r="N159">
        <v>1</v>
      </c>
      <c r="O159">
        <v>1</v>
      </c>
      <c r="P159">
        <v>1</v>
      </c>
      <c r="Q159">
        <v>1</v>
      </c>
      <c r="R159">
        <v>1</v>
      </c>
      <c r="S159">
        <v>1</v>
      </c>
      <c r="T159">
        <v>0</v>
      </c>
      <c r="U159">
        <v>0</v>
      </c>
      <c r="V159">
        <v>0</v>
      </c>
      <c r="W159" s="1">
        <v>39825</v>
      </c>
      <c r="X159" s="1">
        <v>0</v>
      </c>
      <c r="Y159" s="1">
        <v>0</v>
      </c>
      <c r="Z159" s="1">
        <v>206.09</v>
      </c>
      <c r="AA159" s="1">
        <v>0</v>
      </c>
      <c r="AB159" s="1">
        <v>0</v>
      </c>
      <c r="AC159" s="1">
        <v>0</v>
      </c>
      <c r="AD159" s="1">
        <v>0</v>
      </c>
      <c r="AE159" s="1">
        <v>39825</v>
      </c>
      <c r="AF159" s="17">
        <v>43725</v>
      </c>
      <c r="AG159" s="17">
        <v>47013</v>
      </c>
      <c r="AH159" s="1">
        <v>53100</v>
      </c>
      <c r="AI159" s="16">
        <f t="shared" si="8"/>
        <v>2.1342465753424658</v>
      </c>
      <c r="AJ159" s="16">
        <f t="shared" si="10"/>
        <v>9.0082191780821912</v>
      </c>
      <c r="AK159" s="19">
        <v>6.2100000000000002E-2</v>
      </c>
      <c r="AL159" s="16">
        <f t="shared" si="9"/>
        <v>2.1342465753424658</v>
      </c>
      <c r="AM159" s="16">
        <f t="shared" si="11"/>
        <v>9.0082191780821912</v>
      </c>
      <c r="AN159" s="19">
        <v>6.2100000000000002E-2</v>
      </c>
      <c r="AO159" t="s">
        <v>721</v>
      </c>
      <c r="AP159" t="s">
        <v>722</v>
      </c>
      <c r="AQ159" s="20">
        <v>46234</v>
      </c>
    </row>
    <row r="160" spans="1:43" x14ac:dyDescent="0.3">
      <c r="A160" t="s">
        <v>933</v>
      </c>
      <c r="B160" t="s">
        <v>934</v>
      </c>
      <c r="C160">
        <v>10</v>
      </c>
      <c r="D160" t="s">
        <v>255</v>
      </c>
      <c r="E160" t="s">
        <v>716</v>
      </c>
      <c r="F160" t="s">
        <v>717</v>
      </c>
      <c r="G160" t="s">
        <v>215</v>
      </c>
      <c r="H160" t="s">
        <v>214</v>
      </c>
      <c r="I160" t="s">
        <v>832</v>
      </c>
      <c r="J160" t="s">
        <v>725</v>
      </c>
      <c r="K160" t="s">
        <v>833</v>
      </c>
      <c r="L160" t="s">
        <v>719</v>
      </c>
      <c r="M160" t="s">
        <v>720</v>
      </c>
      <c r="N160">
        <v>1</v>
      </c>
      <c r="O160">
        <v>1</v>
      </c>
      <c r="P160">
        <v>1</v>
      </c>
      <c r="Q160">
        <v>1</v>
      </c>
      <c r="R160">
        <v>1</v>
      </c>
      <c r="S160">
        <v>1</v>
      </c>
      <c r="T160">
        <v>0</v>
      </c>
      <c r="U160">
        <v>0</v>
      </c>
      <c r="V160">
        <v>0</v>
      </c>
      <c r="W160" s="1">
        <v>42480</v>
      </c>
      <c r="X160" s="1">
        <v>0</v>
      </c>
      <c r="Y160" s="1">
        <v>0</v>
      </c>
      <c r="Z160" s="1">
        <v>230.1</v>
      </c>
      <c r="AA160" s="1">
        <v>0</v>
      </c>
      <c r="AB160" s="1">
        <v>0</v>
      </c>
      <c r="AC160" s="1">
        <v>0</v>
      </c>
      <c r="AD160" s="1">
        <v>0</v>
      </c>
      <c r="AE160" s="1">
        <v>42480</v>
      </c>
      <c r="AF160" s="17">
        <v>43728</v>
      </c>
      <c r="AG160" s="17">
        <v>47381</v>
      </c>
      <c r="AH160" s="1">
        <v>53100</v>
      </c>
      <c r="AI160" s="16">
        <f t="shared" si="8"/>
        <v>3.1424657534246574</v>
      </c>
      <c r="AJ160" s="16">
        <f t="shared" si="10"/>
        <v>10.008219178082191</v>
      </c>
      <c r="AK160" s="19">
        <v>6.5000000000000002E-2</v>
      </c>
      <c r="AL160" s="16">
        <f t="shared" si="9"/>
        <v>3.1424657534246574</v>
      </c>
      <c r="AM160" s="16">
        <f t="shared" si="11"/>
        <v>10.008219178082191</v>
      </c>
      <c r="AN160" s="19">
        <v>6.5000000000000002E-2</v>
      </c>
      <c r="AO160" t="s">
        <v>721</v>
      </c>
      <c r="AP160" t="s">
        <v>722</v>
      </c>
      <c r="AQ160" s="20">
        <v>46234</v>
      </c>
    </row>
    <row r="161" spans="1:43" x14ac:dyDescent="0.3">
      <c r="A161" t="s">
        <v>935</v>
      </c>
      <c r="B161" t="s">
        <v>934</v>
      </c>
      <c r="C161">
        <v>7</v>
      </c>
      <c r="D161" t="s">
        <v>255</v>
      </c>
      <c r="E161" t="s">
        <v>716</v>
      </c>
      <c r="F161" t="s">
        <v>717</v>
      </c>
      <c r="G161" t="s">
        <v>215</v>
      </c>
      <c r="H161" t="s">
        <v>214</v>
      </c>
      <c r="I161" t="s">
        <v>832</v>
      </c>
      <c r="J161" t="s">
        <v>725</v>
      </c>
      <c r="K161" t="s">
        <v>833</v>
      </c>
      <c r="L161" t="s">
        <v>719</v>
      </c>
      <c r="M161" t="s">
        <v>720</v>
      </c>
      <c r="N161">
        <v>1</v>
      </c>
      <c r="O161">
        <v>1</v>
      </c>
      <c r="P161">
        <v>1</v>
      </c>
      <c r="Q161">
        <v>1</v>
      </c>
      <c r="R161">
        <v>1</v>
      </c>
      <c r="S161">
        <v>1</v>
      </c>
      <c r="T161">
        <v>0</v>
      </c>
      <c r="U161">
        <v>0</v>
      </c>
      <c r="V161">
        <v>0</v>
      </c>
      <c r="W161" s="1">
        <v>3784628.75</v>
      </c>
      <c r="X161" s="1">
        <v>0</v>
      </c>
      <c r="Y161" s="1">
        <v>0</v>
      </c>
      <c r="Z161" s="1">
        <v>17787.759999999998</v>
      </c>
      <c r="AA161" s="1">
        <v>0</v>
      </c>
      <c r="AB161" s="1">
        <v>0</v>
      </c>
      <c r="AC161" s="1">
        <v>0</v>
      </c>
      <c r="AD161" s="1">
        <v>0</v>
      </c>
      <c r="AE161" s="1">
        <v>3784628.75</v>
      </c>
      <c r="AF161" s="17">
        <v>43728</v>
      </c>
      <c r="AG161" s="17">
        <v>46285</v>
      </c>
      <c r="AH161" s="1">
        <v>7569257.5</v>
      </c>
      <c r="AI161" s="16">
        <f t="shared" si="8"/>
        <v>0.13972602739726028</v>
      </c>
      <c r="AJ161" s="16">
        <f t="shared" si="10"/>
        <v>7.0054794520547947</v>
      </c>
      <c r="AK161" s="19">
        <v>5.6399999999999999E-2</v>
      </c>
      <c r="AL161" s="16">
        <f t="shared" si="9"/>
        <v>0.13972602739726028</v>
      </c>
      <c r="AM161" s="16">
        <f t="shared" si="11"/>
        <v>7.0054794520547947</v>
      </c>
      <c r="AN161" s="19">
        <v>5.6399999999999999E-2</v>
      </c>
      <c r="AO161" t="s">
        <v>721</v>
      </c>
      <c r="AP161" t="s">
        <v>722</v>
      </c>
      <c r="AQ161" s="20">
        <v>46234</v>
      </c>
    </row>
    <row r="162" spans="1:43" x14ac:dyDescent="0.3">
      <c r="A162" t="s">
        <v>936</v>
      </c>
      <c r="B162" t="s">
        <v>934</v>
      </c>
      <c r="C162">
        <v>8</v>
      </c>
      <c r="D162" t="s">
        <v>255</v>
      </c>
      <c r="E162" t="s">
        <v>716</v>
      </c>
      <c r="F162" t="s">
        <v>717</v>
      </c>
      <c r="G162" t="s">
        <v>215</v>
      </c>
      <c r="H162" t="s">
        <v>214</v>
      </c>
      <c r="I162" t="s">
        <v>832</v>
      </c>
      <c r="J162" t="s">
        <v>725</v>
      </c>
      <c r="K162" t="s">
        <v>833</v>
      </c>
      <c r="L162" t="s">
        <v>719</v>
      </c>
      <c r="M162" t="s">
        <v>720</v>
      </c>
      <c r="N162">
        <v>1</v>
      </c>
      <c r="O162">
        <v>1</v>
      </c>
      <c r="P162">
        <v>1</v>
      </c>
      <c r="Q162">
        <v>1</v>
      </c>
      <c r="R162">
        <v>1</v>
      </c>
      <c r="S162">
        <v>1</v>
      </c>
      <c r="T162">
        <v>0</v>
      </c>
      <c r="U162">
        <v>0</v>
      </c>
      <c r="V162">
        <v>0</v>
      </c>
      <c r="W162" s="1">
        <v>2603571.67</v>
      </c>
      <c r="X162" s="1">
        <v>0</v>
      </c>
      <c r="Y162" s="1">
        <v>0</v>
      </c>
      <c r="Z162" s="1">
        <v>12865.98</v>
      </c>
      <c r="AA162" s="1">
        <v>0</v>
      </c>
      <c r="AB162" s="1">
        <v>0</v>
      </c>
      <c r="AC162" s="1">
        <v>0</v>
      </c>
      <c r="AD162" s="1">
        <v>0</v>
      </c>
      <c r="AE162" s="1">
        <v>2603571.67</v>
      </c>
      <c r="AF162" s="17">
        <v>43728</v>
      </c>
      <c r="AG162" s="17">
        <v>46650</v>
      </c>
      <c r="AH162" s="1">
        <v>3905357.5</v>
      </c>
      <c r="AI162" s="16">
        <f t="shared" si="8"/>
        <v>1.1397260273972603</v>
      </c>
      <c r="AJ162" s="16">
        <f t="shared" si="10"/>
        <v>8.0054794520547947</v>
      </c>
      <c r="AK162" s="19">
        <v>5.9299999999999999E-2</v>
      </c>
      <c r="AL162" s="16">
        <f t="shared" si="9"/>
        <v>1.1397260273972603</v>
      </c>
      <c r="AM162" s="16">
        <f t="shared" si="11"/>
        <v>8.0054794520547947</v>
      </c>
      <c r="AN162" s="19">
        <v>5.9299999999999999E-2</v>
      </c>
      <c r="AO162" t="s">
        <v>721</v>
      </c>
      <c r="AP162" t="s">
        <v>722</v>
      </c>
      <c r="AQ162" s="20">
        <v>46234</v>
      </c>
    </row>
    <row r="163" spans="1:43" x14ac:dyDescent="0.3">
      <c r="A163" t="s">
        <v>937</v>
      </c>
      <c r="B163" t="s">
        <v>934</v>
      </c>
      <c r="C163">
        <v>9</v>
      </c>
      <c r="D163" t="s">
        <v>255</v>
      </c>
      <c r="E163" t="s">
        <v>716</v>
      </c>
      <c r="F163" t="s">
        <v>717</v>
      </c>
      <c r="G163" t="s">
        <v>215</v>
      </c>
      <c r="H163" t="s">
        <v>214</v>
      </c>
      <c r="I163" t="s">
        <v>832</v>
      </c>
      <c r="J163" t="s">
        <v>725</v>
      </c>
      <c r="K163" t="s">
        <v>833</v>
      </c>
      <c r="L163" t="s">
        <v>719</v>
      </c>
      <c r="M163" t="s">
        <v>720</v>
      </c>
      <c r="N163">
        <v>1</v>
      </c>
      <c r="O163">
        <v>1</v>
      </c>
      <c r="P163">
        <v>1</v>
      </c>
      <c r="Q163">
        <v>1</v>
      </c>
      <c r="R163">
        <v>1</v>
      </c>
      <c r="S163">
        <v>1</v>
      </c>
      <c r="T163">
        <v>0</v>
      </c>
      <c r="U163">
        <v>0</v>
      </c>
      <c r="V163">
        <v>0</v>
      </c>
      <c r="W163" s="1">
        <v>149786.25</v>
      </c>
      <c r="X163" s="1">
        <v>0</v>
      </c>
      <c r="Y163" s="1">
        <v>0</v>
      </c>
      <c r="Z163" s="1">
        <v>775.14</v>
      </c>
      <c r="AA163" s="1">
        <v>0</v>
      </c>
      <c r="AB163" s="1">
        <v>0</v>
      </c>
      <c r="AC163" s="1">
        <v>0</v>
      </c>
      <c r="AD163" s="1">
        <v>0</v>
      </c>
      <c r="AE163" s="1">
        <v>149786.25</v>
      </c>
      <c r="AF163" s="17">
        <v>43728</v>
      </c>
      <c r="AG163" s="17">
        <v>47016</v>
      </c>
      <c r="AH163" s="1">
        <v>199715</v>
      </c>
      <c r="AI163" s="16">
        <f t="shared" si="8"/>
        <v>2.1424657534246574</v>
      </c>
      <c r="AJ163" s="16">
        <f t="shared" si="10"/>
        <v>9.0082191780821912</v>
      </c>
      <c r="AK163" s="19">
        <v>6.2100000000000002E-2</v>
      </c>
      <c r="AL163" s="16">
        <f t="shared" si="9"/>
        <v>2.1424657534246574</v>
      </c>
      <c r="AM163" s="16">
        <f t="shared" si="11"/>
        <v>9.0082191780821912</v>
      </c>
      <c r="AN163" s="19">
        <v>6.2100000000000002E-2</v>
      </c>
      <c r="AO163" t="s">
        <v>721</v>
      </c>
      <c r="AP163" t="s">
        <v>722</v>
      </c>
      <c r="AQ163" s="20">
        <v>46234</v>
      </c>
    </row>
    <row r="164" spans="1:43" x14ac:dyDescent="0.3">
      <c r="A164" t="s">
        <v>938</v>
      </c>
      <c r="B164" t="s">
        <v>939</v>
      </c>
      <c r="C164">
        <v>2</v>
      </c>
      <c r="D164" t="s">
        <v>255</v>
      </c>
      <c r="E164" t="s">
        <v>716</v>
      </c>
      <c r="F164" t="s">
        <v>717</v>
      </c>
      <c r="G164" t="s">
        <v>215</v>
      </c>
      <c r="H164" t="s">
        <v>214</v>
      </c>
      <c r="I164" t="s">
        <v>832</v>
      </c>
      <c r="J164" t="s">
        <v>725</v>
      </c>
      <c r="K164" t="s">
        <v>833</v>
      </c>
      <c r="L164" t="s">
        <v>719</v>
      </c>
      <c r="M164" t="s">
        <v>720</v>
      </c>
      <c r="N164">
        <v>1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0</v>
      </c>
      <c r="U164">
        <v>0</v>
      </c>
      <c r="V164">
        <v>0</v>
      </c>
      <c r="W164" s="1">
        <v>26550</v>
      </c>
      <c r="X164" s="1">
        <v>0</v>
      </c>
      <c r="Y164" s="1">
        <v>0</v>
      </c>
      <c r="Z164" s="1">
        <v>124.79</v>
      </c>
      <c r="AA164" s="1">
        <v>0</v>
      </c>
      <c r="AB164" s="1">
        <v>0</v>
      </c>
      <c r="AC164" s="1">
        <v>0</v>
      </c>
      <c r="AD164" s="1">
        <v>0</v>
      </c>
      <c r="AE164" s="1">
        <v>26550</v>
      </c>
      <c r="AF164" s="17">
        <v>43728</v>
      </c>
      <c r="AG164" s="17">
        <v>46285</v>
      </c>
      <c r="AH164" s="1">
        <v>53100</v>
      </c>
      <c r="AI164" s="16">
        <f t="shared" si="8"/>
        <v>0.13972602739726028</v>
      </c>
      <c r="AJ164" s="16">
        <f t="shared" si="10"/>
        <v>7.0054794520547947</v>
      </c>
      <c r="AK164" s="19">
        <v>5.6399999999999999E-2</v>
      </c>
      <c r="AL164" s="16">
        <f t="shared" si="9"/>
        <v>0.13972602739726028</v>
      </c>
      <c r="AM164" s="16">
        <f t="shared" si="11"/>
        <v>7.0054794520547947</v>
      </c>
      <c r="AN164" s="19">
        <v>5.6399999999999999E-2</v>
      </c>
      <c r="AO164" t="s">
        <v>721</v>
      </c>
      <c r="AP164" t="s">
        <v>722</v>
      </c>
      <c r="AQ164" s="20">
        <v>46234</v>
      </c>
    </row>
    <row r="165" spans="1:43" x14ac:dyDescent="0.3">
      <c r="A165" t="s">
        <v>940</v>
      </c>
      <c r="B165" t="s">
        <v>939</v>
      </c>
      <c r="C165">
        <v>3</v>
      </c>
      <c r="D165" t="s">
        <v>255</v>
      </c>
      <c r="E165" t="s">
        <v>716</v>
      </c>
      <c r="F165" t="s">
        <v>717</v>
      </c>
      <c r="G165" t="s">
        <v>215</v>
      </c>
      <c r="H165" t="s">
        <v>214</v>
      </c>
      <c r="I165" t="s">
        <v>832</v>
      </c>
      <c r="J165" t="s">
        <v>725</v>
      </c>
      <c r="K165" t="s">
        <v>833</v>
      </c>
      <c r="L165" t="s">
        <v>719</v>
      </c>
      <c r="M165" t="s">
        <v>720</v>
      </c>
      <c r="N165">
        <v>1</v>
      </c>
      <c r="O165">
        <v>1</v>
      </c>
      <c r="P165">
        <v>1</v>
      </c>
      <c r="Q165">
        <v>1</v>
      </c>
      <c r="R165">
        <v>1</v>
      </c>
      <c r="S165">
        <v>1</v>
      </c>
      <c r="T165">
        <v>0</v>
      </c>
      <c r="U165">
        <v>0</v>
      </c>
      <c r="V165">
        <v>0</v>
      </c>
      <c r="W165" s="1">
        <v>104036.67</v>
      </c>
      <c r="X165" s="1">
        <v>0</v>
      </c>
      <c r="Y165" s="1">
        <v>0</v>
      </c>
      <c r="Z165" s="1">
        <v>514.11</v>
      </c>
      <c r="AA165" s="1">
        <v>0</v>
      </c>
      <c r="AB165" s="1">
        <v>0</v>
      </c>
      <c r="AC165" s="1">
        <v>0</v>
      </c>
      <c r="AD165" s="1">
        <v>0</v>
      </c>
      <c r="AE165" s="1">
        <v>104036.67</v>
      </c>
      <c r="AF165" s="17">
        <v>43728</v>
      </c>
      <c r="AG165" s="17">
        <v>46650</v>
      </c>
      <c r="AH165" s="1">
        <v>156055</v>
      </c>
      <c r="AI165" s="16">
        <f t="shared" si="8"/>
        <v>1.1397260273972603</v>
      </c>
      <c r="AJ165" s="16">
        <f t="shared" si="10"/>
        <v>8.0054794520547947</v>
      </c>
      <c r="AK165" s="19">
        <v>5.9299999999999999E-2</v>
      </c>
      <c r="AL165" s="16">
        <f t="shared" si="9"/>
        <v>1.1397260273972603</v>
      </c>
      <c r="AM165" s="16">
        <f t="shared" si="11"/>
        <v>8.0054794520547947</v>
      </c>
      <c r="AN165" s="19">
        <v>5.9299999999999999E-2</v>
      </c>
      <c r="AO165" t="s">
        <v>721</v>
      </c>
      <c r="AP165" t="s">
        <v>722</v>
      </c>
      <c r="AQ165" s="20">
        <v>46234</v>
      </c>
    </row>
    <row r="166" spans="1:43" x14ac:dyDescent="0.3">
      <c r="A166" t="s">
        <v>941</v>
      </c>
      <c r="B166" t="s">
        <v>942</v>
      </c>
      <c r="C166">
        <v>1</v>
      </c>
      <c r="D166" t="s">
        <v>255</v>
      </c>
      <c r="E166" t="s">
        <v>716</v>
      </c>
      <c r="F166" t="s">
        <v>717</v>
      </c>
      <c r="G166" t="s">
        <v>215</v>
      </c>
      <c r="H166" t="s">
        <v>214</v>
      </c>
      <c r="I166" t="s">
        <v>832</v>
      </c>
      <c r="J166" t="s">
        <v>725</v>
      </c>
      <c r="K166" t="s">
        <v>833</v>
      </c>
      <c r="L166" t="s">
        <v>719</v>
      </c>
      <c r="M166" t="s">
        <v>720</v>
      </c>
      <c r="N166">
        <v>1</v>
      </c>
      <c r="O166">
        <v>1</v>
      </c>
      <c r="P166">
        <v>1</v>
      </c>
      <c r="Q166">
        <v>1</v>
      </c>
      <c r="R166">
        <v>1</v>
      </c>
      <c r="S166">
        <v>1</v>
      </c>
      <c r="T166">
        <v>0</v>
      </c>
      <c r="U166">
        <v>0</v>
      </c>
      <c r="V166">
        <v>0</v>
      </c>
      <c r="W166" s="1">
        <v>69718.34</v>
      </c>
      <c r="X166" s="1">
        <v>0</v>
      </c>
      <c r="Y166" s="1">
        <v>0</v>
      </c>
      <c r="Z166" s="1">
        <v>344.52</v>
      </c>
      <c r="AA166" s="1">
        <v>0</v>
      </c>
      <c r="AB166" s="1">
        <v>0</v>
      </c>
      <c r="AC166" s="1">
        <v>0</v>
      </c>
      <c r="AD166" s="1">
        <v>0</v>
      </c>
      <c r="AE166" s="1">
        <v>69718.34</v>
      </c>
      <c r="AF166" s="17">
        <v>43735</v>
      </c>
      <c r="AG166" s="17">
        <v>46657</v>
      </c>
      <c r="AH166" s="1">
        <v>104577.5</v>
      </c>
      <c r="AI166" s="16">
        <f t="shared" si="8"/>
        <v>1.1589041095890411</v>
      </c>
      <c r="AJ166" s="16">
        <f t="shared" si="10"/>
        <v>8.0054794520547947</v>
      </c>
      <c r="AK166" s="19">
        <v>5.9299999999999999E-2</v>
      </c>
      <c r="AL166" s="16">
        <f t="shared" si="9"/>
        <v>1.1589041095890411</v>
      </c>
      <c r="AM166" s="16">
        <f t="shared" si="11"/>
        <v>8.0054794520547947</v>
      </c>
      <c r="AN166" s="19">
        <v>5.9299999999999999E-2</v>
      </c>
      <c r="AO166" t="s">
        <v>721</v>
      </c>
      <c r="AP166" t="s">
        <v>722</v>
      </c>
      <c r="AQ166" s="20">
        <v>46234</v>
      </c>
    </row>
    <row r="167" spans="1:43" x14ac:dyDescent="0.3">
      <c r="A167" t="s">
        <v>943</v>
      </c>
      <c r="B167" t="s">
        <v>944</v>
      </c>
      <c r="C167">
        <v>7</v>
      </c>
      <c r="D167" t="s">
        <v>255</v>
      </c>
      <c r="E167" t="s">
        <v>716</v>
      </c>
      <c r="F167" t="s">
        <v>717</v>
      </c>
      <c r="G167" t="s">
        <v>215</v>
      </c>
      <c r="H167" t="s">
        <v>214</v>
      </c>
      <c r="I167" t="s">
        <v>832</v>
      </c>
      <c r="J167" t="s">
        <v>725</v>
      </c>
      <c r="K167" t="s">
        <v>833</v>
      </c>
      <c r="L167" t="s">
        <v>719</v>
      </c>
      <c r="M167" t="s">
        <v>720</v>
      </c>
      <c r="N167">
        <v>1</v>
      </c>
      <c r="O167">
        <v>1</v>
      </c>
      <c r="P167">
        <v>1</v>
      </c>
      <c r="Q167">
        <v>1</v>
      </c>
      <c r="R167">
        <v>1</v>
      </c>
      <c r="S167">
        <v>1</v>
      </c>
      <c r="T167">
        <v>0</v>
      </c>
      <c r="U167">
        <v>0</v>
      </c>
      <c r="V167">
        <v>0</v>
      </c>
      <c r="W167" s="1">
        <v>1553765</v>
      </c>
      <c r="X167" s="1">
        <v>0</v>
      </c>
      <c r="Y167" s="1">
        <v>0</v>
      </c>
      <c r="Z167" s="1">
        <v>7302.7</v>
      </c>
      <c r="AA167" s="1">
        <v>0</v>
      </c>
      <c r="AB167" s="1">
        <v>0</v>
      </c>
      <c r="AC167" s="1">
        <v>0</v>
      </c>
      <c r="AD167" s="1">
        <v>0</v>
      </c>
      <c r="AE167" s="1">
        <v>1553765</v>
      </c>
      <c r="AF167" s="17">
        <v>43735</v>
      </c>
      <c r="AG167" s="17">
        <v>46292</v>
      </c>
      <c r="AH167" s="1">
        <v>3107530</v>
      </c>
      <c r="AI167" s="16">
        <f t="shared" si="8"/>
        <v>0.15890410958904111</v>
      </c>
      <c r="AJ167" s="16">
        <f t="shared" si="10"/>
        <v>7.0054794520547947</v>
      </c>
      <c r="AK167" s="19">
        <v>5.6399999999999999E-2</v>
      </c>
      <c r="AL167" s="16">
        <f t="shared" si="9"/>
        <v>0.15890410958904111</v>
      </c>
      <c r="AM167" s="16">
        <f t="shared" si="11"/>
        <v>7.0054794520547947</v>
      </c>
      <c r="AN167" s="19">
        <v>5.6399999999999999E-2</v>
      </c>
      <c r="AO167" t="s">
        <v>721</v>
      </c>
      <c r="AP167" t="s">
        <v>722</v>
      </c>
      <c r="AQ167" s="20">
        <v>46234</v>
      </c>
    </row>
    <row r="168" spans="1:43" x14ac:dyDescent="0.3">
      <c r="A168" t="s">
        <v>945</v>
      </c>
      <c r="B168" t="s">
        <v>944</v>
      </c>
      <c r="C168">
        <v>8</v>
      </c>
      <c r="D168" t="s">
        <v>255</v>
      </c>
      <c r="E168" t="s">
        <v>716</v>
      </c>
      <c r="F168" t="s">
        <v>717</v>
      </c>
      <c r="G168" t="s">
        <v>215</v>
      </c>
      <c r="H168" t="s">
        <v>214</v>
      </c>
      <c r="I168" t="s">
        <v>832</v>
      </c>
      <c r="J168" t="s">
        <v>725</v>
      </c>
      <c r="K168" t="s">
        <v>833</v>
      </c>
      <c r="L168" t="s">
        <v>719</v>
      </c>
      <c r="M168" t="s">
        <v>720</v>
      </c>
      <c r="N168">
        <v>1</v>
      </c>
      <c r="O168">
        <v>1</v>
      </c>
      <c r="P168">
        <v>1</v>
      </c>
      <c r="Q168">
        <v>1</v>
      </c>
      <c r="R168">
        <v>1</v>
      </c>
      <c r="S168">
        <v>1</v>
      </c>
      <c r="T168">
        <v>0</v>
      </c>
      <c r="U168">
        <v>0</v>
      </c>
      <c r="V168">
        <v>0</v>
      </c>
      <c r="W168" s="1">
        <v>840750</v>
      </c>
      <c r="X168" s="1">
        <v>0</v>
      </c>
      <c r="Y168" s="1">
        <v>0</v>
      </c>
      <c r="Z168" s="1">
        <v>4154.71</v>
      </c>
      <c r="AA168" s="1">
        <v>0</v>
      </c>
      <c r="AB168" s="1">
        <v>0</v>
      </c>
      <c r="AC168" s="1">
        <v>0</v>
      </c>
      <c r="AD168" s="1">
        <v>0</v>
      </c>
      <c r="AE168" s="1">
        <v>840750</v>
      </c>
      <c r="AF168" s="17">
        <v>43735</v>
      </c>
      <c r="AG168" s="17">
        <v>46657</v>
      </c>
      <c r="AH168" s="1">
        <v>1261125</v>
      </c>
      <c r="AI168" s="16">
        <f t="shared" si="8"/>
        <v>1.1589041095890411</v>
      </c>
      <c r="AJ168" s="16">
        <f t="shared" si="10"/>
        <v>8.0054794520547947</v>
      </c>
      <c r="AK168" s="19">
        <v>5.9299999999999999E-2</v>
      </c>
      <c r="AL168" s="16">
        <f t="shared" si="9"/>
        <v>1.1589041095890411</v>
      </c>
      <c r="AM168" s="16">
        <f t="shared" si="11"/>
        <v>8.0054794520547947</v>
      </c>
      <c r="AN168" s="19">
        <v>5.9299999999999999E-2</v>
      </c>
      <c r="AO168" t="s">
        <v>721</v>
      </c>
      <c r="AP168" t="s">
        <v>722</v>
      </c>
      <c r="AQ168" s="20">
        <v>46234</v>
      </c>
    </row>
    <row r="169" spans="1:43" x14ac:dyDescent="0.3">
      <c r="A169" t="s">
        <v>946</v>
      </c>
      <c r="B169" t="s">
        <v>944</v>
      </c>
      <c r="C169">
        <v>9</v>
      </c>
      <c r="D169" t="s">
        <v>255</v>
      </c>
      <c r="E169" t="s">
        <v>716</v>
      </c>
      <c r="F169" t="s">
        <v>717</v>
      </c>
      <c r="G169" t="s">
        <v>215</v>
      </c>
      <c r="H169" t="s">
        <v>214</v>
      </c>
      <c r="I169" t="s">
        <v>832</v>
      </c>
      <c r="J169" t="s">
        <v>725</v>
      </c>
      <c r="K169" t="s">
        <v>833</v>
      </c>
      <c r="L169" t="s">
        <v>719</v>
      </c>
      <c r="M169" t="s">
        <v>720</v>
      </c>
      <c r="N169">
        <v>1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0</v>
      </c>
      <c r="U169">
        <v>0</v>
      </c>
      <c r="V169">
        <v>0</v>
      </c>
      <c r="W169" s="1">
        <v>119475</v>
      </c>
      <c r="X169" s="1">
        <v>0</v>
      </c>
      <c r="Y169" s="1">
        <v>0</v>
      </c>
      <c r="Z169" s="1">
        <v>618.28</v>
      </c>
      <c r="AA169" s="1">
        <v>0</v>
      </c>
      <c r="AB169" s="1">
        <v>0</v>
      </c>
      <c r="AC169" s="1">
        <v>0</v>
      </c>
      <c r="AD169" s="1">
        <v>0</v>
      </c>
      <c r="AE169" s="1">
        <v>119475</v>
      </c>
      <c r="AF169" s="17">
        <v>43735</v>
      </c>
      <c r="AG169" s="17">
        <v>47023</v>
      </c>
      <c r="AH169" s="1">
        <v>159300</v>
      </c>
      <c r="AI169" s="16">
        <f t="shared" si="8"/>
        <v>2.1616438356164385</v>
      </c>
      <c r="AJ169" s="16">
        <f t="shared" si="10"/>
        <v>9.0082191780821912</v>
      </c>
      <c r="AK169" s="19">
        <v>6.2100000000000002E-2</v>
      </c>
      <c r="AL169" s="16">
        <f t="shared" si="9"/>
        <v>2.1616438356164385</v>
      </c>
      <c r="AM169" s="16">
        <f t="shared" si="11"/>
        <v>9.0082191780821912</v>
      </c>
      <c r="AN169" s="19">
        <v>6.2100000000000002E-2</v>
      </c>
      <c r="AO169" t="s">
        <v>721</v>
      </c>
      <c r="AP169" t="s">
        <v>722</v>
      </c>
      <c r="AQ169" s="20">
        <v>46234</v>
      </c>
    </row>
    <row r="170" spans="1:43" x14ac:dyDescent="0.3">
      <c r="A170" t="s">
        <v>947</v>
      </c>
      <c r="B170" t="s">
        <v>948</v>
      </c>
      <c r="C170">
        <v>7</v>
      </c>
      <c r="D170" t="s">
        <v>255</v>
      </c>
      <c r="E170" t="s">
        <v>716</v>
      </c>
      <c r="F170" t="s">
        <v>717</v>
      </c>
      <c r="G170" t="s">
        <v>215</v>
      </c>
      <c r="H170" t="s">
        <v>214</v>
      </c>
      <c r="I170" t="s">
        <v>832</v>
      </c>
      <c r="J170" t="s">
        <v>725</v>
      </c>
      <c r="K170" t="s">
        <v>833</v>
      </c>
      <c r="L170" t="s">
        <v>719</v>
      </c>
      <c r="M170" t="s">
        <v>720</v>
      </c>
      <c r="N170">
        <v>1</v>
      </c>
      <c r="O170">
        <v>1</v>
      </c>
      <c r="P170">
        <v>1</v>
      </c>
      <c r="Q170">
        <v>1</v>
      </c>
      <c r="R170">
        <v>1</v>
      </c>
      <c r="S170">
        <v>1</v>
      </c>
      <c r="T170">
        <v>0</v>
      </c>
      <c r="U170">
        <v>0</v>
      </c>
      <c r="V170">
        <v>0</v>
      </c>
      <c r="W170" s="1">
        <v>1373372.5</v>
      </c>
      <c r="X170" s="1">
        <v>0</v>
      </c>
      <c r="Y170" s="1">
        <v>0</v>
      </c>
      <c r="Z170" s="1">
        <v>6454.85</v>
      </c>
      <c r="AA170" s="1">
        <v>0</v>
      </c>
      <c r="AB170" s="1">
        <v>0</v>
      </c>
      <c r="AC170" s="1">
        <v>0</v>
      </c>
      <c r="AD170" s="1">
        <v>0</v>
      </c>
      <c r="AE170" s="1">
        <v>1373372.5</v>
      </c>
      <c r="AF170" s="17">
        <v>43742</v>
      </c>
      <c r="AG170" s="17">
        <v>46299</v>
      </c>
      <c r="AH170" s="1">
        <v>2746745</v>
      </c>
      <c r="AI170" s="16">
        <f t="shared" si="8"/>
        <v>0.17808219178082191</v>
      </c>
      <c r="AJ170" s="16">
        <f t="shared" si="10"/>
        <v>7.0054794520547947</v>
      </c>
      <c r="AK170" s="19">
        <v>5.6399999999999999E-2</v>
      </c>
      <c r="AL170" s="16">
        <f t="shared" si="9"/>
        <v>0.17808219178082191</v>
      </c>
      <c r="AM170" s="16">
        <f t="shared" si="11"/>
        <v>7.0054794520547947</v>
      </c>
      <c r="AN170" s="19">
        <v>5.6399999999999999E-2</v>
      </c>
      <c r="AO170" t="s">
        <v>721</v>
      </c>
      <c r="AP170" t="s">
        <v>722</v>
      </c>
      <c r="AQ170" s="20">
        <v>46234</v>
      </c>
    </row>
    <row r="171" spans="1:43" x14ac:dyDescent="0.3">
      <c r="A171" t="s">
        <v>949</v>
      </c>
      <c r="B171" t="s">
        <v>948</v>
      </c>
      <c r="C171">
        <v>8</v>
      </c>
      <c r="D171" t="s">
        <v>255</v>
      </c>
      <c r="E171" t="s">
        <v>716</v>
      </c>
      <c r="F171" t="s">
        <v>717</v>
      </c>
      <c r="G171" t="s">
        <v>215</v>
      </c>
      <c r="H171" t="s">
        <v>214</v>
      </c>
      <c r="I171" t="s">
        <v>832</v>
      </c>
      <c r="J171" t="s">
        <v>725</v>
      </c>
      <c r="K171" t="s">
        <v>833</v>
      </c>
      <c r="L171" t="s">
        <v>719</v>
      </c>
      <c r="M171" t="s">
        <v>720</v>
      </c>
      <c r="N171">
        <v>1</v>
      </c>
      <c r="O171">
        <v>1</v>
      </c>
      <c r="P171">
        <v>1</v>
      </c>
      <c r="Q171">
        <v>1</v>
      </c>
      <c r="R171">
        <v>1</v>
      </c>
      <c r="S171">
        <v>1</v>
      </c>
      <c r="T171">
        <v>0</v>
      </c>
      <c r="U171">
        <v>0</v>
      </c>
      <c r="V171">
        <v>0</v>
      </c>
      <c r="W171" s="1">
        <v>1009490</v>
      </c>
      <c r="X171" s="1">
        <v>0</v>
      </c>
      <c r="Y171" s="1">
        <v>0</v>
      </c>
      <c r="Z171" s="1">
        <v>4988.5600000000004</v>
      </c>
      <c r="AA171" s="1">
        <v>0</v>
      </c>
      <c r="AB171" s="1">
        <v>0</v>
      </c>
      <c r="AC171" s="1">
        <v>0</v>
      </c>
      <c r="AD171" s="1">
        <v>0</v>
      </c>
      <c r="AE171" s="1">
        <v>1009490</v>
      </c>
      <c r="AF171" s="17">
        <v>43742</v>
      </c>
      <c r="AG171" s="17">
        <v>46664</v>
      </c>
      <c r="AH171" s="1">
        <v>1514235</v>
      </c>
      <c r="AI171" s="16">
        <f t="shared" si="8"/>
        <v>1.178082191780822</v>
      </c>
      <c r="AJ171" s="16">
        <f t="shared" si="10"/>
        <v>8.0054794520547947</v>
      </c>
      <c r="AK171" s="19">
        <v>5.9299999999999999E-2</v>
      </c>
      <c r="AL171" s="16">
        <f t="shared" si="9"/>
        <v>1.178082191780822</v>
      </c>
      <c r="AM171" s="16">
        <f t="shared" si="11"/>
        <v>8.0054794520547947</v>
      </c>
      <c r="AN171" s="19">
        <v>5.9299999999999999E-2</v>
      </c>
      <c r="AO171" t="s">
        <v>721</v>
      </c>
      <c r="AP171" t="s">
        <v>722</v>
      </c>
      <c r="AQ171" s="20">
        <v>46234</v>
      </c>
    </row>
    <row r="172" spans="1:43" x14ac:dyDescent="0.3">
      <c r="A172" t="s">
        <v>950</v>
      </c>
      <c r="B172" t="s">
        <v>948</v>
      </c>
      <c r="C172">
        <v>9</v>
      </c>
      <c r="D172" t="s">
        <v>255</v>
      </c>
      <c r="E172" t="s">
        <v>716</v>
      </c>
      <c r="F172" t="s">
        <v>717</v>
      </c>
      <c r="G172" t="s">
        <v>215</v>
      </c>
      <c r="H172" t="s">
        <v>214</v>
      </c>
      <c r="I172" t="s">
        <v>832</v>
      </c>
      <c r="J172" t="s">
        <v>725</v>
      </c>
      <c r="K172" t="s">
        <v>833</v>
      </c>
      <c r="L172" t="s">
        <v>719</v>
      </c>
      <c r="M172" t="s">
        <v>720</v>
      </c>
      <c r="N172">
        <v>1</v>
      </c>
      <c r="O172">
        <v>1</v>
      </c>
      <c r="P172">
        <v>1</v>
      </c>
      <c r="Q172">
        <v>1</v>
      </c>
      <c r="R172">
        <v>1</v>
      </c>
      <c r="S172">
        <v>1</v>
      </c>
      <c r="T172">
        <v>0</v>
      </c>
      <c r="U172">
        <v>0</v>
      </c>
      <c r="V172">
        <v>0</v>
      </c>
      <c r="W172" s="1">
        <v>42480</v>
      </c>
      <c r="X172" s="1">
        <v>0</v>
      </c>
      <c r="Y172" s="1">
        <v>0</v>
      </c>
      <c r="Z172" s="1">
        <v>230.1</v>
      </c>
      <c r="AA172" s="1">
        <v>0</v>
      </c>
      <c r="AB172" s="1">
        <v>0</v>
      </c>
      <c r="AC172" s="1">
        <v>0</v>
      </c>
      <c r="AD172" s="1">
        <v>0</v>
      </c>
      <c r="AE172" s="1">
        <v>42480</v>
      </c>
      <c r="AF172" s="17">
        <v>43742</v>
      </c>
      <c r="AG172" s="17">
        <v>47395</v>
      </c>
      <c r="AH172" s="1">
        <v>53100</v>
      </c>
      <c r="AI172" s="16">
        <f t="shared" si="8"/>
        <v>3.1808219178082191</v>
      </c>
      <c r="AJ172" s="16">
        <f t="shared" si="10"/>
        <v>10.008219178082191</v>
      </c>
      <c r="AK172" s="19">
        <v>6.5000000000000002E-2</v>
      </c>
      <c r="AL172" s="16">
        <f t="shared" si="9"/>
        <v>3.1808219178082191</v>
      </c>
      <c r="AM172" s="16">
        <f t="shared" si="11"/>
        <v>10.008219178082191</v>
      </c>
      <c r="AN172" s="19">
        <v>6.5000000000000002E-2</v>
      </c>
      <c r="AO172" t="s">
        <v>721</v>
      </c>
      <c r="AP172" t="s">
        <v>722</v>
      </c>
      <c r="AQ172" s="20">
        <v>46234</v>
      </c>
    </row>
    <row r="173" spans="1:43" x14ac:dyDescent="0.3">
      <c r="A173" t="s">
        <v>951</v>
      </c>
      <c r="B173" t="s">
        <v>952</v>
      </c>
      <c r="C173">
        <v>7</v>
      </c>
      <c r="D173" t="s">
        <v>255</v>
      </c>
      <c r="E173" t="s">
        <v>716</v>
      </c>
      <c r="F173" t="s">
        <v>717</v>
      </c>
      <c r="G173" t="s">
        <v>215</v>
      </c>
      <c r="H173" t="s">
        <v>214</v>
      </c>
      <c r="I173" t="s">
        <v>832</v>
      </c>
      <c r="J173" t="s">
        <v>725</v>
      </c>
      <c r="K173" t="s">
        <v>833</v>
      </c>
      <c r="L173" t="s">
        <v>719</v>
      </c>
      <c r="M173" t="s">
        <v>720</v>
      </c>
      <c r="N173">
        <v>1</v>
      </c>
      <c r="O173">
        <v>1</v>
      </c>
      <c r="P173">
        <v>1</v>
      </c>
      <c r="Q173">
        <v>1</v>
      </c>
      <c r="R173">
        <v>1</v>
      </c>
      <c r="S173">
        <v>1</v>
      </c>
      <c r="T173">
        <v>0</v>
      </c>
      <c r="U173">
        <v>0</v>
      </c>
      <c r="V173">
        <v>0</v>
      </c>
      <c r="W173" s="1">
        <v>1447417.5</v>
      </c>
      <c r="X173" s="1">
        <v>0</v>
      </c>
      <c r="Y173" s="1">
        <v>0</v>
      </c>
      <c r="Z173" s="1">
        <v>6802.86</v>
      </c>
      <c r="AA173" s="1">
        <v>0</v>
      </c>
      <c r="AB173" s="1">
        <v>0</v>
      </c>
      <c r="AC173" s="1">
        <v>0</v>
      </c>
      <c r="AD173" s="1">
        <v>0</v>
      </c>
      <c r="AE173" s="1">
        <v>1447417.5</v>
      </c>
      <c r="AF173" s="17">
        <v>43753</v>
      </c>
      <c r="AG173" s="17">
        <v>46310</v>
      </c>
      <c r="AH173" s="1">
        <v>2894835</v>
      </c>
      <c r="AI173" s="16">
        <f t="shared" si="8"/>
        <v>0.20821917808219179</v>
      </c>
      <c r="AJ173" s="16">
        <f t="shared" si="10"/>
        <v>7.0054794520547947</v>
      </c>
      <c r="AK173" s="19">
        <v>5.6399999999999999E-2</v>
      </c>
      <c r="AL173" s="16">
        <f t="shared" si="9"/>
        <v>0.20821917808219179</v>
      </c>
      <c r="AM173" s="16">
        <f t="shared" si="11"/>
        <v>7.0054794520547947</v>
      </c>
      <c r="AN173" s="19">
        <v>5.6399999999999999E-2</v>
      </c>
      <c r="AO173" t="s">
        <v>721</v>
      </c>
      <c r="AP173" t="s">
        <v>722</v>
      </c>
      <c r="AQ173" s="20">
        <v>46234</v>
      </c>
    </row>
    <row r="174" spans="1:43" x14ac:dyDescent="0.3">
      <c r="A174" t="s">
        <v>953</v>
      </c>
      <c r="B174" t="s">
        <v>952</v>
      </c>
      <c r="C174">
        <v>8</v>
      </c>
      <c r="D174" t="s">
        <v>255</v>
      </c>
      <c r="E174" t="s">
        <v>716</v>
      </c>
      <c r="F174" t="s">
        <v>717</v>
      </c>
      <c r="G174" t="s">
        <v>215</v>
      </c>
      <c r="H174" t="s">
        <v>214</v>
      </c>
      <c r="I174" t="s">
        <v>832</v>
      </c>
      <c r="J174" t="s">
        <v>725</v>
      </c>
      <c r="K174" t="s">
        <v>833</v>
      </c>
      <c r="L174" t="s">
        <v>719</v>
      </c>
      <c r="M174" t="s">
        <v>720</v>
      </c>
      <c r="N174">
        <v>1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0</v>
      </c>
      <c r="U174">
        <v>0</v>
      </c>
      <c r="V174">
        <v>0</v>
      </c>
      <c r="W174" s="1">
        <v>1056395</v>
      </c>
      <c r="X174" s="1">
        <v>0</v>
      </c>
      <c r="Y174" s="1">
        <v>0</v>
      </c>
      <c r="Z174" s="1">
        <v>5220.3500000000004</v>
      </c>
      <c r="AA174" s="1">
        <v>0</v>
      </c>
      <c r="AB174" s="1">
        <v>0</v>
      </c>
      <c r="AC174" s="1">
        <v>0</v>
      </c>
      <c r="AD174" s="1">
        <v>0</v>
      </c>
      <c r="AE174" s="1">
        <v>1056395</v>
      </c>
      <c r="AF174" s="17">
        <v>43753</v>
      </c>
      <c r="AG174" s="17">
        <v>46675</v>
      </c>
      <c r="AH174" s="1">
        <v>1584592.5</v>
      </c>
      <c r="AI174" s="16">
        <f t="shared" si="8"/>
        <v>1.2082191780821918</v>
      </c>
      <c r="AJ174" s="16">
        <f t="shared" si="10"/>
        <v>8.0054794520547947</v>
      </c>
      <c r="AK174" s="19">
        <v>5.9299999999999999E-2</v>
      </c>
      <c r="AL174" s="16">
        <f t="shared" si="9"/>
        <v>1.2082191780821918</v>
      </c>
      <c r="AM174" s="16">
        <f t="shared" si="11"/>
        <v>8.0054794520547947</v>
      </c>
      <c r="AN174" s="19">
        <v>5.9299999999999999E-2</v>
      </c>
      <c r="AO174" t="s">
        <v>721</v>
      </c>
      <c r="AP174" t="s">
        <v>722</v>
      </c>
      <c r="AQ174" s="20">
        <v>46234</v>
      </c>
    </row>
    <row r="175" spans="1:43" x14ac:dyDescent="0.3">
      <c r="A175" t="s">
        <v>954</v>
      </c>
      <c r="B175" t="s">
        <v>952</v>
      </c>
      <c r="C175">
        <v>9</v>
      </c>
      <c r="D175" t="s">
        <v>255</v>
      </c>
      <c r="E175" t="s">
        <v>716</v>
      </c>
      <c r="F175" t="s">
        <v>717</v>
      </c>
      <c r="G175" t="s">
        <v>215</v>
      </c>
      <c r="H175" t="s">
        <v>214</v>
      </c>
      <c r="I175" t="s">
        <v>832</v>
      </c>
      <c r="J175" t="s">
        <v>725</v>
      </c>
      <c r="K175" t="s">
        <v>833</v>
      </c>
      <c r="L175" t="s">
        <v>719</v>
      </c>
      <c r="M175" t="s">
        <v>720</v>
      </c>
      <c r="N175">
        <v>1</v>
      </c>
      <c r="O175">
        <v>1</v>
      </c>
      <c r="P175">
        <v>1</v>
      </c>
      <c r="Q175">
        <v>1</v>
      </c>
      <c r="R175">
        <v>1</v>
      </c>
      <c r="S175">
        <v>1</v>
      </c>
      <c r="T175">
        <v>0</v>
      </c>
      <c r="U175">
        <v>0</v>
      </c>
      <c r="V175">
        <v>0</v>
      </c>
      <c r="W175" s="1">
        <v>39825</v>
      </c>
      <c r="X175" s="1">
        <v>0</v>
      </c>
      <c r="Y175" s="1">
        <v>0</v>
      </c>
      <c r="Z175" s="1">
        <v>206.09</v>
      </c>
      <c r="AA175" s="1">
        <v>0</v>
      </c>
      <c r="AB175" s="1">
        <v>0</v>
      </c>
      <c r="AC175" s="1">
        <v>0</v>
      </c>
      <c r="AD175" s="1">
        <v>0</v>
      </c>
      <c r="AE175" s="1">
        <v>39825</v>
      </c>
      <c r="AF175" s="17">
        <v>43753</v>
      </c>
      <c r="AG175" s="17">
        <v>47041</v>
      </c>
      <c r="AH175" s="1">
        <v>53100</v>
      </c>
      <c r="AI175" s="16">
        <f t="shared" si="8"/>
        <v>2.2109589041095892</v>
      </c>
      <c r="AJ175" s="16">
        <f t="shared" si="10"/>
        <v>9.0082191780821912</v>
      </c>
      <c r="AK175" s="19">
        <v>6.2100000000000002E-2</v>
      </c>
      <c r="AL175" s="16">
        <f t="shared" si="9"/>
        <v>2.2109589041095892</v>
      </c>
      <c r="AM175" s="16">
        <f t="shared" si="11"/>
        <v>9.0082191780821912</v>
      </c>
      <c r="AN175" s="19">
        <v>6.2100000000000002E-2</v>
      </c>
      <c r="AO175" t="s">
        <v>721</v>
      </c>
      <c r="AP175" t="s">
        <v>722</v>
      </c>
      <c r="AQ175" s="20">
        <v>46234</v>
      </c>
    </row>
    <row r="176" spans="1:43" x14ac:dyDescent="0.3">
      <c r="A176" t="s">
        <v>955</v>
      </c>
      <c r="B176" t="s">
        <v>956</v>
      </c>
      <c r="C176">
        <v>6</v>
      </c>
      <c r="D176" t="s">
        <v>255</v>
      </c>
      <c r="E176" t="s">
        <v>716</v>
      </c>
      <c r="F176" t="s">
        <v>717</v>
      </c>
      <c r="G176" t="s">
        <v>215</v>
      </c>
      <c r="H176" t="s">
        <v>214</v>
      </c>
      <c r="I176" t="s">
        <v>832</v>
      </c>
      <c r="J176" t="s">
        <v>725</v>
      </c>
      <c r="K176" t="s">
        <v>833</v>
      </c>
      <c r="L176" t="s">
        <v>719</v>
      </c>
      <c r="M176" t="s">
        <v>720</v>
      </c>
      <c r="N176">
        <v>1</v>
      </c>
      <c r="O176">
        <v>1</v>
      </c>
      <c r="P176">
        <v>1</v>
      </c>
      <c r="Q176">
        <v>1</v>
      </c>
      <c r="R176">
        <v>1</v>
      </c>
      <c r="S176">
        <v>1</v>
      </c>
      <c r="T176">
        <v>0</v>
      </c>
      <c r="U176">
        <v>0</v>
      </c>
      <c r="V176">
        <v>0</v>
      </c>
      <c r="W176" s="1">
        <v>678573.75</v>
      </c>
      <c r="X176" s="1">
        <v>0</v>
      </c>
      <c r="Y176" s="1">
        <v>0</v>
      </c>
      <c r="Z176" s="1">
        <v>3189.3</v>
      </c>
      <c r="AA176" s="1">
        <v>0</v>
      </c>
      <c r="AB176" s="1">
        <v>0</v>
      </c>
      <c r="AC176" s="1">
        <v>0</v>
      </c>
      <c r="AD176" s="1">
        <v>0</v>
      </c>
      <c r="AE176" s="1">
        <v>678573.75</v>
      </c>
      <c r="AF176" s="17">
        <v>43759</v>
      </c>
      <c r="AG176" s="17">
        <v>46316</v>
      </c>
      <c r="AH176" s="1">
        <v>1357147.5</v>
      </c>
      <c r="AI176" s="16">
        <f t="shared" si="8"/>
        <v>0.22465753424657534</v>
      </c>
      <c r="AJ176" s="16">
        <f t="shared" si="10"/>
        <v>7.0054794520547947</v>
      </c>
      <c r="AK176" s="19">
        <v>5.6399999999999999E-2</v>
      </c>
      <c r="AL176" s="16">
        <f t="shared" si="9"/>
        <v>0.22465753424657534</v>
      </c>
      <c r="AM176" s="16">
        <f t="shared" si="11"/>
        <v>7.0054794520547947</v>
      </c>
      <c r="AN176" s="19">
        <v>5.6399999999999999E-2</v>
      </c>
      <c r="AO176" t="s">
        <v>721</v>
      </c>
      <c r="AP176" t="s">
        <v>722</v>
      </c>
      <c r="AQ176" s="20">
        <v>46234</v>
      </c>
    </row>
    <row r="177" spans="1:43" x14ac:dyDescent="0.3">
      <c r="A177" t="s">
        <v>957</v>
      </c>
      <c r="B177" t="s">
        <v>956</v>
      </c>
      <c r="C177">
        <v>7</v>
      </c>
      <c r="D177" t="s">
        <v>255</v>
      </c>
      <c r="E177" t="s">
        <v>716</v>
      </c>
      <c r="F177" t="s">
        <v>717</v>
      </c>
      <c r="G177" t="s">
        <v>215</v>
      </c>
      <c r="H177" t="s">
        <v>214</v>
      </c>
      <c r="I177" t="s">
        <v>832</v>
      </c>
      <c r="J177" t="s">
        <v>725</v>
      </c>
      <c r="K177" t="s">
        <v>833</v>
      </c>
      <c r="L177" t="s">
        <v>719</v>
      </c>
      <c r="M177" t="s">
        <v>720</v>
      </c>
      <c r="N177">
        <v>1</v>
      </c>
      <c r="O177">
        <v>1</v>
      </c>
      <c r="P177">
        <v>1</v>
      </c>
      <c r="Q177">
        <v>1</v>
      </c>
      <c r="R177">
        <v>1</v>
      </c>
      <c r="S177">
        <v>1</v>
      </c>
      <c r="T177">
        <v>0</v>
      </c>
      <c r="U177">
        <v>0</v>
      </c>
      <c r="V177">
        <v>0</v>
      </c>
      <c r="W177" s="1">
        <v>465510</v>
      </c>
      <c r="X177" s="1">
        <v>0</v>
      </c>
      <c r="Y177" s="1">
        <v>0</v>
      </c>
      <c r="Z177" s="1">
        <v>2300.4</v>
      </c>
      <c r="AA177" s="1">
        <v>0</v>
      </c>
      <c r="AB177" s="1">
        <v>0</v>
      </c>
      <c r="AC177" s="1">
        <v>0</v>
      </c>
      <c r="AD177" s="1">
        <v>0</v>
      </c>
      <c r="AE177" s="1">
        <v>465510</v>
      </c>
      <c r="AF177" s="17">
        <v>43759</v>
      </c>
      <c r="AG177" s="17">
        <v>46681</v>
      </c>
      <c r="AH177" s="1">
        <v>698265</v>
      </c>
      <c r="AI177" s="16">
        <f t="shared" si="8"/>
        <v>1.2246575342465753</v>
      </c>
      <c r="AJ177" s="16">
        <f t="shared" si="10"/>
        <v>8.0054794520547947</v>
      </c>
      <c r="AK177" s="19">
        <v>5.9299999999999999E-2</v>
      </c>
      <c r="AL177" s="16">
        <f t="shared" si="9"/>
        <v>1.2246575342465753</v>
      </c>
      <c r="AM177" s="16">
        <f t="shared" si="11"/>
        <v>8.0054794520547947</v>
      </c>
      <c r="AN177" s="19">
        <v>5.9299999999999999E-2</v>
      </c>
      <c r="AO177" t="s">
        <v>721</v>
      </c>
      <c r="AP177" t="s">
        <v>722</v>
      </c>
      <c r="AQ177" s="20">
        <v>46234</v>
      </c>
    </row>
    <row r="178" spans="1:43" x14ac:dyDescent="0.3">
      <c r="A178" t="s">
        <v>958</v>
      </c>
      <c r="B178" t="s">
        <v>956</v>
      </c>
      <c r="C178">
        <v>8</v>
      </c>
      <c r="D178" t="s">
        <v>255</v>
      </c>
      <c r="E178" t="s">
        <v>716</v>
      </c>
      <c r="F178" t="s">
        <v>717</v>
      </c>
      <c r="G178" t="s">
        <v>215</v>
      </c>
      <c r="H178" t="s">
        <v>214</v>
      </c>
      <c r="I178" t="s">
        <v>832</v>
      </c>
      <c r="J178" t="s">
        <v>725</v>
      </c>
      <c r="K178" t="s">
        <v>833</v>
      </c>
      <c r="L178" t="s">
        <v>719</v>
      </c>
      <c r="M178" t="s">
        <v>720</v>
      </c>
      <c r="N178">
        <v>1</v>
      </c>
      <c r="O178">
        <v>1</v>
      </c>
      <c r="P178">
        <v>1</v>
      </c>
      <c r="Q178">
        <v>1</v>
      </c>
      <c r="R178">
        <v>1</v>
      </c>
      <c r="S178">
        <v>1</v>
      </c>
      <c r="T178">
        <v>0</v>
      </c>
      <c r="U178">
        <v>0</v>
      </c>
      <c r="V178">
        <v>0</v>
      </c>
      <c r="W178" s="1">
        <v>39825</v>
      </c>
      <c r="X178" s="1">
        <v>0</v>
      </c>
      <c r="Y178" s="1">
        <v>0</v>
      </c>
      <c r="Z178" s="1">
        <v>206.09</v>
      </c>
      <c r="AA178" s="1">
        <v>0</v>
      </c>
      <c r="AB178" s="1">
        <v>0</v>
      </c>
      <c r="AC178" s="1">
        <v>0</v>
      </c>
      <c r="AD178" s="1">
        <v>0</v>
      </c>
      <c r="AE178" s="1">
        <v>39825</v>
      </c>
      <c r="AF178" s="17">
        <v>43759</v>
      </c>
      <c r="AG178" s="17">
        <v>47047</v>
      </c>
      <c r="AH178" s="1">
        <v>53100</v>
      </c>
      <c r="AI178" s="16">
        <f t="shared" si="8"/>
        <v>2.2273972602739724</v>
      </c>
      <c r="AJ178" s="16">
        <f t="shared" si="10"/>
        <v>9.0082191780821912</v>
      </c>
      <c r="AK178" s="19">
        <v>6.2100000000000002E-2</v>
      </c>
      <c r="AL178" s="16">
        <f t="shared" si="9"/>
        <v>2.2273972602739724</v>
      </c>
      <c r="AM178" s="16">
        <f t="shared" si="11"/>
        <v>9.0082191780821912</v>
      </c>
      <c r="AN178" s="19">
        <v>6.2100000000000002E-2</v>
      </c>
      <c r="AO178" t="s">
        <v>721</v>
      </c>
      <c r="AP178" t="s">
        <v>722</v>
      </c>
      <c r="AQ178" s="20">
        <v>46234</v>
      </c>
    </row>
    <row r="179" spans="1:43" x14ac:dyDescent="0.3">
      <c r="A179" t="s">
        <v>959</v>
      </c>
      <c r="B179" t="s">
        <v>960</v>
      </c>
      <c r="C179">
        <v>4</v>
      </c>
      <c r="D179" t="s">
        <v>255</v>
      </c>
      <c r="E179" t="s">
        <v>716</v>
      </c>
      <c r="F179" t="s">
        <v>717</v>
      </c>
      <c r="G179" t="s">
        <v>215</v>
      </c>
      <c r="H179" t="s">
        <v>214</v>
      </c>
      <c r="I179" t="s">
        <v>832</v>
      </c>
      <c r="J179" t="s">
        <v>725</v>
      </c>
      <c r="K179" t="s">
        <v>833</v>
      </c>
      <c r="L179" t="s">
        <v>719</v>
      </c>
      <c r="M179" t="s">
        <v>720</v>
      </c>
      <c r="N179">
        <v>1</v>
      </c>
      <c r="O179">
        <v>1</v>
      </c>
      <c r="P179">
        <v>1</v>
      </c>
      <c r="Q179">
        <v>1</v>
      </c>
      <c r="R179">
        <v>1</v>
      </c>
      <c r="S179">
        <v>1</v>
      </c>
      <c r="T179">
        <v>0</v>
      </c>
      <c r="U179">
        <v>0</v>
      </c>
      <c r="V179">
        <v>0</v>
      </c>
      <c r="W179" s="1">
        <v>116598.75</v>
      </c>
      <c r="X179" s="1">
        <v>0</v>
      </c>
      <c r="Y179" s="1">
        <v>0</v>
      </c>
      <c r="Z179" s="1">
        <v>603.4</v>
      </c>
      <c r="AA179" s="1">
        <v>0</v>
      </c>
      <c r="AB179" s="1">
        <v>0</v>
      </c>
      <c r="AC179" s="1">
        <v>0</v>
      </c>
      <c r="AD179" s="1">
        <v>0</v>
      </c>
      <c r="AE179" s="1">
        <v>116598.75</v>
      </c>
      <c r="AF179" s="17">
        <v>43766</v>
      </c>
      <c r="AG179" s="17">
        <v>47054</v>
      </c>
      <c r="AH179" s="1">
        <v>155465</v>
      </c>
      <c r="AI179" s="16">
        <f t="shared" si="8"/>
        <v>2.2465753424657535</v>
      </c>
      <c r="AJ179" s="16">
        <f t="shared" si="10"/>
        <v>9.0082191780821912</v>
      </c>
      <c r="AK179" s="19">
        <v>6.2100000000000002E-2</v>
      </c>
      <c r="AL179" s="16">
        <f t="shared" si="9"/>
        <v>2.2465753424657535</v>
      </c>
      <c r="AM179" s="16">
        <f t="shared" si="11"/>
        <v>9.0082191780821912</v>
      </c>
      <c r="AN179" s="19">
        <v>6.2100000000000002E-2</v>
      </c>
      <c r="AO179" t="s">
        <v>721</v>
      </c>
      <c r="AP179" t="s">
        <v>722</v>
      </c>
      <c r="AQ179" s="20">
        <v>46234</v>
      </c>
    </row>
    <row r="180" spans="1:43" x14ac:dyDescent="0.3">
      <c r="A180" t="s">
        <v>961</v>
      </c>
      <c r="B180" t="s">
        <v>960</v>
      </c>
      <c r="C180">
        <v>5</v>
      </c>
      <c r="D180" t="s">
        <v>255</v>
      </c>
      <c r="E180" t="s">
        <v>716</v>
      </c>
      <c r="F180" t="s">
        <v>717</v>
      </c>
      <c r="G180" t="s">
        <v>215</v>
      </c>
      <c r="H180" t="s">
        <v>214</v>
      </c>
      <c r="I180" t="s">
        <v>832</v>
      </c>
      <c r="J180" t="s">
        <v>725</v>
      </c>
      <c r="K180" t="s">
        <v>833</v>
      </c>
      <c r="L180" t="s">
        <v>719</v>
      </c>
      <c r="M180" t="s">
        <v>720</v>
      </c>
      <c r="N180">
        <v>1</v>
      </c>
      <c r="O180">
        <v>1</v>
      </c>
      <c r="P180">
        <v>1</v>
      </c>
      <c r="Q180">
        <v>1</v>
      </c>
      <c r="R180">
        <v>1</v>
      </c>
      <c r="S180">
        <v>1</v>
      </c>
      <c r="T180">
        <v>0</v>
      </c>
      <c r="U180">
        <v>0</v>
      </c>
      <c r="V180">
        <v>0</v>
      </c>
      <c r="W180" s="1">
        <v>34692</v>
      </c>
      <c r="X180" s="1">
        <v>0</v>
      </c>
      <c r="Y180" s="1">
        <v>0</v>
      </c>
      <c r="Z180" s="1">
        <v>187.91</v>
      </c>
      <c r="AA180" s="1">
        <v>0</v>
      </c>
      <c r="AB180" s="1">
        <v>0</v>
      </c>
      <c r="AC180" s="1">
        <v>0</v>
      </c>
      <c r="AD180" s="1">
        <v>0</v>
      </c>
      <c r="AE180" s="1">
        <v>34692</v>
      </c>
      <c r="AF180" s="17">
        <v>43766</v>
      </c>
      <c r="AG180" s="17">
        <v>47419</v>
      </c>
      <c r="AH180" s="1">
        <v>43365</v>
      </c>
      <c r="AI180" s="16">
        <f t="shared" si="8"/>
        <v>3.2465753424657535</v>
      </c>
      <c r="AJ180" s="16">
        <f t="shared" si="10"/>
        <v>10.008219178082191</v>
      </c>
      <c r="AK180" s="19">
        <v>6.5000000000000002E-2</v>
      </c>
      <c r="AL180" s="16">
        <f t="shared" si="9"/>
        <v>3.2465753424657535</v>
      </c>
      <c r="AM180" s="16">
        <f t="shared" si="11"/>
        <v>10.008219178082191</v>
      </c>
      <c r="AN180" s="19">
        <v>6.5000000000000002E-2</v>
      </c>
      <c r="AO180" t="s">
        <v>721</v>
      </c>
      <c r="AP180" t="s">
        <v>722</v>
      </c>
      <c r="AQ180" s="20">
        <v>46234</v>
      </c>
    </row>
    <row r="181" spans="1:43" x14ac:dyDescent="0.3">
      <c r="A181" t="s">
        <v>962</v>
      </c>
      <c r="B181" t="s">
        <v>963</v>
      </c>
      <c r="C181">
        <v>7</v>
      </c>
      <c r="D181" t="s">
        <v>255</v>
      </c>
      <c r="E181" t="s">
        <v>716</v>
      </c>
      <c r="F181" t="s">
        <v>717</v>
      </c>
      <c r="G181" t="s">
        <v>215</v>
      </c>
      <c r="H181" t="s">
        <v>214</v>
      </c>
      <c r="I181" t="s">
        <v>832</v>
      </c>
      <c r="J181" t="s">
        <v>725</v>
      </c>
      <c r="K181" t="s">
        <v>833</v>
      </c>
      <c r="L181" t="s">
        <v>719</v>
      </c>
      <c r="M181" t="s">
        <v>720</v>
      </c>
      <c r="N181">
        <v>1</v>
      </c>
      <c r="O181">
        <v>1</v>
      </c>
      <c r="P181">
        <v>1</v>
      </c>
      <c r="Q181">
        <v>1</v>
      </c>
      <c r="R181">
        <v>1</v>
      </c>
      <c r="S181">
        <v>1</v>
      </c>
      <c r="T181">
        <v>0</v>
      </c>
      <c r="U181">
        <v>0</v>
      </c>
      <c r="V181">
        <v>0</v>
      </c>
      <c r="W181" s="1">
        <v>853877.5</v>
      </c>
      <c r="X181" s="1">
        <v>0</v>
      </c>
      <c r="Y181" s="1">
        <v>0</v>
      </c>
      <c r="Z181" s="1">
        <v>4013.22</v>
      </c>
      <c r="AA181" s="1">
        <v>0</v>
      </c>
      <c r="AB181" s="1">
        <v>0</v>
      </c>
      <c r="AC181" s="1">
        <v>0</v>
      </c>
      <c r="AD181" s="1">
        <v>0</v>
      </c>
      <c r="AE181" s="1">
        <v>853877.5</v>
      </c>
      <c r="AF181" s="17">
        <v>43766</v>
      </c>
      <c r="AG181" s="17">
        <v>46323</v>
      </c>
      <c r="AH181" s="1">
        <v>1707755</v>
      </c>
      <c r="AI181" s="16">
        <f t="shared" si="8"/>
        <v>0.24383561643835616</v>
      </c>
      <c r="AJ181" s="16">
        <f t="shared" si="10"/>
        <v>7.0054794520547947</v>
      </c>
      <c r="AK181" s="19">
        <v>5.6399999999999999E-2</v>
      </c>
      <c r="AL181" s="16">
        <f t="shared" si="9"/>
        <v>0.24383561643835616</v>
      </c>
      <c r="AM181" s="16">
        <f t="shared" si="11"/>
        <v>7.0054794520547947</v>
      </c>
      <c r="AN181" s="19">
        <v>5.6399999999999999E-2</v>
      </c>
      <c r="AO181" t="s">
        <v>721</v>
      </c>
      <c r="AP181" t="s">
        <v>722</v>
      </c>
      <c r="AQ181" s="20">
        <v>46234</v>
      </c>
    </row>
    <row r="182" spans="1:43" x14ac:dyDescent="0.3">
      <c r="A182" t="s">
        <v>964</v>
      </c>
      <c r="B182" t="s">
        <v>963</v>
      </c>
      <c r="C182">
        <v>8</v>
      </c>
      <c r="D182" t="s">
        <v>255</v>
      </c>
      <c r="E182" t="s">
        <v>716</v>
      </c>
      <c r="F182" t="s">
        <v>717</v>
      </c>
      <c r="G182" t="s">
        <v>215</v>
      </c>
      <c r="H182" t="s">
        <v>214</v>
      </c>
      <c r="I182" t="s">
        <v>832</v>
      </c>
      <c r="J182" t="s">
        <v>725</v>
      </c>
      <c r="K182" t="s">
        <v>833</v>
      </c>
      <c r="L182" t="s">
        <v>719</v>
      </c>
      <c r="M182" t="s">
        <v>720</v>
      </c>
      <c r="N182">
        <v>1</v>
      </c>
      <c r="O182">
        <v>1</v>
      </c>
      <c r="P182">
        <v>1</v>
      </c>
      <c r="Q182">
        <v>1</v>
      </c>
      <c r="R182">
        <v>1</v>
      </c>
      <c r="S182">
        <v>1</v>
      </c>
      <c r="T182">
        <v>0</v>
      </c>
      <c r="U182">
        <v>0</v>
      </c>
      <c r="V182">
        <v>0</v>
      </c>
      <c r="W182" s="1">
        <v>719996.67</v>
      </c>
      <c r="X182" s="1">
        <v>0</v>
      </c>
      <c r="Y182" s="1">
        <v>0</v>
      </c>
      <c r="Z182" s="1">
        <v>3557.98</v>
      </c>
      <c r="AA182" s="1">
        <v>0</v>
      </c>
      <c r="AB182" s="1">
        <v>0</v>
      </c>
      <c r="AC182" s="1">
        <v>0</v>
      </c>
      <c r="AD182" s="1">
        <v>0</v>
      </c>
      <c r="AE182" s="1">
        <v>719996.67</v>
      </c>
      <c r="AF182" s="17">
        <v>43766</v>
      </c>
      <c r="AG182" s="17">
        <v>46688</v>
      </c>
      <c r="AH182" s="1">
        <v>1079995</v>
      </c>
      <c r="AI182" s="16">
        <f t="shared" si="8"/>
        <v>1.2438356164383562</v>
      </c>
      <c r="AJ182" s="16">
        <f t="shared" si="10"/>
        <v>8.0054794520547947</v>
      </c>
      <c r="AK182" s="19">
        <v>5.9299999999999999E-2</v>
      </c>
      <c r="AL182" s="16">
        <f t="shared" si="9"/>
        <v>1.2438356164383562</v>
      </c>
      <c r="AM182" s="16">
        <f t="shared" si="11"/>
        <v>8.0054794520547947</v>
      </c>
      <c r="AN182" s="19">
        <v>5.9299999999999999E-2</v>
      </c>
      <c r="AO182" t="s">
        <v>721</v>
      </c>
      <c r="AP182" t="s">
        <v>722</v>
      </c>
      <c r="AQ182" s="20">
        <v>46234</v>
      </c>
    </row>
    <row r="183" spans="1:43" x14ac:dyDescent="0.3">
      <c r="A183" t="s">
        <v>965</v>
      </c>
      <c r="B183" t="s">
        <v>963</v>
      </c>
      <c r="C183">
        <v>9</v>
      </c>
      <c r="D183" t="s">
        <v>255</v>
      </c>
      <c r="E183" t="s">
        <v>716</v>
      </c>
      <c r="F183" t="s">
        <v>717</v>
      </c>
      <c r="G183" t="s">
        <v>215</v>
      </c>
      <c r="H183" t="s">
        <v>214</v>
      </c>
      <c r="I183" t="s">
        <v>832</v>
      </c>
      <c r="J183" t="s">
        <v>725</v>
      </c>
      <c r="K183" t="s">
        <v>833</v>
      </c>
      <c r="L183" t="s">
        <v>719</v>
      </c>
      <c r="M183" t="s">
        <v>720</v>
      </c>
      <c r="N183">
        <v>1</v>
      </c>
      <c r="O183">
        <v>1</v>
      </c>
      <c r="P183">
        <v>1</v>
      </c>
      <c r="Q183">
        <v>1</v>
      </c>
      <c r="R183">
        <v>1</v>
      </c>
      <c r="S183">
        <v>1</v>
      </c>
      <c r="T183">
        <v>0</v>
      </c>
      <c r="U183">
        <v>0</v>
      </c>
      <c r="V183">
        <v>0</v>
      </c>
      <c r="W183" s="1">
        <v>79650</v>
      </c>
      <c r="X183" s="1">
        <v>0</v>
      </c>
      <c r="Y183" s="1">
        <v>0</v>
      </c>
      <c r="Z183" s="1">
        <v>412.19</v>
      </c>
      <c r="AA183" s="1">
        <v>0</v>
      </c>
      <c r="AB183" s="1">
        <v>0</v>
      </c>
      <c r="AC183" s="1">
        <v>0</v>
      </c>
      <c r="AD183" s="1">
        <v>0</v>
      </c>
      <c r="AE183" s="1">
        <v>79650</v>
      </c>
      <c r="AF183" s="17">
        <v>43766</v>
      </c>
      <c r="AG183" s="17">
        <v>47054</v>
      </c>
      <c r="AH183" s="1">
        <v>106200</v>
      </c>
      <c r="AI183" s="16">
        <f t="shared" si="8"/>
        <v>2.2465753424657535</v>
      </c>
      <c r="AJ183" s="16">
        <f t="shared" si="10"/>
        <v>9.0082191780821912</v>
      </c>
      <c r="AK183" s="19">
        <v>6.2100000000000002E-2</v>
      </c>
      <c r="AL183" s="16">
        <f t="shared" si="9"/>
        <v>2.2465753424657535</v>
      </c>
      <c r="AM183" s="16">
        <f t="shared" si="11"/>
        <v>9.0082191780821912</v>
      </c>
      <c r="AN183" s="19">
        <v>6.2100000000000002E-2</v>
      </c>
      <c r="AO183" t="s">
        <v>721</v>
      </c>
      <c r="AP183" t="s">
        <v>722</v>
      </c>
      <c r="AQ183" s="20">
        <v>46234</v>
      </c>
    </row>
    <row r="184" spans="1:43" x14ac:dyDescent="0.3">
      <c r="A184" t="s">
        <v>966</v>
      </c>
      <c r="B184" t="s">
        <v>967</v>
      </c>
      <c r="C184">
        <v>3</v>
      </c>
      <c r="D184" t="s">
        <v>255</v>
      </c>
      <c r="E184" t="s">
        <v>716</v>
      </c>
      <c r="F184" t="s">
        <v>717</v>
      </c>
      <c r="G184" t="s">
        <v>203</v>
      </c>
      <c r="H184" t="s">
        <v>218</v>
      </c>
      <c r="I184" t="s">
        <v>210</v>
      </c>
      <c r="J184" t="s">
        <v>718</v>
      </c>
      <c r="K184" t="s">
        <v>755</v>
      </c>
      <c r="L184" t="s">
        <v>719</v>
      </c>
      <c r="M184" t="s">
        <v>720</v>
      </c>
      <c r="N184">
        <v>1</v>
      </c>
      <c r="O184">
        <v>1</v>
      </c>
      <c r="P184">
        <v>1</v>
      </c>
      <c r="Q184">
        <v>0</v>
      </c>
      <c r="R184">
        <v>0</v>
      </c>
      <c r="S184">
        <v>1</v>
      </c>
      <c r="T184">
        <v>1</v>
      </c>
      <c r="U184">
        <v>1</v>
      </c>
      <c r="V184">
        <v>0</v>
      </c>
      <c r="W184" s="1">
        <v>90000000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90000000</v>
      </c>
      <c r="AF184" s="17">
        <v>43733</v>
      </c>
      <c r="AG184" s="17">
        <v>47422</v>
      </c>
      <c r="AH184" s="1">
        <v>220000000</v>
      </c>
      <c r="AI184" s="16">
        <f t="shared" si="8"/>
        <v>3.2547945205479452</v>
      </c>
      <c r="AJ184" s="16">
        <f t="shared" si="10"/>
        <v>10.106849315068493</v>
      </c>
      <c r="AK184" s="19">
        <v>7.1499999999999994E-2</v>
      </c>
      <c r="AL184" s="16">
        <f t="shared" si="9"/>
        <v>3.2547945205479452</v>
      </c>
      <c r="AM184" s="16">
        <f t="shared" si="11"/>
        <v>10.106849315068493</v>
      </c>
      <c r="AN184" s="19">
        <v>7.1499999999999994E-2</v>
      </c>
      <c r="AO184" t="s">
        <v>721</v>
      </c>
      <c r="AP184" t="s">
        <v>722</v>
      </c>
      <c r="AQ184" s="20">
        <v>46234</v>
      </c>
    </row>
    <row r="185" spans="1:43" x14ac:dyDescent="0.3">
      <c r="A185" t="s">
        <v>968</v>
      </c>
      <c r="B185" t="s">
        <v>969</v>
      </c>
      <c r="C185">
        <v>6</v>
      </c>
      <c r="D185" t="s">
        <v>255</v>
      </c>
      <c r="E185" t="s">
        <v>716</v>
      </c>
      <c r="F185" t="s">
        <v>717</v>
      </c>
      <c r="G185" t="s">
        <v>215</v>
      </c>
      <c r="H185" t="s">
        <v>214</v>
      </c>
      <c r="I185" t="s">
        <v>832</v>
      </c>
      <c r="J185" t="s">
        <v>725</v>
      </c>
      <c r="K185" t="s">
        <v>833</v>
      </c>
      <c r="L185" t="s">
        <v>719</v>
      </c>
      <c r="M185" t="s">
        <v>720</v>
      </c>
      <c r="N185">
        <v>1</v>
      </c>
      <c r="O185">
        <v>1</v>
      </c>
      <c r="P185">
        <v>1</v>
      </c>
      <c r="Q185">
        <v>1</v>
      </c>
      <c r="R185">
        <v>1</v>
      </c>
      <c r="S185">
        <v>1</v>
      </c>
      <c r="T185">
        <v>0</v>
      </c>
      <c r="U185">
        <v>0</v>
      </c>
      <c r="V185">
        <v>0</v>
      </c>
      <c r="W185" s="1">
        <v>520453.75</v>
      </c>
      <c r="X185" s="1">
        <v>0</v>
      </c>
      <c r="Y185" s="1">
        <v>0</v>
      </c>
      <c r="Z185" s="1">
        <v>2446.13</v>
      </c>
      <c r="AA185" s="1">
        <v>0</v>
      </c>
      <c r="AB185" s="1">
        <v>0</v>
      </c>
      <c r="AC185" s="1">
        <v>0</v>
      </c>
      <c r="AD185" s="1">
        <v>0</v>
      </c>
      <c r="AE185" s="1">
        <v>520453.75</v>
      </c>
      <c r="AF185" s="17">
        <v>43776</v>
      </c>
      <c r="AG185" s="17">
        <v>46333</v>
      </c>
      <c r="AH185" s="1">
        <v>1040907.5</v>
      </c>
      <c r="AI185" s="16">
        <f t="shared" si="8"/>
        <v>0.27123287671232876</v>
      </c>
      <c r="AJ185" s="16">
        <f t="shared" si="10"/>
        <v>7.0054794520547947</v>
      </c>
      <c r="AK185" s="19">
        <v>5.6399999999999999E-2</v>
      </c>
      <c r="AL185" s="16">
        <f t="shared" si="9"/>
        <v>0.27123287671232876</v>
      </c>
      <c r="AM185" s="16">
        <f t="shared" si="11"/>
        <v>7.0054794520547947</v>
      </c>
      <c r="AN185" s="19">
        <v>5.6399999999999999E-2</v>
      </c>
      <c r="AO185" t="s">
        <v>721</v>
      </c>
      <c r="AP185" t="s">
        <v>722</v>
      </c>
      <c r="AQ185" s="20">
        <v>46234</v>
      </c>
    </row>
    <row r="186" spans="1:43" x14ac:dyDescent="0.3">
      <c r="A186" t="s">
        <v>970</v>
      </c>
      <c r="B186" t="s">
        <v>969</v>
      </c>
      <c r="C186">
        <v>7</v>
      </c>
      <c r="D186" t="s">
        <v>255</v>
      </c>
      <c r="E186" t="s">
        <v>716</v>
      </c>
      <c r="F186" t="s">
        <v>717</v>
      </c>
      <c r="G186" t="s">
        <v>215</v>
      </c>
      <c r="H186" t="s">
        <v>214</v>
      </c>
      <c r="I186" t="s">
        <v>832</v>
      </c>
      <c r="J186" t="s">
        <v>725</v>
      </c>
      <c r="K186" t="s">
        <v>833</v>
      </c>
      <c r="L186" t="s">
        <v>719</v>
      </c>
      <c r="M186" t="s">
        <v>720</v>
      </c>
      <c r="N186">
        <v>1</v>
      </c>
      <c r="O186">
        <v>1</v>
      </c>
      <c r="P186">
        <v>1</v>
      </c>
      <c r="Q186">
        <v>1</v>
      </c>
      <c r="R186">
        <v>1</v>
      </c>
      <c r="S186">
        <v>1</v>
      </c>
      <c r="T186">
        <v>0</v>
      </c>
      <c r="U186">
        <v>0</v>
      </c>
      <c r="V186">
        <v>0</v>
      </c>
      <c r="W186" s="1">
        <v>332563.34000000003</v>
      </c>
      <c r="X186" s="1">
        <v>0</v>
      </c>
      <c r="Y186" s="1">
        <v>0</v>
      </c>
      <c r="Z186" s="1">
        <v>1643.42</v>
      </c>
      <c r="AA186" s="1">
        <v>0</v>
      </c>
      <c r="AB186" s="1">
        <v>0</v>
      </c>
      <c r="AC186" s="1">
        <v>0</v>
      </c>
      <c r="AD186" s="1">
        <v>0</v>
      </c>
      <c r="AE186" s="1">
        <v>332563.34000000003</v>
      </c>
      <c r="AF186" s="17">
        <v>43776</v>
      </c>
      <c r="AG186" s="17">
        <v>46698</v>
      </c>
      <c r="AH186" s="1">
        <v>498845</v>
      </c>
      <c r="AI186" s="16">
        <f t="shared" si="8"/>
        <v>1.2712328767123289</v>
      </c>
      <c r="AJ186" s="16">
        <f t="shared" si="10"/>
        <v>8.0054794520547947</v>
      </c>
      <c r="AK186" s="19">
        <v>5.9299999999999999E-2</v>
      </c>
      <c r="AL186" s="16">
        <f t="shared" si="9"/>
        <v>1.2712328767123289</v>
      </c>
      <c r="AM186" s="16">
        <f t="shared" si="11"/>
        <v>8.0054794520547947</v>
      </c>
      <c r="AN186" s="19">
        <v>5.9299999999999999E-2</v>
      </c>
      <c r="AO186" t="s">
        <v>721</v>
      </c>
      <c r="AP186" t="s">
        <v>722</v>
      </c>
      <c r="AQ186" s="20">
        <v>46234</v>
      </c>
    </row>
    <row r="187" spans="1:43" x14ac:dyDescent="0.3">
      <c r="A187" t="s">
        <v>971</v>
      </c>
      <c r="B187" t="s">
        <v>969</v>
      </c>
      <c r="C187">
        <v>8</v>
      </c>
      <c r="D187" t="s">
        <v>255</v>
      </c>
      <c r="E187" t="s">
        <v>716</v>
      </c>
      <c r="F187" t="s">
        <v>717</v>
      </c>
      <c r="G187" t="s">
        <v>215</v>
      </c>
      <c r="H187" t="s">
        <v>214</v>
      </c>
      <c r="I187" t="s">
        <v>832</v>
      </c>
      <c r="J187" t="s">
        <v>725</v>
      </c>
      <c r="K187" t="s">
        <v>833</v>
      </c>
      <c r="L187" t="s">
        <v>719</v>
      </c>
      <c r="M187" t="s">
        <v>720</v>
      </c>
      <c r="N187">
        <v>1</v>
      </c>
      <c r="O187">
        <v>1</v>
      </c>
      <c r="P187">
        <v>1</v>
      </c>
      <c r="Q187">
        <v>1</v>
      </c>
      <c r="R187">
        <v>1</v>
      </c>
      <c r="S187">
        <v>1</v>
      </c>
      <c r="T187">
        <v>0</v>
      </c>
      <c r="U187">
        <v>0</v>
      </c>
      <c r="V187">
        <v>0</v>
      </c>
      <c r="W187" s="1">
        <v>42480</v>
      </c>
      <c r="X187" s="1">
        <v>0</v>
      </c>
      <c r="Y187" s="1">
        <v>0</v>
      </c>
      <c r="Z187" s="1">
        <v>230.1</v>
      </c>
      <c r="AA187" s="1">
        <v>0</v>
      </c>
      <c r="AB187" s="1">
        <v>0</v>
      </c>
      <c r="AC187" s="1">
        <v>0</v>
      </c>
      <c r="AD187" s="1">
        <v>0</v>
      </c>
      <c r="AE187" s="1">
        <v>42480</v>
      </c>
      <c r="AF187" s="17">
        <v>43776</v>
      </c>
      <c r="AG187" s="17">
        <v>47429</v>
      </c>
      <c r="AH187" s="1">
        <v>53100</v>
      </c>
      <c r="AI187" s="16">
        <f t="shared" si="8"/>
        <v>3.2739726027397262</v>
      </c>
      <c r="AJ187" s="16">
        <f t="shared" si="10"/>
        <v>10.008219178082191</v>
      </c>
      <c r="AK187" s="19">
        <v>6.5000000000000002E-2</v>
      </c>
      <c r="AL187" s="16">
        <f t="shared" si="9"/>
        <v>3.2739726027397262</v>
      </c>
      <c r="AM187" s="16">
        <f t="shared" si="11"/>
        <v>10.008219178082191</v>
      </c>
      <c r="AN187" s="19">
        <v>6.5000000000000002E-2</v>
      </c>
      <c r="AO187" t="s">
        <v>721</v>
      </c>
      <c r="AP187" t="s">
        <v>722</v>
      </c>
      <c r="AQ187" s="20">
        <v>46234</v>
      </c>
    </row>
    <row r="188" spans="1:43" x14ac:dyDescent="0.3">
      <c r="A188" t="s">
        <v>972</v>
      </c>
      <c r="B188" t="s">
        <v>973</v>
      </c>
      <c r="C188">
        <v>5</v>
      </c>
      <c r="D188" t="s">
        <v>255</v>
      </c>
      <c r="E188" t="s">
        <v>716</v>
      </c>
      <c r="F188" t="s">
        <v>717</v>
      </c>
      <c r="G188" t="s">
        <v>215</v>
      </c>
      <c r="H188" t="s">
        <v>214</v>
      </c>
      <c r="I188" t="s">
        <v>832</v>
      </c>
      <c r="J188" t="s">
        <v>725</v>
      </c>
      <c r="K188" t="s">
        <v>833</v>
      </c>
      <c r="L188" t="s">
        <v>719</v>
      </c>
      <c r="M188" t="s">
        <v>720</v>
      </c>
      <c r="N188">
        <v>1</v>
      </c>
      <c r="O188">
        <v>1</v>
      </c>
      <c r="P188">
        <v>1</v>
      </c>
      <c r="Q188">
        <v>1</v>
      </c>
      <c r="R188">
        <v>1</v>
      </c>
      <c r="S188">
        <v>1</v>
      </c>
      <c r="T188">
        <v>0</v>
      </c>
      <c r="U188">
        <v>0</v>
      </c>
      <c r="V188">
        <v>0</v>
      </c>
      <c r="W188" s="1">
        <v>181941.25</v>
      </c>
      <c r="X188" s="1">
        <v>0</v>
      </c>
      <c r="Y188" s="1">
        <v>0</v>
      </c>
      <c r="Z188" s="1">
        <v>855.12</v>
      </c>
      <c r="AA188" s="1">
        <v>0</v>
      </c>
      <c r="AB188" s="1">
        <v>0</v>
      </c>
      <c r="AC188" s="1">
        <v>0</v>
      </c>
      <c r="AD188" s="1">
        <v>0</v>
      </c>
      <c r="AE188" s="1">
        <v>181941.25</v>
      </c>
      <c r="AF188" s="17">
        <v>43780</v>
      </c>
      <c r="AG188" s="17">
        <v>46337</v>
      </c>
      <c r="AH188" s="1">
        <v>363882.5</v>
      </c>
      <c r="AI188" s="16">
        <f t="shared" si="8"/>
        <v>0.28219178082191781</v>
      </c>
      <c r="AJ188" s="16">
        <f t="shared" si="10"/>
        <v>7.0054794520547947</v>
      </c>
      <c r="AK188" s="19">
        <v>5.6399999999999999E-2</v>
      </c>
      <c r="AL188" s="16">
        <f t="shared" si="9"/>
        <v>0.28219178082191781</v>
      </c>
      <c r="AM188" s="16">
        <f t="shared" si="11"/>
        <v>7.0054794520547947</v>
      </c>
      <c r="AN188" s="19">
        <v>5.6399999999999999E-2</v>
      </c>
      <c r="AO188" t="s">
        <v>721</v>
      </c>
      <c r="AP188" t="s">
        <v>722</v>
      </c>
      <c r="AQ188" s="20">
        <v>46234</v>
      </c>
    </row>
    <row r="189" spans="1:43" x14ac:dyDescent="0.3">
      <c r="A189" t="s">
        <v>974</v>
      </c>
      <c r="B189" t="s">
        <v>973</v>
      </c>
      <c r="C189">
        <v>6</v>
      </c>
      <c r="D189" t="s">
        <v>255</v>
      </c>
      <c r="E189" t="s">
        <v>716</v>
      </c>
      <c r="F189" t="s">
        <v>717</v>
      </c>
      <c r="G189" t="s">
        <v>215</v>
      </c>
      <c r="H189" t="s">
        <v>214</v>
      </c>
      <c r="I189" t="s">
        <v>832</v>
      </c>
      <c r="J189" t="s">
        <v>725</v>
      </c>
      <c r="K189" t="s">
        <v>833</v>
      </c>
      <c r="L189" t="s">
        <v>719</v>
      </c>
      <c r="M189" t="s">
        <v>720</v>
      </c>
      <c r="N189">
        <v>1</v>
      </c>
      <c r="O189">
        <v>1</v>
      </c>
      <c r="P189">
        <v>1</v>
      </c>
      <c r="Q189">
        <v>1</v>
      </c>
      <c r="R189">
        <v>1</v>
      </c>
      <c r="S189">
        <v>1</v>
      </c>
      <c r="T189">
        <v>0</v>
      </c>
      <c r="U189">
        <v>0</v>
      </c>
      <c r="V189">
        <v>0</v>
      </c>
      <c r="W189" s="1">
        <v>525985</v>
      </c>
      <c r="X189" s="1">
        <v>0</v>
      </c>
      <c r="Y189" s="1">
        <v>0</v>
      </c>
      <c r="Z189" s="1">
        <v>2599.2399999999998</v>
      </c>
      <c r="AA189" s="1">
        <v>0</v>
      </c>
      <c r="AB189" s="1">
        <v>0</v>
      </c>
      <c r="AC189" s="1">
        <v>0</v>
      </c>
      <c r="AD189" s="1">
        <v>0</v>
      </c>
      <c r="AE189" s="1">
        <v>525985</v>
      </c>
      <c r="AF189" s="17">
        <v>43780</v>
      </c>
      <c r="AG189" s="17">
        <v>46702</v>
      </c>
      <c r="AH189" s="1">
        <v>788977.5</v>
      </c>
      <c r="AI189" s="16">
        <f t="shared" si="8"/>
        <v>1.2821917808219179</v>
      </c>
      <c r="AJ189" s="16">
        <f t="shared" si="10"/>
        <v>8.0054794520547947</v>
      </c>
      <c r="AK189" s="19">
        <v>5.9299999999999999E-2</v>
      </c>
      <c r="AL189" s="16">
        <f t="shared" si="9"/>
        <v>1.2821917808219179</v>
      </c>
      <c r="AM189" s="16">
        <f t="shared" si="11"/>
        <v>8.0054794520547947</v>
      </c>
      <c r="AN189" s="19">
        <v>5.9299999999999999E-2</v>
      </c>
      <c r="AO189" t="s">
        <v>721</v>
      </c>
      <c r="AP189" t="s">
        <v>722</v>
      </c>
      <c r="AQ189" s="20">
        <v>46234</v>
      </c>
    </row>
    <row r="190" spans="1:43" x14ac:dyDescent="0.3">
      <c r="A190" t="s">
        <v>975</v>
      </c>
      <c r="B190" t="s">
        <v>973</v>
      </c>
      <c r="C190">
        <v>7</v>
      </c>
      <c r="D190" t="s">
        <v>255</v>
      </c>
      <c r="E190" t="s">
        <v>716</v>
      </c>
      <c r="F190" t="s">
        <v>717</v>
      </c>
      <c r="G190" t="s">
        <v>215</v>
      </c>
      <c r="H190" t="s">
        <v>214</v>
      </c>
      <c r="I190" t="s">
        <v>832</v>
      </c>
      <c r="J190" t="s">
        <v>725</v>
      </c>
      <c r="K190" t="s">
        <v>833</v>
      </c>
      <c r="L190" t="s">
        <v>719</v>
      </c>
      <c r="M190" t="s">
        <v>720</v>
      </c>
      <c r="N190">
        <v>1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0</v>
      </c>
      <c r="U190">
        <v>0</v>
      </c>
      <c r="V190">
        <v>0</v>
      </c>
      <c r="W190" s="1">
        <v>278775</v>
      </c>
      <c r="X190" s="1">
        <v>0</v>
      </c>
      <c r="Y190" s="1">
        <v>0</v>
      </c>
      <c r="Z190" s="1">
        <v>1442.66</v>
      </c>
      <c r="AA190" s="1">
        <v>0</v>
      </c>
      <c r="AB190" s="1">
        <v>0</v>
      </c>
      <c r="AC190" s="1">
        <v>0</v>
      </c>
      <c r="AD190" s="1">
        <v>0</v>
      </c>
      <c r="AE190" s="1">
        <v>278775</v>
      </c>
      <c r="AF190" s="17">
        <v>43780</v>
      </c>
      <c r="AG190" s="17">
        <v>47068</v>
      </c>
      <c r="AH190" s="1">
        <v>371700</v>
      </c>
      <c r="AI190" s="16">
        <f t="shared" si="8"/>
        <v>2.2849315068493152</v>
      </c>
      <c r="AJ190" s="16">
        <f t="shared" si="10"/>
        <v>9.0082191780821912</v>
      </c>
      <c r="AK190" s="19">
        <v>6.2100000000000002E-2</v>
      </c>
      <c r="AL190" s="16">
        <f t="shared" si="9"/>
        <v>2.2849315068493152</v>
      </c>
      <c r="AM190" s="16">
        <f t="shared" si="11"/>
        <v>9.0082191780821912</v>
      </c>
      <c r="AN190" s="19">
        <v>6.2100000000000002E-2</v>
      </c>
      <c r="AO190" t="s">
        <v>721</v>
      </c>
      <c r="AP190" t="s">
        <v>722</v>
      </c>
      <c r="AQ190" s="20">
        <v>46234</v>
      </c>
    </row>
    <row r="191" spans="1:43" x14ac:dyDescent="0.3">
      <c r="A191" t="s">
        <v>976</v>
      </c>
      <c r="B191" t="s">
        <v>973</v>
      </c>
      <c r="C191">
        <v>8</v>
      </c>
      <c r="D191" t="s">
        <v>255</v>
      </c>
      <c r="E191" t="s">
        <v>716</v>
      </c>
      <c r="F191" t="s">
        <v>717</v>
      </c>
      <c r="G191" t="s">
        <v>215</v>
      </c>
      <c r="H191" t="s">
        <v>214</v>
      </c>
      <c r="I191" t="s">
        <v>832</v>
      </c>
      <c r="J191" t="s">
        <v>725</v>
      </c>
      <c r="K191" t="s">
        <v>833</v>
      </c>
      <c r="L191" t="s">
        <v>719</v>
      </c>
      <c r="M191" t="s">
        <v>720</v>
      </c>
      <c r="N191">
        <v>1</v>
      </c>
      <c r="O191">
        <v>1</v>
      </c>
      <c r="P191">
        <v>1</v>
      </c>
      <c r="Q191">
        <v>1</v>
      </c>
      <c r="R191">
        <v>1</v>
      </c>
      <c r="S191">
        <v>1</v>
      </c>
      <c r="T191">
        <v>0</v>
      </c>
      <c r="U191">
        <v>0</v>
      </c>
      <c r="V191">
        <v>0</v>
      </c>
      <c r="W191" s="1">
        <v>339840</v>
      </c>
      <c r="X191" s="1">
        <v>0</v>
      </c>
      <c r="Y191" s="1">
        <v>0</v>
      </c>
      <c r="Z191" s="1">
        <v>1840.8</v>
      </c>
      <c r="AA191" s="1">
        <v>0</v>
      </c>
      <c r="AB191" s="1">
        <v>0</v>
      </c>
      <c r="AC191" s="1">
        <v>0</v>
      </c>
      <c r="AD191" s="1">
        <v>0</v>
      </c>
      <c r="AE191" s="1">
        <v>339840</v>
      </c>
      <c r="AF191" s="17">
        <v>43780</v>
      </c>
      <c r="AG191" s="17">
        <v>47433</v>
      </c>
      <c r="AH191" s="1">
        <v>424800</v>
      </c>
      <c r="AI191" s="16">
        <f t="shared" si="8"/>
        <v>3.2849315068493152</v>
      </c>
      <c r="AJ191" s="16">
        <f t="shared" si="10"/>
        <v>10.008219178082191</v>
      </c>
      <c r="AK191" s="19">
        <v>6.5000000000000002E-2</v>
      </c>
      <c r="AL191" s="16">
        <f t="shared" si="9"/>
        <v>3.2849315068493152</v>
      </c>
      <c r="AM191" s="16">
        <f t="shared" si="11"/>
        <v>10.008219178082191</v>
      </c>
      <c r="AN191" s="19">
        <v>6.5000000000000002E-2</v>
      </c>
      <c r="AO191" t="s">
        <v>721</v>
      </c>
      <c r="AP191" t="s">
        <v>722</v>
      </c>
      <c r="AQ191" s="20">
        <v>46234</v>
      </c>
    </row>
    <row r="192" spans="1:43" x14ac:dyDescent="0.3">
      <c r="A192" t="s">
        <v>977</v>
      </c>
      <c r="B192" t="s">
        <v>978</v>
      </c>
      <c r="C192">
        <v>6</v>
      </c>
      <c r="D192" t="s">
        <v>255</v>
      </c>
      <c r="E192" t="s">
        <v>716</v>
      </c>
      <c r="F192" t="s">
        <v>717</v>
      </c>
      <c r="G192" t="s">
        <v>215</v>
      </c>
      <c r="H192" t="s">
        <v>214</v>
      </c>
      <c r="I192" t="s">
        <v>832</v>
      </c>
      <c r="J192" t="s">
        <v>725</v>
      </c>
      <c r="K192" t="s">
        <v>833</v>
      </c>
      <c r="L192" t="s">
        <v>719</v>
      </c>
      <c r="M192" t="s">
        <v>720</v>
      </c>
      <c r="N192">
        <v>1</v>
      </c>
      <c r="O192">
        <v>1</v>
      </c>
      <c r="P192">
        <v>1</v>
      </c>
      <c r="Q192">
        <v>1</v>
      </c>
      <c r="R192">
        <v>1</v>
      </c>
      <c r="S192">
        <v>1</v>
      </c>
      <c r="T192">
        <v>0</v>
      </c>
      <c r="U192">
        <v>0</v>
      </c>
      <c r="V192">
        <v>0</v>
      </c>
      <c r="W192" s="1">
        <v>73381.25</v>
      </c>
      <c r="X192" s="1">
        <v>0</v>
      </c>
      <c r="Y192" s="1">
        <v>0</v>
      </c>
      <c r="Z192" s="1">
        <v>344.89</v>
      </c>
      <c r="AA192" s="1">
        <v>0</v>
      </c>
      <c r="AB192" s="1">
        <v>0</v>
      </c>
      <c r="AC192" s="1">
        <v>0</v>
      </c>
      <c r="AD192" s="1">
        <v>0</v>
      </c>
      <c r="AE192" s="1">
        <v>73381.25</v>
      </c>
      <c r="AF192" s="17">
        <v>43784</v>
      </c>
      <c r="AG192" s="17">
        <v>46341</v>
      </c>
      <c r="AH192" s="1">
        <v>146762.5</v>
      </c>
      <c r="AI192" s="16">
        <f t="shared" si="8"/>
        <v>0.29315068493150687</v>
      </c>
      <c r="AJ192" s="16">
        <f t="shared" si="10"/>
        <v>7.0054794520547947</v>
      </c>
      <c r="AK192" s="19">
        <v>5.6399999999999999E-2</v>
      </c>
      <c r="AL192" s="16">
        <f t="shared" si="9"/>
        <v>0.29315068493150687</v>
      </c>
      <c r="AM192" s="16">
        <f t="shared" si="11"/>
        <v>7.0054794520547947</v>
      </c>
      <c r="AN192" s="19">
        <v>5.6399999999999999E-2</v>
      </c>
      <c r="AO192" t="s">
        <v>721</v>
      </c>
      <c r="AP192" t="s">
        <v>722</v>
      </c>
      <c r="AQ192" s="20">
        <v>46234</v>
      </c>
    </row>
    <row r="193" spans="1:43" x14ac:dyDescent="0.3">
      <c r="A193" t="s">
        <v>979</v>
      </c>
      <c r="B193" t="s">
        <v>978</v>
      </c>
      <c r="C193">
        <v>7</v>
      </c>
      <c r="D193" t="s">
        <v>255</v>
      </c>
      <c r="E193" t="s">
        <v>716</v>
      </c>
      <c r="F193" t="s">
        <v>717</v>
      </c>
      <c r="G193" t="s">
        <v>215</v>
      </c>
      <c r="H193" t="s">
        <v>214</v>
      </c>
      <c r="I193" t="s">
        <v>832</v>
      </c>
      <c r="J193" t="s">
        <v>725</v>
      </c>
      <c r="K193" t="s">
        <v>833</v>
      </c>
      <c r="L193" t="s">
        <v>719</v>
      </c>
      <c r="M193" t="s">
        <v>720</v>
      </c>
      <c r="N193">
        <v>1</v>
      </c>
      <c r="O193">
        <v>1</v>
      </c>
      <c r="P193">
        <v>1</v>
      </c>
      <c r="Q193">
        <v>1</v>
      </c>
      <c r="R193">
        <v>1</v>
      </c>
      <c r="S193">
        <v>1</v>
      </c>
      <c r="T193">
        <v>0</v>
      </c>
      <c r="U193">
        <v>0</v>
      </c>
      <c r="V193">
        <v>0</v>
      </c>
      <c r="W193" s="1">
        <v>95678.34</v>
      </c>
      <c r="X193" s="1">
        <v>0</v>
      </c>
      <c r="Y193" s="1">
        <v>0</v>
      </c>
      <c r="Z193" s="1">
        <v>472.81</v>
      </c>
      <c r="AA193" s="1">
        <v>0</v>
      </c>
      <c r="AB193" s="1">
        <v>0</v>
      </c>
      <c r="AC193" s="1">
        <v>0</v>
      </c>
      <c r="AD193" s="1">
        <v>0</v>
      </c>
      <c r="AE193" s="1">
        <v>95678.34</v>
      </c>
      <c r="AF193" s="17">
        <v>43784</v>
      </c>
      <c r="AG193" s="17">
        <v>46706</v>
      </c>
      <c r="AH193" s="1">
        <v>143517.5</v>
      </c>
      <c r="AI193" s="16">
        <f t="shared" si="8"/>
        <v>1.2931506849315069</v>
      </c>
      <c r="AJ193" s="16">
        <f t="shared" si="10"/>
        <v>8.0054794520547947</v>
      </c>
      <c r="AK193" s="19">
        <v>5.9299999999999999E-2</v>
      </c>
      <c r="AL193" s="16">
        <f t="shared" si="9"/>
        <v>1.2931506849315069</v>
      </c>
      <c r="AM193" s="16">
        <f t="shared" si="11"/>
        <v>8.0054794520547947</v>
      </c>
      <c r="AN193" s="19">
        <v>5.9299999999999999E-2</v>
      </c>
      <c r="AO193" t="s">
        <v>721</v>
      </c>
      <c r="AP193" t="s">
        <v>722</v>
      </c>
      <c r="AQ193" s="20">
        <v>46234</v>
      </c>
    </row>
    <row r="194" spans="1:43" x14ac:dyDescent="0.3">
      <c r="A194" t="s">
        <v>980</v>
      </c>
      <c r="B194" t="s">
        <v>978</v>
      </c>
      <c r="C194">
        <v>8</v>
      </c>
      <c r="D194" t="s">
        <v>255</v>
      </c>
      <c r="E194" t="s">
        <v>716</v>
      </c>
      <c r="F194" t="s">
        <v>717</v>
      </c>
      <c r="G194" t="s">
        <v>215</v>
      </c>
      <c r="H194" t="s">
        <v>214</v>
      </c>
      <c r="I194" t="s">
        <v>832</v>
      </c>
      <c r="J194" t="s">
        <v>725</v>
      </c>
      <c r="K194" t="s">
        <v>833</v>
      </c>
      <c r="L194" t="s">
        <v>719</v>
      </c>
      <c r="M194" t="s">
        <v>720</v>
      </c>
      <c r="N194">
        <v>1</v>
      </c>
      <c r="O194">
        <v>1</v>
      </c>
      <c r="P194">
        <v>1</v>
      </c>
      <c r="Q194">
        <v>1</v>
      </c>
      <c r="R194">
        <v>1</v>
      </c>
      <c r="S194">
        <v>1</v>
      </c>
      <c r="T194">
        <v>0</v>
      </c>
      <c r="U194">
        <v>0</v>
      </c>
      <c r="V194">
        <v>0</v>
      </c>
      <c r="W194" s="1">
        <v>141268.13</v>
      </c>
      <c r="X194" s="1">
        <v>0</v>
      </c>
      <c r="Y194" s="1">
        <v>0</v>
      </c>
      <c r="Z194" s="1">
        <v>731.06</v>
      </c>
      <c r="AA194" s="1">
        <v>0</v>
      </c>
      <c r="AB194" s="1">
        <v>0</v>
      </c>
      <c r="AC194" s="1">
        <v>0</v>
      </c>
      <c r="AD194" s="1">
        <v>0</v>
      </c>
      <c r="AE194" s="1">
        <v>141268.13</v>
      </c>
      <c r="AF194" s="17">
        <v>43784</v>
      </c>
      <c r="AG194" s="17">
        <v>47072</v>
      </c>
      <c r="AH194" s="1">
        <v>188357.5</v>
      </c>
      <c r="AI194" s="16">
        <f t="shared" si="8"/>
        <v>2.2958904109589042</v>
      </c>
      <c r="AJ194" s="16">
        <f t="shared" si="10"/>
        <v>9.0082191780821912</v>
      </c>
      <c r="AK194" s="19">
        <v>6.2100000000000002E-2</v>
      </c>
      <c r="AL194" s="16">
        <f t="shared" si="9"/>
        <v>2.2958904109589042</v>
      </c>
      <c r="AM194" s="16">
        <f t="shared" si="11"/>
        <v>9.0082191780821912</v>
      </c>
      <c r="AN194" s="19">
        <v>6.2100000000000002E-2</v>
      </c>
      <c r="AO194" t="s">
        <v>721</v>
      </c>
      <c r="AP194" t="s">
        <v>722</v>
      </c>
      <c r="AQ194" s="20">
        <v>46234</v>
      </c>
    </row>
    <row r="195" spans="1:43" x14ac:dyDescent="0.3">
      <c r="A195" t="s">
        <v>981</v>
      </c>
      <c r="B195" t="s">
        <v>978</v>
      </c>
      <c r="C195">
        <v>9</v>
      </c>
      <c r="D195" t="s">
        <v>255</v>
      </c>
      <c r="E195" t="s">
        <v>716</v>
      </c>
      <c r="F195" t="s">
        <v>717</v>
      </c>
      <c r="G195" t="s">
        <v>215</v>
      </c>
      <c r="H195" t="s">
        <v>214</v>
      </c>
      <c r="I195" t="s">
        <v>832</v>
      </c>
      <c r="J195" t="s">
        <v>725</v>
      </c>
      <c r="K195" t="s">
        <v>833</v>
      </c>
      <c r="L195" t="s">
        <v>719</v>
      </c>
      <c r="M195" t="s">
        <v>720</v>
      </c>
      <c r="N195">
        <v>1</v>
      </c>
      <c r="O195">
        <v>1</v>
      </c>
      <c r="P195">
        <v>1</v>
      </c>
      <c r="Q195">
        <v>1</v>
      </c>
      <c r="R195">
        <v>1</v>
      </c>
      <c r="S195">
        <v>1</v>
      </c>
      <c r="T195">
        <v>0</v>
      </c>
      <c r="U195">
        <v>0</v>
      </c>
      <c r="V195">
        <v>0</v>
      </c>
      <c r="W195" s="1">
        <v>84960</v>
      </c>
      <c r="X195" s="1">
        <v>0</v>
      </c>
      <c r="Y195" s="1">
        <v>0</v>
      </c>
      <c r="Z195" s="1">
        <v>460.2</v>
      </c>
      <c r="AA195" s="1">
        <v>0</v>
      </c>
      <c r="AB195" s="1">
        <v>0</v>
      </c>
      <c r="AC195" s="1">
        <v>0</v>
      </c>
      <c r="AD195" s="1">
        <v>0</v>
      </c>
      <c r="AE195" s="1">
        <v>84960</v>
      </c>
      <c r="AF195" s="17">
        <v>43784</v>
      </c>
      <c r="AG195" s="17">
        <v>47437</v>
      </c>
      <c r="AH195" s="1">
        <v>106200</v>
      </c>
      <c r="AI195" s="16">
        <f t="shared" ref="AI195:AI258" si="12">(AG195-AQ195)/365</f>
        <v>3.2958904109589042</v>
      </c>
      <c r="AJ195" s="16">
        <f t="shared" si="10"/>
        <v>10.008219178082191</v>
      </c>
      <c r="AK195" s="19">
        <v>6.5000000000000002E-2</v>
      </c>
      <c r="AL195" s="16">
        <f t="shared" ref="AL195:AL258" si="13">(AG195-AQ195)/365</f>
        <v>3.2958904109589042</v>
      </c>
      <c r="AM195" s="16">
        <f t="shared" si="11"/>
        <v>10.008219178082191</v>
      </c>
      <c r="AN195" s="19">
        <v>6.5000000000000002E-2</v>
      </c>
      <c r="AO195" t="s">
        <v>721</v>
      </c>
      <c r="AP195" t="s">
        <v>722</v>
      </c>
      <c r="AQ195" s="20">
        <v>46234</v>
      </c>
    </row>
    <row r="196" spans="1:43" x14ac:dyDescent="0.3">
      <c r="A196" t="s">
        <v>982</v>
      </c>
      <c r="B196" t="s">
        <v>983</v>
      </c>
      <c r="C196">
        <v>3</v>
      </c>
      <c r="D196" t="s">
        <v>255</v>
      </c>
      <c r="E196" t="s">
        <v>716</v>
      </c>
      <c r="F196" t="s">
        <v>717</v>
      </c>
      <c r="G196" t="s">
        <v>215</v>
      </c>
      <c r="H196" t="s">
        <v>214</v>
      </c>
      <c r="I196" t="s">
        <v>832</v>
      </c>
      <c r="J196" t="s">
        <v>725</v>
      </c>
      <c r="K196" t="s">
        <v>833</v>
      </c>
      <c r="L196" t="s">
        <v>719</v>
      </c>
      <c r="M196" t="s">
        <v>720</v>
      </c>
      <c r="N196">
        <v>1</v>
      </c>
      <c r="O196">
        <v>1</v>
      </c>
      <c r="P196">
        <v>1</v>
      </c>
      <c r="Q196">
        <v>1</v>
      </c>
      <c r="R196">
        <v>1</v>
      </c>
      <c r="S196">
        <v>1</v>
      </c>
      <c r="T196">
        <v>0</v>
      </c>
      <c r="U196">
        <v>0</v>
      </c>
      <c r="V196">
        <v>0</v>
      </c>
      <c r="W196" s="1">
        <v>77732.5</v>
      </c>
      <c r="X196" s="1">
        <v>0</v>
      </c>
      <c r="Y196" s="1">
        <v>0</v>
      </c>
      <c r="Z196" s="1">
        <v>365.34</v>
      </c>
      <c r="AA196" s="1">
        <v>0</v>
      </c>
      <c r="AB196" s="1">
        <v>0</v>
      </c>
      <c r="AC196" s="1">
        <v>0</v>
      </c>
      <c r="AD196" s="1">
        <v>0</v>
      </c>
      <c r="AE196" s="1">
        <v>77732.5</v>
      </c>
      <c r="AF196" s="17">
        <v>43790</v>
      </c>
      <c r="AG196" s="17">
        <v>46347</v>
      </c>
      <c r="AH196" s="1">
        <v>155465</v>
      </c>
      <c r="AI196" s="16">
        <f t="shared" si="12"/>
        <v>0.30958904109589042</v>
      </c>
      <c r="AJ196" s="16">
        <f t="shared" ref="AJ196:AJ259" si="14">(AG196-AF196)/365</f>
        <v>7.0054794520547947</v>
      </c>
      <c r="AK196" s="19">
        <v>5.6399999999999999E-2</v>
      </c>
      <c r="AL196" s="16">
        <f t="shared" si="13"/>
        <v>0.30958904109589042</v>
      </c>
      <c r="AM196" s="16">
        <f t="shared" ref="AM196:AM259" si="15">(AG196-AF196)/365</f>
        <v>7.0054794520547947</v>
      </c>
      <c r="AN196" s="19">
        <v>5.6399999999999999E-2</v>
      </c>
      <c r="AO196" t="s">
        <v>721</v>
      </c>
      <c r="AP196" t="s">
        <v>722</v>
      </c>
      <c r="AQ196" s="20">
        <v>46234</v>
      </c>
    </row>
    <row r="197" spans="1:43" x14ac:dyDescent="0.3">
      <c r="A197" t="s">
        <v>984</v>
      </c>
      <c r="B197" t="s">
        <v>983</v>
      </c>
      <c r="C197">
        <v>4</v>
      </c>
      <c r="D197" t="s">
        <v>255</v>
      </c>
      <c r="E197" t="s">
        <v>716</v>
      </c>
      <c r="F197" t="s">
        <v>717</v>
      </c>
      <c r="G197" t="s">
        <v>215</v>
      </c>
      <c r="H197" t="s">
        <v>214</v>
      </c>
      <c r="I197" t="s">
        <v>832</v>
      </c>
      <c r="J197" t="s">
        <v>725</v>
      </c>
      <c r="K197" t="s">
        <v>833</v>
      </c>
      <c r="L197" t="s">
        <v>719</v>
      </c>
      <c r="M197" t="s">
        <v>720</v>
      </c>
      <c r="N197">
        <v>1</v>
      </c>
      <c r="O197">
        <v>1</v>
      </c>
      <c r="P197">
        <v>1</v>
      </c>
      <c r="Q197">
        <v>1</v>
      </c>
      <c r="R197">
        <v>1</v>
      </c>
      <c r="S197">
        <v>1</v>
      </c>
      <c r="T197">
        <v>0</v>
      </c>
      <c r="U197">
        <v>0</v>
      </c>
      <c r="V197">
        <v>0</v>
      </c>
      <c r="W197" s="1">
        <v>137863.34</v>
      </c>
      <c r="X197" s="1">
        <v>0</v>
      </c>
      <c r="Y197" s="1">
        <v>0</v>
      </c>
      <c r="Z197" s="1">
        <v>681.27</v>
      </c>
      <c r="AA197" s="1">
        <v>0</v>
      </c>
      <c r="AB197" s="1">
        <v>0</v>
      </c>
      <c r="AC197" s="1">
        <v>0</v>
      </c>
      <c r="AD197" s="1">
        <v>0</v>
      </c>
      <c r="AE197" s="1">
        <v>137863.34</v>
      </c>
      <c r="AF197" s="17">
        <v>43790</v>
      </c>
      <c r="AG197" s="17">
        <v>46712</v>
      </c>
      <c r="AH197" s="1">
        <v>206795</v>
      </c>
      <c r="AI197" s="16">
        <f t="shared" si="12"/>
        <v>1.3095890410958904</v>
      </c>
      <c r="AJ197" s="16">
        <f t="shared" si="14"/>
        <v>8.0054794520547947</v>
      </c>
      <c r="AK197" s="19">
        <v>5.9299999999999999E-2</v>
      </c>
      <c r="AL197" s="16">
        <f t="shared" si="13"/>
        <v>1.3095890410958904</v>
      </c>
      <c r="AM197" s="16">
        <f t="shared" si="15"/>
        <v>8.0054794520547947</v>
      </c>
      <c r="AN197" s="19">
        <v>5.9299999999999999E-2</v>
      </c>
      <c r="AO197" t="s">
        <v>721</v>
      </c>
      <c r="AP197" t="s">
        <v>722</v>
      </c>
      <c r="AQ197" s="20">
        <v>46234</v>
      </c>
    </row>
    <row r="198" spans="1:43" x14ac:dyDescent="0.3">
      <c r="A198" t="s">
        <v>985</v>
      </c>
      <c r="B198" t="s">
        <v>983</v>
      </c>
      <c r="C198">
        <v>5</v>
      </c>
      <c r="D198" t="s">
        <v>255</v>
      </c>
      <c r="E198" t="s">
        <v>716</v>
      </c>
      <c r="F198" t="s">
        <v>717</v>
      </c>
      <c r="G198" t="s">
        <v>215</v>
      </c>
      <c r="H198" t="s">
        <v>214</v>
      </c>
      <c r="I198" t="s">
        <v>832</v>
      </c>
      <c r="J198" t="s">
        <v>725</v>
      </c>
      <c r="K198" t="s">
        <v>833</v>
      </c>
      <c r="L198" t="s">
        <v>719</v>
      </c>
      <c r="M198" t="s">
        <v>720</v>
      </c>
      <c r="N198">
        <v>1</v>
      </c>
      <c r="O198">
        <v>1</v>
      </c>
      <c r="P198">
        <v>1</v>
      </c>
      <c r="Q198">
        <v>1</v>
      </c>
      <c r="R198">
        <v>1</v>
      </c>
      <c r="S198">
        <v>1</v>
      </c>
      <c r="T198">
        <v>0</v>
      </c>
      <c r="U198">
        <v>0</v>
      </c>
      <c r="V198">
        <v>0</v>
      </c>
      <c r="W198" s="1">
        <v>129320.63</v>
      </c>
      <c r="X198" s="1">
        <v>0</v>
      </c>
      <c r="Y198" s="1">
        <v>0</v>
      </c>
      <c r="Z198" s="1">
        <v>669.23</v>
      </c>
      <c r="AA198" s="1">
        <v>0</v>
      </c>
      <c r="AB198" s="1">
        <v>0</v>
      </c>
      <c r="AC198" s="1">
        <v>0</v>
      </c>
      <c r="AD198" s="1">
        <v>0</v>
      </c>
      <c r="AE198" s="1">
        <v>129320.63</v>
      </c>
      <c r="AF198" s="17">
        <v>43790</v>
      </c>
      <c r="AG198" s="17">
        <v>47078</v>
      </c>
      <c r="AH198" s="1">
        <v>172427.5</v>
      </c>
      <c r="AI198" s="16">
        <f t="shared" si="12"/>
        <v>2.3123287671232875</v>
      </c>
      <c r="AJ198" s="16">
        <f t="shared" si="14"/>
        <v>9.0082191780821912</v>
      </c>
      <c r="AK198" s="19">
        <v>6.2100000000000002E-2</v>
      </c>
      <c r="AL198" s="16">
        <f t="shared" si="13"/>
        <v>2.3123287671232875</v>
      </c>
      <c r="AM198" s="16">
        <f t="shared" si="15"/>
        <v>9.0082191780821912</v>
      </c>
      <c r="AN198" s="19">
        <v>6.2100000000000002E-2</v>
      </c>
      <c r="AO198" t="s">
        <v>721</v>
      </c>
      <c r="AP198" t="s">
        <v>722</v>
      </c>
      <c r="AQ198" s="20">
        <v>46234</v>
      </c>
    </row>
    <row r="199" spans="1:43" x14ac:dyDescent="0.3">
      <c r="A199" t="s">
        <v>986</v>
      </c>
      <c r="B199" t="s">
        <v>983</v>
      </c>
      <c r="C199">
        <v>6</v>
      </c>
      <c r="D199" t="s">
        <v>255</v>
      </c>
      <c r="E199" t="s">
        <v>716</v>
      </c>
      <c r="F199" t="s">
        <v>717</v>
      </c>
      <c r="G199" t="s">
        <v>215</v>
      </c>
      <c r="H199" t="s">
        <v>214</v>
      </c>
      <c r="I199" t="s">
        <v>832</v>
      </c>
      <c r="J199" t="s">
        <v>725</v>
      </c>
      <c r="K199" t="s">
        <v>833</v>
      </c>
      <c r="L199" t="s">
        <v>719</v>
      </c>
      <c r="M199" t="s">
        <v>720</v>
      </c>
      <c r="N199">
        <v>1</v>
      </c>
      <c r="O199">
        <v>1</v>
      </c>
      <c r="P199">
        <v>1</v>
      </c>
      <c r="Q199">
        <v>1</v>
      </c>
      <c r="R199">
        <v>1</v>
      </c>
      <c r="S199">
        <v>1</v>
      </c>
      <c r="T199">
        <v>0</v>
      </c>
      <c r="U199">
        <v>0</v>
      </c>
      <c r="V199">
        <v>0</v>
      </c>
      <c r="W199" s="1">
        <v>42480</v>
      </c>
      <c r="X199" s="1">
        <v>0</v>
      </c>
      <c r="Y199" s="1">
        <v>0</v>
      </c>
      <c r="Z199" s="1">
        <v>230.1</v>
      </c>
      <c r="AA199" s="1">
        <v>0</v>
      </c>
      <c r="AB199" s="1">
        <v>0</v>
      </c>
      <c r="AC199" s="1">
        <v>0</v>
      </c>
      <c r="AD199" s="1">
        <v>0</v>
      </c>
      <c r="AE199" s="1">
        <v>42480</v>
      </c>
      <c r="AF199" s="17">
        <v>43790</v>
      </c>
      <c r="AG199" s="17">
        <v>47443</v>
      </c>
      <c r="AH199" s="1">
        <v>53100</v>
      </c>
      <c r="AI199" s="16">
        <f t="shared" si="12"/>
        <v>3.3123287671232875</v>
      </c>
      <c r="AJ199" s="16">
        <f t="shared" si="14"/>
        <v>10.008219178082191</v>
      </c>
      <c r="AK199" s="19">
        <v>6.5000000000000002E-2</v>
      </c>
      <c r="AL199" s="16">
        <f t="shared" si="13"/>
        <v>3.3123287671232875</v>
      </c>
      <c r="AM199" s="16">
        <f t="shared" si="15"/>
        <v>10.008219178082191</v>
      </c>
      <c r="AN199" s="19">
        <v>6.5000000000000002E-2</v>
      </c>
      <c r="AO199" t="s">
        <v>721</v>
      </c>
      <c r="AP199" t="s">
        <v>722</v>
      </c>
      <c r="AQ199" s="20">
        <v>46234</v>
      </c>
    </row>
    <row r="200" spans="1:43" x14ac:dyDescent="0.3">
      <c r="A200" t="s">
        <v>987</v>
      </c>
      <c r="B200" t="s">
        <v>988</v>
      </c>
      <c r="C200">
        <v>2</v>
      </c>
      <c r="D200" t="s">
        <v>255</v>
      </c>
      <c r="E200" t="s">
        <v>716</v>
      </c>
      <c r="F200" t="s">
        <v>717</v>
      </c>
      <c r="G200" t="s">
        <v>215</v>
      </c>
      <c r="H200" t="s">
        <v>214</v>
      </c>
      <c r="I200" t="s">
        <v>832</v>
      </c>
      <c r="J200" t="s">
        <v>725</v>
      </c>
      <c r="K200" t="s">
        <v>833</v>
      </c>
      <c r="L200" t="s">
        <v>719</v>
      </c>
      <c r="M200" t="s">
        <v>720</v>
      </c>
      <c r="N200">
        <v>1</v>
      </c>
      <c r="O200">
        <v>1</v>
      </c>
      <c r="P200">
        <v>1</v>
      </c>
      <c r="Q200">
        <v>1</v>
      </c>
      <c r="R200">
        <v>1</v>
      </c>
      <c r="S200">
        <v>1</v>
      </c>
      <c r="T200">
        <v>0</v>
      </c>
      <c r="U200">
        <v>0</v>
      </c>
      <c r="V200">
        <v>0</v>
      </c>
      <c r="W200" s="1">
        <v>26550</v>
      </c>
      <c r="X200" s="1">
        <v>0</v>
      </c>
      <c r="Y200" s="1">
        <v>0</v>
      </c>
      <c r="Z200" s="1">
        <v>124.78</v>
      </c>
      <c r="AA200" s="1">
        <v>0</v>
      </c>
      <c r="AB200" s="1">
        <v>0</v>
      </c>
      <c r="AC200" s="1">
        <v>0</v>
      </c>
      <c r="AD200" s="1">
        <v>0</v>
      </c>
      <c r="AE200" s="1">
        <v>26550</v>
      </c>
      <c r="AF200" s="17">
        <v>43803</v>
      </c>
      <c r="AG200" s="17">
        <v>46360</v>
      </c>
      <c r="AH200" s="1">
        <v>53100</v>
      </c>
      <c r="AI200" s="16">
        <f t="shared" si="12"/>
        <v>0.34520547945205482</v>
      </c>
      <c r="AJ200" s="16">
        <f t="shared" si="14"/>
        <v>7.0054794520547947</v>
      </c>
      <c r="AK200" s="19">
        <v>5.6399999999999999E-2</v>
      </c>
      <c r="AL200" s="16">
        <f t="shared" si="13"/>
        <v>0.34520547945205482</v>
      </c>
      <c r="AM200" s="16">
        <f t="shared" si="15"/>
        <v>7.0054794520547947</v>
      </c>
      <c r="AN200" s="19">
        <v>5.6399999999999999E-2</v>
      </c>
      <c r="AO200" t="s">
        <v>721</v>
      </c>
      <c r="AP200" t="s">
        <v>722</v>
      </c>
      <c r="AQ200" s="20">
        <v>46234</v>
      </c>
    </row>
    <row r="201" spans="1:43" x14ac:dyDescent="0.3">
      <c r="A201" t="s">
        <v>989</v>
      </c>
      <c r="B201" t="s">
        <v>988</v>
      </c>
      <c r="C201">
        <v>3</v>
      </c>
      <c r="D201" t="s">
        <v>255</v>
      </c>
      <c r="E201" t="s">
        <v>716</v>
      </c>
      <c r="F201" t="s">
        <v>717</v>
      </c>
      <c r="G201" t="s">
        <v>215</v>
      </c>
      <c r="H201" t="s">
        <v>214</v>
      </c>
      <c r="I201" t="s">
        <v>832</v>
      </c>
      <c r="J201" t="s">
        <v>725</v>
      </c>
      <c r="K201" t="s">
        <v>833</v>
      </c>
      <c r="L201" t="s">
        <v>719</v>
      </c>
      <c r="M201" t="s">
        <v>720</v>
      </c>
      <c r="N201">
        <v>1</v>
      </c>
      <c r="O201">
        <v>1</v>
      </c>
      <c r="P201">
        <v>1</v>
      </c>
      <c r="Q201">
        <v>1</v>
      </c>
      <c r="R201">
        <v>1</v>
      </c>
      <c r="S201">
        <v>1</v>
      </c>
      <c r="T201">
        <v>0</v>
      </c>
      <c r="U201">
        <v>0</v>
      </c>
      <c r="V201">
        <v>0</v>
      </c>
      <c r="W201" s="1">
        <v>33236.67</v>
      </c>
      <c r="X201" s="1">
        <v>0</v>
      </c>
      <c r="Y201" s="1">
        <v>0</v>
      </c>
      <c r="Z201" s="1">
        <v>164.24</v>
      </c>
      <c r="AA201" s="1">
        <v>0</v>
      </c>
      <c r="AB201" s="1">
        <v>0</v>
      </c>
      <c r="AC201" s="1">
        <v>0</v>
      </c>
      <c r="AD201" s="1">
        <v>0</v>
      </c>
      <c r="AE201" s="1">
        <v>33236.67</v>
      </c>
      <c r="AF201" s="17">
        <v>43803</v>
      </c>
      <c r="AG201" s="17">
        <v>46725</v>
      </c>
      <c r="AH201" s="1">
        <v>49855</v>
      </c>
      <c r="AI201" s="16">
        <f t="shared" si="12"/>
        <v>1.3452054794520547</v>
      </c>
      <c r="AJ201" s="16">
        <f t="shared" si="14"/>
        <v>8.0054794520547947</v>
      </c>
      <c r="AK201" s="19">
        <v>5.9299999999999999E-2</v>
      </c>
      <c r="AL201" s="16">
        <f t="shared" si="13"/>
        <v>1.3452054794520547</v>
      </c>
      <c r="AM201" s="16">
        <f t="shared" si="15"/>
        <v>8.0054794520547947</v>
      </c>
      <c r="AN201" s="19">
        <v>5.9299999999999999E-2</v>
      </c>
      <c r="AO201" t="s">
        <v>721</v>
      </c>
      <c r="AP201" t="s">
        <v>722</v>
      </c>
      <c r="AQ201" s="20">
        <v>46234</v>
      </c>
    </row>
    <row r="202" spans="1:43" x14ac:dyDescent="0.3">
      <c r="A202" t="s">
        <v>990</v>
      </c>
      <c r="B202" t="s">
        <v>991</v>
      </c>
      <c r="C202">
        <v>4</v>
      </c>
      <c r="D202" t="s">
        <v>255</v>
      </c>
      <c r="E202" t="s">
        <v>716</v>
      </c>
      <c r="F202" t="s">
        <v>717</v>
      </c>
      <c r="G202" t="s">
        <v>215</v>
      </c>
      <c r="H202" t="s">
        <v>214</v>
      </c>
      <c r="I202" t="s">
        <v>832</v>
      </c>
      <c r="J202" t="s">
        <v>725</v>
      </c>
      <c r="K202" t="s">
        <v>833</v>
      </c>
      <c r="L202" t="s">
        <v>719</v>
      </c>
      <c r="M202" t="s">
        <v>720</v>
      </c>
      <c r="N202">
        <v>1</v>
      </c>
      <c r="O202">
        <v>1</v>
      </c>
      <c r="P202">
        <v>1</v>
      </c>
      <c r="Q202">
        <v>1</v>
      </c>
      <c r="R202">
        <v>1</v>
      </c>
      <c r="S202">
        <v>1</v>
      </c>
      <c r="T202">
        <v>0</v>
      </c>
      <c r="U202">
        <v>0</v>
      </c>
      <c r="V202">
        <v>0</v>
      </c>
      <c r="W202" s="1">
        <v>71832.5</v>
      </c>
      <c r="X202" s="1">
        <v>0</v>
      </c>
      <c r="Y202" s="1">
        <v>0</v>
      </c>
      <c r="Z202" s="1">
        <v>337.61</v>
      </c>
      <c r="AA202" s="1">
        <v>0</v>
      </c>
      <c r="AB202" s="1">
        <v>0</v>
      </c>
      <c r="AC202" s="1">
        <v>0</v>
      </c>
      <c r="AD202" s="1">
        <v>0</v>
      </c>
      <c r="AE202" s="1">
        <v>71832.5</v>
      </c>
      <c r="AF202" s="17">
        <v>43803</v>
      </c>
      <c r="AG202" s="17">
        <v>46360</v>
      </c>
      <c r="AH202" s="1">
        <v>143665</v>
      </c>
      <c r="AI202" s="16">
        <f t="shared" si="12"/>
        <v>0.34520547945205482</v>
      </c>
      <c r="AJ202" s="16">
        <f t="shared" si="14"/>
        <v>7.0054794520547947</v>
      </c>
      <c r="AK202" s="19">
        <v>5.6399999999999999E-2</v>
      </c>
      <c r="AL202" s="16">
        <f t="shared" si="13"/>
        <v>0.34520547945205482</v>
      </c>
      <c r="AM202" s="16">
        <f t="shared" si="15"/>
        <v>7.0054794520547947</v>
      </c>
      <c r="AN202" s="19">
        <v>5.6399999999999999E-2</v>
      </c>
      <c r="AO202" t="s">
        <v>721</v>
      </c>
      <c r="AP202" t="s">
        <v>722</v>
      </c>
      <c r="AQ202" s="20">
        <v>46234</v>
      </c>
    </row>
    <row r="203" spans="1:43" x14ac:dyDescent="0.3">
      <c r="A203" t="s">
        <v>992</v>
      </c>
      <c r="B203" t="s">
        <v>991</v>
      </c>
      <c r="C203">
        <v>5</v>
      </c>
      <c r="D203" t="s">
        <v>255</v>
      </c>
      <c r="E203" t="s">
        <v>716</v>
      </c>
      <c r="F203" t="s">
        <v>717</v>
      </c>
      <c r="G203" t="s">
        <v>215</v>
      </c>
      <c r="H203" t="s">
        <v>214</v>
      </c>
      <c r="I203" t="s">
        <v>832</v>
      </c>
      <c r="J203" t="s">
        <v>725</v>
      </c>
      <c r="K203" t="s">
        <v>833</v>
      </c>
      <c r="L203" t="s">
        <v>719</v>
      </c>
      <c r="M203" t="s">
        <v>720</v>
      </c>
      <c r="N203">
        <v>1</v>
      </c>
      <c r="O203">
        <v>1</v>
      </c>
      <c r="P203">
        <v>1</v>
      </c>
      <c r="Q203">
        <v>1</v>
      </c>
      <c r="R203">
        <v>1</v>
      </c>
      <c r="S203">
        <v>1</v>
      </c>
      <c r="T203">
        <v>0</v>
      </c>
      <c r="U203">
        <v>0</v>
      </c>
      <c r="V203">
        <v>0</v>
      </c>
      <c r="W203" s="1">
        <v>66866.66</v>
      </c>
      <c r="X203" s="1">
        <v>0</v>
      </c>
      <c r="Y203" s="1">
        <v>0</v>
      </c>
      <c r="Z203" s="1">
        <v>330.43</v>
      </c>
      <c r="AA203" s="1">
        <v>0</v>
      </c>
      <c r="AB203" s="1">
        <v>0</v>
      </c>
      <c r="AC203" s="1">
        <v>0</v>
      </c>
      <c r="AD203" s="1">
        <v>0</v>
      </c>
      <c r="AE203" s="1">
        <v>66866.66</v>
      </c>
      <c r="AF203" s="17">
        <v>43803</v>
      </c>
      <c r="AG203" s="17">
        <v>46725</v>
      </c>
      <c r="AH203" s="1">
        <v>100300</v>
      </c>
      <c r="AI203" s="16">
        <f t="shared" si="12"/>
        <v>1.3452054794520547</v>
      </c>
      <c r="AJ203" s="16">
        <f t="shared" si="14"/>
        <v>8.0054794520547947</v>
      </c>
      <c r="AK203" s="19">
        <v>5.9299999999999999E-2</v>
      </c>
      <c r="AL203" s="16">
        <f t="shared" si="13"/>
        <v>1.3452054794520547</v>
      </c>
      <c r="AM203" s="16">
        <f t="shared" si="15"/>
        <v>8.0054794520547947</v>
      </c>
      <c r="AN203" s="19">
        <v>5.9299999999999999E-2</v>
      </c>
      <c r="AO203" t="s">
        <v>721</v>
      </c>
      <c r="AP203" t="s">
        <v>722</v>
      </c>
      <c r="AQ203" s="20">
        <v>46234</v>
      </c>
    </row>
    <row r="204" spans="1:43" x14ac:dyDescent="0.3">
      <c r="A204" t="s">
        <v>993</v>
      </c>
      <c r="B204" t="s">
        <v>994</v>
      </c>
      <c r="C204">
        <v>2</v>
      </c>
      <c r="D204" t="s">
        <v>255</v>
      </c>
      <c r="E204" t="s">
        <v>716</v>
      </c>
      <c r="F204" t="s">
        <v>717</v>
      </c>
      <c r="G204" t="s">
        <v>215</v>
      </c>
      <c r="H204" t="s">
        <v>214</v>
      </c>
      <c r="I204" t="s">
        <v>832</v>
      </c>
      <c r="J204" t="s">
        <v>725</v>
      </c>
      <c r="K204" t="s">
        <v>833</v>
      </c>
      <c r="L204" t="s">
        <v>719</v>
      </c>
      <c r="M204" t="s">
        <v>720</v>
      </c>
      <c r="N204">
        <v>1</v>
      </c>
      <c r="O204">
        <v>1</v>
      </c>
      <c r="P204">
        <v>1</v>
      </c>
      <c r="Q204">
        <v>1</v>
      </c>
      <c r="R204">
        <v>1</v>
      </c>
      <c r="S204">
        <v>1</v>
      </c>
      <c r="T204">
        <v>0</v>
      </c>
      <c r="U204">
        <v>0</v>
      </c>
      <c r="V204">
        <v>0</v>
      </c>
      <c r="W204" s="1">
        <v>35400</v>
      </c>
      <c r="X204" s="1">
        <v>0</v>
      </c>
      <c r="Y204" s="1">
        <v>0</v>
      </c>
      <c r="Z204" s="1">
        <v>174.93</v>
      </c>
      <c r="AA204" s="1">
        <v>0</v>
      </c>
      <c r="AB204" s="1">
        <v>0</v>
      </c>
      <c r="AC204" s="1">
        <v>0</v>
      </c>
      <c r="AD204" s="1">
        <v>0</v>
      </c>
      <c r="AE204" s="1">
        <v>35400</v>
      </c>
      <c r="AF204" s="17">
        <v>43803</v>
      </c>
      <c r="AG204" s="17">
        <v>46725</v>
      </c>
      <c r="AH204" s="1">
        <v>53100</v>
      </c>
      <c r="AI204" s="16">
        <f t="shared" si="12"/>
        <v>1.3452054794520547</v>
      </c>
      <c r="AJ204" s="16">
        <f t="shared" si="14"/>
        <v>8.0054794520547947</v>
      </c>
      <c r="AK204" s="19">
        <v>5.9299999999999999E-2</v>
      </c>
      <c r="AL204" s="16">
        <f t="shared" si="13"/>
        <v>1.3452054794520547</v>
      </c>
      <c r="AM204" s="16">
        <f t="shared" si="15"/>
        <v>8.0054794520547947</v>
      </c>
      <c r="AN204" s="19">
        <v>5.9299999999999999E-2</v>
      </c>
      <c r="AO204" t="s">
        <v>721</v>
      </c>
      <c r="AP204" t="s">
        <v>722</v>
      </c>
      <c r="AQ204" s="20">
        <v>46234</v>
      </c>
    </row>
    <row r="205" spans="1:43" x14ac:dyDescent="0.3">
      <c r="A205" t="s">
        <v>995</v>
      </c>
      <c r="B205" t="s">
        <v>994</v>
      </c>
      <c r="C205">
        <v>3</v>
      </c>
      <c r="D205" t="s">
        <v>255</v>
      </c>
      <c r="E205" t="s">
        <v>716</v>
      </c>
      <c r="F205" t="s">
        <v>717</v>
      </c>
      <c r="G205" t="s">
        <v>215</v>
      </c>
      <c r="H205" t="s">
        <v>214</v>
      </c>
      <c r="I205" t="s">
        <v>832</v>
      </c>
      <c r="J205" t="s">
        <v>725</v>
      </c>
      <c r="K205" t="s">
        <v>833</v>
      </c>
      <c r="L205" t="s">
        <v>719</v>
      </c>
      <c r="M205" t="s">
        <v>720</v>
      </c>
      <c r="N205">
        <v>1</v>
      </c>
      <c r="O205">
        <v>1</v>
      </c>
      <c r="P205">
        <v>1</v>
      </c>
      <c r="Q205">
        <v>1</v>
      </c>
      <c r="R205">
        <v>1</v>
      </c>
      <c r="S205">
        <v>1</v>
      </c>
      <c r="T205">
        <v>0</v>
      </c>
      <c r="U205">
        <v>0</v>
      </c>
      <c r="V205">
        <v>0</v>
      </c>
      <c r="W205" s="1">
        <v>176889.37</v>
      </c>
      <c r="X205" s="1">
        <v>0</v>
      </c>
      <c r="Y205" s="1">
        <v>0</v>
      </c>
      <c r="Z205" s="1">
        <v>915.4</v>
      </c>
      <c r="AA205" s="1">
        <v>0</v>
      </c>
      <c r="AB205" s="1">
        <v>0</v>
      </c>
      <c r="AC205" s="1">
        <v>0</v>
      </c>
      <c r="AD205" s="1">
        <v>0</v>
      </c>
      <c r="AE205" s="1">
        <v>176889.37</v>
      </c>
      <c r="AF205" s="17">
        <v>43803</v>
      </c>
      <c r="AG205" s="17">
        <v>47091</v>
      </c>
      <c r="AH205" s="1">
        <v>235852.5</v>
      </c>
      <c r="AI205" s="16">
        <f t="shared" si="12"/>
        <v>2.3479452054794518</v>
      </c>
      <c r="AJ205" s="16">
        <f t="shared" si="14"/>
        <v>9.0082191780821912</v>
      </c>
      <c r="AK205" s="19">
        <v>6.2100000000000002E-2</v>
      </c>
      <c r="AL205" s="16">
        <f t="shared" si="13"/>
        <v>2.3479452054794518</v>
      </c>
      <c r="AM205" s="16">
        <f t="shared" si="15"/>
        <v>9.0082191780821912</v>
      </c>
      <c r="AN205" s="19">
        <v>6.2100000000000002E-2</v>
      </c>
      <c r="AO205" t="s">
        <v>721</v>
      </c>
      <c r="AP205" t="s">
        <v>722</v>
      </c>
      <c r="AQ205" s="20">
        <v>46234</v>
      </c>
    </row>
    <row r="206" spans="1:43" x14ac:dyDescent="0.3">
      <c r="A206" t="s">
        <v>996</v>
      </c>
      <c r="B206" t="s">
        <v>997</v>
      </c>
      <c r="C206">
        <v>6</v>
      </c>
      <c r="D206" t="s">
        <v>255</v>
      </c>
      <c r="E206" t="s">
        <v>716</v>
      </c>
      <c r="F206" t="s">
        <v>717</v>
      </c>
      <c r="G206" t="s">
        <v>215</v>
      </c>
      <c r="H206" t="s">
        <v>214</v>
      </c>
      <c r="I206" t="s">
        <v>832</v>
      </c>
      <c r="J206" t="s">
        <v>725</v>
      </c>
      <c r="K206" t="s">
        <v>833</v>
      </c>
      <c r="L206" t="s">
        <v>719</v>
      </c>
      <c r="M206" t="s">
        <v>720</v>
      </c>
      <c r="N206">
        <v>1</v>
      </c>
      <c r="O206">
        <v>1</v>
      </c>
      <c r="P206">
        <v>1</v>
      </c>
      <c r="Q206">
        <v>1</v>
      </c>
      <c r="R206">
        <v>1</v>
      </c>
      <c r="S206">
        <v>1</v>
      </c>
      <c r="T206">
        <v>0</v>
      </c>
      <c r="U206">
        <v>0</v>
      </c>
      <c r="V206">
        <v>0</v>
      </c>
      <c r="W206" s="1">
        <v>152883.75</v>
      </c>
      <c r="X206" s="1">
        <v>0</v>
      </c>
      <c r="Y206" s="1">
        <v>0</v>
      </c>
      <c r="Z206" s="1">
        <v>718.55</v>
      </c>
      <c r="AA206" s="1">
        <v>0</v>
      </c>
      <c r="AB206" s="1">
        <v>0</v>
      </c>
      <c r="AC206" s="1">
        <v>0</v>
      </c>
      <c r="AD206" s="1">
        <v>0</v>
      </c>
      <c r="AE206" s="1">
        <v>152883.75</v>
      </c>
      <c r="AF206" s="17">
        <v>43803</v>
      </c>
      <c r="AG206" s="17">
        <v>46360</v>
      </c>
      <c r="AH206" s="1">
        <v>305767.5</v>
      </c>
      <c r="AI206" s="16">
        <f t="shared" si="12"/>
        <v>0.34520547945205482</v>
      </c>
      <c r="AJ206" s="16">
        <f t="shared" si="14"/>
        <v>7.0054794520547947</v>
      </c>
      <c r="AK206" s="19">
        <v>5.6399999999999999E-2</v>
      </c>
      <c r="AL206" s="16">
        <f t="shared" si="13"/>
        <v>0.34520547945205482</v>
      </c>
      <c r="AM206" s="16">
        <f t="shared" si="15"/>
        <v>7.0054794520547947</v>
      </c>
      <c r="AN206" s="19">
        <v>5.6399999999999999E-2</v>
      </c>
      <c r="AO206" t="s">
        <v>721</v>
      </c>
      <c r="AP206" t="s">
        <v>722</v>
      </c>
      <c r="AQ206" s="20">
        <v>46234</v>
      </c>
    </row>
    <row r="207" spans="1:43" x14ac:dyDescent="0.3">
      <c r="A207" t="s">
        <v>998</v>
      </c>
      <c r="B207" t="s">
        <v>997</v>
      </c>
      <c r="C207">
        <v>7</v>
      </c>
      <c r="D207" t="s">
        <v>255</v>
      </c>
      <c r="E207" t="s">
        <v>716</v>
      </c>
      <c r="F207" t="s">
        <v>717</v>
      </c>
      <c r="G207" t="s">
        <v>215</v>
      </c>
      <c r="H207" t="s">
        <v>214</v>
      </c>
      <c r="I207" t="s">
        <v>832</v>
      </c>
      <c r="J207" t="s">
        <v>725</v>
      </c>
      <c r="K207" t="s">
        <v>833</v>
      </c>
      <c r="L207" t="s">
        <v>719</v>
      </c>
      <c r="M207" t="s">
        <v>720</v>
      </c>
      <c r="N207">
        <v>1</v>
      </c>
      <c r="O207">
        <v>1</v>
      </c>
      <c r="P207">
        <v>1</v>
      </c>
      <c r="Q207">
        <v>1</v>
      </c>
      <c r="R207">
        <v>1</v>
      </c>
      <c r="S207">
        <v>1</v>
      </c>
      <c r="T207">
        <v>0</v>
      </c>
      <c r="U207">
        <v>0</v>
      </c>
      <c r="V207">
        <v>0</v>
      </c>
      <c r="W207" s="1">
        <v>171690</v>
      </c>
      <c r="X207" s="1">
        <v>0</v>
      </c>
      <c r="Y207" s="1">
        <v>0</v>
      </c>
      <c r="Z207" s="1">
        <v>848.43</v>
      </c>
      <c r="AA207" s="1">
        <v>0</v>
      </c>
      <c r="AB207" s="1">
        <v>0</v>
      </c>
      <c r="AC207" s="1">
        <v>0</v>
      </c>
      <c r="AD207" s="1">
        <v>0</v>
      </c>
      <c r="AE207" s="1">
        <v>171690</v>
      </c>
      <c r="AF207" s="17">
        <v>43803</v>
      </c>
      <c r="AG207" s="17">
        <v>46725</v>
      </c>
      <c r="AH207" s="1">
        <v>257535</v>
      </c>
      <c r="AI207" s="16">
        <f t="shared" si="12"/>
        <v>1.3452054794520547</v>
      </c>
      <c r="AJ207" s="16">
        <f t="shared" si="14"/>
        <v>8.0054794520547947</v>
      </c>
      <c r="AK207" s="19">
        <v>5.9299999999999999E-2</v>
      </c>
      <c r="AL207" s="16">
        <f t="shared" si="13"/>
        <v>1.3452054794520547</v>
      </c>
      <c r="AM207" s="16">
        <f t="shared" si="15"/>
        <v>8.0054794520547947</v>
      </c>
      <c r="AN207" s="19">
        <v>5.9299999999999999E-2</v>
      </c>
      <c r="AO207" t="s">
        <v>721</v>
      </c>
      <c r="AP207" t="s">
        <v>722</v>
      </c>
      <c r="AQ207" s="20">
        <v>46234</v>
      </c>
    </row>
    <row r="208" spans="1:43" x14ac:dyDescent="0.3">
      <c r="A208" t="s">
        <v>999</v>
      </c>
      <c r="B208" t="s">
        <v>997</v>
      </c>
      <c r="C208">
        <v>8</v>
      </c>
      <c r="D208" t="s">
        <v>255</v>
      </c>
      <c r="E208" t="s">
        <v>716</v>
      </c>
      <c r="F208" t="s">
        <v>717</v>
      </c>
      <c r="G208" t="s">
        <v>215</v>
      </c>
      <c r="H208" t="s">
        <v>214</v>
      </c>
      <c r="I208" t="s">
        <v>832</v>
      </c>
      <c r="J208" t="s">
        <v>725</v>
      </c>
      <c r="K208" t="s">
        <v>833</v>
      </c>
      <c r="L208" t="s">
        <v>719</v>
      </c>
      <c r="M208" t="s">
        <v>720</v>
      </c>
      <c r="N208">
        <v>1</v>
      </c>
      <c r="O208">
        <v>1</v>
      </c>
      <c r="P208">
        <v>1</v>
      </c>
      <c r="Q208">
        <v>1</v>
      </c>
      <c r="R208">
        <v>1</v>
      </c>
      <c r="S208">
        <v>1</v>
      </c>
      <c r="T208">
        <v>0</v>
      </c>
      <c r="U208">
        <v>0</v>
      </c>
      <c r="V208">
        <v>0</v>
      </c>
      <c r="W208" s="1">
        <v>39825</v>
      </c>
      <c r="X208" s="1">
        <v>0</v>
      </c>
      <c r="Y208" s="1">
        <v>0</v>
      </c>
      <c r="Z208" s="1">
        <v>206.09</v>
      </c>
      <c r="AA208" s="1">
        <v>0</v>
      </c>
      <c r="AB208" s="1">
        <v>0</v>
      </c>
      <c r="AC208" s="1">
        <v>0</v>
      </c>
      <c r="AD208" s="1">
        <v>0</v>
      </c>
      <c r="AE208" s="1">
        <v>39825</v>
      </c>
      <c r="AF208" s="17">
        <v>43803</v>
      </c>
      <c r="AG208" s="17">
        <v>47091</v>
      </c>
      <c r="AH208" s="1">
        <v>53100</v>
      </c>
      <c r="AI208" s="16">
        <f t="shared" si="12"/>
        <v>2.3479452054794518</v>
      </c>
      <c r="AJ208" s="16">
        <f t="shared" si="14"/>
        <v>9.0082191780821912</v>
      </c>
      <c r="AK208" s="19">
        <v>6.2100000000000002E-2</v>
      </c>
      <c r="AL208" s="16">
        <f t="shared" si="13"/>
        <v>2.3479452054794518</v>
      </c>
      <c r="AM208" s="16">
        <f t="shared" si="15"/>
        <v>9.0082191780821912</v>
      </c>
      <c r="AN208" s="19">
        <v>6.2100000000000002E-2</v>
      </c>
      <c r="AO208" t="s">
        <v>721</v>
      </c>
      <c r="AP208" t="s">
        <v>722</v>
      </c>
      <c r="AQ208" s="20">
        <v>46234</v>
      </c>
    </row>
    <row r="209" spans="1:43" x14ac:dyDescent="0.3">
      <c r="A209" t="s">
        <v>1000</v>
      </c>
      <c r="B209" t="s">
        <v>1001</v>
      </c>
      <c r="C209">
        <v>3</v>
      </c>
      <c r="D209" t="s">
        <v>255</v>
      </c>
      <c r="E209" t="s">
        <v>716</v>
      </c>
      <c r="F209" t="s">
        <v>717</v>
      </c>
      <c r="G209" t="s">
        <v>215</v>
      </c>
      <c r="H209" t="s">
        <v>214</v>
      </c>
      <c r="I209" t="s">
        <v>832</v>
      </c>
      <c r="J209" t="s">
        <v>725</v>
      </c>
      <c r="K209" t="s">
        <v>833</v>
      </c>
      <c r="L209" t="s">
        <v>719</v>
      </c>
      <c r="M209" t="s">
        <v>720</v>
      </c>
      <c r="N209">
        <v>1</v>
      </c>
      <c r="O209">
        <v>1</v>
      </c>
      <c r="P209">
        <v>1</v>
      </c>
      <c r="Q209">
        <v>1</v>
      </c>
      <c r="R209">
        <v>1</v>
      </c>
      <c r="S209">
        <v>1</v>
      </c>
      <c r="T209">
        <v>0</v>
      </c>
      <c r="U209">
        <v>0</v>
      </c>
      <c r="V209">
        <v>0</v>
      </c>
      <c r="W209" s="1">
        <v>129873.75</v>
      </c>
      <c r="X209" s="1">
        <v>0</v>
      </c>
      <c r="Y209" s="1">
        <v>0</v>
      </c>
      <c r="Z209" s="1">
        <v>610.41</v>
      </c>
      <c r="AA209" s="1">
        <v>0</v>
      </c>
      <c r="AB209" s="1">
        <v>0</v>
      </c>
      <c r="AC209" s="1">
        <v>0</v>
      </c>
      <c r="AD209" s="1">
        <v>0</v>
      </c>
      <c r="AE209" s="1">
        <v>129873.75</v>
      </c>
      <c r="AF209" s="17">
        <v>43803</v>
      </c>
      <c r="AG209" s="17">
        <v>46360</v>
      </c>
      <c r="AH209" s="1">
        <v>259747.5</v>
      </c>
      <c r="AI209" s="16">
        <f t="shared" si="12"/>
        <v>0.34520547945205482</v>
      </c>
      <c r="AJ209" s="16">
        <f t="shared" si="14"/>
        <v>7.0054794520547947</v>
      </c>
      <c r="AK209" s="19">
        <v>5.6399999999999999E-2</v>
      </c>
      <c r="AL209" s="16">
        <f t="shared" si="13"/>
        <v>0.34520547945205482</v>
      </c>
      <c r="AM209" s="16">
        <f t="shared" si="15"/>
        <v>7.0054794520547947</v>
      </c>
      <c r="AN209" s="19">
        <v>5.6399999999999999E-2</v>
      </c>
      <c r="AO209" t="s">
        <v>721</v>
      </c>
      <c r="AP209" t="s">
        <v>722</v>
      </c>
      <c r="AQ209" s="20">
        <v>46234</v>
      </c>
    </row>
    <row r="210" spans="1:43" x14ac:dyDescent="0.3">
      <c r="A210" t="s">
        <v>1002</v>
      </c>
      <c r="B210" t="s">
        <v>1001</v>
      </c>
      <c r="C210">
        <v>4</v>
      </c>
      <c r="D210" t="s">
        <v>255</v>
      </c>
      <c r="E210" t="s">
        <v>716</v>
      </c>
      <c r="F210" t="s">
        <v>717</v>
      </c>
      <c r="G210" t="s">
        <v>215</v>
      </c>
      <c r="H210" t="s">
        <v>214</v>
      </c>
      <c r="I210" t="s">
        <v>832</v>
      </c>
      <c r="J210" t="s">
        <v>725</v>
      </c>
      <c r="K210" t="s">
        <v>833</v>
      </c>
      <c r="L210" t="s">
        <v>719</v>
      </c>
      <c r="M210" t="s">
        <v>720</v>
      </c>
      <c r="N210">
        <v>1</v>
      </c>
      <c r="O210">
        <v>1</v>
      </c>
      <c r="P210">
        <v>1</v>
      </c>
      <c r="Q210">
        <v>1</v>
      </c>
      <c r="R210">
        <v>1</v>
      </c>
      <c r="S210">
        <v>1</v>
      </c>
      <c r="T210">
        <v>0</v>
      </c>
      <c r="U210">
        <v>0</v>
      </c>
      <c r="V210">
        <v>0</v>
      </c>
      <c r="W210" s="1">
        <v>65490</v>
      </c>
      <c r="X210" s="1">
        <v>0</v>
      </c>
      <c r="Y210" s="1">
        <v>0</v>
      </c>
      <c r="Z210" s="1">
        <v>323.63</v>
      </c>
      <c r="AA210" s="1">
        <v>0</v>
      </c>
      <c r="AB210" s="1">
        <v>0</v>
      </c>
      <c r="AC210" s="1">
        <v>0</v>
      </c>
      <c r="AD210" s="1">
        <v>0</v>
      </c>
      <c r="AE210" s="1">
        <v>65490</v>
      </c>
      <c r="AF210" s="17">
        <v>43803</v>
      </c>
      <c r="AG210" s="17">
        <v>46725</v>
      </c>
      <c r="AH210" s="1">
        <v>98235</v>
      </c>
      <c r="AI210" s="16">
        <f t="shared" si="12"/>
        <v>1.3452054794520547</v>
      </c>
      <c r="AJ210" s="16">
        <f t="shared" si="14"/>
        <v>8.0054794520547947</v>
      </c>
      <c r="AK210" s="19">
        <v>5.9299999999999999E-2</v>
      </c>
      <c r="AL210" s="16">
        <f t="shared" si="13"/>
        <v>1.3452054794520547</v>
      </c>
      <c r="AM210" s="16">
        <f t="shared" si="15"/>
        <v>8.0054794520547947</v>
      </c>
      <c r="AN210" s="19">
        <v>5.9299999999999999E-2</v>
      </c>
      <c r="AO210" t="s">
        <v>721</v>
      </c>
      <c r="AP210" t="s">
        <v>722</v>
      </c>
      <c r="AQ210" s="20">
        <v>46234</v>
      </c>
    </row>
    <row r="211" spans="1:43" x14ac:dyDescent="0.3">
      <c r="A211" t="s">
        <v>1003</v>
      </c>
      <c r="B211" t="s">
        <v>1001</v>
      </c>
      <c r="C211">
        <v>5</v>
      </c>
      <c r="D211" t="s">
        <v>255</v>
      </c>
      <c r="E211" t="s">
        <v>716</v>
      </c>
      <c r="F211" t="s">
        <v>717</v>
      </c>
      <c r="G211" t="s">
        <v>215</v>
      </c>
      <c r="H211" t="s">
        <v>214</v>
      </c>
      <c r="I211" t="s">
        <v>832</v>
      </c>
      <c r="J211" t="s">
        <v>725</v>
      </c>
      <c r="K211" t="s">
        <v>833</v>
      </c>
      <c r="L211" t="s">
        <v>719</v>
      </c>
      <c r="M211" t="s">
        <v>720</v>
      </c>
      <c r="N211">
        <v>1</v>
      </c>
      <c r="O211">
        <v>1</v>
      </c>
      <c r="P211">
        <v>1</v>
      </c>
      <c r="Q211">
        <v>1</v>
      </c>
      <c r="R211">
        <v>1</v>
      </c>
      <c r="S211">
        <v>1</v>
      </c>
      <c r="T211">
        <v>0</v>
      </c>
      <c r="U211">
        <v>0</v>
      </c>
      <c r="V211">
        <v>0</v>
      </c>
      <c r="W211" s="1">
        <v>39825</v>
      </c>
      <c r="X211" s="1">
        <v>0</v>
      </c>
      <c r="Y211" s="1">
        <v>0</v>
      </c>
      <c r="Z211" s="1">
        <v>206.09</v>
      </c>
      <c r="AA211" s="1">
        <v>0</v>
      </c>
      <c r="AB211" s="1">
        <v>0</v>
      </c>
      <c r="AC211" s="1">
        <v>0</v>
      </c>
      <c r="AD211" s="1">
        <v>0</v>
      </c>
      <c r="AE211" s="1">
        <v>39825</v>
      </c>
      <c r="AF211" s="17">
        <v>43803</v>
      </c>
      <c r="AG211" s="17">
        <v>47091</v>
      </c>
      <c r="AH211" s="1">
        <v>53100</v>
      </c>
      <c r="AI211" s="16">
        <f t="shared" si="12"/>
        <v>2.3479452054794518</v>
      </c>
      <c r="AJ211" s="16">
        <f t="shared" si="14"/>
        <v>9.0082191780821912</v>
      </c>
      <c r="AK211" s="19">
        <v>6.2100000000000002E-2</v>
      </c>
      <c r="AL211" s="16">
        <f t="shared" si="13"/>
        <v>2.3479452054794518</v>
      </c>
      <c r="AM211" s="16">
        <f t="shared" si="15"/>
        <v>9.0082191780821912</v>
      </c>
      <c r="AN211" s="19">
        <v>6.2100000000000002E-2</v>
      </c>
      <c r="AO211" t="s">
        <v>721</v>
      </c>
      <c r="AP211" t="s">
        <v>722</v>
      </c>
      <c r="AQ211" s="20">
        <v>46234</v>
      </c>
    </row>
    <row r="212" spans="1:43" x14ac:dyDescent="0.3">
      <c r="A212" t="s">
        <v>1004</v>
      </c>
      <c r="B212" t="s">
        <v>1001</v>
      </c>
      <c r="C212">
        <v>6</v>
      </c>
      <c r="D212" t="s">
        <v>255</v>
      </c>
      <c r="E212" t="s">
        <v>716</v>
      </c>
      <c r="F212" t="s">
        <v>717</v>
      </c>
      <c r="G212" t="s">
        <v>215</v>
      </c>
      <c r="H212" t="s">
        <v>214</v>
      </c>
      <c r="I212" t="s">
        <v>832</v>
      </c>
      <c r="J212" t="s">
        <v>725</v>
      </c>
      <c r="K212" t="s">
        <v>833</v>
      </c>
      <c r="L212" t="s">
        <v>719</v>
      </c>
      <c r="M212" t="s">
        <v>720</v>
      </c>
      <c r="N212">
        <v>1</v>
      </c>
      <c r="O212">
        <v>1</v>
      </c>
      <c r="P212">
        <v>1</v>
      </c>
      <c r="Q212">
        <v>1</v>
      </c>
      <c r="R212">
        <v>1</v>
      </c>
      <c r="S212">
        <v>1</v>
      </c>
      <c r="T212">
        <v>0</v>
      </c>
      <c r="U212">
        <v>0</v>
      </c>
      <c r="V212">
        <v>0</v>
      </c>
      <c r="W212" s="1">
        <v>42480</v>
      </c>
      <c r="X212" s="1">
        <v>0</v>
      </c>
      <c r="Y212" s="1">
        <v>0</v>
      </c>
      <c r="Z212" s="1">
        <v>230.1</v>
      </c>
      <c r="AA212" s="1">
        <v>0</v>
      </c>
      <c r="AB212" s="1">
        <v>0</v>
      </c>
      <c r="AC212" s="1">
        <v>0</v>
      </c>
      <c r="AD212" s="1">
        <v>0</v>
      </c>
      <c r="AE212" s="1">
        <v>42480</v>
      </c>
      <c r="AF212" s="17">
        <v>43803</v>
      </c>
      <c r="AG212" s="17">
        <v>47456</v>
      </c>
      <c r="AH212" s="1">
        <v>53100</v>
      </c>
      <c r="AI212" s="16">
        <f t="shared" si="12"/>
        <v>3.3479452054794518</v>
      </c>
      <c r="AJ212" s="16">
        <f t="shared" si="14"/>
        <v>10.008219178082191</v>
      </c>
      <c r="AK212" s="19">
        <v>6.5000000000000002E-2</v>
      </c>
      <c r="AL212" s="16">
        <f t="shared" si="13"/>
        <v>3.3479452054794518</v>
      </c>
      <c r="AM212" s="16">
        <f t="shared" si="15"/>
        <v>10.008219178082191</v>
      </c>
      <c r="AN212" s="19">
        <v>6.5000000000000002E-2</v>
      </c>
      <c r="AO212" t="s">
        <v>721</v>
      </c>
      <c r="AP212" t="s">
        <v>722</v>
      </c>
      <c r="AQ212" s="20">
        <v>46234</v>
      </c>
    </row>
    <row r="213" spans="1:43" x14ac:dyDescent="0.3">
      <c r="A213" t="s">
        <v>1005</v>
      </c>
      <c r="B213" t="s">
        <v>1006</v>
      </c>
      <c r="C213">
        <v>1</v>
      </c>
      <c r="D213" t="s">
        <v>255</v>
      </c>
      <c r="E213" t="s">
        <v>716</v>
      </c>
      <c r="F213" t="s">
        <v>717</v>
      </c>
      <c r="G213" t="s">
        <v>215</v>
      </c>
      <c r="H213" t="s">
        <v>214</v>
      </c>
      <c r="I213" t="s">
        <v>832</v>
      </c>
      <c r="J213" t="s">
        <v>725</v>
      </c>
      <c r="K213" t="s">
        <v>833</v>
      </c>
      <c r="L213" t="s">
        <v>719</v>
      </c>
      <c r="M213" t="s">
        <v>720</v>
      </c>
      <c r="N213">
        <v>1</v>
      </c>
      <c r="O213">
        <v>1</v>
      </c>
      <c r="P213">
        <v>1</v>
      </c>
      <c r="Q213">
        <v>1</v>
      </c>
      <c r="R213">
        <v>1</v>
      </c>
      <c r="S213">
        <v>1</v>
      </c>
      <c r="T213">
        <v>0</v>
      </c>
      <c r="U213">
        <v>0</v>
      </c>
      <c r="V213">
        <v>0</v>
      </c>
      <c r="W213" s="1">
        <v>34515</v>
      </c>
      <c r="X213" s="1">
        <v>0</v>
      </c>
      <c r="Y213" s="1">
        <v>0</v>
      </c>
      <c r="Z213" s="1">
        <v>170.56</v>
      </c>
      <c r="AA213" s="1">
        <v>0</v>
      </c>
      <c r="AB213" s="1">
        <v>0</v>
      </c>
      <c r="AC213" s="1">
        <v>0</v>
      </c>
      <c r="AD213" s="1">
        <v>0</v>
      </c>
      <c r="AE213" s="1">
        <v>34515</v>
      </c>
      <c r="AF213" s="17">
        <v>43803</v>
      </c>
      <c r="AG213" s="17">
        <v>46725</v>
      </c>
      <c r="AH213" s="1">
        <v>51772.5</v>
      </c>
      <c r="AI213" s="16">
        <f t="shared" si="12"/>
        <v>1.3452054794520547</v>
      </c>
      <c r="AJ213" s="16">
        <f t="shared" si="14"/>
        <v>8.0054794520547947</v>
      </c>
      <c r="AK213" s="19">
        <v>5.9299999999999999E-2</v>
      </c>
      <c r="AL213" s="16">
        <f t="shared" si="13"/>
        <v>1.3452054794520547</v>
      </c>
      <c r="AM213" s="16">
        <f t="shared" si="15"/>
        <v>8.0054794520547947</v>
      </c>
      <c r="AN213" s="19">
        <v>5.9299999999999999E-2</v>
      </c>
      <c r="AO213" t="s">
        <v>721</v>
      </c>
      <c r="AP213" t="s">
        <v>722</v>
      </c>
      <c r="AQ213" s="20">
        <v>46234</v>
      </c>
    </row>
    <row r="214" spans="1:43" x14ac:dyDescent="0.3">
      <c r="A214" t="s">
        <v>1007</v>
      </c>
      <c r="B214" t="s">
        <v>1006</v>
      </c>
      <c r="C214">
        <v>2</v>
      </c>
      <c r="D214" t="s">
        <v>255</v>
      </c>
      <c r="E214" t="s">
        <v>716</v>
      </c>
      <c r="F214" t="s">
        <v>717</v>
      </c>
      <c r="G214" t="s">
        <v>215</v>
      </c>
      <c r="H214" t="s">
        <v>214</v>
      </c>
      <c r="I214" t="s">
        <v>832</v>
      </c>
      <c r="J214" t="s">
        <v>725</v>
      </c>
      <c r="K214" t="s">
        <v>833</v>
      </c>
      <c r="L214" t="s">
        <v>719</v>
      </c>
      <c r="M214" t="s">
        <v>720</v>
      </c>
      <c r="N214">
        <v>1</v>
      </c>
      <c r="O214">
        <v>1</v>
      </c>
      <c r="P214">
        <v>1</v>
      </c>
      <c r="Q214">
        <v>1</v>
      </c>
      <c r="R214">
        <v>1</v>
      </c>
      <c r="S214">
        <v>1</v>
      </c>
      <c r="T214">
        <v>0</v>
      </c>
      <c r="U214">
        <v>0</v>
      </c>
      <c r="V214">
        <v>0</v>
      </c>
      <c r="W214" s="1">
        <v>39825</v>
      </c>
      <c r="X214" s="1">
        <v>0</v>
      </c>
      <c r="Y214" s="1">
        <v>0</v>
      </c>
      <c r="Z214" s="1">
        <v>206.09</v>
      </c>
      <c r="AA214" s="1">
        <v>0</v>
      </c>
      <c r="AB214" s="1">
        <v>0</v>
      </c>
      <c r="AC214" s="1">
        <v>0</v>
      </c>
      <c r="AD214" s="1">
        <v>0</v>
      </c>
      <c r="AE214" s="1">
        <v>39825</v>
      </c>
      <c r="AF214" s="17">
        <v>43803</v>
      </c>
      <c r="AG214" s="17">
        <v>47091</v>
      </c>
      <c r="AH214" s="1">
        <v>53100</v>
      </c>
      <c r="AI214" s="16">
        <f t="shared" si="12"/>
        <v>2.3479452054794518</v>
      </c>
      <c r="AJ214" s="16">
        <f t="shared" si="14"/>
        <v>9.0082191780821912</v>
      </c>
      <c r="AK214" s="19">
        <v>6.2100000000000002E-2</v>
      </c>
      <c r="AL214" s="16">
        <f t="shared" si="13"/>
        <v>2.3479452054794518</v>
      </c>
      <c r="AM214" s="16">
        <f t="shared" si="15"/>
        <v>9.0082191780821912</v>
      </c>
      <c r="AN214" s="19">
        <v>6.2100000000000002E-2</v>
      </c>
      <c r="AO214" t="s">
        <v>721</v>
      </c>
      <c r="AP214" t="s">
        <v>722</v>
      </c>
      <c r="AQ214" s="20">
        <v>46234</v>
      </c>
    </row>
    <row r="215" spans="1:43" x14ac:dyDescent="0.3">
      <c r="A215" t="s">
        <v>1008</v>
      </c>
      <c r="B215" t="s">
        <v>1009</v>
      </c>
      <c r="C215">
        <v>2</v>
      </c>
      <c r="D215" t="s">
        <v>255</v>
      </c>
      <c r="E215" t="s">
        <v>716</v>
      </c>
      <c r="F215" t="s">
        <v>717</v>
      </c>
      <c r="G215" t="s">
        <v>215</v>
      </c>
      <c r="H215" t="s">
        <v>214</v>
      </c>
      <c r="I215" t="s">
        <v>832</v>
      </c>
      <c r="J215" t="s">
        <v>725</v>
      </c>
      <c r="K215" t="s">
        <v>833</v>
      </c>
      <c r="L215" t="s">
        <v>719</v>
      </c>
      <c r="M215" t="s">
        <v>720</v>
      </c>
      <c r="N215">
        <v>1</v>
      </c>
      <c r="O215">
        <v>1</v>
      </c>
      <c r="P215">
        <v>1</v>
      </c>
      <c r="Q215">
        <v>1</v>
      </c>
      <c r="R215">
        <v>1</v>
      </c>
      <c r="S215">
        <v>1</v>
      </c>
      <c r="T215">
        <v>0</v>
      </c>
      <c r="U215">
        <v>0</v>
      </c>
      <c r="V215">
        <v>0</v>
      </c>
      <c r="W215" s="1">
        <v>70800</v>
      </c>
      <c r="X215" s="1">
        <v>0</v>
      </c>
      <c r="Y215" s="1">
        <v>0</v>
      </c>
      <c r="Z215" s="1">
        <v>349.87</v>
      </c>
      <c r="AA215" s="1">
        <v>0</v>
      </c>
      <c r="AB215" s="1">
        <v>0</v>
      </c>
      <c r="AC215" s="1">
        <v>0</v>
      </c>
      <c r="AD215" s="1">
        <v>0</v>
      </c>
      <c r="AE215" s="1">
        <v>70800</v>
      </c>
      <c r="AF215" s="17">
        <v>43804</v>
      </c>
      <c r="AG215" s="17">
        <v>46726</v>
      </c>
      <c r="AH215" s="1">
        <v>106200</v>
      </c>
      <c r="AI215" s="16">
        <f t="shared" si="12"/>
        <v>1.3479452054794521</v>
      </c>
      <c r="AJ215" s="16">
        <f t="shared" si="14"/>
        <v>8.0054794520547947</v>
      </c>
      <c r="AK215" s="19">
        <v>5.9299999999999999E-2</v>
      </c>
      <c r="AL215" s="16">
        <f t="shared" si="13"/>
        <v>1.3479452054794521</v>
      </c>
      <c r="AM215" s="16">
        <f t="shared" si="15"/>
        <v>8.0054794520547947</v>
      </c>
      <c r="AN215" s="19">
        <v>5.9299999999999999E-2</v>
      </c>
      <c r="AO215" t="s">
        <v>721</v>
      </c>
      <c r="AP215" t="s">
        <v>722</v>
      </c>
      <c r="AQ215" s="20">
        <v>46234</v>
      </c>
    </row>
    <row r="216" spans="1:43" x14ac:dyDescent="0.3">
      <c r="A216" t="s">
        <v>1010</v>
      </c>
      <c r="B216" t="s">
        <v>1009</v>
      </c>
      <c r="C216">
        <v>3</v>
      </c>
      <c r="D216" t="s">
        <v>255</v>
      </c>
      <c r="E216" t="s">
        <v>716</v>
      </c>
      <c r="F216" t="s">
        <v>717</v>
      </c>
      <c r="G216" t="s">
        <v>215</v>
      </c>
      <c r="H216" t="s">
        <v>214</v>
      </c>
      <c r="I216" t="s">
        <v>832</v>
      </c>
      <c r="J216" t="s">
        <v>725</v>
      </c>
      <c r="K216" t="s">
        <v>833</v>
      </c>
      <c r="L216" t="s">
        <v>719</v>
      </c>
      <c r="M216" t="s">
        <v>720</v>
      </c>
      <c r="N216">
        <v>1</v>
      </c>
      <c r="O216">
        <v>1</v>
      </c>
      <c r="P216">
        <v>1</v>
      </c>
      <c r="Q216">
        <v>1</v>
      </c>
      <c r="R216">
        <v>1</v>
      </c>
      <c r="S216">
        <v>1</v>
      </c>
      <c r="T216">
        <v>0</v>
      </c>
      <c r="U216">
        <v>0</v>
      </c>
      <c r="V216">
        <v>0</v>
      </c>
      <c r="W216" s="1">
        <v>75225</v>
      </c>
      <c r="X216" s="1">
        <v>0</v>
      </c>
      <c r="Y216" s="1">
        <v>0</v>
      </c>
      <c r="Z216" s="1">
        <v>389.29</v>
      </c>
      <c r="AA216" s="1">
        <v>0</v>
      </c>
      <c r="AB216" s="1">
        <v>0</v>
      </c>
      <c r="AC216" s="1">
        <v>0</v>
      </c>
      <c r="AD216" s="1">
        <v>0</v>
      </c>
      <c r="AE216" s="1">
        <v>75225</v>
      </c>
      <c r="AF216" s="17">
        <v>43804</v>
      </c>
      <c r="AG216" s="17">
        <v>47092</v>
      </c>
      <c r="AH216" s="1">
        <v>100300</v>
      </c>
      <c r="AI216" s="16">
        <f t="shared" si="12"/>
        <v>2.3506849315068492</v>
      </c>
      <c r="AJ216" s="16">
        <f t="shared" si="14"/>
        <v>9.0082191780821912</v>
      </c>
      <c r="AK216" s="19">
        <v>6.2100000000000002E-2</v>
      </c>
      <c r="AL216" s="16">
        <f t="shared" si="13"/>
        <v>2.3506849315068492</v>
      </c>
      <c r="AM216" s="16">
        <f t="shared" si="15"/>
        <v>9.0082191780821912</v>
      </c>
      <c r="AN216" s="19">
        <v>6.2100000000000002E-2</v>
      </c>
      <c r="AO216" t="s">
        <v>721</v>
      </c>
      <c r="AP216" t="s">
        <v>722</v>
      </c>
      <c r="AQ216" s="20">
        <v>46234</v>
      </c>
    </row>
    <row r="217" spans="1:43" x14ac:dyDescent="0.3">
      <c r="A217" t="s">
        <v>1011</v>
      </c>
      <c r="B217" t="s">
        <v>1012</v>
      </c>
      <c r="C217">
        <v>6</v>
      </c>
      <c r="D217" t="s">
        <v>255</v>
      </c>
      <c r="E217" t="s">
        <v>716</v>
      </c>
      <c r="F217" t="s">
        <v>717</v>
      </c>
      <c r="G217" t="s">
        <v>215</v>
      </c>
      <c r="H217" t="s">
        <v>214</v>
      </c>
      <c r="I217" t="s">
        <v>832</v>
      </c>
      <c r="J217" t="s">
        <v>725</v>
      </c>
      <c r="K217" t="s">
        <v>833</v>
      </c>
      <c r="L217" t="s">
        <v>719</v>
      </c>
      <c r="M217" t="s">
        <v>720</v>
      </c>
      <c r="N217">
        <v>1</v>
      </c>
      <c r="O217">
        <v>1</v>
      </c>
      <c r="P217">
        <v>1</v>
      </c>
      <c r="Q217">
        <v>1</v>
      </c>
      <c r="R217">
        <v>1</v>
      </c>
      <c r="S217">
        <v>1</v>
      </c>
      <c r="T217">
        <v>0</v>
      </c>
      <c r="U217">
        <v>0</v>
      </c>
      <c r="V217">
        <v>0</v>
      </c>
      <c r="W217" s="1">
        <v>125670</v>
      </c>
      <c r="X217" s="1">
        <v>0</v>
      </c>
      <c r="Y217" s="1">
        <v>0</v>
      </c>
      <c r="Z217" s="1">
        <v>590.65</v>
      </c>
      <c r="AA217" s="1">
        <v>0</v>
      </c>
      <c r="AB217" s="1">
        <v>0</v>
      </c>
      <c r="AC217" s="1">
        <v>0</v>
      </c>
      <c r="AD217" s="1">
        <v>0</v>
      </c>
      <c r="AE217" s="1">
        <v>125670</v>
      </c>
      <c r="AF217" s="17">
        <v>43804</v>
      </c>
      <c r="AG217" s="17">
        <v>46361</v>
      </c>
      <c r="AH217" s="1">
        <v>251340</v>
      </c>
      <c r="AI217" s="16">
        <f t="shared" si="12"/>
        <v>0.34794520547945207</v>
      </c>
      <c r="AJ217" s="16">
        <f t="shared" si="14"/>
        <v>7.0054794520547947</v>
      </c>
      <c r="AK217" s="19">
        <v>5.6399999999999999E-2</v>
      </c>
      <c r="AL217" s="16">
        <f t="shared" si="13"/>
        <v>0.34794520547945207</v>
      </c>
      <c r="AM217" s="16">
        <f t="shared" si="15"/>
        <v>7.0054794520547947</v>
      </c>
      <c r="AN217" s="19">
        <v>5.6399999999999999E-2</v>
      </c>
      <c r="AO217" t="s">
        <v>721</v>
      </c>
      <c r="AP217" t="s">
        <v>722</v>
      </c>
      <c r="AQ217" s="20">
        <v>46234</v>
      </c>
    </row>
    <row r="218" spans="1:43" x14ac:dyDescent="0.3">
      <c r="A218" t="s">
        <v>1013</v>
      </c>
      <c r="B218" t="s">
        <v>1012</v>
      </c>
      <c r="C218">
        <v>7</v>
      </c>
      <c r="D218" t="s">
        <v>255</v>
      </c>
      <c r="E218" t="s">
        <v>716</v>
      </c>
      <c r="F218" t="s">
        <v>717</v>
      </c>
      <c r="G218" t="s">
        <v>215</v>
      </c>
      <c r="H218" t="s">
        <v>214</v>
      </c>
      <c r="I218" t="s">
        <v>832</v>
      </c>
      <c r="J218" t="s">
        <v>725</v>
      </c>
      <c r="K218" t="s">
        <v>833</v>
      </c>
      <c r="L218" t="s">
        <v>719</v>
      </c>
      <c r="M218" t="s">
        <v>720</v>
      </c>
      <c r="N218">
        <v>1</v>
      </c>
      <c r="O218">
        <v>1</v>
      </c>
      <c r="P218">
        <v>1</v>
      </c>
      <c r="Q218">
        <v>1</v>
      </c>
      <c r="R218">
        <v>1</v>
      </c>
      <c r="S218">
        <v>1</v>
      </c>
      <c r="T218">
        <v>0</v>
      </c>
      <c r="U218">
        <v>0</v>
      </c>
      <c r="V218">
        <v>0</v>
      </c>
      <c r="W218" s="1">
        <v>343871.66</v>
      </c>
      <c r="X218" s="1">
        <v>0</v>
      </c>
      <c r="Y218" s="1">
        <v>0</v>
      </c>
      <c r="Z218" s="1">
        <v>1699.3</v>
      </c>
      <c r="AA218" s="1">
        <v>0</v>
      </c>
      <c r="AB218" s="1">
        <v>0</v>
      </c>
      <c r="AC218" s="1">
        <v>0</v>
      </c>
      <c r="AD218" s="1">
        <v>0</v>
      </c>
      <c r="AE218" s="1">
        <v>343871.66</v>
      </c>
      <c r="AF218" s="17">
        <v>43804</v>
      </c>
      <c r="AG218" s="17">
        <v>46726</v>
      </c>
      <c r="AH218" s="1">
        <v>515807.5</v>
      </c>
      <c r="AI218" s="16">
        <f t="shared" si="12"/>
        <v>1.3479452054794521</v>
      </c>
      <c r="AJ218" s="16">
        <f t="shared" si="14"/>
        <v>8.0054794520547947</v>
      </c>
      <c r="AK218" s="19">
        <v>5.9299999999999999E-2</v>
      </c>
      <c r="AL218" s="16">
        <f t="shared" si="13"/>
        <v>1.3479452054794521</v>
      </c>
      <c r="AM218" s="16">
        <f t="shared" si="15"/>
        <v>8.0054794520547947</v>
      </c>
      <c r="AN218" s="19">
        <v>5.9299999999999999E-2</v>
      </c>
      <c r="AO218" t="s">
        <v>721</v>
      </c>
      <c r="AP218" t="s">
        <v>722</v>
      </c>
      <c r="AQ218" s="20">
        <v>46234</v>
      </c>
    </row>
    <row r="219" spans="1:43" x14ac:dyDescent="0.3">
      <c r="A219" t="s">
        <v>1014</v>
      </c>
      <c r="B219" t="s">
        <v>1012</v>
      </c>
      <c r="C219">
        <v>8</v>
      </c>
      <c r="D219" t="s">
        <v>255</v>
      </c>
      <c r="E219" t="s">
        <v>716</v>
      </c>
      <c r="F219" t="s">
        <v>717</v>
      </c>
      <c r="G219" t="s">
        <v>215</v>
      </c>
      <c r="H219" t="s">
        <v>214</v>
      </c>
      <c r="I219" t="s">
        <v>832</v>
      </c>
      <c r="J219" t="s">
        <v>725</v>
      </c>
      <c r="K219" t="s">
        <v>833</v>
      </c>
      <c r="L219" t="s">
        <v>719</v>
      </c>
      <c r="M219" t="s">
        <v>720</v>
      </c>
      <c r="N219">
        <v>1</v>
      </c>
      <c r="O219">
        <v>1</v>
      </c>
      <c r="P219">
        <v>1</v>
      </c>
      <c r="Q219">
        <v>1</v>
      </c>
      <c r="R219">
        <v>1</v>
      </c>
      <c r="S219">
        <v>1</v>
      </c>
      <c r="T219">
        <v>0</v>
      </c>
      <c r="U219">
        <v>0</v>
      </c>
      <c r="V219">
        <v>0</v>
      </c>
      <c r="W219" s="1">
        <v>195695.62</v>
      </c>
      <c r="X219" s="1">
        <v>0</v>
      </c>
      <c r="Y219" s="1">
        <v>0</v>
      </c>
      <c r="Z219" s="1">
        <v>1012.72</v>
      </c>
      <c r="AA219" s="1">
        <v>0</v>
      </c>
      <c r="AB219" s="1">
        <v>0</v>
      </c>
      <c r="AC219" s="1">
        <v>0</v>
      </c>
      <c r="AD219" s="1">
        <v>0</v>
      </c>
      <c r="AE219" s="1">
        <v>195695.62</v>
      </c>
      <c r="AF219" s="17">
        <v>43804</v>
      </c>
      <c r="AG219" s="17">
        <v>47092</v>
      </c>
      <c r="AH219" s="1">
        <v>260927.5</v>
      </c>
      <c r="AI219" s="16">
        <f t="shared" si="12"/>
        <v>2.3506849315068492</v>
      </c>
      <c r="AJ219" s="16">
        <f t="shared" si="14"/>
        <v>9.0082191780821912</v>
      </c>
      <c r="AK219" s="19">
        <v>6.2100000000000002E-2</v>
      </c>
      <c r="AL219" s="16">
        <f t="shared" si="13"/>
        <v>2.3506849315068492</v>
      </c>
      <c r="AM219" s="16">
        <f t="shared" si="15"/>
        <v>9.0082191780821912</v>
      </c>
      <c r="AN219" s="19">
        <v>6.2100000000000002E-2</v>
      </c>
      <c r="AO219" t="s">
        <v>721</v>
      </c>
      <c r="AP219" t="s">
        <v>722</v>
      </c>
      <c r="AQ219" s="20">
        <v>46234</v>
      </c>
    </row>
    <row r="220" spans="1:43" x14ac:dyDescent="0.3">
      <c r="A220" t="s">
        <v>1015</v>
      </c>
      <c r="B220" t="s">
        <v>1012</v>
      </c>
      <c r="C220">
        <v>9</v>
      </c>
      <c r="D220" t="s">
        <v>255</v>
      </c>
      <c r="E220" t="s">
        <v>716</v>
      </c>
      <c r="F220" t="s">
        <v>717</v>
      </c>
      <c r="G220" t="s">
        <v>215</v>
      </c>
      <c r="H220" t="s">
        <v>214</v>
      </c>
      <c r="I220" t="s">
        <v>832</v>
      </c>
      <c r="J220" t="s">
        <v>725</v>
      </c>
      <c r="K220" t="s">
        <v>833</v>
      </c>
      <c r="L220" t="s">
        <v>719</v>
      </c>
      <c r="M220" t="s">
        <v>720</v>
      </c>
      <c r="N220">
        <v>1</v>
      </c>
      <c r="O220">
        <v>1</v>
      </c>
      <c r="P220">
        <v>1</v>
      </c>
      <c r="Q220">
        <v>1</v>
      </c>
      <c r="R220">
        <v>1</v>
      </c>
      <c r="S220">
        <v>1</v>
      </c>
      <c r="T220">
        <v>0</v>
      </c>
      <c r="U220">
        <v>0</v>
      </c>
      <c r="V220">
        <v>0</v>
      </c>
      <c r="W220" s="1">
        <v>127440</v>
      </c>
      <c r="X220" s="1">
        <v>0</v>
      </c>
      <c r="Y220" s="1">
        <v>0</v>
      </c>
      <c r="Z220" s="1">
        <v>690.3</v>
      </c>
      <c r="AA220" s="1">
        <v>0</v>
      </c>
      <c r="AB220" s="1">
        <v>0</v>
      </c>
      <c r="AC220" s="1">
        <v>0</v>
      </c>
      <c r="AD220" s="1">
        <v>0</v>
      </c>
      <c r="AE220" s="1">
        <v>127440</v>
      </c>
      <c r="AF220" s="17">
        <v>43804</v>
      </c>
      <c r="AG220" s="17">
        <v>47457</v>
      </c>
      <c r="AH220" s="1">
        <v>159300</v>
      </c>
      <c r="AI220" s="16">
        <f t="shared" si="12"/>
        <v>3.3506849315068492</v>
      </c>
      <c r="AJ220" s="16">
        <f t="shared" si="14"/>
        <v>10.008219178082191</v>
      </c>
      <c r="AK220" s="19">
        <v>6.5000000000000002E-2</v>
      </c>
      <c r="AL220" s="16">
        <f t="shared" si="13"/>
        <v>3.3506849315068492</v>
      </c>
      <c r="AM220" s="16">
        <f t="shared" si="15"/>
        <v>10.008219178082191</v>
      </c>
      <c r="AN220" s="19">
        <v>6.5000000000000002E-2</v>
      </c>
      <c r="AO220" t="s">
        <v>721</v>
      </c>
      <c r="AP220" t="s">
        <v>722</v>
      </c>
      <c r="AQ220" s="20">
        <v>46234</v>
      </c>
    </row>
    <row r="221" spans="1:43" x14ac:dyDescent="0.3">
      <c r="A221" t="s">
        <v>1016</v>
      </c>
      <c r="B221" t="s">
        <v>1017</v>
      </c>
      <c r="C221">
        <v>6</v>
      </c>
      <c r="D221" t="s">
        <v>255</v>
      </c>
      <c r="E221" t="s">
        <v>716</v>
      </c>
      <c r="F221" t="s">
        <v>717</v>
      </c>
      <c r="G221" t="s">
        <v>215</v>
      </c>
      <c r="H221" t="s">
        <v>214</v>
      </c>
      <c r="I221" t="s">
        <v>832</v>
      </c>
      <c r="J221" t="s">
        <v>725</v>
      </c>
      <c r="K221" t="s">
        <v>833</v>
      </c>
      <c r="L221" t="s">
        <v>719</v>
      </c>
      <c r="M221" t="s">
        <v>720</v>
      </c>
      <c r="N221">
        <v>1</v>
      </c>
      <c r="O221">
        <v>1</v>
      </c>
      <c r="P221">
        <v>1</v>
      </c>
      <c r="Q221">
        <v>1</v>
      </c>
      <c r="R221">
        <v>1</v>
      </c>
      <c r="S221">
        <v>1</v>
      </c>
      <c r="T221">
        <v>0</v>
      </c>
      <c r="U221">
        <v>0</v>
      </c>
      <c r="V221">
        <v>0</v>
      </c>
      <c r="W221" s="1">
        <v>76847.5</v>
      </c>
      <c r="X221" s="1">
        <v>0</v>
      </c>
      <c r="Y221" s="1">
        <v>0</v>
      </c>
      <c r="Z221" s="1">
        <v>361.18</v>
      </c>
      <c r="AA221" s="1">
        <v>0</v>
      </c>
      <c r="AB221" s="1">
        <v>0</v>
      </c>
      <c r="AC221" s="1">
        <v>0</v>
      </c>
      <c r="AD221" s="1">
        <v>0</v>
      </c>
      <c r="AE221" s="1">
        <v>76847.5</v>
      </c>
      <c r="AF221" s="17">
        <v>43808</v>
      </c>
      <c r="AG221" s="17">
        <v>46365</v>
      </c>
      <c r="AH221" s="1">
        <v>153695</v>
      </c>
      <c r="AI221" s="16">
        <f t="shared" si="12"/>
        <v>0.35890410958904112</v>
      </c>
      <c r="AJ221" s="16">
        <f t="shared" si="14"/>
        <v>7.0054794520547947</v>
      </c>
      <c r="AK221" s="19">
        <v>5.6399999999999999E-2</v>
      </c>
      <c r="AL221" s="16">
        <f t="shared" si="13"/>
        <v>0.35890410958904112</v>
      </c>
      <c r="AM221" s="16">
        <f t="shared" si="15"/>
        <v>7.0054794520547947</v>
      </c>
      <c r="AN221" s="19">
        <v>5.6399999999999999E-2</v>
      </c>
      <c r="AO221" t="s">
        <v>721</v>
      </c>
      <c r="AP221" t="s">
        <v>722</v>
      </c>
      <c r="AQ221" s="20">
        <v>46234</v>
      </c>
    </row>
    <row r="222" spans="1:43" x14ac:dyDescent="0.3">
      <c r="A222" t="s">
        <v>1018</v>
      </c>
      <c r="B222" t="s">
        <v>1017</v>
      </c>
      <c r="C222">
        <v>7</v>
      </c>
      <c r="D222" t="s">
        <v>255</v>
      </c>
      <c r="E222" t="s">
        <v>716</v>
      </c>
      <c r="F222" t="s">
        <v>717</v>
      </c>
      <c r="G222" t="s">
        <v>215</v>
      </c>
      <c r="H222" t="s">
        <v>214</v>
      </c>
      <c r="I222" t="s">
        <v>832</v>
      </c>
      <c r="J222" t="s">
        <v>725</v>
      </c>
      <c r="K222" t="s">
        <v>833</v>
      </c>
      <c r="L222" t="s">
        <v>719</v>
      </c>
      <c r="M222" t="s">
        <v>720</v>
      </c>
      <c r="N222">
        <v>1</v>
      </c>
      <c r="O222">
        <v>1</v>
      </c>
      <c r="P222">
        <v>1</v>
      </c>
      <c r="Q222">
        <v>1</v>
      </c>
      <c r="R222">
        <v>1</v>
      </c>
      <c r="S222">
        <v>1</v>
      </c>
      <c r="T222">
        <v>0</v>
      </c>
      <c r="U222">
        <v>0</v>
      </c>
      <c r="V222">
        <v>0</v>
      </c>
      <c r="W222" s="1">
        <v>548306.66</v>
      </c>
      <c r="X222" s="1">
        <v>0</v>
      </c>
      <c r="Y222" s="1">
        <v>0</v>
      </c>
      <c r="Z222" s="1">
        <v>2709.55</v>
      </c>
      <c r="AA222" s="1">
        <v>0</v>
      </c>
      <c r="AB222" s="1">
        <v>0</v>
      </c>
      <c r="AC222" s="1">
        <v>0</v>
      </c>
      <c r="AD222" s="1">
        <v>0</v>
      </c>
      <c r="AE222" s="1">
        <v>548306.66</v>
      </c>
      <c r="AF222" s="17">
        <v>43808</v>
      </c>
      <c r="AG222" s="17">
        <v>46730</v>
      </c>
      <c r="AH222" s="1">
        <v>822460</v>
      </c>
      <c r="AI222" s="16">
        <f t="shared" si="12"/>
        <v>1.3589041095890411</v>
      </c>
      <c r="AJ222" s="16">
        <f t="shared" si="14"/>
        <v>8.0054794520547947</v>
      </c>
      <c r="AK222" s="19">
        <v>5.9299999999999999E-2</v>
      </c>
      <c r="AL222" s="16">
        <f t="shared" si="13"/>
        <v>1.3589041095890411</v>
      </c>
      <c r="AM222" s="16">
        <f t="shared" si="15"/>
        <v>8.0054794520547947</v>
      </c>
      <c r="AN222" s="19">
        <v>5.9299999999999999E-2</v>
      </c>
      <c r="AO222" t="s">
        <v>721</v>
      </c>
      <c r="AP222" t="s">
        <v>722</v>
      </c>
      <c r="AQ222" s="20">
        <v>46234</v>
      </c>
    </row>
    <row r="223" spans="1:43" x14ac:dyDescent="0.3">
      <c r="A223" t="s">
        <v>1019</v>
      </c>
      <c r="B223" t="s">
        <v>1017</v>
      </c>
      <c r="C223">
        <v>8</v>
      </c>
      <c r="D223" t="s">
        <v>255</v>
      </c>
      <c r="E223" t="s">
        <v>716</v>
      </c>
      <c r="F223" t="s">
        <v>717</v>
      </c>
      <c r="G223" t="s">
        <v>215</v>
      </c>
      <c r="H223" t="s">
        <v>214</v>
      </c>
      <c r="I223" t="s">
        <v>832</v>
      </c>
      <c r="J223" t="s">
        <v>725</v>
      </c>
      <c r="K223" t="s">
        <v>833</v>
      </c>
      <c r="L223" t="s">
        <v>719</v>
      </c>
      <c r="M223" t="s">
        <v>720</v>
      </c>
      <c r="N223">
        <v>1</v>
      </c>
      <c r="O223">
        <v>1</v>
      </c>
      <c r="P223">
        <v>1</v>
      </c>
      <c r="Q223">
        <v>1</v>
      </c>
      <c r="R223">
        <v>1</v>
      </c>
      <c r="S223">
        <v>1</v>
      </c>
      <c r="T223">
        <v>0</v>
      </c>
      <c r="U223">
        <v>0</v>
      </c>
      <c r="V223">
        <v>0</v>
      </c>
      <c r="W223" s="1">
        <v>405772.5</v>
      </c>
      <c r="X223" s="1">
        <v>0</v>
      </c>
      <c r="Y223" s="1">
        <v>0</v>
      </c>
      <c r="Z223" s="1">
        <v>2099.87</v>
      </c>
      <c r="AA223" s="1">
        <v>0</v>
      </c>
      <c r="AB223" s="1">
        <v>0</v>
      </c>
      <c r="AC223" s="1">
        <v>0</v>
      </c>
      <c r="AD223" s="1">
        <v>0</v>
      </c>
      <c r="AE223" s="1">
        <v>405772.5</v>
      </c>
      <c r="AF223" s="17">
        <v>43808</v>
      </c>
      <c r="AG223" s="17">
        <v>47096</v>
      </c>
      <c r="AH223" s="1">
        <v>541030</v>
      </c>
      <c r="AI223" s="16">
        <f t="shared" si="12"/>
        <v>2.3616438356164382</v>
      </c>
      <c r="AJ223" s="16">
        <f t="shared" si="14"/>
        <v>9.0082191780821912</v>
      </c>
      <c r="AK223" s="19">
        <v>6.2100000000000002E-2</v>
      </c>
      <c r="AL223" s="16">
        <f t="shared" si="13"/>
        <v>2.3616438356164382</v>
      </c>
      <c r="AM223" s="16">
        <f t="shared" si="15"/>
        <v>9.0082191780821912</v>
      </c>
      <c r="AN223" s="19">
        <v>6.2100000000000002E-2</v>
      </c>
      <c r="AO223" t="s">
        <v>721</v>
      </c>
      <c r="AP223" t="s">
        <v>722</v>
      </c>
      <c r="AQ223" s="20">
        <v>46234</v>
      </c>
    </row>
    <row r="224" spans="1:43" x14ac:dyDescent="0.3">
      <c r="A224" t="s">
        <v>1020</v>
      </c>
      <c r="B224" t="s">
        <v>1017</v>
      </c>
      <c r="C224">
        <v>9</v>
      </c>
      <c r="D224" t="s">
        <v>255</v>
      </c>
      <c r="E224" t="s">
        <v>716</v>
      </c>
      <c r="F224" t="s">
        <v>717</v>
      </c>
      <c r="G224" t="s">
        <v>215</v>
      </c>
      <c r="H224" t="s">
        <v>214</v>
      </c>
      <c r="I224" t="s">
        <v>832</v>
      </c>
      <c r="J224" t="s">
        <v>725</v>
      </c>
      <c r="K224" t="s">
        <v>833</v>
      </c>
      <c r="L224" t="s">
        <v>719</v>
      </c>
      <c r="M224" t="s">
        <v>720</v>
      </c>
      <c r="N224">
        <v>1</v>
      </c>
      <c r="O224">
        <v>1</v>
      </c>
      <c r="P224">
        <v>1</v>
      </c>
      <c r="Q224">
        <v>1</v>
      </c>
      <c r="R224">
        <v>1</v>
      </c>
      <c r="S224">
        <v>1</v>
      </c>
      <c r="T224">
        <v>0</v>
      </c>
      <c r="U224">
        <v>0</v>
      </c>
      <c r="V224">
        <v>0</v>
      </c>
      <c r="W224" s="1">
        <v>202134</v>
      </c>
      <c r="X224" s="1">
        <v>0</v>
      </c>
      <c r="Y224" s="1">
        <v>0</v>
      </c>
      <c r="Z224" s="1">
        <v>1094.8900000000001</v>
      </c>
      <c r="AA224" s="1">
        <v>0</v>
      </c>
      <c r="AB224" s="1">
        <v>0</v>
      </c>
      <c r="AC224" s="1">
        <v>0</v>
      </c>
      <c r="AD224" s="1">
        <v>0</v>
      </c>
      <c r="AE224" s="1">
        <v>202134</v>
      </c>
      <c r="AF224" s="17">
        <v>43808</v>
      </c>
      <c r="AG224" s="17">
        <v>47461</v>
      </c>
      <c r="AH224" s="1">
        <v>252667.5</v>
      </c>
      <c r="AI224" s="16">
        <f t="shared" si="12"/>
        <v>3.3616438356164382</v>
      </c>
      <c r="AJ224" s="16">
        <f t="shared" si="14"/>
        <v>10.008219178082191</v>
      </c>
      <c r="AK224" s="19">
        <v>6.5000000000000002E-2</v>
      </c>
      <c r="AL224" s="16">
        <f t="shared" si="13"/>
        <v>3.3616438356164382</v>
      </c>
      <c r="AM224" s="16">
        <f t="shared" si="15"/>
        <v>10.008219178082191</v>
      </c>
      <c r="AN224" s="19">
        <v>6.5000000000000002E-2</v>
      </c>
      <c r="AO224" t="s">
        <v>721</v>
      </c>
      <c r="AP224" t="s">
        <v>722</v>
      </c>
      <c r="AQ224" s="20">
        <v>46234</v>
      </c>
    </row>
    <row r="225" spans="1:43" x14ac:dyDescent="0.3">
      <c r="A225" t="s">
        <v>1021</v>
      </c>
      <c r="B225" t="s">
        <v>1022</v>
      </c>
      <c r="C225">
        <v>2</v>
      </c>
      <c r="D225" t="s">
        <v>255</v>
      </c>
      <c r="E225" t="s">
        <v>716</v>
      </c>
      <c r="F225" t="s">
        <v>717</v>
      </c>
      <c r="G225" t="s">
        <v>215</v>
      </c>
      <c r="H225" t="s">
        <v>214</v>
      </c>
      <c r="I225" t="s">
        <v>832</v>
      </c>
      <c r="J225" t="s">
        <v>725</v>
      </c>
      <c r="K225" t="s">
        <v>833</v>
      </c>
      <c r="L225" t="s">
        <v>719</v>
      </c>
      <c r="M225" t="s">
        <v>720</v>
      </c>
      <c r="N225">
        <v>1</v>
      </c>
      <c r="O225">
        <v>1</v>
      </c>
      <c r="P225">
        <v>1</v>
      </c>
      <c r="Q225">
        <v>1</v>
      </c>
      <c r="R225">
        <v>1</v>
      </c>
      <c r="S225">
        <v>1</v>
      </c>
      <c r="T225">
        <v>0</v>
      </c>
      <c r="U225">
        <v>0</v>
      </c>
      <c r="V225">
        <v>0</v>
      </c>
      <c r="W225" s="1">
        <v>26550</v>
      </c>
      <c r="X225" s="1">
        <v>0</v>
      </c>
      <c r="Y225" s="1">
        <v>0</v>
      </c>
      <c r="Z225" s="1">
        <v>124.78</v>
      </c>
      <c r="AA225" s="1">
        <v>0</v>
      </c>
      <c r="AB225" s="1">
        <v>0</v>
      </c>
      <c r="AC225" s="1">
        <v>0</v>
      </c>
      <c r="AD225" s="1">
        <v>0</v>
      </c>
      <c r="AE225" s="1">
        <v>26550</v>
      </c>
      <c r="AF225" s="17">
        <v>43809</v>
      </c>
      <c r="AG225" s="17">
        <v>46366</v>
      </c>
      <c r="AH225" s="1">
        <v>53100</v>
      </c>
      <c r="AI225" s="16">
        <f t="shared" si="12"/>
        <v>0.36164383561643837</v>
      </c>
      <c r="AJ225" s="16">
        <f t="shared" si="14"/>
        <v>7.0054794520547947</v>
      </c>
      <c r="AK225" s="19">
        <v>5.6399999999999999E-2</v>
      </c>
      <c r="AL225" s="16">
        <f t="shared" si="13"/>
        <v>0.36164383561643837</v>
      </c>
      <c r="AM225" s="16">
        <f t="shared" si="15"/>
        <v>7.0054794520547947</v>
      </c>
      <c r="AN225" s="19">
        <v>5.6399999999999999E-2</v>
      </c>
      <c r="AO225" t="s">
        <v>721</v>
      </c>
      <c r="AP225" t="s">
        <v>722</v>
      </c>
      <c r="AQ225" s="20">
        <v>46234</v>
      </c>
    </row>
    <row r="226" spans="1:43" x14ac:dyDescent="0.3">
      <c r="A226" t="s">
        <v>1023</v>
      </c>
      <c r="B226" t="s">
        <v>1022</v>
      </c>
      <c r="C226">
        <v>3</v>
      </c>
      <c r="D226" t="s">
        <v>255</v>
      </c>
      <c r="E226" t="s">
        <v>716</v>
      </c>
      <c r="F226" t="s">
        <v>717</v>
      </c>
      <c r="G226" t="s">
        <v>215</v>
      </c>
      <c r="H226" t="s">
        <v>214</v>
      </c>
      <c r="I226" t="s">
        <v>832</v>
      </c>
      <c r="J226" t="s">
        <v>725</v>
      </c>
      <c r="K226" t="s">
        <v>833</v>
      </c>
      <c r="L226" t="s">
        <v>719</v>
      </c>
      <c r="M226" t="s">
        <v>720</v>
      </c>
      <c r="N226">
        <v>1</v>
      </c>
      <c r="O226">
        <v>1</v>
      </c>
      <c r="P226">
        <v>1</v>
      </c>
      <c r="Q226">
        <v>1</v>
      </c>
      <c r="R226">
        <v>1</v>
      </c>
      <c r="S226">
        <v>1</v>
      </c>
      <c r="T226">
        <v>0</v>
      </c>
      <c r="U226">
        <v>0</v>
      </c>
      <c r="V226">
        <v>0</v>
      </c>
      <c r="W226" s="1">
        <v>106200</v>
      </c>
      <c r="X226" s="1">
        <v>0</v>
      </c>
      <c r="Y226" s="1">
        <v>0</v>
      </c>
      <c r="Z226" s="1">
        <v>524.79999999999995</v>
      </c>
      <c r="AA226" s="1">
        <v>0</v>
      </c>
      <c r="AB226" s="1">
        <v>0</v>
      </c>
      <c r="AC226" s="1">
        <v>0</v>
      </c>
      <c r="AD226" s="1">
        <v>0</v>
      </c>
      <c r="AE226" s="1">
        <v>106200</v>
      </c>
      <c r="AF226" s="17">
        <v>43809</v>
      </c>
      <c r="AG226" s="17">
        <v>46731</v>
      </c>
      <c r="AH226" s="1">
        <v>159300</v>
      </c>
      <c r="AI226" s="16">
        <f t="shared" si="12"/>
        <v>1.3616438356164384</v>
      </c>
      <c r="AJ226" s="16">
        <f t="shared" si="14"/>
        <v>8.0054794520547947</v>
      </c>
      <c r="AK226" s="19">
        <v>5.9299999999999999E-2</v>
      </c>
      <c r="AL226" s="16">
        <f t="shared" si="13"/>
        <v>1.3616438356164384</v>
      </c>
      <c r="AM226" s="16">
        <f t="shared" si="15"/>
        <v>8.0054794520547947</v>
      </c>
      <c r="AN226" s="19">
        <v>5.9299999999999999E-2</v>
      </c>
      <c r="AO226" t="s">
        <v>721</v>
      </c>
      <c r="AP226" t="s">
        <v>722</v>
      </c>
      <c r="AQ226" s="20">
        <v>46234</v>
      </c>
    </row>
    <row r="227" spans="1:43" x14ac:dyDescent="0.3">
      <c r="A227" t="s">
        <v>1024</v>
      </c>
      <c r="B227" t="s">
        <v>1022</v>
      </c>
      <c r="C227">
        <v>4</v>
      </c>
      <c r="D227" t="s">
        <v>255</v>
      </c>
      <c r="E227" t="s">
        <v>716</v>
      </c>
      <c r="F227" t="s">
        <v>717</v>
      </c>
      <c r="G227" t="s">
        <v>215</v>
      </c>
      <c r="H227" t="s">
        <v>214</v>
      </c>
      <c r="I227" t="s">
        <v>832</v>
      </c>
      <c r="J227" t="s">
        <v>725</v>
      </c>
      <c r="K227" t="s">
        <v>833</v>
      </c>
      <c r="L227" t="s">
        <v>719</v>
      </c>
      <c r="M227" t="s">
        <v>720</v>
      </c>
      <c r="N227">
        <v>1</v>
      </c>
      <c r="O227">
        <v>1</v>
      </c>
      <c r="P227">
        <v>1</v>
      </c>
      <c r="Q227">
        <v>1</v>
      </c>
      <c r="R227">
        <v>1</v>
      </c>
      <c r="S227">
        <v>1</v>
      </c>
      <c r="T227">
        <v>0</v>
      </c>
      <c r="U227">
        <v>0</v>
      </c>
      <c r="V227">
        <v>0</v>
      </c>
      <c r="W227" s="1">
        <v>190717.5</v>
      </c>
      <c r="X227" s="1">
        <v>0</v>
      </c>
      <c r="Y227" s="1">
        <v>0</v>
      </c>
      <c r="Z227" s="1">
        <v>986.96</v>
      </c>
      <c r="AA227" s="1">
        <v>0</v>
      </c>
      <c r="AB227" s="1">
        <v>0</v>
      </c>
      <c r="AC227" s="1">
        <v>0</v>
      </c>
      <c r="AD227" s="1">
        <v>0</v>
      </c>
      <c r="AE227" s="1">
        <v>190717.5</v>
      </c>
      <c r="AF227" s="17">
        <v>43809</v>
      </c>
      <c r="AG227" s="17">
        <v>47097</v>
      </c>
      <c r="AH227" s="1">
        <v>254290</v>
      </c>
      <c r="AI227" s="16">
        <f t="shared" si="12"/>
        <v>2.3643835616438356</v>
      </c>
      <c r="AJ227" s="16">
        <f t="shared" si="14"/>
        <v>9.0082191780821912</v>
      </c>
      <c r="AK227" s="19">
        <v>6.2100000000000002E-2</v>
      </c>
      <c r="AL227" s="16">
        <f t="shared" si="13"/>
        <v>2.3643835616438356</v>
      </c>
      <c r="AM227" s="16">
        <f t="shared" si="15"/>
        <v>9.0082191780821912</v>
      </c>
      <c r="AN227" s="19">
        <v>6.2100000000000002E-2</v>
      </c>
      <c r="AO227" t="s">
        <v>721</v>
      </c>
      <c r="AP227" t="s">
        <v>722</v>
      </c>
      <c r="AQ227" s="20">
        <v>46234</v>
      </c>
    </row>
    <row r="228" spans="1:43" x14ac:dyDescent="0.3">
      <c r="A228" t="s">
        <v>1025</v>
      </c>
      <c r="B228" t="s">
        <v>1026</v>
      </c>
      <c r="C228">
        <v>3</v>
      </c>
      <c r="D228" t="s">
        <v>255</v>
      </c>
      <c r="E228" t="s">
        <v>716</v>
      </c>
      <c r="F228" t="s">
        <v>717</v>
      </c>
      <c r="G228" t="s">
        <v>215</v>
      </c>
      <c r="H228" t="s">
        <v>214</v>
      </c>
      <c r="I228" t="s">
        <v>832</v>
      </c>
      <c r="J228" t="s">
        <v>725</v>
      </c>
      <c r="K228" t="s">
        <v>833</v>
      </c>
      <c r="L228" t="s">
        <v>719</v>
      </c>
      <c r="M228" t="s">
        <v>720</v>
      </c>
      <c r="N228">
        <v>1</v>
      </c>
      <c r="O228">
        <v>1</v>
      </c>
      <c r="P228">
        <v>1</v>
      </c>
      <c r="Q228">
        <v>1</v>
      </c>
      <c r="R228">
        <v>1</v>
      </c>
      <c r="S228">
        <v>1</v>
      </c>
      <c r="T228">
        <v>0</v>
      </c>
      <c r="U228">
        <v>0</v>
      </c>
      <c r="V228">
        <v>0</v>
      </c>
      <c r="W228" s="1">
        <v>159300</v>
      </c>
      <c r="X228" s="1">
        <v>0</v>
      </c>
      <c r="Y228" s="1">
        <v>0</v>
      </c>
      <c r="Z228" s="1">
        <v>824.38</v>
      </c>
      <c r="AA228" s="1">
        <v>0</v>
      </c>
      <c r="AB228" s="1">
        <v>0</v>
      </c>
      <c r="AC228" s="1">
        <v>0</v>
      </c>
      <c r="AD228" s="1">
        <v>0</v>
      </c>
      <c r="AE228" s="1">
        <v>159300</v>
      </c>
      <c r="AF228" s="17">
        <v>43809</v>
      </c>
      <c r="AG228" s="17">
        <v>47097</v>
      </c>
      <c r="AH228" s="1">
        <v>212400</v>
      </c>
      <c r="AI228" s="16">
        <f t="shared" si="12"/>
        <v>2.3643835616438356</v>
      </c>
      <c r="AJ228" s="16">
        <f t="shared" si="14"/>
        <v>9.0082191780821912</v>
      </c>
      <c r="AK228" s="19">
        <v>6.2100000000000002E-2</v>
      </c>
      <c r="AL228" s="16">
        <f t="shared" si="13"/>
        <v>2.3643835616438356</v>
      </c>
      <c r="AM228" s="16">
        <f t="shared" si="15"/>
        <v>9.0082191780821912</v>
      </c>
      <c r="AN228" s="19">
        <v>6.2100000000000002E-2</v>
      </c>
      <c r="AO228" t="s">
        <v>721</v>
      </c>
      <c r="AP228" t="s">
        <v>722</v>
      </c>
      <c r="AQ228" s="20">
        <v>46234</v>
      </c>
    </row>
    <row r="229" spans="1:43" x14ac:dyDescent="0.3">
      <c r="A229" t="s">
        <v>1027</v>
      </c>
      <c r="B229" t="s">
        <v>1028</v>
      </c>
      <c r="C229">
        <v>2</v>
      </c>
      <c r="D229" t="s">
        <v>255</v>
      </c>
      <c r="E229" t="s">
        <v>716</v>
      </c>
      <c r="F229" t="s">
        <v>717</v>
      </c>
      <c r="G229" t="s">
        <v>215</v>
      </c>
      <c r="H229" t="s">
        <v>214</v>
      </c>
      <c r="I229" t="s">
        <v>832</v>
      </c>
      <c r="J229" t="s">
        <v>725</v>
      </c>
      <c r="K229" t="s">
        <v>833</v>
      </c>
      <c r="L229" t="s">
        <v>719</v>
      </c>
      <c r="M229" t="s">
        <v>720</v>
      </c>
      <c r="N229">
        <v>1</v>
      </c>
      <c r="O229">
        <v>1</v>
      </c>
      <c r="P229">
        <v>1</v>
      </c>
      <c r="Q229">
        <v>1</v>
      </c>
      <c r="R229">
        <v>1</v>
      </c>
      <c r="S229">
        <v>1</v>
      </c>
      <c r="T229">
        <v>0</v>
      </c>
      <c r="U229">
        <v>0</v>
      </c>
      <c r="V229">
        <v>0</v>
      </c>
      <c r="W229" s="1">
        <v>25665</v>
      </c>
      <c r="X229" s="1">
        <v>0</v>
      </c>
      <c r="Y229" s="1">
        <v>0</v>
      </c>
      <c r="Z229" s="1">
        <v>120.63</v>
      </c>
      <c r="AA229" s="1">
        <v>0</v>
      </c>
      <c r="AB229" s="1">
        <v>0</v>
      </c>
      <c r="AC229" s="1">
        <v>0</v>
      </c>
      <c r="AD229" s="1">
        <v>0</v>
      </c>
      <c r="AE229" s="1">
        <v>25665</v>
      </c>
      <c r="AF229" s="17">
        <v>43809</v>
      </c>
      <c r="AG229" s="17">
        <v>46366</v>
      </c>
      <c r="AH229" s="1">
        <v>51330</v>
      </c>
      <c r="AI229" s="16">
        <f t="shared" si="12"/>
        <v>0.36164383561643837</v>
      </c>
      <c r="AJ229" s="16">
        <f t="shared" si="14"/>
        <v>7.0054794520547947</v>
      </c>
      <c r="AK229" s="19">
        <v>5.6399999999999999E-2</v>
      </c>
      <c r="AL229" s="16">
        <f t="shared" si="13"/>
        <v>0.36164383561643837</v>
      </c>
      <c r="AM229" s="16">
        <f t="shared" si="15"/>
        <v>7.0054794520547947</v>
      </c>
      <c r="AN229" s="19">
        <v>5.6399999999999999E-2</v>
      </c>
      <c r="AO229" t="s">
        <v>721</v>
      </c>
      <c r="AP229" t="s">
        <v>722</v>
      </c>
      <c r="AQ229" s="20">
        <v>46234</v>
      </c>
    </row>
    <row r="230" spans="1:43" x14ac:dyDescent="0.3">
      <c r="A230" t="s">
        <v>1029</v>
      </c>
      <c r="B230" t="s">
        <v>1028</v>
      </c>
      <c r="C230">
        <v>3</v>
      </c>
      <c r="D230" t="s">
        <v>255</v>
      </c>
      <c r="E230" t="s">
        <v>716</v>
      </c>
      <c r="F230" t="s">
        <v>717</v>
      </c>
      <c r="G230" t="s">
        <v>215</v>
      </c>
      <c r="H230" t="s">
        <v>214</v>
      </c>
      <c r="I230" t="s">
        <v>832</v>
      </c>
      <c r="J230" t="s">
        <v>725</v>
      </c>
      <c r="K230" t="s">
        <v>833</v>
      </c>
      <c r="L230" t="s">
        <v>719</v>
      </c>
      <c r="M230" t="s">
        <v>720</v>
      </c>
      <c r="N230">
        <v>1</v>
      </c>
      <c r="O230">
        <v>1</v>
      </c>
      <c r="P230">
        <v>1</v>
      </c>
      <c r="Q230">
        <v>1</v>
      </c>
      <c r="R230">
        <v>1</v>
      </c>
      <c r="S230">
        <v>1</v>
      </c>
      <c r="T230">
        <v>0</v>
      </c>
      <c r="U230">
        <v>0</v>
      </c>
      <c r="V230">
        <v>0</v>
      </c>
      <c r="W230" s="1">
        <v>35400</v>
      </c>
      <c r="X230" s="1">
        <v>0</v>
      </c>
      <c r="Y230" s="1">
        <v>0</v>
      </c>
      <c r="Z230" s="1">
        <v>174.93</v>
      </c>
      <c r="AA230" s="1">
        <v>0</v>
      </c>
      <c r="AB230" s="1">
        <v>0</v>
      </c>
      <c r="AC230" s="1">
        <v>0</v>
      </c>
      <c r="AD230" s="1">
        <v>0</v>
      </c>
      <c r="AE230" s="1">
        <v>35400</v>
      </c>
      <c r="AF230" s="17">
        <v>43809</v>
      </c>
      <c r="AG230" s="17">
        <v>46731</v>
      </c>
      <c r="AH230" s="1">
        <v>53100</v>
      </c>
      <c r="AI230" s="16">
        <f t="shared" si="12"/>
        <v>1.3616438356164384</v>
      </c>
      <c r="AJ230" s="16">
        <f t="shared" si="14"/>
        <v>8.0054794520547947</v>
      </c>
      <c r="AK230" s="19">
        <v>5.9299999999999999E-2</v>
      </c>
      <c r="AL230" s="16">
        <f t="shared" si="13"/>
        <v>1.3616438356164384</v>
      </c>
      <c r="AM230" s="16">
        <f t="shared" si="15"/>
        <v>8.0054794520547947</v>
      </c>
      <c r="AN230" s="19">
        <v>5.9299999999999999E-2</v>
      </c>
      <c r="AO230" t="s">
        <v>721</v>
      </c>
      <c r="AP230" t="s">
        <v>722</v>
      </c>
      <c r="AQ230" s="20">
        <v>46234</v>
      </c>
    </row>
    <row r="231" spans="1:43" x14ac:dyDescent="0.3">
      <c r="A231" t="s">
        <v>1030</v>
      </c>
      <c r="B231" t="s">
        <v>1028</v>
      </c>
      <c r="C231">
        <v>4</v>
      </c>
      <c r="D231" t="s">
        <v>255</v>
      </c>
      <c r="E231" t="s">
        <v>716</v>
      </c>
      <c r="F231" t="s">
        <v>717</v>
      </c>
      <c r="G231" t="s">
        <v>215</v>
      </c>
      <c r="H231" t="s">
        <v>214</v>
      </c>
      <c r="I231" t="s">
        <v>832</v>
      </c>
      <c r="J231" t="s">
        <v>725</v>
      </c>
      <c r="K231" t="s">
        <v>833</v>
      </c>
      <c r="L231" t="s">
        <v>719</v>
      </c>
      <c r="M231" t="s">
        <v>720</v>
      </c>
      <c r="N231">
        <v>1</v>
      </c>
      <c r="O231">
        <v>1</v>
      </c>
      <c r="P231">
        <v>1</v>
      </c>
      <c r="Q231">
        <v>1</v>
      </c>
      <c r="R231">
        <v>1</v>
      </c>
      <c r="S231">
        <v>1</v>
      </c>
      <c r="T231">
        <v>0</v>
      </c>
      <c r="U231">
        <v>0</v>
      </c>
      <c r="V231">
        <v>0</v>
      </c>
      <c r="W231" s="1">
        <v>84628.12</v>
      </c>
      <c r="X231" s="1">
        <v>0</v>
      </c>
      <c r="Y231" s="1">
        <v>0</v>
      </c>
      <c r="Z231" s="1">
        <v>437.95</v>
      </c>
      <c r="AA231" s="1">
        <v>0</v>
      </c>
      <c r="AB231" s="1">
        <v>0</v>
      </c>
      <c r="AC231" s="1">
        <v>0</v>
      </c>
      <c r="AD231" s="1">
        <v>0</v>
      </c>
      <c r="AE231" s="1">
        <v>84628.12</v>
      </c>
      <c r="AF231" s="17">
        <v>43809</v>
      </c>
      <c r="AG231" s="17">
        <v>47097</v>
      </c>
      <c r="AH231" s="1">
        <v>112837.5</v>
      </c>
      <c r="AI231" s="16">
        <f t="shared" si="12"/>
        <v>2.3643835616438356</v>
      </c>
      <c r="AJ231" s="16">
        <f t="shared" si="14"/>
        <v>9.0082191780821912</v>
      </c>
      <c r="AK231" s="19">
        <v>6.2100000000000002E-2</v>
      </c>
      <c r="AL231" s="16">
        <f t="shared" si="13"/>
        <v>2.3643835616438356</v>
      </c>
      <c r="AM231" s="16">
        <f t="shared" si="15"/>
        <v>9.0082191780821912</v>
      </c>
      <c r="AN231" s="19">
        <v>6.2100000000000002E-2</v>
      </c>
      <c r="AO231" t="s">
        <v>721</v>
      </c>
      <c r="AP231" t="s">
        <v>722</v>
      </c>
      <c r="AQ231" s="20">
        <v>46234</v>
      </c>
    </row>
    <row r="232" spans="1:43" x14ac:dyDescent="0.3">
      <c r="A232" t="s">
        <v>1031</v>
      </c>
      <c r="B232" t="s">
        <v>1032</v>
      </c>
      <c r="C232">
        <v>6</v>
      </c>
      <c r="D232" t="s">
        <v>255</v>
      </c>
      <c r="E232" t="s">
        <v>716</v>
      </c>
      <c r="F232" t="s">
        <v>717</v>
      </c>
      <c r="G232" t="s">
        <v>215</v>
      </c>
      <c r="H232" t="s">
        <v>214</v>
      </c>
      <c r="I232" t="s">
        <v>832</v>
      </c>
      <c r="J232" t="s">
        <v>725</v>
      </c>
      <c r="K232" t="s">
        <v>833</v>
      </c>
      <c r="L232" t="s">
        <v>719</v>
      </c>
      <c r="M232" t="s">
        <v>720</v>
      </c>
      <c r="N232">
        <v>1</v>
      </c>
      <c r="O232">
        <v>1</v>
      </c>
      <c r="P232">
        <v>1</v>
      </c>
      <c r="Q232">
        <v>1</v>
      </c>
      <c r="R232">
        <v>1</v>
      </c>
      <c r="S232">
        <v>1</v>
      </c>
      <c r="T232">
        <v>0</v>
      </c>
      <c r="U232">
        <v>0</v>
      </c>
      <c r="V232">
        <v>0</v>
      </c>
      <c r="W232" s="1">
        <v>402822.5</v>
      </c>
      <c r="X232" s="1">
        <v>0</v>
      </c>
      <c r="Y232" s="1">
        <v>0</v>
      </c>
      <c r="Z232" s="1">
        <v>1893.27</v>
      </c>
      <c r="AA232" s="1">
        <v>0</v>
      </c>
      <c r="AB232" s="1">
        <v>0</v>
      </c>
      <c r="AC232" s="1">
        <v>0</v>
      </c>
      <c r="AD232" s="1">
        <v>0</v>
      </c>
      <c r="AE232" s="1">
        <v>402822.5</v>
      </c>
      <c r="AF232" s="17">
        <v>43810</v>
      </c>
      <c r="AG232" s="17">
        <v>46367</v>
      </c>
      <c r="AH232" s="1">
        <v>805645</v>
      </c>
      <c r="AI232" s="16">
        <f t="shared" si="12"/>
        <v>0.36438356164383562</v>
      </c>
      <c r="AJ232" s="16">
        <f t="shared" si="14"/>
        <v>7.0054794520547947</v>
      </c>
      <c r="AK232" s="19">
        <v>5.6399999999999999E-2</v>
      </c>
      <c r="AL232" s="16">
        <f t="shared" si="13"/>
        <v>0.36438356164383562</v>
      </c>
      <c r="AM232" s="16">
        <f t="shared" si="15"/>
        <v>7.0054794520547947</v>
      </c>
      <c r="AN232" s="19">
        <v>5.6399999999999999E-2</v>
      </c>
      <c r="AO232" t="s">
        <v>721</v>
      </c>
      <c r="AP232" t="s">
        <v>722</v>
      </c>
      <c r="AQ232" s="20">
        <v>46234</v>
      </c>
    </row>
    <row r="233" spans="1:43" x14ac:dyDescent="0.3">
      <c r="A233" t="s">
        <v>1033</v>
      </c>
      <c r="B233" t="s">
        <v>1032</v>
      </c>
      <c r="C233">
        <v>7</v>
      </c>
      <c r="D233" t="s">
        <v>255</v>
      </c>
      <c r="E233" t="s">
        <v>716</v>
      </c>
      <c r="F233" t="s">
        <v>717</v>
      </c>
      <c r="G233" t="s">
        <v>215</v>
      </c>
      <c r="H233" t="s">
        <v>214</v>
      </c>
      <c r="I233" t="s">
        <v>832</v>
      </c>
      <c r="J233" t="s">
        <v>725</v>
      </c>
      <c r="K233" t="s">
        <v>833</v>
      </c>
      <c r="L233" t="s">
        <v>719</v>
      </c>
      <c r="M233" t="s">
        <v>720</v>
      </c>
      <c r="N233">
        <v>1</v>
      </c>
      <c r="O233">
        <v>1</v>
      </c>
      <c r="P233">
        <v>1</v>
      </c>
      <c r="Q233">
        <v>1</v>
      </c>
      <c r="R233">
        <v>1</v>
      </c>
      <c r="S233">
        <v>1</v>
      </c>
      <c r="T233">
        <v>0</v>
      </c>
      <c r="U233">
        <v>0</v>
      </c>
      <c r="V233">
        <v>0</v>
      </c>
      <c r="W233" s="1">
        <v>375043.33</v>
      </c>
      <c r="X233" s="1">
        <v>0</v>
      </c>
      <c r="Y233" s="1">
        <v>0</v>
      </c>
      <c r="Z233" s="1">
        <v>1853.34</v>
      </c>
      <c r="AA233" s="1">
        <v>0</v>
      </c>
      <c r="AB233" s="1">
        <v>0</v>
      </c>
      <c r="AC233" s="1">
        <v>0</v>
      </c>
      <c r="AD233" s="1">
        <v>0</v>
      </c>
      <c r="AE233" s="1">
        <v>375043.33</v>
      </c>
      <c r="AF233" s="17">
        <v>43810</v>
      </c>
      <c r="AG233" s="17">
        <v>46732</v>
      </c>
      <c r="AH233" s="1">
        <v>562565</v>
      </c>
      <c r="AI233" s="16">
        <f t="shared" si="12"/>
        <v>1.3643835616438356</v>
      </c>
      <c r="AJ233" s="16">
        <f t="shared" si="14"/>
        <v>8.0054794520547947</v>
      </c>
      <c r="AK233" s="19">
        <v>5.9299999999999999E-2</v>
      </c>
      <c r="AL233" s="16">
        <f t="shared" si="13"/>
        <v>1.3643835616438356</v>
      </c>
      <c r="AM233" s="16">
        <f t="shared" si="15"/>
        <v>8.0054794520547947</v>
      </c>
      <c r="AN233" s="19">
        <v>5.9299999999999999E-2</v>
      </c>
      <c r="AO233" t="s">
        <v>721</v>
      </c>
      <c r="AP233" t="s">
        <v>722</v>
      </c>
      <c r="AQ233" s="20">
        <v>46234</v>
      </c>
    </row>
    <row r="234" spans="1:43" x14ac:dyDescent="0.3">
      <c r="A234" t="s">
        <v>1034</v>
      </c>
      <c r="B234" t="s">
        <v>1032</v>
      </c>
      <c r="C234">
        <v>8</v>
      </c>
      <c r="D234" t="s">
        <v>255</v>
      </c>
      <c r="E234" t="s">
        <v>716</v>
      </c>
      <c r="F234" t="s">
        <v>717</v>
      </c>
      <c r="G234" t="s">
        <v>215</v>
      </c>
      <c r="H234" t="s">
        <v>214</v>
      </c>
      <c r="I234" t="s">
        <v>832</v>
      </c>
      <c r="J234" t="s">
        <v>725</v>
      </c>
      <c r="K234" t="s">
        <v>833</v>
      </c>
      <c r="L234" t="s">
        <v>719</v>
      </c>
      <c r="M234" t="s">
        <v>720</v>
      </c>
      <c r="N234">
        <v>1</v>
      </c>
      <c r="O234">
        <v>1</v>
      </c>
      <c r="P234">
        <v>1</v>
      </c>
      <c r="Q234">
        <v>1</v>
      </c>
      <c r="R234">
        <v>1</v>
      </c>
      <c r="S234">
        <v>1</v>
      </c>
      <c r="T234">
        <v>0</v>
      </c>
      <c r="U234">
        <v>0</v>
      </c>
      <c r="V234">
        <v>0</v>
      </c>
      <c r="W234" s="1">
        <v>119475</v>
      </c>
      <c r="X234" s="1">
        <v>0</v>
      </c>
      <c r="Y234" s="1">
        <v>0</v>
      </c>
      <c r="Z234" s="1">
        <v>618.28</v>
      </c>
      <c r="AA234" s="1">
        <v>0</v>
      </c>
      <c r="AB234" s="1">
        <v>0</v>
      </c>
      <c r="AC234" s="1">
        <v>0</v>
      </c>
      <c r="AD234" s="1">
        <v>0</v>
      </c>
      <c r="AE234" s="1">
        <v>119475</v>
      </c>
      <c r="AF234" s="17">
        <v>43810</v>
      </c>
      <c r="AG234" s="17">
        <v>47098</v>
      </c>
      <c r="AH234" s="1">
        <v>159300</v>
      </c>
      <c r="AI234" s="16">
        <f t="shared" si="12"/>
        <v>2.3671232876712329</v>
      </c>
      <c r="AJ234" s="16">
        <f t="shared" si="14"/>
        <v>9.0082191780821912</v>
      </c>
      <c r="AK234" s="19">
        <v>6.2100000000000002E-2</v>
      </c>
      <c r="AL234" s="16">
        <f t="shared" si="13"/>
        <v>2.3671232876712329</v>
      </c>
      <c r="AM234" s="16">
        <f t="shared" si="15"/>
        <v>9.0082191780821912</v>
      </c>
      <c r="AN234" s="19">
        <v>6.2100000000000002E-2</v>
      </c>
      <c r="AO234" t="s">
        <v>721</v>
      </c>
      <c r="AP234" t="s">
        <v>722</v>
      </c>
      <c r="AQ234" s="20">
        <v>46234</v>
      </c>
    </row>
    <row r="235" spans="1:43" x14ac:dyDescent="0.3">
      <c r="A235" t="s">
        <v>1035</v>
      </c>
      <c r="B235" t="s">
        <v>1032</v>
      </c>
      <c r="C235">
        <v>9</v>
      </c>
      <c r="D235" t="s">
        <v>255</v>
      </c>
      <c r="E235" t="s">
        <v>716</v>
      </c>
      <c r="F235" t="s">
        <v>717</v>
      </c>
      <c r="G235" t="s">
        <v>215</v>
      </c>
      <c r="H235" t="s">
        <v>214</v>
      </c>
      <c r="I235" t="s">
        <v>832</v>
      </c>
      <c r="J235" t="s">
        <v>725</v>
      </c>
      <c r="K235" t="s">
        <v>833</v>
      </c>
      <c r="L235" t="s">
        <v>719</v>
      </c>
      <c r="M235" t="s">
        <v>720</v>
      </c>
      <c r="N235">
        <v>1</v>
      </c>
      <c r="O235">
        <v>1</v>
      </c>
      <c r="P235">
        <v>1</v>
      </c>
      <c r="Q235">
        <v>1</v>
      </c>
      <c r="R235">
        <v>1</v>
      </c>
      <c r="S235">
        <v>1</v>
      </c>
      <c r="T235">
        <v>0</v>
      </c>
      <c r="U235">
        <v>0</v>
      </c>
      <c r="V235">
        <v>0</v>
      </c>
      <c r="W235" s="1">
        <v>127440</v>
      </c>
      <c r="X235" s="1">
        <v>0</v>
      </c>
      <c r="Y235" s="1">
        <v>0</v>
      </c>
      <c r="Z235" s="1">
        <v>690.3</v>
      </c>
      <c r="AA235" s="1">
        <v>0</v>
      </c>
      <c r="AB235" s="1">
        <v>0</v>
      </c>
      <c r="AC235" s="1">
        <v>0</v>
      </c>
      <c r="AD235" s="1">
        <v>0</v>
      </c>
      <c r="AE235" s="1">
        <v>127440</v>
      </c>
      <c r="AF235" s="17">
        <v>43810</v>
      </c>
      <c r="AG235" s="17">
        <v>47463</v>
      </c>
      <c r="AH235" s="1">
        <v>159300</v>
      </c>
      <c r="AI235" s="16">
        <f t="shared" si="12"/>
        <v>3.3671232876712329</v>
      </c>
      <c r="AJ235" s="16">
        <f t="shared" si="14"/>
        <v>10.008219178082191</v>
      </c>
      <c r="AK235" s="19">
        <v>6.5000000000000002E-2</v>
      </c>
      <c r="AL235" s="16">
        <f t="shared" si="13"/>
        <v>3.3671232876712329</v>
      </c>
      <c r="AM235" s="16">
        <f t="shared" si="15"/>
        <v>10.008219178082191</v>
      </c>
      <c r="AN235" s="19">
        <v>6.5000000000000002E-2</v>
      </c>
      <c r="AO235" t="s">
        <v>721</v>
      </c>
      <c r="AP235" t="s">
        <v>722</v>
      </c>
      <c r="AQ235" s="20">
        <v>46234</v>
      </c>
    </row>
    <row r="236" spans="1:43" x14ac:dyDescent="0.3">
      <c r="A236" t="s">
        <v>1036</v>
      </c>
      <c r="B236" t="s">
        <v>1037</v>
      </c>
      <c r="C236">
        <v>5</v>
      </c>
      <c r="D236" t="s">
        <v>255</v>
      </c>
      <c r="E236" t="s">
        <v>716</v>
      </c>
      <c r="F236" t="s">
        <v>717</v>
      </c>
      <c r="G236" t="s">
        <v>215</v>
      </c>
      <c r="H236" t="s">
        <v>214</v>
      </c>
      <c r="I236" t="s">
        <v>832</v>
      </c>
      <c r="J236" t="s">
        <v>725</v>
      </c>
      <c r="K236" t="s">
        <v>833</v>
      </c>
      <c r="L236" t="s">
        <v>719</v>
      </c>
      <c r="M236" t="s">
        <v>720</v>
      </c>
      <c r="N236">
        <v>1</v>
      </c>
      <c r="O236">
        <v>1</v>
      </c>
      <c r="P236">
        <v>1</v>
      </c>
      <c r="Q236">
        <v>1</v>
      </c>
      <c r="R236">
        <v>1</v>
      </c>
      <c r="S236">
        <v>1</v>
      </c>
      <c r="T236">
        <v>0</v>
      </c>
      <c r="U236">
        <v>0</v>
      </c>
      <c r="V236">
        <v>0</v>
      </c>
      <c r="W236" s="1">
        <v>182383.75</v>
      </c>
      <c r="X236" s="1">
        <v>0</v>
      </c>
      <c r="Y236" s="1">
        <v>0</v>
      </c>
      <c r="Z236" s="1">
        <v>857.2</v>
      </c>
      <c r="AA236" s="1">
        <v>0</v>
      </c>
      <c r="AB236" s="1">
        <v>0</v>
      </c>
      <c r="AC236" s="1">
        <v>0</v>
      </c>
      <c r="AD236" s="1">
        <v>0</v>
      </c>
      <c r="AE236" s="1">
        <v>182383.75</v>
      </c>
      <c r="AF236" s="17">
        <v>43810</v>
      </c>
      <c r="AG236" s="17">
        <v>46367</v>
      </c>
      <c r="AH236" s="1">
        <v>364767.5</v>
      </c>
      <c r="AI236" s="16">
        <f t="shared" si="12"/>
        <v>0.36438356164383562</v>
      </c>
      <c r="AJ236" s="16">
        <f t="shared" si="14"/>
        <v>7.0054794520547947</v>
      </c>
      <c r="AK236" s="19">
        <v>5.6399999999999999E-2</v>
      </c>
      <c r="AL236" s="16">
        <f t="shared" si="13"/>
        <v>0.36438356164383562</v>
      </c>
      <c r="AM236" s="16">
        <f t="shared" si="15"/>
        <v>7.0054794520547947</v>
      </c>
      <c r="AN236" s="19">
        <v>5.6399999999999999E-2</v>
      </c>
      <c r="AO236" t="s">
        <v>721</v>
      </c>
      <c r="AP236" t="s">
        <v>722</v>
      </c>
      <c r="AQ236" s="20">
        <v>46234</v>
      </c>
    </row>
    <row r="237" spans="1:43" x14ac:dyDescent="0.3">
      <c r="A237" t="s">
        <v>1038</v>
      </c>
      <c r="B237" t="s">
        <v>1037</v>
      </c>
      <c r="C237">
        <v>6</v>
      </c>
      <c r="D237" t="s">
        <v>255</v>
      </c>
      <c r="E237" t="s">
        <v>716</v>
      </c>
      <c r="F237" t="s">
        <v>717</v>
      </c>
      <c r="G237" t="s">
        <v>215</v>
      </c>
      <c r="H237" t="s">
        <v>214</v>
      </c>
      <c r="I237" t="s">
        <v>832</v>
      </c>
      <c r="J237" t="s">
        <v>725</v>
      </c>
      <c r="K237" t="s">
        <v>833</v>
      </c>
      <c r="L237" t="s">
        <v>719</v>
      </c>
      <c r="M237" t="s">
        <v>720</v>
      </c>
      <c r="N237">
        <v>1</v>
      </c>
      <c r="O237">
        <v>1</v>
      </c>
      <c r="P237">
        <v>1</v>
      </c>
      <c r="Q237">
        <v>1</v>
      </c>
      <c r="R237">
        <v>1</v>
      </c>
      <c r="S237">
        <v>1</v>
      </c>
      <c r="T237">
        <v>0</v>
      </c>
      <c r="U237">
        <v>0</v>
      </c>
      <c r="V237">
        <v>0</v>
      </c>
      <c r="W237" s="1">
        <v>646148.32999999996</v>
      </c>
      <c r="X237" s="1">
        <v>0</v>
      </c>
      <c r="Y237" s="1">
        <v>0</v>
      </c>
      <c r="Z237" s="1">
        <v>3193.05</v>
      </c>
      <c r="AA237" s="1">
        <v>0</v>
      </c>
      <c r="AB237" s="1">
        <v>0</v>
      </c>
      <c r="AC237" s="1">
        <v>0</v>
      </c>
      <c r="AD237" s="1">
        <v>0</v>
      </c>
      <c r="AE237" s="1">
        <v>646148.32999999996</v>
      </c>
      <c r="AF237" s="17">
        <v>43810</v>
      </c>
      <c r="AG237" s="17">
        <v>46732</v>
      </c>
      <c r="AH237" s="1">
        <v>969222.5</v>
      </c>
      <c r="AI237" s="16">
        <f t="shared" si="12"/>
        <v>1.3643835616438356</v>
      </c>
      <c r="AJ237" s="16">
        <f t="shared" si="14"/>
        <v>8.0054794520547947</v>
      </c>
      <c r="AK237" s="19">
        <v>5.9299999999999999E-2</v>
      </c>
      <c r="AL237" s="16">
        <f t="shared" si="13"/>
        <v>1.3643835616438356</v>
      </c>
      <c r="AM237" s="16">
        <f t="shared" si="15"/>
        <v>8.0054794520547947</v>
      </c>
      <c r="AN237" s="19">
        <v>5.9299999999999999E-2</v>
      </c>
      <c r="AO237" t="s">
        <v>721</v>
      </c>
      <c r="AP237" t="s">
        <v>722</v>
      </c>
      <c r="AQ237" s="20">
        <v>46234</v>
      </c>
    </row>
    <row r="238" spans="1:43" x14ac:dyDescent="0.3">
      <c r="A238" t="s">
        <v>1039</v>
      </c>
      <c r="B238" t="s">
        <v>1037</v>
      </c>
      <c r="C238">
        <v>7</v>
      </c>
      <c r="D238" t="s">
        <v>255</v>
      </c>
      <c r="E238" t="s">
        <v>716</v>
      </c>
      <c r="F238" t="s">
        <v>717</v>
      </c>
      <c r="G238" t="s">
        <v>215</v>
      </c>
      <c r="H238" t="s">
        <v>214</v>
      </c>
      <c r="I238" t="s">
        <v>832</v>
      </c>
      <c r="J238" t="s">
        <v>725</v>
      </c>
      <c r="K238" t="s">
        <v>833</v>
      </c>
      <c r="L238" t="s">
        <v>719</v>
      </c>
      <c r="M238" t="s">
        <v>720</v>
      </c>
      <c r="N238">
        <v>1</v>
      </c>
      <c r="O238">
        <v>1</v>
      </c>
      <c r="P238">
        <v>1</v>
      </c>
      <c r="Q238">
        <v>1</v>
      </c>
      <c r="R238">
        <v>1</v>
      </c>
      <c r="S238">
        <v>1</v>
      </c>
      <c r="T238">
        <v>0</v>
      </c>
      <c r="U238">
        <v>0</v>
      </c>
      <c r="V238">
        <v>0</v>
      </c>
      <c r="W238" s="1">
        <v>1185015</v>
      </c>
      <c r="X238" s="1">
        <v>0</v>
      </c>
      <c r="Y238" s="1">
        <v>0</v>
      </c>
      <c r="Z238" s="1">
        <v>6132.45</v>
      </c>
      <c r="AA238" s="1">
        <v>0</v>
      </c>
      <c r="AB238" s="1">
        <v>0</v>
      </c>
      <c r="AC238" s="1">
        <v>0</v>
      </c>
      <c r="AD238" s="1">
        <v>0</v>
      </c>
      <c r="AE238" s="1">
        <v>1185015</v>
      </c>
      <c r="AF238" s="17">
        <v>43810</v>
      </c>
      <c r="AG238" s="17">
        <v>47098</v>
      </c>
      <c r="AH238" s="1">
        <v>1580020</v>
      </c>
      <c r="AI238" s="16">
        <f t="shared" si="12"/>
        <v>2.3671232876712329</v>
      </c>
      <c r="AJ238" s="16">
        <f t="shared" si="14"/>
        <v>9.0082191780821912</v>
      </c>
      <c r="AK238" s="19">
        <v>6.2100000000000002E-2</v>
      </c>
      <c r="AL238" s="16">
        <f t="shared" si="13"/>
        <v>2.3671232876712329</v>
      </c>
      <c r="AM238" s="16">
        <f t="shared" si="15"/>
        <v>9.0082191780821912</v>
      </c>
      <c r="AN238" s="19">
        <v>6.2100000000000002E-2</v>
      </c>
      <c r="AO238" t="s">
        <v>721</v>
      </c>
      <c r="AP238" t="s">
        <v>722</v>
      </c>
      <c r="AQ238" s="20">
        <v>46234</v>
      </c>
    </row>
    <row r="239" spans="1:43" x14ac:dyDescent="0.3">
      <c r="A239" t="s">
        <v>1040</v>
      </c>
      <c r="B239" t="s">
        <v>1037</v>
      </c>
      <c r="C239">
        <v>8</v>
      </c>
      <c r="D239" t="s">
        <v>255</v>
      </c>
      <c r="E239" t="s">
        <v>716</v>
      </c>
      <c r="F239" t="s">
        <v>717</v>
      </c>
      <c r="G239" t="s">
        <v>215</v>
      </c>
      <c r="H239" t="s">
        <v>214</v>
      </c>
      <c r="I239" t="s">
        <v>832</v>
      </c>
      <c r="J239" t="s">
        <v>725</v>
      </c>
      <c r="K239" t="s">
        <v>833</v>
      </c>
      <c r="L239" t="s">
        <v>719</v>
      </c>
      <c r="M239" t="s">
        <v>720</v>
      </c>
      <c r="N239">
        <v>1</v>
      </c>
      <c r="O239">
        <v>1</v>
      </c>
      <c r="P239">
        <v>1</v>
      </c>
      <c r="Q239">
        <v>1</v>
      </c>
      <c r="R239">
        <v>1</v>
      </c>
      <c r="S239">
        <v>1</v>
      </c>
      <c r="T239">
        <v>0</v>
      </c>
      <c r="U239">
        <v>0</v>
      </c>
      <c r="V239">
        <v>0</v>
      </c>
      <c r="W239" s="1">
        <v>254644</v>
      </c>
      <c r="X239" s="1">
        <v>0</v>
      </c>
      <c r="Y239" s="1">
        <v>0</v>
      </c>
      <c r="Z239" s="1">
        <v>1379.32</v>
      </c>
      <c r="AA239" s="1">
        <v>0</v>
      </c>
      <c r="AB239" s="1">
        <v>0</v>
      </c>
      <c r="AC239" s="1">
        <v>0</v>
      </c>
      <c r="AD239" s="1">
        <v>0</v>
      </c>
      <c r="AE239" s="1">
        <v>254644</v>
      </c>
      <c r="AF239" s="17">
        <v>43810</v>
      </c>
      <c r="AG239" s="17">
        <v>47463</v>
      </c>
      <c r="AH239" s="1">
        <v>318305</v>
      </c>
      <c r="AI239" s="16">
        <f t="shared" si="12"/>
        <v>3.3671232876712329</v>
      </c>
      <c r="AJ239" s="16">
        <f t="shared" si="14"/>
        <v>10.008219178082191</v>
      </c>
      <c r="AK239" s="19">
        <v>6.5000000000000002E-2</v>
      </c>
      <c r="AL239" s="16">
        <f t="shared" si="13"/>
        <v>3.3671232876712329</v>
      </c>
      <c r="AM239" s="16">
        <f t="shared" si="15"/>
        <v>10.008219178082191</v>
      </c>
      <c r="AN239" s="19">
        <v>6.5000000000000002E-2</v>
      </c>
      <c r="AO239" t="s">
        <v>721</v>
      </c>
      <c r="AP239" t="s">
        <v>722</v>
      </c>
      <c r="AQ239" s="20">
        <v>46234</v>
      </c>
    </row>
    <row r="240" spans="1:43" x14ac:dyDescent="0.3">
      <c r="A240" t="s">
        <v>1041</v>
      </c>
      <c r="B240" t="s">
        <v>1042</v>
      </c>
      <c r="C240">
        <v>1</v>
      </c>
      <c r="D240" t="s">
        <v>255</v>
      </c>
      <c r="E240" t="s">
        <v>716</v>
      </c>
      <c r="F240" t="s">
        <v>717</v>
      </c>
      <c r="G240" t="s">
        <v>215</v>
      </c>
      <c r="H240" t="s">
        <v>214</v>
      </c>
      <c r="I240" t="s">
        <v>832</v>
      </c>
      <c r="J240" t="s">
        <v>725</v>
      </c>
      <c r="K240" t="s">
        <v>833</v>
      </c>
      <c r="L240" t="s">
        <v>719</v>
      </c>
      <c r="M240" t="s">
        <v>720</v>
      </c>
      <c r="N240">
        <v>1</v>
      </c>
      <c r="O240">
        <v>1</v>
      </c>
      <c r="P240">
        <v>1</v>
      </c>
      <c r="Q240">
        <v>1</v>
      </c>
      <c r="R240">
        <v>1</v>
      </c>
      <c r="S240">
        <v>1</v>
      </c>
      <c r="T240">
        <v>0</v>
      </c>
      <c r="U240">
        <v>0</v>
      </c>
      <c r="V240">
        <v>0</v>
      </c>
      <c r="W240" s="1">
        <v>24927.5</v>
      </c>
      <c r="X240" s="1">
        <v>0</v>
      </c>
      <c r="Y240" s="1">
        <v>0</v>
      </c>
      <c r="Z240" s="1">
        <v>117.16</v>
      </c>
      <c r="AA240" s="1">
        <v>0</v>
      </c>
      <c r="AB240" s="1">
        <v>0</v>
      </c>
      <c r="AC240" s="1">
        <v>0</v>
      </c>
      <c r="AD240" s="1">
        <v>0</v>
      </c>
      <c r="AE240" s="1">
        <v>24927.5</v>
      </c>
      <c r="AF240" s="17">
        <v>43810</v>
      </c>
      <c r="AG240" s="17">
        <v>46367</v>
      </c>
      <c r="AH240" s="1">
        <v>49855</v>
      </c>
      <c r="AI240" s="16">
        <f t="shared" si="12"/>
        <v>0.36438356164383562</v>
      </c>
      <c r="AJ240" s="16">
        <f t="shared" si="14"/>
        <v>7.0054794520547947</v>
      </c>
      <c r="AK240" s="19">
        <v>5.6399999999999999E-2</v>
      </c>
      <c r="AL240" s="16">
        <f t="shared" si="13"/>
        <v>0.36438356164383562</v>
      </c>
      <c r="AM240" s="16">
        <f t="shared" si="15"/>
        <v>7.0054794520547947</v>
      </c>
      <c r="AN240" s="19">
        <v>5.6399999999999999E-2</v>
      </c>
      <c r="AO240" t="s">
        <v>721</v>
      </c>
      <c r="AP240" t="s">
        <v>722</v>
      </c>
      <c r="AQ240" s="20">
        <v>46234</v>
      </c>
    </row>
    <row r="241" spans="1:43" x14ac:dyDescent="0.3">
      <c r="A241" t="s">
        <v>1043</v>
      </c>
      <c r="B241" t="s">
        <v>1042</v>
      </c>
      <c r="C241">
        <v>2</v>
      </c>
      <c r="D241" t="s">
        <v>255</v>
      </c>
      <c r="E241" t="s">
        <v>716</v>
      </c>
      <c r="F241" t="s">
        <v>717</v>
      </c>
      <c r="G241" t="s">
        <v>215</v>
      </c>
      <c r="H241" t="s">
        <v>214</v>
      </c>
      <c r="I241" t="s">
        <v>832</v>
      </c>
      <c r="J241" t="s">
        <v>725</v>
      </c>
      <c r="K241" t="s">
        <v>833</v>
      </c>
      <c r="L241" t="s">
        <v>719</v>
      </c>
      <c r="M241" t="s">
        <v>720</v>
      </c>
      <c r="N241">
        <v>1</v>
      </c>
      <c r="O241">
        <v>1</v>
      </c>
      <c r="P241">
        <v>1</v>
      </c>
      <c r="Q241">
        <v>1</v>
      </c>
      <c r="R241">
        <v>1</v>
      </c>
      <c r="S241">
        <v>1</v>
      </c>
      <c r="T241">
        <v>0</v>
      </c>
      <c r="U241">
        <v>0</v>
      </c>
      <c r="V241">
        <v>0</v>
      </c>
      <c r="W241" s="1">
        <v>67751.66</v>
      </c>
      <c r="X241" s="1">
        <v>0</v>
      </c>
      <c r="Y241" s="1">
        <v>0</v>
      </c>
      <c r="Z241" s="1">
        <v>334.81</v>
      </c>
      <c r="AA241" s="1">
        <v>0</v>
      </c>
      <c r="AB241" s="1">
        <v>0</v>
      </c>
      <c r="AC241" s="1">
        <v>0</v>
      </c>
      <c r="AD241" s="1">
        <v>0</v>
      </c>
      <c r="AE241" s="1">
        <v>67751.66</v>
      </c>
      <c r="AF241" s="17">
        <v>43810</v>
      </c>
      <c r="AG241" s="17">
        <v>46732</v>
      </c>
      <c r="AH241" s="1">
        <v>101627.5</v>
      </c>
      <c r="AI241" s="16">
        <f t="shared" si="12"/>
        <v>1.3643835616438356</v>
      </c>
      <c r="AJ241" s="16">
        <f t="shared" si="14"/>
        <v>8.0054794520547947</v>
      </c>
      <c r="AK241" s="19">
        <v>5.9299999999999999E-2</v>
      </c>
      <c r="AL241" s="16">
        <f t="shared" si="13"/>
        <v>1.3643835616438356</v>
      </c>
      <c r="AM241" s="16">
        <f t="shared" si="15"/>
        <v>8.0054794520547947</v>
      </c>
      <c r="AN241" s="19">
        <v>5.9299999999999999E-2</v>
      </c>
      <c r="AO241" t="s">
        <v>721</v>
      </c>
      <c r="AP241" t="s">
        <v>722</v>
      </c>
      <c r="AQ241" s="20">
        <v>46234</v>
      </c>
    </row>
    <row r="242" spans="1:43" x14ac:dyDescent="0.3">
      <c r="A242" t="s">
        <v>1044</v>
      </c>
      <c r="B242" t="s">
        <v>1042</v>
      </c>
      <c r="C242">
        <v>3</v>
      </c>
      <c r="D242" t="s">
        <v>255</v>
      </c>
      <c r="E242" t="s">
        <v>716</v>
      </c>
      <c r="F242" t="s">
        <v>717</v>
      </c>
      <c r="G242" t="s">
        <v>215</v>
      </c>
      <c r="H242" t="s">
        <v>214</v>
      </c>
      <c r="I242" t="s">
        <v>832</v>
      </c>
      <c r="J242" t="s">
        <v>725</v>
      </c>
      <c r="K242" t="s">
        <v>833</v>
      </c>
      <c r="L242" t="s">
        <v>719</v>
      </c>
      <c r="M242" t="s">
        <v>720</v>
      </c>
      <c r="N242">
        <v>1</v>
      </c>
      <c r="O242">
        <v>1</v>
      </c>
      <c r="P242">
        <v>1</v>
      </c>
      <c r="Q242">
        <v>1</v>
      </c>
      <c r="R242">
        <v>1</v>
      </c>
      <c r="S242">
        <v>1</v>
      </c>
      <c r="T242">
        <v>0</v>
      </c>
      <c r="U242">
        <v>0</v>
      </c>
      <c r="V242">
        <v>0</v>
      </c>
      <c r="W242" s="1">
        <v>36506.25</v>
      </c>
      <c r="X242" s="1">
        <v>0</v>
      </c>
      <c r="Y242" s="1">
        <v>0</v>
      </c>
      <c r="Z242" s="1">
        <v>188.92</v>
      </c>
      <c r="AA242" s="1">
        <v>0</v>
      </c>
      <c r="AB242" s="1">
        <v>0</v>
      </c>
      <c r="AC242" s="1">
        <v>0</v>
      </c>
      <c r="AD242" s="1">
        <v>0</v>
      </c>
      <c r="AE242" s="1">
        <v>36506.25</v>
      </c>
      <c r="AF242" s="17">
        <v>43810</v>
      </c>
      <c r="AG242" s="17">
        <v>47098</v>
      </c>
      <c r="AH242" s="1">
        <v>48675</v>
      </c>
      <c r="AI242" s="16">
        <f t="shared" si="12"/>
        <v>2.3671232876712329</v>
      </c>
      <c r="AJ242" s="16">
        <f t="shared" si="14"/>
        <v>9.0082191780821912</v>
      </c>
      <c r="AK242" s="19">
        <v>6.2100000000000002E-2</v>
      </c>
      <c r="AL242" s="16">
        <f t="shared" si="13"/>
        <v>2.3671232876712329</v>
      </c>
      <c r="AM242" s="16">
        <f t="shared" si="15"/>
        <v>9.0082191780821912</v>
      </c>
      <c r="AN242" s="19">
        <v>6.2100000000000002E-2</v>
      </c>
      <c r="AO242" t="s">
        <v>721</v>
      </c>
      <c r="AP242" t="s">
        <v>722</v>
      </c>
      <c r="AQ242" s="20">
        <v>46234</v>
      </c>
    </row>
    <row r="243" spans="1:43" x14ac:dyDescent="0.3">
      <c r="A243" t="s">
        <v>1045</v>
      </c>
      <c r="B243" t="s">
        <v>1042</v>
      </c>
      <c r="C243">
        <v>4</v>
      </c>
      <c r="D243" t="s">
        <v>255</v>
      </c>
      <c r="E243" t="s">
        <v>716</v>
      </c>
      <c r="F243" t="s">
        <v>717</v>
      </c>
      <c r="G243" t="s">
        <v>215</v>
      </c>
      <c r="H243" t="s">
        <v>214</v>
      </c>
      <c r="I243" t="s">
        <v>832</v>
      </c>
      <c r="J243" t="s">
        <v>725</v>
      </c>
      <c r="K243" t="s">
        <v>833</v>
      </c>
      <c r="L243" t="s">
        <v>719</v>
      </c>
      <c r="M243" t="s">
        <v>720</v>
      </c>
      <c r="N243">
        <v>1</v>
      </c>
      <c r="O243">
        <v>1</v>
      </c>
      <c r="P243">
        <v>1</v>
      </c>
      <c r="Q243">
        <v>1</v>
      </c>
      <c r="R243">
        <v>1</v>
      </c>
      <c r="S243">
        <v>1</v>
      </c>
      <c r="T243">
        <v>0</v>
      </c>
      <c r="U243">
        <v>0</v>
      </c>
      <c r="V243">
        <v>0</v>
      </c>
      <c r="W243" s="1">
        <v>41536</v>
      </c>
      <c r="X243" s="1">
        <v>0</v>
      </c>
      <c r="Y243" s="1">
        <v>0</v>
      </c>
      <c r="Z243" s="1">
        <v>224.99</v>
      </c>
      <c r="AA243" s="1">
        <v>0</v>
      </c>
      <c r="AB243" s="1">
        <v>0</v>
      </c>
      <c r="AC243" s="1">
        <v>0</v>
      </c>
      <c r="AD243" s="1">
        <v>0</v>
      </c>
      <c r="AE243" s="1">
        <v>41536</v>
      </c>
      <c r="AF243" s="17">
        <v>43810</v>
      </c>
      <c r="AG243" s="17">
        <v>47463</v>
      </c>
      <c r="AH243" s="1">
        <v>51920</v>
      </c>
      <c r="AI243" s="16">
        <f t="shared" si="12"/>
        <v>3.3671232876712329</v>
      </c>
      <c r="AJ243" s="16">
        <f t="shared" si="14"/>
        <v>10.008219178082191</v>
      </c>
      <c r="AK243" s="19">
        <v>6.5000000000000002E-2</v>
      </c>
      <c r="AL243" s="16">
        <f t="shared" si="13"/>
        <v>3.3671232876712329</v>
      </c>
      <c r="AM243" s="16">
        <f t="shared" si="15"/>
        <v>10.008219178082191</v>
      </c>
      <c r="AN243" s="19">
        <v>6.5000000000000002E-2</v>
      </c>
      <c r="AO243" t="s">
        <v>721</v>
      </c>
      <c r="AP243" t="s">
        <v>722</v>
      </c>
      <c r="AQ243" s="20">
        <v>46234</v>
      </c>
    </row>
    <row r="244" spans="1:43" x14ac:dyDescent="0.3">
      <c r="A244" t="s">
        <v>1046</v>
      </c>
      <c r="B244" t="s">
        <v>1047</v>
      </c>
      <c r="C244">
        <v>1</v>
      </c>
      <c r="D244" t="s">
        <v>255</v>
      </c>
      <c r="E244" t="s">
        <v>716</v>
      </c>
      <c r="F244" t="s">
        <v>717</v>
      </c>
      <c r="G244" t="s">
        <v>215</v>
      </c>
      <c r="H244" t="s">
        <v>214</v>
      </c>
      <c r="I244" t="s">
        <v>832</v>
      </c>
      <c r="J244" t="s">
        <v>725</v>
      </c>
      <c r="K244" t="s">
        <v>833</v>
      </c>
      <c r="L244" t="s">
        <v>719</v>
      </c>
      <c r="M244" t="s">
        <v>720</v>
      </c>
      <c r="N244">
        <v>1</v>
      </c>
      <c r="O244">
        <v>1</v>
      </c>
      <c r="P244">
        <v>1</v>
      </c>
      <c r="Q244">
        <v>1</v>
      </c>
      <c r="R244">
        <v>1</v>
      </c>
      <c r="S244">
        <v>1</v>
      </c>
      <c r="T244">
        <v>0</v>
      </c>
      <c r="U244">
        <v>0</v>
      </c>
      <c r="V244">
        <v>0</v>
      </c>
      <c r="W244" s="1">
        <v>12980</v>
      </c>
      <c r="X244" s="1">
        <v>0</v>
      </c>
      <c r="Y244" s="1">
        <v>0</v>
      </c>
      <c r="Z244" s="1">
        <v>61.01</v>
      </c>
      <c r="AA244" s="1">
        <v>0</v>
      </c>
      <c r="AB244" s="1">
        <v>0</v>
      </c>
      <c r="AC244" s="1">
        <v>0</v>
      </c>
      <c r="AD244" s="1">
        <v>0</v>
      </c>
      <c r="AE244" s="1">
        <v>12980</v>
      </c>
      <c r="AF244" s="17">
        <v>43810</v>
      </c>
      <c r="AG244" s="17">
        <v>46367</v>
      </c>
      <c r="AH244" s="1">
        <v>25960</v>
      </c>
      <c r="AI244" s="16">
        <f t="shared" si="12"/>
        <v>0.36438356164383562</v>
      </c>
      <c r="AJ244" s="16">
        <f t="shared" si="14"/>
        <v>7.0054794520547947</v>
      </c>
      <c r="AK244" s="19">
        <v>5.6399999999999999E-2</v>
      </c>
      <c r="AL244" s="16">
        <f t="shared" si="13"/>
        <v>0.36438356164383562</v>
      </c>
      <c r="AM244" s="16">
        <f t="shared" si="15"/>
        <v>7.0054794520547947</v>
      </c>
      <c r="AN244" s="19">
        <v>5.6399999999999999E-2</v>
      </c>
      <c r="AO244" t="s">
        <v>721</v>
      </c>
      <c r="AP244" t="s">
        <v>722</v>
      </c>
      <c r="AQ244" s="20">
        <v>46234</v>
      </c>
    </row>
    <row r="245" spans="1:43" x14ac:dyDescent="0.3">
      <c r="A245" t="s">
        <v>1048</v>
      </c>
      <c r="B245" t="s">
        <v>1049</v>
      </c>
      <c r="C245">
        <v>4</v>
      </c>
      <c r="D245" t="s">
        <v>255</v>
      </c>
      <c r="E245" t="s">
        <v>716</v>
      </c>
      <c r="F245" t="s">
        <v>717</v>
      </c>
      <c r="G245" t="s">
        <v>215</v>
      </c>
      <c r="H245" t="s">
        <v>214</v>
      </c>
      <c r="I245" t="s">
        <v>832</v>
      </c>
      <c r="J245" t="s">
        <v>725</v>
      </c>
      <c r="K245" t="s">
        <v>833</v>
      </c>
      <c r="L245" t="s">
        <v>719</v>
      </c>
      <c r="M245" t="s">
        <v>720</v>
      </c>
      <c r="N245">
        <v>1</v>
      </c>
      <c r="O245">
        <v>1</v>
      </c>
      <c r="P245">
        <v>1</v>
      </c>
      <c r="Q245">
        <v>1</v>
      </c>
      <c r="R245">
        <v>1</v>
      </c>
      <c r="S245">
        <v>1</v>
      </c>
      <c r="T245">
        <v>0</v>
      </c>
      <c r="U245">
        <v>0</v>
      </c>
      <c r="V245">
        <v>0</v>
      </c>
      <c r="W245" s="1">
        <v>127882.5</v>
      </c>
      <c r="X245" s="1">
        <v>0</v>
      </c>
      <c r="Y245" s="1">
        <v>0</v>
      </c>
      <c r="Z245" s="1">
        <v>601.04999999999995</v>
      </c>
      <c r="AA245" s="1">
        <v>0</v>
      </c>
      <c r="AB245" s="1">
        <v>0</v>
      </c>
      <c r="AC245" s="1">
        <v>0</v>
      </c>
      <c r="AD245" s="1">
        <v>0</v>
      </c>
      <c r="AE245" s="1">
        <v>127882.5</v>
      </c>
      <c r="AF245" s="17">
        <v>43810</v>
      </c>
      <c r="AG245" s="17">
        <v>46367</v>
      </c>
      <c r="AH245" s="1">
        <v>255765</v>
      </c>
      <c r="AI245" s="16">
        <f t="shared" si="12"/>
        <v>0.36438356164383562</v>
      </c>
      <c r="AJ245" s="16">
        <f t="shared" si="14"/>
        <v>7.0054794520547947</v>
      </c>
      <c r="AK245" s="19">
        <v>5.6399999999999999E-2</v>
      </c>
      <c r="AL245" s="16">
        <f t="shared" si="13"/>
        <v>0.36438356164383562</v>
      </c>
      <c r="AM245" s="16">
        <f t="shared" si="15"/>
        <v>7.0054794520547947</v>
      </c>
      <c r="AN245" s="19">
        <v>5.6399999999999999E-2</v>
      </c>
      <c r="AO245" t="s">
        <v>721</v>
      </c>
      <c r="AP245" t="s">
        <v>722</v>
      </c>
      <c r="AQ245" s="20">
        <v>46234</v>
      </c>
    </row>
    <row r="246" spans="1:43" x14ac:dyDescent="0.3">
      <c r="A246" t="s">
        <v>1050</v>
      </c>
      <c r="B246" t="s">
        <v>1049</v>
      </c>
      <c r="C246">
        <v>5</v>
      </c>
      <c r="D246" t="s">
        <v>255</v>
      </c>
      <c r="E246" t="s">
        <v>716</v>
      </c>
      <c r="F246" t="s">
        <v>717</v>
      </c>
      <c r="G246" t="s">
        <v>215</v>
      </c>
      <c r="H246" t="s">
        <v>214</v>
      </c>
      <c r="I246" t="s">
        <v>832</v>
      </c>
      <c r="J246" t="s">
        <v>725</v>
      </c>
      <c r="K246" t="s">
        <v>833</v>
      </c>
      <c r="L246" t="s">
        <v>719</v>
      </c>
      <c r="M246" t="s">
        <v>720</v>
      </c>
      <c r="N246">
        <v>1</v>
      </c>
      <c r="O246">
        <v>1</v>
      </c>
      <c r="P246">
        <v>1</v>
      </c>
      <c r="Q246">
        <v>1</v>
      </c>
      <c r="R246">
        <v>1</v>
      </c>
      <c r="S246">
        <v>1</v>
      </c>
      <c r="T246">
        <v>0</v>
      </c>
      <c r="U246">
        <v>0</v>
      </c>
      <c r="V246">
        <v>0</v>
      </c>
      <c r="W246" s="1">
        <v>70800</v>
      </c>
      <c r="X246" s="1">
        <v>0</v>
      </c>
      <c r="Y246" s="1">
        <v>0</v>
      </c>
      <c r="Z246" s="1">
        <v>349.87</v>
      </c>
      <c r="AA246" s="1">
        <v>0</v>
      </c>
      <c r="AB246" s="1">
        <v>0</v>
      </c>
      <c r="AC246" s="1">
        <v>0</v>
      </c>
      <c r="AD246" s="1">
        <v>0</v>
      </c>
      <c r="AE246" s="1">
        <v>70800</v>
      </c>
      <c r="AF246" s="17">
        <v>43810</v>
      </c>
      <c r="AG246" s="17">
        <v>46732</v>
      </c>
      <c r="AH246" s="1">
        <v>106200</v>
      </c>
      <c r="AI246" s="16">
        <f t="shared" si="12"/>
        <v>1.3643835616438356</v>
      </c>
      <c r="AJ246" s="16">
        <f t="shared" si="14"/>
        <v>8.0054794520547947</v>
      </c>
      <c r="AK246" s="19">
        <v>5.9299999999999999E-2</v>
      </c>
      <c r="AL246" s="16">
        <f t="shared" si="13"/>
        <v>1.3643835616438356</v>
      </c>
      <c r="AM246" s="16">
        <f t="shared" si="15"/>
        <v>8.0054794520547947</v>
      </c>
      <c r="AN246" s="19">
        <v>5.9299999999999999E-2</v>
      </c>
      <c r="AO246" t="s">
        <v>721</v>
      </c>
      <c r="AP246" t="s">
        <v>722</v>
      </c>
      <c r="AQ246" s="20">
        <v>46234</v>
      </c>
    </row>
    <row r="247" spans="1:43" x14ac:dyDescent="0.3">
      <c r="A247" t="s">
        <v>1051</v>
      </c>
      <c r="B247" t="s">
        <v>1052</v>
      </c>
      <c r="C247">
        <v>1</v>
      </c>
      <c r="D247" t="s">
        <v>255</v>
      </c>
      <c r="E247" t="s">
        <v>716</v>
      </c>
      <c r="F247" t="s">
        <v>717</v>
      </c>
      <c r="G247" t="s">
        <v>215</v>
      </c>
      <c r="H247" t="s">
        <v>214</v>
      </c>
      <c r="I247" t="s">
        <v>832</v>
      </c>
      <c r="J247" t="s">
        <v>725</v>
      </c>
      <c r="K247" t="s">
        <v>833</v>
      </c>
      <c r="L247" t="s">
        <v>719</v>
      </c>
      <c r="M247" t="s">
        <v>720</v>
      </c>
      <c r="N247">
        <v>1</v>
      </c>
      <c r="O247">
        <v>1</v>
      </c>
      <c r="P247">
        <v>1</v>
      </c>
      <c r="Q247">
        <v>1</v>
      </c>
      <c r="R247">
        <v>1</v>
      </c>
      <c r="S247">
        <v>1</v>
      </c>
      <c r="T247">
        <v>0</v>
      </c>
      <c r="U247">
        <v>0</v>
      </c>
      <c r="V247">
        <v>0</v>
      </c>
      <c r="W247" s="1">
        <v>27730</v>
      </c>
      <c r="X247" s="1">
        <v>0</v>
      </c>
      <c r="Y247" s="1">
        <v>0</v>
      </c>
      <c r="Z247" s="1">
        <v>137.03</v>
      </c>
      <c r="AA247" s="1">
        <v>0</v>
      </c>
      <c r="AB247" s="1">
        <v>0</v>
      </c>
      <c r="AC247" s="1">
        <v>0</v>
      </c>
      <c r="AD247" s="1">
        <v>0</v>
      </c>
      <c r="AE247" s="1">
        <v>27730</v>
      </c>
      <c r="AF247" s="17">
        <v>43811</v>
      </c>
      <c r="AG247" s="17">
        <v>46733</v>
      </c>
      <c r="AH247" s="1">
        <v>41595</v>
      </c>
      <c r="AI247" s="16">
        <f t="shared" si="12"/>
        <v>1.3671232876712329</v>
      </c>
      <c r="AJ247" s="16">
        <f t="shared" si="14"/>
        <v>8.0054794520547947</v>
      </c>
      <c r="AK247" s="19">
        <v>5.9299999999999999E-2</v>
      </c>
      <c r="AL247" s="16">
        <f t="shared" si="13"/>
        <v>1.3671232876712329</v>
      </c>
      <c r="AM247" s="16">
        <f t="shared" si="15"/>
        <v>8.0054794520547947</v>
      </c>
      <c r="AN247" s="19">
        <v>5.9299999999999999E-2</v>
      </c>
      <c r="AO247" t="s">
        <v>721</v>
      </c>
      <c r="AP247" t="s">
        <v>722</v>
      </c>
      <c r="AQ247" s="20">
        <v>46234</v>
      </c>
    </row>
    <row r="248" spans="1:43" x14ac:dyDescent="0.3">
      <c r="A248" t="s">
        <v>1053</v>
      </c>
      <c r="B248" t="s">
        <v>1052</v>
      </c>
      <c r="C248">
        <v>2</v>
      </c>
      <c r="D248" t="s">
        <v>255</v>
      </c>
      <c r="E248" t="s">
        <v>716</v>
      </c>
      <c r="F248" t="s">
        <v>717</v>
      </c>
      <c r="G248" t="s">
        <v>215</v>
      </c>
      <c r="H248" t="s">
        <v>214</v>
      </c>
      <c r="I248" t="s">
        <v>832</v>
      </c>
      <c r="J248" t="s">
        <v>725</v>
      </c>
      <c r="K248" t="s">
        <v>833</v>
      </c>
      <c r="L248" t="s">
        <v>719</v>
      </c>
      <c r="M248" t="s">
        <v>720</v>
      </c>
      <c r="N248">
        <v>1</v>
      </c>
      <c r="O248">
        <v>1</v>
      </c>
      <c r="P248">
        <v>1</v>
      </c>
      <c r="Q248">
        <v>1</v>
      </c>
      <c r="R248">
        <v>1</v>
      </c>
      <c r="S248">
        <v>1</v>
      </c>
      <c r="T248">
        <v>0</v>
      </c>
      <c r="U248">
        <v>0</v>
      </c>
      <c r="V248">
        <v>0</v>
      </c>
      <c r="W248" s="1">
        <v>3761.25</v>
      </c>
      <c r="X248" s="1">
        <v>0</v>
      </c>
      <c r="Y248" s="1">
        <v>0</v>
      </c>
      <c r="Z248" s="1">
        <v>19.46</v>
      </c>
      <c r="AA248" s="1">
        <v>0</v>
      </c>
      <c r="AB248" s="1">
        <v>0</v>
      </c>
      <c r="AC248" s="1">
        <v>0</v>
      </c>
      <c r="AD248" s="1">
        <v>0</v>
      </c>
      <c r="AE248" s="1">
        <v>3761.25</v>
      </c>
      <c r="AF248" s="17">
        <v>43811</v>
      </c>
      <c r="AG248" s="17">
        <v>47099</v>
      </c>
      <c r="AH248" s="1">
        <v>5015</v>
      </c>
      <c r="AI248" s="16">
        <f t="shared" si="12"/>
        <v>2.3698630136986303</v>
      </c>
      <c r="AJ248" s="16">
        <f t="shared" si="14"/>
        <v>9.0082191780821912</v>
      </c>
      <c r="AK248" s="19">
        <v>6.2100000000000002E-2</v>
      </c>
      <c r="AL248" s="16">
        <f t="shared" si="13"/>
        <v>2.3698630136986303</v>
      </c>
      <c r="AM248" s="16">
        <f t="shared" si="15"/>
        <v>9.0082191780821912</v>
      </c>
      <c r="AN248" s="19">
        <v>6.2100000000000002E-2</v>
      </c>
      <c r="AO248" t="s">
        <v>721</v>
      </c>
      <c r="AP248" t="s">
        <v>722</v>
      </c>
      <c r="AQ248" s="20">
        <v>46234</v>
      </c>
    </row>
    <row r="249" spans="1:43" x14ac:dyDescent="0.3">
      <c r="A249" t="s">
        <v>1054</v>
      </c>
      <c r="B249" t="s">
        <v>1055</v>
      </c>
      <c r="C249">
        <v>5</v>
      </c>
      <c r="D249" t="s">
        <v>255</v>
      </c>
      <c r="E249" t="s">
        <v>716</v>
      </c>
      <c r="F249" t="s">
        <v>717</v>
      </c>
      <c r="G249" t="s">
        <v>215</v>
      </c>
      <c r="H249" t="s">
        <v>214</v>
      </c>
      <c r="I249" t="s">
        <v>832</v>
      </c>
      <c r="J249" t="s">
        <v>725</v>
      </c>
      <c r="K249" t="s">
        <v>833</v>
      </c>
      <c r="L249" t="s">
        <v>719</v>
      </c>
      <c r="M249" t="s">
        <v>720</v>
      </c>
      <c r="N249">
        <v>1</v>
      </c>
      <c r="O249">
        <v>1</v>
      </c>
      <c r="P249">
        <v>1</v>
      </c>
      <c r="Q249">
        <v>1</v>
      </c>
      <c r="R249">
        <v>1</v>
      </c>
      <c r="S249">
        <v>1</v>
      </c>
      <c r="T249">
        <v>0</v>
      </c>
      <c r="U249">
        <v>0</v>
      </c>
      <c r="V249">
        <v>0</v>
      </c>
      <c r="W249" s="1">
        <v>129357.5</v>
      </c>
      <c r="X249" s="1">
        <v>0</v>
      </c>
      <c r="Y249" s="1">
        <v>0</v>
      </c>
      <c r="Z249" s="1">
        <v>607.98</v>
      </c>
      <c r="AA249" s="1">
        <v>0</v>
      </c>
      <c r="AB249" s="1">
        <v>0</v>
      </c>
      <c r="AC249" s="1">
        <v>0</v>
      </c>
      <c r="AD249" s="1">
        <v>0</v>
      </c>
      <c r="AE249" s="1">
        <v>129357.5</v>
      </c>
      <c r="AF249" s="17">
        <v>43811</v>
      </c>
      <c r="AG249" s="17">
        <v>46368</v>
      </c>
      <c r="AH249" s="1">
        <v>258715</v>
      </c>
      <c r="AI249" s="16">
        <f t="shared" si="12"/>
        <v>0.36712328767123287</v>
      </c>
      <c r="AJ249" s="16">
        <f t="shared" si="14"/>
        <v>7.0054794520547947</v>
      </c>
      <c r="AK249" s="19">
        <v>5.6399999999999999E-2</v>
      </c>
      <c r="AL249" s="16">
        <f t="shared" si="13"/>
        <v>0.36712328767123287</v>
      </c>
      <c r="AM249" s="16">
        <f t="shared" si="15"/>
        <v>7.0054794520547947</v>
      </c>
      <c r="AN249" s="19">
        <v>5.6399999999999999E-2</v>
      </c>
      <c r="AO249" t="s">
        <v>721</v>
      </c>
      <c r="AP249" t="s">
        <v>722</v>
      </c>
      <c r="AQ249" s="20">
        <v>46234</v>
      </c>
    </row>
    <row r="250" spans="1:43" x14ac:dyDescent="0.3">
      <c r="A250" t="s">
        <v>1056</v>
      </c>
      <c r="B250" t="s">
        <v>1055</v>
      </c>
      <c r="C250">
        <v>6</v>
      </c>
      <c r="D250" t="s">
        <v>255</v>
      </c>
      <c r="E250" t="s">
        <v>716</v>
      </c>
      <c r="F250" t="s">
        <v>717</v>
      </c>
      <c r="G250" t="s">
        <v>215</v>
      </c>
      <c r="H250" t="s">
        <v>214</v>
      </c>
      <c r="I250" t="s">
        <v>832</v>
      </c>
      <c r="J250" t="s">
        <v>725</v>
      </c>
      <c r="K250" t="s">
        <v>833</v>
      </c>
      <c r="L250" t="s">
        <v>719</v>
      </c>
      <c r="M250" t="s">
        <v>720</v>
      </c>
      <c r="N250">
        <v>1</v>
      </c>
      <c r="O250">
        <v>1</v>
      </c>
      <c r="P250">
        <v>1</v>
      </c>
      <c r="Q250">
        <v>1</v>
      </c>
      <c r="R250">
        <v>1</v>
      </c>
      <c r="S250">
        <v>1</v>
      </c>
      <c r="T250">
        <v>0</v>
      </c>
      <c r="U250">
        <v>0</v>
      </c>
      <c r="V250">
        <v>0</v>
      </c>
      <c r="W250" s="1">
        <v>220266.66</v>
      </c>
      <c r="X250" s="1">
        <v>0</v>
      </c>
      <c r="Y250" s="1">
        <v>0</v>
      </c>
      <c r="Z250" s="1">
        <v>1088.48</v>
      </c>
      <c r="AA250" s="1">
        <v>0</v>
      </c>
      <c r="AB250" s="1">
        <v>0</v>
      </c>
      <c r="AC250" s="1">
        <v>0</v>
      </c>
      <c r="AD250" s="1">
        <v>0</v>
      </c>
      <c r="AE250" s="1">
        <v>220266.66</v>
      </c>
      <c r="AF250" s="17">
        <v>43811</v>
      </c>
      <c r="AG250" s="17">
        <v>46733</v>
      </c>
      <c r="AH250" s="1">
        <v>330400</v>
      </c>
      <c r="AI250" s="16">
        <f t="shared" si="12"/>
        <v>1.3671232876712329</v>
      </c>
      <c r="AJ250" s="16">
        <f t="shared" si="14"/>
        <v>8.0054794520547947</v>
      </c>
      <c r="AK250" s="19">
        <v>5.9299999999999999E-2</v>
      </c>
      <c r="AL250" s="16">
        <f t="shared" si="13"/>
        <v>1.3671232876712329</v>
      </c>
      <c r="AM250" s="16">
        <f t="shared" si="15"/>
        <v>8.0054794520547947</v>
      </c>
      <c r="AN250" s="19">
        <v>5.9299999999999999E-2</v>
      </c>
      <c r="AO250" t="s">
        <v>721</v>
      </c>
      <c r="AP250" t="s">
        <v>722</v>
      </c>
      <c r="AQ250" s="20">
        <v>46234</v>
      </c>
    </row>
    <row r="251" spans="1:43" x14ac:dyDescent="0.3">
      <c r="A251" t="s">
        <v>1057</v>
      </c>
      <c r="B251" t="s">
        <v>1055</v>
      </c>
      <c r="C251">
        <v>7</v>
      </c>
      <c r="D251" t="s">
        <v>255</v>
      </c>
      <c r="E251" t="s">
        <v>716</v>
      </c>
      <c r="F251" t="s">
        <v>717</v>
      </c>
      <c r="G251" t="s">
        <v>215</v>
      </c>
      <c r="H251" t="s">
        <v>214</v>
      </c>
      <c r="I251" t="s">
        <v>832</v>
      </c>
      <c r="J251" t="s">
        <v>725</v>
      </c>
      <c r="K251" t="s">
        <v>833</v>
      </c>
      <c r="L251" t="s">
        <v>719</v>
      </c>
      <c r="M251" t="s">
        <v>720</v>
      </c>
      <c r="N251">
        <v>1</v>
      </c>
      <c r="O251">
        <v>1</v>
      </c>
      <c r="P251">
        <v>1</v>
      </c>
      <c r="Q251">
        <v>1</v>
      </c>
      <c r="R251">
        <v>1</v>
      </c>
      <c r="S251">
        <v>1</v>
      </c>
      <c r="T251">
        <v>0</v>
      </c>
      <c r="U251">
        <v>0</v>
      </c>
      <c r="V251">
        <v>0</v>
      </c>
      <c r="W251" s="1">
        <v>407210.62</v>
      </c>
      <c r="X251" s="1">
        <v>0</v>
      </c>
      <c r="Y251" s="1">
        <v>0</v>
      </c>
      <c r="Z251" s="1">
        <v>2107.31</v>
      </c>
      <c r="AA251" s="1">
        <v>0</v>
      </c>
      <c r="AB251" s="1">
        <v>0</v>
      </c>
      <c r="AC251" s="1">
        <v>0</v>
      </c>
      <c r="AD251" s="1">
        <v>0</v>
      </c>
      <c r="AE251" s="1">
        <v>407210.62</v>
      </c>
      <c r="AF251" s="17">
        <v>43811</v>
      </c>
      <c r="AG251" s="17">
        <v>47099</v>
      </c>
      <c r="AH251" s="1">
        <v>542947.5</v>
      </c>
      <c r="AI251" s="16">
        <f t="shared" si="12"/>
        <v>2.3698630136986303</v>
      </c>
      <c r="AJ251" s="16">
        <f t="shared" si="14"/>
        <v>9.0082191780821912</v>
      </c>
      <c r="AK251" s="19">
        <v>6.2100000000000002E-2</v>
      </c>
      <c r="AL251" s="16">
        <f t="shared" si="13"/>
        <v>2.3698630136986303</v>
      </c>
      <c r="AM251" s="16">
        <f t="shared" si="15"/>
        <v>9.0082191780821912</v>
      </c>
      <c r="AN251" s="19">
        <v>6.2100000000000002E-2</v>
      </c>
      <c r="AO251" t="s">
        <v>721</v>
      </c>
      <c r="AP251" t="s">
        <v>722</v>
      </c>
      <c r="AQ251" s="20">
        <v>46234</v>
      </c>
    </row>
    <row r="252" spans="1:43" x14ac:dyDescent="0.3">
      <c r="A252" t="s">
        <v>1058</v>
      </c>
      <c r="B252" t="s">
        <v>1055</v>
      </c>
      <c r="C252">
        <v>8</v>
      </c>
      <c r="D252" t="s">
        <v>255</v>
      </c>
      <c r="E252" t="s">
        <v>716</v>
      </c>
      <c r="F252" t="s">
        <v>717</v>
      </c>
      <c r="G252" t="s">
        <v>215</v>
      </c>
      <c r="H252" t="s">
        <v>214</v>
      </c>
      <c r="I252" t="s">
        <v>832</v>
      </c>
      <c r="J252" t="s">
        <v>725</v>
      </c>
      <c r="K252" t="s">
        <v>833</v>
      </c>
      <c r="L252" t="s">
        <v>719</v>
      </c>
      <c r="M252" t="s">
        <v>720</v>
      </c>
      <c r="N252">
        <v>1</v>
      </c>
      <c r="O252">
        <v>1</v>
      </c>
      <c r="P252">
        <v>1</v>
      </c>
      <c r="Q252">
        <v>1</v>
      </c>
      <c r="R252">
        <v>1</v>
      </c>
      <c r="S252">
        <v>1</v>
      </c>
      <c r="T252">
        <v>0</v>
      </c>
      <c r="U252">
        <v>0</v>
      </c>
      <c r="V252">
        <v>0</v>
      </c>
      <c r="W252" s="1">
        <v>127440</v>
      </c>
      <c r="X252" s="1">
        <v>0</v>
      </c>
      <c r="Y252" s="1">
        <v>0</v>
      </c>
      <c r="Z252" s="1">
        <v>690.3</v>
      </c>
      <c r="AA252" s="1">
        <v>0</v>
      </c>
      <c r="AB252" s="1">
        <v>0</v>
      </c>
      <c r="AC252" s="1">
        <v>0</v>
      </c>
      <c r="AD252" s="1">
        <v>0</v>
      </c>
      <c r="AE252" s="1">
        <v>127440</v>
      </c>
      <c r="AF252" s="17">
        <v>43811</v>
      </c>
      <c r="AG252" s="17">
        <v>47464</v>
      </c>
      <c r="AH252" s="1">
        <v>159300</v>
      </c>
      <c r="AI252" s="16">
        <f t="shared" si="12"/>
        <v>3.3698630136986303</v>
      </c>
      <c r="AJ252" s="16">
        <f t="shared" si="14"/>
        <v>10.008219178082191</v>
      </c>
      <c r="AK252" s="19">
        <v>6.5000000000000002E-2</v>
      </c>
      <c r="AL252" s="16">
        <f t="shared" si="13"/>
        <v>3.3698630136986303</v>
      </c>
      <c r="AM252" s="16">
        <f t="shared" si="15"/>
        <v>10.008219178082191</v>
      </c>
      <c r="AN252" s="19">
        <v>6.5000000000000002E-2</v>
      </c>
      <c r="AO252" t="s">
        <v>721</v>
      </c>
      <c r="AP252" t="s">
        <v>722</v>
      </c>
      <c r="AQ252" s="20">
        <v>46234</v>
      </c>
    </row>
    <row r="253" spans="1:43" x14ac:dyDescent="0.3">
      <c r="A253" t="s">
        <v>1059</v>
      </c>
      <c r="B253" t="s">
        <v>1060</v>
      </c>
      <c r="C253">
        <v>5</v>
      </c>
      <c r="D253" t="s">
        <v>255</v>
      </c>
      <c r="E253" t="s">
        <v>716</v>
      </c>
      <c r="F253" t="s">
        <v>717</v>
      </c>
      <c r="G253" t="s">
        <v>215</v>
      </c>
      <c r="H253" t="s">
        <v>214</v>
      </c>
      <c r="I253" t="s">
        <v>832</v>
      </c>
      <c r="J253" t="s">
        <v>725</v>
      </c>
      <c r="K253" t="s">
        <v>833</v>
      </c>
      <c r="L253" t="s">
        <v>719</v>
      </c>
      <c r="M253" t="s">
        <v>720</v>
      </c>
      <c r="N253">
        <v>1</v>
      </c>
      <c r="O253">
        <v>1</v>
      </c>
      <c r="P253">
        <v>1</v>
      </c>
      <c r="Q253">
        <v>1</v>
      </c>
      <c r="R253">
        <v>1</v>
      </c>
      <c r="S253">
        <v>1</v>
      </c>
      <c r="T253">
        <v>0</v>
      </c>
      <c r="U253">
        <v>0</v>
      </c>
      <c r="V253">
        <v>0</v>
      </c>
      <c r="W253" s="1">
        <v>49707.5</v>
      </c>
      <c r="X253" s="1">
        <v>0</v>
      </c>
      <c r="Y253" s="1">
        <v>0</v>
      </c>
      <c r="Z253" s="1">
        <v>233.63</v>
      </c>
      <c r="AA253" s="1">
        <v>0</v>
      </c>
      <c r="AB253" s="1">
        <v>0</v>
      </c>
      <c r="AC253" s="1">
        <v>0</v>
      </c>
      <c r="AD253" s="1">
        <v>0</v>
      </c>
      <c r="AE253" s="1">
        <v>49707.5</v>
      </c>
      <c r="AF253" s="17">
        <v>43815</v>
      </c>
      <c r="AG253" s="17">
        <v>46372</v>
      </c>
      <c r="AH253" s="1">
        <v>99415</v>
      </c>
      <c r="AI253" s="16">
        <f t="shared" si="12"/>
        <v>0.37808219178082192</v>
      </c>
      <c r="AJ253" s="16">
        <f t="shared" si="14"/>
        <v>7.0054794520547947</v>
      </c>
      <c r="AK253" s="19">
        <v>5.6399999999999999E-2</v>
      </c>
      <c r="AL253" s="16">
        <f t="shared" si="13"/>
        <v>0.37808219178082192</v>
      </c>
      <c r="AM253" s="16">
        <f t="shared" si="15"/>
        <v>7.0054794520547947</v>
      </c>
      <c r="AN253" s="19">
        <v>5.6399999999999999E-2</v>
      </c>
      <c r="AO253" t="s">
        <v>721</v>
      </c>
      <c r="AP253" t="s">
        <v>722</v>
      </c>
      <c r="AQ253" s="20">
        <v>46234</v>
      </c>
    </row>
    <row r="254" spans="1:43" x14ac:dyDescent="0.3">
      <c r="A254" t="s">
        <v>1061</v>
      </c>
      <c r="B254" t="s">
        <v>1060</v>
      </c>
      <c r="C254">
        <v>6</v>
      </c>
      <c r="D254" t="s">
        <v>255</v>
      </c>
      <c r="E254" t="s">
        <v>716</v>
      </c>
      <c r="F254" t="s">
        <v>717</v>
      </c>
      <c r="G254" t="s">
        <v>215</v>
      </c>
      <c r="H254" t="s">
        <v>214</v>
      </c>
      <c r="I254" t="s">
        <v>832</v>
      </c>
      <c r="J254" t="s">
        <v>725</v>
      </c>
      <c r="K254" t="s">
        <v>833</v>
      </c>
      <c r="L254" t="s">
        <v>719</v>
      </c>
      <c r="M254" t="s">
        <v>720</v>
      </c>
      <c r="N254">
        <v>1</v>
      </c>
      <c r="O254">
        <v>1</v>
      </c>
      <c r="P254">
        <v>1</v>
      </c>
      <c r="Q254">
        <v>1</v>
      </c>
      <c r="R254">
        <v>1</v>
      </c>
      <c r="S254">
        <v>1</v>
      </c>
      <c r="T254">
        <v>0</v>
      </c>
      <c r="U254">
        <v>0</v>
      </c>
      <c r="V254">
        <v>0</v>
      </c>
      <c r="W254" s="1">
        <v>136978.32999999999</v>
      </c>
      <c r="X254" s="1">
        <v>0</v>
      </c>
      <c r="Y254" s="1">
        <v>0</v>
      </c>
      <c r="Z254" s="1">
        <v>676.9</v>
      </c>
      <c r="AA254" s="1">
        <v>0</v>
      </c>
      <c r="AB254" s="1">
        <v>0</v>
      </c>
      <c r="AC254" s="1">
        <v>0</v>
      </c>
      <c r="AD254" s="1">
        <v>0</v>
      </c>
      <c r="AE254" s="1">
        <v>136978.32999999999</v>
      </c>
      <c r="AF254" s="17">
        <v>43815</v>
      </c>
      <c r="AG254" s="17">
        <v>46737</v>
      </c>
      <c r="AH254" s="1">
        <v>205467.5</v>
      </c>
      <c r="AI254" s="16">
        <f t="shared" si="12"/>
        <v>1.3780821917808219</v>
      </c>
      <c r="AJ254" s="16">
        <f t="shared" si="14"/>
        <v>8.0054794520547947</v>
      </c>
      <c r="AK254" s="19">
        <v>5.9299999999999999E-2</v>
      </c>
      <c r="AL254" s="16">
        <f t="shared" si="13"/>
        <v>1.3780821917808219</v>
      </c>
      <c r="AM254" s="16">
        <f t="shared" si="15"/>
        <v>8.0054794520547947</v>
      </c>
      <c r="AN254" s="19">
        <v>5.9299999999999999E-2</v>
      </c>
      <c r="AO254" t="s">
        <v>721</v>
      </c>
      <c r="AP254" t="s">
        <v>722</v>
      </c>
      <c r="AQ254" s="20">
        <v>46234</v>
      </c>
    </row>
    <row r="255" spans="1:43" x14ac:dyDescent="0.3">
      <c r="A255" t="s">
        <v>1062</v>
      </c>
      <c r="B255" t="s">
        <v>1060</v>
      </c>
      <c r="C255">
        <v>7</v>
      </c>
      <c r="D255" t="s">
        <v>255</v>
      </c>
      <c r="E255" t="s">
        <v>716</v>
      </c>
      <c r="F255" t="s">
        <v>717</v>
      </c>
      <c r="G255" t="s">
        <v>215</v>
      </c>
      <c r="H255" t="s">
        <v>214</v>
      </c>
      <c r="I255" t="s">
        <v>832</v>
      </c>
      <c r="J255" t="s">
        <v>725</v>
      </c>
      <c r="K255" t="s">
        <v>833</v>
      </c>
      <c r="L255" t="s">
        <v>719</v>
      </c>
      <c r="M255" t="s">
        <v>720</v>
      </c>
      <c r="N255">
        <v>1</v>
      </c>
      <c r="O255">
        <v>1</v>
      </c>
      <c r="P255">
        <v>1</v>
      </c>
      <c r="Q255">
        <v>1</v>
      </c>
      <c r="R255">
        <v>1</v>
      </c>
      <c r="S255">
        <v>1</v>
      </c>
      <c r="T255">
        <v>0</v>
      </c>
      <c r="U255">
        <v>0</v>
      </c>
      <c r="V255">
        <v>0</v>
      </c>
      <c r="W255" s="1">
        <v>159300</v>
      </c>
      <c r="X255" s="1">
        <v>0</v>
      </c>
      <c r="Y255" s="1">
        <v>0</v>
      </c>
      <c r="Z255" s="1">
        <v>824.38</v>
      </c>
      <c r="AA255" s="1">
        <v>0</v>
      </c>
      <c r="AB255" s="1">
        <v>0</v>
      </c>
      <c r="AC255" s="1">
        <v>0</v>
      </c>
      <c r="AD255" s="1">
        <v>0</v>
      </c>
      <c r="AE255" s="1">
        <v>159300</v>
      </c>
      <c r="AF255" s="17">
        <v>43815</v>
      </c>
      <c r="AG255" s="17">
        <v>47103</v>
      </c>
      <c r="AH255" s="1">
        <v>212400</v>
      </c>
      <c r="AI255" s="16">
        <f t="shared" si="12"/>
        <v>2.3808219178082193</v>
      </c>
      <c r="AJ255" s="16">
        <f t="shared" si="14"/>
        <v>9.0082191780821912</v>
      </c>
      <c r="AK255" s="19">
        <v>6.2100000000000002E-2</v>
      </c>
      <c r="AL255" s="16">
        <f t="shared" si="13"/>
        <v>2.3808219178082193</v>
      </c>
      <c r="AM255" s="16">
        <f t="shared" si="15"/>
        <v>9.0082191780821912</v>
      </c>
      <c r="AN255" s="19">
        <v>6.2100000000000002E-2</v>
      </c>
      <c r="AO255" t="s">
        <v>721</v>
      </c>
      <c r="AP255" t="s">
        <v>722</v>
      </c>
      <c r="AQ255" s="20">
        <v>46234</v>
      </c>
    </row>
    <row r="256" spans="1:43" x14ac:dyDescent="0.3">
      <c r="A256" t="s">
        <v>1063</v>
      </c>
      <c r="B256" t="s">
        <v>1060</v>
      </c>
      <c r="C256">
        <v>8</v>
      </c>
      <c r="D256" t="s">
        <v>255</v>
      </c>
      <c r="E256" t="s">
        <v>716</v>
      </c>
      <c r="F256" t="s">
        <v>717</v>
      </c>
      <c r="G256" t="s">
        <v>215</v>
      </c>
      <c r="H256" t="s">
        <v>214</v>
      </c>
      <c r="I256" t="s">
        <v>832</v>
      </c>
      <c r="J256" t="s">
        <v>725</v>
      </c>
      <c r="K256" t="s">
        <v>833</v>
      </c>
      <c r="L256" t="s">
        <v>719</v>
      </c>
      <c r="M256" t="s">
        <v>720</v>
      </c>
      <c r="N256">
        <v>1</v>
      </c>
      <c r="O256">
        <v>1</v>
      </c>
      <c r="P256">
        <v>1</v>
      </c>
      <c r="Q256">
        <v>1</v>
      </c>
      <c r="R256">
        <v>1</v>
      </c>
      <c r="S256">
        <v>1</v>
      </c>
      <c r="T256">
        <v>0</v>
      </c>
      <c r="U256">
        <v>0</v>
      </c>
      <c r="V256">
        <v>0</v>
      </c>
      <c r="W256" s="1">
        <v>182900</v>
      </c>
      <c r="X256" s="1">
        <v>0</v>
      </c>
      <c r="Y256" s="1">
        <v>0</v>
      </c>
      <c r="Z256" s="1">
        <v>990.71</v>
      </c>
      <c r="AA256" s="1">
        <v>0</v>
      </c>
      <c r="AB256" s="1">
        <v>0</v>
      </c>
      <c r="AC256" s="1">
        <v>0</v>
      </c>
      <c r="AD256" s="1">
        <v>0</v>
      </c>
      <c r="AE256" s="1">
        <v>182900</v>
      </c>
      <c r="AF256" s="17">
        <v>43815</v>
      </c>
      <c r="AG256" s="17">
        <v>47468</v>
      </c>
      <c r="AH256" s="1">
        <v>228625</v>
      </c>
      <c r="AI256" s="16">
        <f t="shared" si="12"/>
        <v>3.3808219178082193</v>
      </c>
      <c r="AJ256" s="16">
        <f t="shared" si="14"/>
        <v>10.008219178082191</v>
      </c>
      <c r="AK256" s="19">
        <v>6.5000000000000002E-2</v>
      </c>
      <c r="AL256" s="16">
        <f t="shared" si="13"/>
        <v>3.3808219178082193</v>
      </c>
      <c r="AM256" s="16">
        <f t="shared" si="15"/>
        <v>10.008219178082191</v>
      </c>
      <c r="AN256" s="19">
        <v>6.5000000000000002E-2</v>
      </c>
      <c r="AO256" t="s">
        <v>721</v>
      </c>
      <c r="AP256" t="s">
        <v>722</v>
      </c>
      <c r="AQ256" s="20">
        <v>46234</v>
      </c>
    </row>
    <row r="257" spans="1:43" x14ac:dyDescent="0.3">
      <c r="A257" t="s">
        <v>1064</v>
      </c>
      <c r="B257" t="s">
        <v>1065</v>
      </c>
      <c r="C257">
        <v>3</v>
      </c>
      <c r="D257" t="s">
        <v>255</v>
      </c>
      <c r="E257" t="s">
        <v>716</v>
      </c>
      <c r="F257" t="s">
        <v>717</v>
      </c>
      <c r="G257" t="s">
        <v>215</v>
      </c>
      <c r="H257" t="s">
        <v>214</v>
      </c>
      <c r="I257" t="s">
        <v>832</v>
      </c>
      <c r="J257" t="s">
        <v>725</v>
      </c>
      <c r="K257" t="s">
        <v>833</v>
      </c>
      <c r="L257" t="s">
        <v>719</v>
      </c>
      <c r="M257" t="s">
        <v>720</v>
      </c>
      <c r="N257">
        <v>1</v>
      </c>
      <c r="O257">
        <v>1</v>
      </c>
      <c r="P257">
        <v>1</v>
      </c>
      <c r="Q257">
        <v>1</v>
      </c>
      <c r="R257">
        <v>1</v>
      </c>
      <c r="S257">
        <v>1</v>
      </c>
      <c r="T257">
        <v>0</v>
      </c>
      <c r="U257">
        <v>0</v>
      </c>
      <c r="V257">
        <v>0</v>
      </c>
      <c r="W257" s="1">
        <v>23157.5</v>
      </c>
      <c r="X257" s="1">
        <v>0</v>
      </c>
      <c r="Y257" s="1">
        <v>0</v>
      </c>
      <c r="Z257" s="1">
        <v>108.84</v>
      </c>
      <c r="AA257" s="1">
        <v>0</v>
      </c>
      <c r="AB257" s="1">
        <v>0</v>
      </c>
      <c r="AC257" s="1">
        <v>0</v>
      </c>
      <c r="AD257" s="1">
        <v>0</v>
      </c>
      <c r="AE257" s="1">
        <v>23157.5</v>
      </c>
      <c r="AF257" s="17">
        <v>43815</v>
      </c>
      <c r="AG257" s="17">
        <v>46372</v>
      </c>
      <c r="AH257" s="1">
        <v>46315</v>
      </c>
      <c r="AI257" s="16">
        <f t="shared" si="12"/>
        <v>0.37808219178082192</v>
      </c>
      <c r="AJ257" s="16">
        <f t="shared" si="14"/>
        <v>7.0054794520547947</v>
      </c>
      <c r="AK257" s="19">
        <v>5.6399999999999999E-2</v>
      </c>
      <c r="AL257" s="16">
        <f t="shared" si="13"/>
        <v>0.37808219178082192</v>
      </c>
      <c r="AM257" s="16">
        <f t="shared" si="15"/>
        <v>7.0054794520547947</v>
      </c>
      <c r="AN257" s="19">
        <v>5.6399999999999999E-2</v>
      </c>
      <c r="AO257" t="s">
        <v>721</v>
      </c>
      <c r="AP257" t="s">
        <v>722</v>
      </c>
      <c r="AQ257" s="20">
        <v>46234</v>
      </c>
    </row>
    <row r="258" spans="1:43" x14ac:dyDescent="0.3">
      <c r="A258" t="s">
        <v>1066</v>
      </c>
      <c r="B258" t="s">
        <v>1065</v>
      </c>
      <c r="C258">
        <v>4</v>
      </c>
      <c r="D258" t="s">
        <v>255</v>
      </c>
      <c r="E258" t="s">
        <v>716</v>
      </c>
      <c r="F258" t="s">
        <v>717</v>
      </c>
      <c r="G258" t="s">
        <v>215</v>
      </c>
      <c r="H258" t="s">
        <v>214</v>
      </c>
      <c r="I258" t="s">
        <v>832</v>
      </c>
      <c r="J258" t="s">
        <v>725</v>
      </c>
      <c r="K258" t="s">
        <v>833</v>
      </c>
      <c r="L258" t="s">
        <v>719</v>
      </c>
      <c r="M258" t="s">
        <v>720</v>
      </c>
      <c r="N258">
        <v>1</v>
      </c>
      <c r="O258">
        <v>1</v>
      </c>
      <c r="P258">
        <v>1</v>
      </c>
      <c r="Q258">
        <v>1</v>
      </c>
      <c r="R258">
        <v>1</v>
      </c>
      <c r="S258">
        <v>1</v>
      </c>
      <c r="T258">
        <v>0</v>
      </c>
      <c r="U258">
        <v>0</v>
      </c>
      <c r="V258">
        <v>0</v>
      </c>
      <c r="W258" s="1">
        <v>100890</v>
      </c>
      <c r="X258" s="1">
        <v>0</v>
      </c>
      <c r="Y258" s="1">
        <v>0</v>
      </c>
      <c r="Z258" s="1">
        <v>498.56</v>
      </c>
      <c r="AA258" s="1">
        <v>0</v>
      </c>
      <c r="AB258" s="1">
        <v>0</v>
      </c>
      <c r="AC258" s="1">
        <v>0</v>
      </c>
      <c r="AD258" s="1">
        <v>0</v>
      </c>
      <c r="AE258" s="1">
        <v>100890</v>
      </c>
      <c r="AF258" s="17">
        <v>43815</v>
      </c>
      <c r="AG258" s="17">
        <v>46737</v>
      </c>
      <c r="AH258" s="1">
        <v>151335</v>
      </c>
      <c r="AI258" s="16">
        <f t="shared" si="12"/>
        <v>1.3780821917808219</v>
      </c>
      <c r="AJ258" s="16">
        <f t="shared" si="14"/>
        <v>8.0054794520547947</v>
      </c>
      <c r="AK258" s="19">
        <v>5.9299999999999999E-2</v>
      </c>
      <c r="AL258" s="16">
        <f t="shared" si="13"/>
        <v>1.3780821917808219</v>
      </c>
      <c r="AM258" s="16">
        <f t="shared" si="15"/>
        <v>8.0054794520547947</v>
      </c>
      <c r="AN258" s="19">
        <v>5.9299999999999999E-2</v>
      </c>
      <c r="AO258" t="s">
        <v>721</v>
      </c>
      <c r="AP258" t="s">
        <v>722</v>
      </c>
      <c r="AQ258" s="20">
        <v>46234</v>
      </c>
    </row>
    <row r="259" spans="1:43" x14ac:dyDescent="0.3">
      <c r="A259" t="s">
        <v>1067</v>
      </c>
      <c r="B259" t="s">
        <v>1065</v>
      </c>
      <c r="C259">
        <v>5</v>
      </c>
      <c r="D259" t="s">
        <v>255</v>
      </c>
      <c r="E259" t="s">
        <v>716</v>
      </c>
      <c r="F259" t="s">
        <v>717</v>
      </c>
      <c r="G259" t="s">
        <v>215</v>
      </c>
      <c r="H259" t="s">
        <v>214</v>
      </c>
      <c r="I259" t="s">
        <v>832</v>
      </c>
      <c r="J259" t="s">
        <v>725</v>
      </c>
      <c r="K259" t="s">
        <v>833</v>
      </c>
      <c r="L259" t="s">
        <v>719</v>
      </c>
      <c r="M259" t="s">
        <v>720</v>
      </c>
      <c r="N259">
        <v>1</v>
      </c>
      <c r="O259">
        <v>1</v>
      </c>
      <c r="P259">
        <v>1</v>
      </c>
      <c r="Q259">
        <v>1</v>
      </c>
      <c r="R259">
        <v>1</v>
      </c>
      <c r="S259">
        <v>1</v>
      </c>
      <c r="T259">
        <v>0</v>
      </c>
      <c r="U259">
        <v>0</v>
      </c>
      <c r="V259">
        <v>0</v>
      </c>
      <c r="W259" s="1">
        <v>74782.5</v>
      </c>
      <c r="X259" s="1">
        <v>0</v>
      </c>
      <c r="Y259" s="1">
        <v>0</v>
      </c>
      <c r="Z259" s="1">
        <v>387</v>
      </c>
      <c r="AA259" s="1">
        <v>0</v>
      </c>
      <c r="AB259" s="1">
        <v>0</v>
      </c>
      <c r="AC259" s="1">
        <v>0</v>
      </c>
      <c r="AD259" s="1">
        <v>0</v>
      </c>
      <c r="AE259" s="1">
        <v>74782.5</v>
      </c>
      <c r="AF259" s="17">
        <v>43815</v>
      </c>
      <c r="AG259" s="17">
        <v>47103</v>
      </c>
      <c r="AH259" s="1">
        <v>99710</v>
      </c>
      <c r="AI259" s="16">
        <f t="shared" ref="AI259:AI322" si="16">(AG259-AQ259)/365</f>
        <v>2.3808219178082193</v>
      </c>
      <c r="AJ259" s="16">
        <f t="shared" si="14"/>
        <v>9.0082191780821912</v>
      </c>
      <c r="AK259" s="19">
        <v>6.2100000000000002E-2</v>
      </c>
      <c r="AL259" s="16">
        <f t="shared" ref="AL259:AL322" si="17">(AG259-AQ259)/365</f>
        <v>2.3808219178082193</v>
      </c>
      <c r="AM259" s="16">
        <f t="shared" si="15"/>
        <v>9.0082191780821912</v>
      </c>
      <c r="AN259" s="19">
        <v>6.2100000000000002E-2</v>
      </c>
      <c r="AO259" t="s">
        <v>721</v>
      </c>
      <c r="AP259" t="s">
        <v>722</v>
      </c>
      <c r="AQ259" s="20">
        <v>46234</v>
      </c>
    </row>
    <row r="260" spans="1:43" x14ac:dyDescent="0.3">
      <c r="A260" t="s">
        <v>1068</v>
      </c>
      <c r="B260" t="s">
        <v>1069</v>
      </c>
      <c r="C260">
        <v>5</v>
      </c>
      <c r="D260" t="s">
        <v>255</v>
      </c>
      <c r="E260" t="s">
        <v>716</v>
      </c>
      <c r="F260" t="s">
        <v>717</v>
      </c>
      <c r="G260" t="s">
        <v>215</v>
      </c>
      <c r="H260" t="s">
        <v>214</v>
      </c>
      <c r="I260" t="s">
        <v>832</v>
      </c>
      <c r="J260" t="s">
        <v>725</v>
      </c>
      <c r="K260" t="s">
        <v>833</v>
      </c>
      <c r="L260" t="s">
        <v>719</v>
      </c>
      <c r="M260" t="s">
        <v>720</v>
      </c>
      <c r="N260">
        <v>1</v>
      </c>
      <c r="O260">
        <v>1</v>
      </c>
      <c r="P260">
        <v>1</v>
      </c>
      <c r="Q260">
        <v>1</v>
      </c>
      <c r="R260">
        <v>1</v>
      </c>
      <c r="S260">
        <v>1</v>
      </c>
      <c r="T260">
        <v>0</v>
      </c>
      <c r="U260">
        <v>0</v>
      </c>
      <c r="V260">
        <v>0</v>
      </c>
      <c r="W260" s="1">
        <v>26550</v>
      </c>
      <c r="X260" s="1">
        <v>0</v>
      </c>
      <c r="Y260" s="1">
        <v>0</v>
      </c>
      <c r="Z260" s="1">
        <v>124.78</v>
      </c>
      <c r="AA260" s="1">
        <v>0</v>
      </c>
      <c r="AB260" s="1">
        <v>0</v>
      </c>
      <c r="AC260" s="1">
        <v>0</v>
      </c>
      <c r="AD260" s="1">
        <v>0</v>
      </c>
      <c r="AE260" s="1">
        <v>26550</v>
      </c>
      <c r="AF260" s="17">
        <v>43815</v>
      </c>
      <c r="AG260" s="17">
        <v>46372</v>
      </c>
      <c r="AH260" s="1">
        <v>53100</v>
      </c>
      <c r="AI260" s="16">
        <f t="shared" si="16"/>
        <v>0.37808219178082192</v>
      </c>
      <c r="AJ260" s="16">
        <f t="shared" ref="AJ260:AJ323" si="18">(AG260-AF260)/365</f>
        <v>7.0054794520547947</v>
      </c>
      <c r="AK260" s="19">
        <v>5.6399999999999999E-2</v>
      </c>
      <c r="AL260" s="16">
        <f t="shared" si="17"/>
        <v>0.37808219178082192</v>
      </c>
      <c r="AM260" s="16">
        <f t="shared" ref="AM260:AM323" si="19">(AG260-AF260)/365</f>
        <v>7.0054794520547947</v>
      </c>
      <c r="AN260" s="19">
        <v>5.6399999999999999E-2</v>
      </c>
      <c r="AO260" t="s">
        <v>721</v>
      </c>
      <c r="AP260" t="s">
        <v>722</v>
      </c>
      <c r="AQ260" s="20">
        <v>46234</v>
      </c>
    </row>
    <row r="261" spans="1:43" x14ac:dyDescent="0.3">
      <c r="A261" t="s">
        <v>1070</v>
      </c>
      <c r="B261" t="s">
        <v>1069</v>
      </c>
      <c r="C261">
        <v>6</v>
      </c>
      <c r="D261" t="s">
        <v>255</v>
      </c>
      <c r="E261" t="s">
        <v>716</v>
      </c>
      <c r="F261" t="s">
        <v>717</v>
      </c>
      <c r="G261" t="s">
        <v>215</v>
      </c>
      <c r="H261" t="s">
        <v>214</v>
      </c>
      <c r="I261" t="s">
        <v>832</v>
      </c>
      <c r="J261" t="s">
        <v>725</v>
      </c>
      <c r="K261" t="s">
        <v>833</v>
      </c>
      <c r="L261" t="s">
        <v>719</v>
      </c>
      <c r="M261" t="s">
        <v>720</v>
      </c>
      <c r="N261">
        <v>1</v>
      </c>
      <c r="O261">
        <v>1</v>
      </c>
      <c r="P261">
        <v>1</v>
      </c>
      <c r="Q261">
        <v>1</v>
      </c>
      <c r="R261">
        <v>1</v>
      </c>
      <c r="S261">
        <v>1</v>
      </c>
      <c r="T261">
        <v>0</v>
      </c>
      <c r="U261">
        <v>0</v>
      </c>
      <c r="V261">
        <v>0</v>
      </c>
      <c r="W261" s="1">
        <v>34515</v>
      </c>
      <c r="X261" s="1">
        <v>0</v>
      </c>
      <c r="Y261" s="1">
        <v>0</v>
      </c>
      <c r="Z261" s="1">
        <v>170.56</v>
      </c>
      <c r="AA261" s="1">
        <v>0</v>
      </c>
      <c r="AB261" s="1">
        <v>0</v>
      </c>
      <c r="AC261" s="1">
        <v>0</v>
      </c>
      <c r="AD261" s="1">
        <v>0</v>
      </c>
      <c r="AE261" s="1">
        <v>34515</v>
      </c>
      <c r="AF261" s="17">
        <v>43815</v>
      </c>
      <c r="AG261" s="17">
        <v>46737</v>
      </c>
      <c r="AH261" s="1">
        <v>51772.5</v>
      </c>
      <c r="AI261" s="16">
        <f t="shared" si="16"/>
        <v>1.3780821917808219</v>
      </c>
      <c r="AJ261" s="16">
        <f t="shared" si="18"/>
        <v>8.0054794520547947</v>
      </c>
      <c r="AK261" s="19">
        <v>5.9299999999999999E-2</v>
      </c>
      <c r="AL261" s="16">
        <f t="shared" si="17"/>
        <v>1.3780821917808219</v>
      </c>
      <c r="AM261" s="16">
        <f t="shared" si="19"/>
        <v>8.0054794520547947</v>
      </c>
      <c r="AN261" s="19">
        <v>5.9299999999999999E-2</v>
      </c>
      <c r="AO261" t="s">
        <v>721</v>
      </c>
      <c r="AP261" t="s">
        <v>722</v>
      </c>
      <c r="AQ261" s="20">
        <v>46234</v>
      </c>
    </row>
    <row r="262" spans="1:43" x14ac:dyDescent="0.3">
      <c r="A262" t="s">
        <v>1071</v>
      </c>
      <c r="B262" t="s">
        <v>1072</v>
      </c>
      <c r="C262">
        <v>3</v>
      </c>
      <c r="D262" t="s">
        <v>255</v>
      </c>
      <c r="E262" t="s">
        <v>716</v>
      </c>
      <c r="F262" t="s">
        <v>717</v>
      </c>
      <c r="G262" t="s">
        <v>215</v>
      </c>
      <c r="H262" t="s">
        <v>214</v>
      </c>
      <c r="I262" t="s">
        <v>832</v>
      </c>
      <c r="J262" t="s">
        <v>725</v>
      </c>
      <c r="K262" t="s">
        <v>833</v>
      </c>
      <c r="L262" t="s">
        <v>719</v>
      </c>
      <c r="M262" t="s">
        <v>720</v>
      </c>
      <c r="N262">
        <v>1</v>
      </c>
      <c r="O262">
        <v>1</v>
      </c>
      <c r="P262">
        <v>1</v>
      </c>
      <c r="Q262">
        <v>1</v>
      </c>
      <c r="R262">
        <v>1</v>
      </c>
      <c r="S262">
        <v>1</v>
      </c>
      <c r="T262">
        <v>0</v>
      </c>
      <c r="U262">
        <v>0</v>
      </c>
      <c r="V262">
        <v>0</v>
      </c>
      <c r="W262" s="1">
        <v>42480</v>
      </c>
      <c r="X262" s="1">
        <v>0</v>
      </c>
      <c r="Y262" s="1">
        <v>0</v>
      </c>
      <c r="Z262" s="1">
        <v>230.1</v>
      </c>
      <c r="AA262" s="1">
        <v>0</v>
      </c>
      <c r="AB262" s="1">
        <v>0</v>
      </c>
      <c r="AC262" s="1">
        <v>0</v>
      </c>
      <c r="AD262" s="1">
        <v>0</v>
      </c>
      <c r="AE262" s="1">
        <v>42480</v>
      </c>
      <c r="AF262" s="17">
        <v>43816</v>
      </c>
      <c r="AG262" s="17">
        <v>47469</v>
      </c>
      <c r="AH262" s="1">
        <v>53100</v>
      </c>
      <c r="AI262" s="16">
        <f t="shared" si="16"/>
        <v>3.3835616438356166</v>
      </c>
      <c r="AJ262" s="16">
        <f t="shared" si="18"/>
        <v>10.008219178082191</v>
      </c>
      <c r="AK262" s="19">
        <v>6.5000000000000002E-2</v>
      </c>
      <c r="AL262" s="16">
        <f t="shared" si="17"/>
        <v>3.3835616438356166</v>
      </c>
      <c r="AM262" s="16">
        <f t="shared" si="19"/>
        <v>10.008219178082191</v>
      </c>
      <c r="AN262" s="19">
        <v>6.5000000000000002E-2</v>
      </c>
      <c r="AO262" t="s">
        <v>721</v>
      </c>
      <c r="AP262" t="s">
        <v>722</v>
      </c>
      <c r="AQ262" s="20">
        <v>46234</v>
      </c>
    </row>
    <row r="263" spans="1:43" x14ac:dyDescent="0.3">
      <c r="A263" t="s">
        <v>1073</v>
      </c>
      <c r="B263" t="s">
        <v>1074</v>
      </c>
      <c r="C263">
        <v>6</v>
      </c>
      <c r="D263" t="s">
        <v>255</v>
      </c>
      <c r="E263" t="s">
        <v>716</v>
      </c>
      <c r="F263" t="s">
        <v>717</v>
      </c>
      <c r="G263" t="s">
        <v>215</v>
      </c>
      <c r="H263" t="s">
        <v>214</v>
      </c>
      <c r="I263" t="s">
        <v>832</v>
      </c>
      <c r="J263" t="s">
        <v>725</v>
      </c>
      <c r="K263" t="s">
        <v>833</v>
      </c>
      <c r="L263" t="s">
        <v>719</v>
      </c>
      <c r="M263" t="s">
        <v>720</v>
      </c>
      <c r="N263">
        <v>1</v>
      </c>
      <c r="O263">
        <v>1</v>
      </c>
      <c r="P263">
        <v>1</v>
      </c>
      <c r="Q263">
        <v>1</v>
      </c>
      <c r="R263">
        <v>1</v>
      </c>
      <c r="S263">
        <v>1</v>
      </c>
      <c r="T263">
        <v>0</v>
      </c>
      <c r="U263">
        <v>0</v>
      </c>
      <c r="V263">
        <v>0</v>
      </c>
      <c r="W263" s="1">
        <v>224273.75</v>
      </c>
      <c r="X263" s="1">
        <v>0</v>
      </c>
      <c r="Y263" s="1">
        <v>0</v>
      </c>
      <c r="Z263" s="1">
        <v>1054.0899999999999</v>
      </c>
      <c r="AA263" s="1">
        <v>0</v>
      </c>
      <c r="AB263" s="1">
        <v>0</v>
      </c>
      <c r="AC263" s="1">
        <v>0</v>
      </c>
      <c r="AD263" s="1">
        <v>0</v>
      </c>
      <c r="AE263" s="1">
        <v>224273.75</v>
      </c>
      <c r="AF263" s="17">
        <v>43816</v>
      </c>
      <c r="AG263" s="17">
        <v>46373</v>
      </c>
      <c r="AH263" s="1">
        <v>448547.5</v>
      </c>
      <c r="AI263" s="16">
        <f t="shared" si="16"/>
        <v>0.38082191780821917</v>
      </c>
      <c r="AJ263" s="16">
        <f t="shared" si="18"/>
        <v>7.0054794520547947</v>
      </c>
      <c r="AK263" s="19">
        <v>5.6399999999999999E-2</v>
      </c>
      <c r="AL263" s="16">
        <f t="shared" si="17"/>
        <v>0.38082191780821917</v>
      </c>
      <c r="AM263" s="16">
        <f t="shared" si="19"/>
        <v>7.0054794520547947</v>
      </c>
      <c r="AN263" s="19">
        <v>5.6399999999999999E-2</v>
      </c>
      <c r="AO263" t="s">
        <v>721</v>
      </c>
      <c r="AP263" t="s">
        <v>722</v>
      </c>
      <c r="AQ263" s="20">
        <v>46234</v>
      </c>
    </row>
    <row r="264" spans="1:43" x14ac:dyDescent="0.3">
      <c r="A264" t="s">
        <v>1075</v>
      </c>
      <c r="B264" t="s">
        <v>1074</v>
      </c>
      <c r="C264">
        <v>7</v>
      </c>
      <c r="D264" t="s">
        <v>255</v>
      </c>
      <c r="E264" t="s">
        <v>716</v>
      </c>
      <c r="F264" t="s">
        <v>717</v>
      </c>
      <c r="G264" t="s">
        <v>215</v>
      </c>
      <c r="H264" t="s">
        <v>214</v>
      </c>
      <c r="I264" t="s">
        <v>832</v>
      </c>
      <c r="J264" t="s">
        <v>725</v>
      </c>
      <c r="K264" t="s">
        <v>833</v>
      </c>
      <c r="L264" t="s">
        <v>719</v>
      </c>
      <c r="M264" t="s">
        <v>720</v>
      </c>
      <c r="N264">
        <v>1</v>
      </c>
      <c r="O264">
        <v>1</v>
      </c>
      <c r="P264">
        <v>1</v>
      </c>
      <c r="Q264">
        <v>1</v>
      </c>
      <c r="R264">
        <v>1</v>
      </c>
      <c r="S264">
        <v>1</v>
      </c>
      <c r="T264">
        <v>0</v>
      </c>
      <c r="U264">
        <v>0</v>
      </c>
      <c r="V264">
        <v>0</v>
      </c>
      <c r="W264" s="1">
        <v>136978.32999999999</v>
      </c>
      <c r="X264" s="1">
        <v>0</v>
      </c>
      <c r="Y264" s="1">
        <v>0</v>
      </c>
      <c r="Z264" s="1">
        <v>676.9</v>
      </c>
      <c r="AA264" s="1">
        <v>0</v>
      </c>
      <c r="AB264" s="1">
        <v>0</v>
      </c>
      <c r="AC264" s="1">
        <v>0</v>
      </c>
      <c r="AD264" s="1">
        <v>0</v>
      </c>
      <c r="AE264" s="1">
        <v>136978.32999999999</v>
      </c>
      <c r="AF264" s="17">
        <v>43816</v>
      </c>
      <c r="AG264" s="17">
        <v>46738</v>
      </c>
      <c r="AH264" s="1">
        <v>205467.5</v>
      </c>
      <c r="AI264" s="16">
        <f t="shared" si="16"/>
        <v>1.3808219178082193</v>
      </c>
      <c r="AJ264" s="16">
        <f t="shared" si="18"/>
        <v>8.0054794520547947</v>
      </c>
      <c r="AK264" s="19">
        <v>5.9299999999999999E-2</v>
      </c>
      <c r="AL264" s="16">
        <f t="shared" si="17"/>
        <v>1.3808219178082193</v>
      </c>
      <c r="AM264" s="16">
        <f t="shared" si="19"/>
        <v>8.0054794520547947</v>
      </c>
      <c r="AN264" s="19">
        <v>5.9299999999999999E-2</v>
      </c>
      <c r="AO264" t="s">
        <v>721</v>
      </c>
      <c r="AP264" t="s">
        <v>722</v>
      </c>
      <c r="AQ264" s="20">
        <v>46234</v>
      </c>
    </row>
    <row r="265" spans="1:43" x14ac:dyDescent="0.3">
      <c r="A265" t="s">
        <v>1076</v>
      </c>
      <c r="B265" t="s">
        <v>1074</v>
      </c>
      <c r="C265">
        <v>8</v>
      </c>
      <c r="D265" t="s">
        <v>255</v>
      </c>
      <c r="E265" t="s">
        <v>716</v>
      </c>
      <c r="F265" t="s">
        <v>717</v>
      </c>
      <c r="G265" t="s">
        <v>215</v>
      </c>
      <c r="H265" t="s">
        <v>214</v>
      </c>
      <c r="I265" t="s">
        <v>832</v>
      </c>
      <c r="J265" t="s">
        <v>725</v>
      </c>
      <c r="K265" t="s">
        <v>833</v>
      </c>
      <c r="L265" t="s">
        <v>719</v>
      </c>
      <c r="M265" t="s">
        <v>720</v>
      </c>
      <c r="N265">
        <v>1</v>
      </c>
      <c r="O265">
        <v>1</v>
      </c>
      <c r="P265">
        <v>1</v>
      </c>
      <c r="Q265">
        <v>1</v>
      </c>
      <c r="R265">
        <v>1</v>
      </c>
      <c r="S265">
        <v>1</v>
      </c>
      <c r="T265">
        <v>0</v>
      </c>
      <c r="U265">
        <v>0</v>
      </c>
      <c r="V265">
        <v>0</v>
      </c>
      <c r="W265" s="1">
        <v>159300</v>
      </c>
      <c r="X265" s="1">
        <v>0</v>
      </c>
      <c r="Y265" s="1">
        <v>0</v>
      </c>
      <c r="Z265" s="1">
        <v>824.38</v>
      </c>
      <c r="AA265" s="1">
        <v>0</v>
      </c>
      <c r="AB265" s="1">
        <v>0</v>
      </c>
      <c r="AC265" s="1">
        <v>0</v>
      </c>
      <c r="AD265" s="1">
        <v>0</v>
      </c>
      <c r="AE265" s="1">
        <v>159300</v>
      </c>
      <c r="AF265" s="17">
        <v>43816</v>
      </c>
      <c r="AG265" s="17">
        <v>47104</v>
      </c>
      <c r="AH265" s="1">
        <v>212400</v>
      </c>
      <c r="AI265" s="16">
        <f t="shared" si="16"/>
        <v>2.3835616438356166</v>
      </c>
      <c r="AJ265" s="16">
        <f t="shared" si="18"/>
        <v>9.0082191780821912</v>
      </c>
      <c r="AK265" s="19">
        <v>6.2100000000000002E-2</v>
      </c>
      <c r="AL265" s="16">
        <f t="shared" si="17"/>
        <v>2.3835616438356166</v>
      </c>
      <c r="AM265" s="16">
        <f t="shared" si="19"/>
        <v>9.0082191780821912</v>
      </c>
      <c r="AN265" s="19">
        <v>6.2100000000000002E-2</v>
      </c>
      <c r="AO265" t="s">
        <v>721</v>
      </c>
      <c r="AP265" t="s">
        <v>722</v>
      </c>
      <c r="AQ265" s="20">
        <v>46234</v>
      </c>
    </row>
    <row r="266" spans="1:43" x14ac:dyDescent="0.3">
      <c r="A266" t="s">
        <v>1077</v>
      </c>
      <c r="B266" t="s">
        <v>1078</v>
      </c>
      <c r="C266">
        <v>1</v>
      </c>
      <c r="D266" t="s">
        <v>255</v>
      </c>
      <c r="E266" t="s">
        <v>716</v>
      </c>
      <c r="F266" t="s">
        <v>717</v>
      </c>
      <c r="G266" t="s">
        <v>215</v>
      </c>
      <c r="H266" t="s">
        <v>214</v>
      </c>
      <c r="I266" t="s">
        <v>832</v>
      </c>
      <c r="J266" t="s">
        <v>725</v>
      </c>
      <c r="K266" t="s">
        <v>833</v>
      </c>
      <c r="L266" t="s">
        <v>719</v>
      </c>
      <c r="M266" t="s">
        <v>720</v>
      </c>
      <c r="N266">
        <v>1</v>
      </c>
      <c r="O266">
        <v>1</v>
      </c>
      <c r="P266">
        <v>1</v>
      </c>
      <c r="Q266">
        <v>1</v>
      </c>
      <c r="R266">
        <v>1</v>
      </c>
      <c r="S266">
        <v>1</v>
      </c>
      <c r="T266">
        <v>0</v>
      </c>
      <c r="U266">
        <v>0</v>
      </c>
      <c r="V266">
        <v>0</v>
      </c>
      <c r="W266" s="1">
        <v>26550</v>
      </c>
      <c r="X266" s="1">
        <v>0</v>
      </c>
      <c r="Y266" s="1">
        <v>0</v>
      </c>
      <c r="Z266" s="1">
        <v>124.78</v>
      </c>
      <c r="AA266" s="1">
        <v>0</v>
      </c>
      <c r="AB266" s="1">
        <v>0</v>
      </c>
      <c r="AC266" s="1">
        <v>0</v>
      </c>
      <c r="AD266" s="1">
        <v>0</v>
      </c>
      <c r="AE266" s="1">
        <v>26550</v>
      </c>
      <c r="AF266" s="17">
        <v>43817</v>
      </c>
      <c r="AG266" s="17">
        <v>46374</v>
      </c>
      <c r="AH266" s="1">
        <v>53100</v>
      </c>
      <c r="AI266" s="16">
        <f t="shared" si="16"/>
        <v>0.38356164383561642</v>
      </c>
      <c r="AJ266" s="16">
        <f t="shared" si="18"/>
        <v>7.0054794520547947</v>
      </c>
      <c r="AK266" s="19">
        <v>5.6399999999999999E-2</v>
      </c>
      <c r="AL266" s="16">
        <f t="shared" si="17"/>
        <v>0.38356164383561642</v>
      </c>
      <c r="AM266" s="16">
        <f t="shared" si="19"/>
        <v>7.0054794520547947</v>
      </c>
      <c r="AN266" s="19">
        <v>5.6399999999999999E-2</v>
      </c>
      <c r="AO266" t="s">
        <v>721</v>
      </c>
      <c r="AP266" t="s">
        <v>722</v>
      </c>
      <c r="AQ266" s="20">
        <v>46234</v>
      </c>
    </row>
    <row r="267" spans="1:43" x14ac:dyDescent="0.3">
      <c r="A267" t="s">
        <v>1079</v>
      </c>
      <c r="B267" t="s">
        <v>1080</v>
      </c>
      <c r="C267">
        <v>4</v>
      </c>
      <c r="D267" t="s">
        <v>255</v>
      </c>
      <c r="E267" t="s">
        <v>716</v>
      </c>
      <c r="F267" t="s">
        <v>717</v>
      </c>
      <c r="G267" t="s">
        <v>215</v>
      </c>
      <c r="H267" t="s">
        <v>214</v>
      </c>
      <c r="I267" t="s">
        <v>832</v>
      </c>
      <c r="J267" t="s">
        <v>725</v>
      </c>
      <c r="K267" t="s">
        <v>833</v>
      </c>
      <c r="L267" t="s">
        <v>719</v>
      </c>
      <c r="M267" t="s">
        <v>720</v>
      </c>
      <c r="N267">
        <v>1</v>
      </c>
      <c r="O267">
        <v>1</v>
      </c>
      <c r="P267">
        <v>1</v>
      </c>
      <c r="Q267">
        <v>1</v>
      </c>
      <c r="R267">
        <v>1</v>
      </c>
      <c r="S267">
        <v>1</v>
      </c>
      <c r="T267">
        <v>0</v>
      </c>
      <c r="U267">
        <v>0</v>
      </c>
      <c r="V267">
        <v>0</v>
      </c>
      <c r="W267" s="1">
        <v>49117.5</v>
      </c>
      <c r="X267" s="1">
        <v>0</v>
      </c>
      <c r="Y267" s="1">
        <v>0</v>
      </c>
      <c r="Z267" s="1">
        <v>230.85</v>
      </c>
      <c r="AA267" s="1">
        <v>0</v>
      </c>
      <c r="AB267" s="1">
        <v>0</v>
      </c>
      <c r="AC267" s="1">
        <v>0</v>
      </c>
      <c r="AD267" s="1">
        <v>0</v>
      </c>
      <c r="AE267" s="1">
        <v>49117.5</v>
      </c>
      <c r="AF267" s="17">
        <v>43817</v>
      </c>
      <c r="AG267" s="17">
        <v>46374</v>
      </c>
      <c r="AH267" s="1">
        <v>98235</v>
      </c>
      <c r="AI267" s="16">
        <f t="shared" si="16"/>
        <v>0.38356164383561642</v>
      </c>
      <c r="AJ267" s="16">
        <f t="shared" si="18"/>
        <v>7.0054794520547947</v>
      </c>
      <c r="AK267" s="19">
        <v>5.6399999999999999E-2</v>
      </c>
      <c r="AL267" s="16">
        <f t="shared" si="17"/>
        <v>0.38356164383561642</v>
      </c>
      <c r="AM267" s="16">
        <f t="shared" si="19"/>
        <v>7.0054794520547947</v>
      </c>
      <c r="AN267" s="19">
        <v>5.6399999999999999E-2</v>
      </c>
      <c r="AO267" t="s">
        <v>721</v>
      </c>
      <c r="AP267" t="s">
        <v>722</v>
      </c>
      <c r="AQ267" s="20">
        <v>46234</v>
      </c>
    </row>
    <row r="268" spans="1:43" x14ac:dyDescent="0.3">
      <c r="A268" t="s">
        <v>1081</v>
      </c>
      <c r="B268" t="s">
        <v>1080</v>
      </c>
      <c r="C268">
        <v>5</v>
      </c>
      <c r="D268" t="s">
        <v>255</v>
      </c>
      <c r="E268" t="s">
        <v>716</v>
      </c>
      <c r="F268" t="s">
        <v>717</v>
      </c>
      <c r="G268" t="s">
        <v>215</v>
      </c>
      <c r="H268" t="s">
        <v>214</v>
      </c>
      <c r="I268" t="s">
        <v>832</v>
      </c>
      <c r="J268" t="s">
        <v>725</v>
      </c>
      <c r="K268" t="s">
        <v>833</v>
      </c>
      <c r="L268" t="s">
        <v>719</v>
      </c>
      <c r="M268" t="s">
        <v>720</v>
      </c>
      <c r="N268">
        <v>1</v>
      </c>
      <c r="O268">
        <v>1</v>
      </c>
      <c r="P268">
        <v>1</v>
      </c>
      <c r="Q268">
        <v>1</v>
      </c>
      <c r="R268">
        <v>1</v>
      </c>
      <c r="S268">
        <v>1</v>
      </c>
      <c r="T268">
        <v>0</v>
      </c>
      <c r="U268">
        <v>0</v>
      </c>
      <c r="V268">
        <v>0</v>
      </c>
      <c r="W268" s="1">
        <v>35400</v>
      </c>
      <c r="X268" s="1">
        <v>0</v>
      </c>
      <c r="Y268" s="1">
        <v>0</v>
      </c>
      <c r="Z268" s="1">
        <v>174.93</v>
      </c>
      <c r="AA268" s="1">
        <v>0</v>
      </c>
      <c r="AB268" s="1">
        <v>0</v>
      </c>
      <c r="AC268" s="1">
        <v>0</v>
      </c>
      <c r="AD268" s="1">
        <v>0</v>
      </c>
      <c r="AE268" s="1">
        <v>35400</v>
      </c>
      <c r="AF268" s="17">
        <v>43817</v>
      </c>
      <c r="AG268" s="17">
        <v>46739</v>
      </c>
      <c r="AH268" s="1">
        <v>53100</v>
      </c>
      <c r="AI268" s="16">
        <f t="shared" si="16"/>
        <v>1.3835616438356164</v>
      </c>
      <c r="AJ268" s="16">
        <f t="shared" si="18"/>
        <v>8.0054794520547947</v>
      </c>
      <c r="AK268" s="19">
        <v>5.9299999999999999E-2</v>
      </c>
      <c r="AL268" s="16">
        <f t="shared" si="17"/>
        <v>1.3835616438356164</v>
      </c>
      <c r="AM268" s="16">
        <f t="shared" si="19"/>
        <v>8.0054794520547947</v>
      </c>
      <c r="AN268" s="19">
        <v>5.9299999999999999E-2</v>
      </c>
      <c r="AO268" t="s">
        <v>721</v>
      </c>
      <c r="AP268" t="s">
        <v>722</v>
      </c>
      <c r="AQ268" s="20">
        <v>46234</v>
      </c>
    </row>
    <row r="269" spans="1:43" x14ac:dyDescent="0.3">
      <c r="A269" t="s">
        <v>1082</v>
      </c>
      <c r="B269" t="s">
        <v>1080</v>
      </c>
      <c r="C269">
        <v>6</v>
      </c>
      <c r="D269" t="s">
        <v>255</v>
      </c>
      <c r="E269" t="s">
        <v>716</v>
      </c>
      <c r="F269" t="s">
        <v>717</v>
      </c>
      <c r="G269" t="s">
        <v>215</v>
      </c>
      <c r="H269" t="s">
        <v>214</v>
      </c>
      <c r="I269" t="s">
        <v>832</v>
      </c>
      <c r="J269" t="s">
        <v>725</v>
      </c>
      <c r="K269" t="s">
        <v>833</v>
      </c>
      <c r="L269" t="s">
        <v>719</v>
      </c>
      <c r="M269" t="s">
        <v>720</v>
      </c>
      <c r="N269">
        <v>1</v>
      </c>
      <c r="O269">
        <v>1</v>
      </c>
      <c r="P269">
        <v>1</v>
      </c>
      <c r="Q269">
        <v>1</v>
      </c>
      <c r="R269">
        <v>1</v>
      </c>
      <c r="S269">
        <v>1</v>
      </c>
      <c r="T269">
        <v>0</v>
      </c>
      <c r="U269">
        <v>0</v>
      </c>
      <c r="V269">
        <v>0</v>
      </c>
      <c r="W269" s="1">
        <v>39603.75</v>
      </c>
      <c r="X269" s="1">
        <v>0</v>
      </c>
      <c r="Y269" s="1">
        <v>0</v>
      </c>
      <c r="Z269" s="1">
        <v>204.95</v>
      </c>
      <c r="AA269" s="1">
        <v>0</v>
      </c>
      <c r="AB269" s="1">
        <v>0</v>
      </c>
      <c r="AC269" s="1">
        <v>0</v>
      </c>
      <c r="AD269" s="1">
        <v>0</v>
      </c>
      <c r="AE269" s="1">
        <v>39603.75</v>
      </c>
      <c r="AF269" s="17">
        <v>43817</v>
      </c>
      <c r="AG269" s="17">
        <v>47105</v>
      </c>
      <c r="AH269" s="1">
        <v>52805</v>
      </c>
      <c r="AI269" s="16">
        <f t="shared" si="16"/>
        <v>2.3863013698630136</v>
      </c>
      <c r="AJ269" s="16">
        <f t="shared" si="18"/>
        <v>9.0082191780821912</v>
      </c>
      <c r="AK269" s="19">
        <v>6.2100000000000002E-2</v>
      </c>
      <c r="AL269" s="16">
        <f t="shared" si="17"/>
        <v>2.3863013698630136</v>
      </c>
      <c r="AM269" s="16">
        <f t="shared" si="19"/>
        <v>9.0082191780821912</v>
      </c>
      <c r="AN269" s="19">
        <v>6.2100000000000002E-2</v>
      </c>
      <c r="AO269" t="s">
        <v>721</v>
      </c>
      <c r="AP269" t="s">
        <v>722</v>
      </c>
      <c r="AQ269" s="20">
        <v>46234</v>
      </c>
    </row>
    <row r="270" spans="1:43" x14ac:dyDescent="0.3">
      <c r="A270" t="s">
        <v>1083</v>
      </c>
      <c r="B270" t="s">
        <v>1084</v>
      </c>
      <c r="C270">
        <v>4</v>
      </c>
      <c r="D270" t="s">
        <v>255</v>
      </c>
      <c r="E270" t="s">
        <v>716</v>
      </c>
      <c r="F270" t="s">
        <v>717</v>
      </c>
      <c r="G270" t="s">
        <v>215</v>
      </c>
      <c r="H270" t="s">
        <v>214</v>
      </c>
      <c r="I270" t="s">
        <v>832</v>
      </c>
      <c r="J270" t="s">
        <v>725</v>
      </c>
      <c r="K270" t="s">
        <v>833</v>
      </c>
      <c r="L270" t="s">
        <v>719</v>
      </c>
      <c r="M270" t="s">
        <v>720</v>
      </c>
      <c r="N270">
        <v>1</v>
      </c>
      <c r="O270">
        <v>1</v>
      </c>
      <c r="P270">
        <v>1</v>
      </c>
      <c r="Q270">
        <v>1</v>
      </c>
      <c r="R270">
        <v>1</v>
      </c>
      <c r="S270">
        <v>1</v>
      </c>
      <c r="T270">
        <v>0</v>
      </c>
      <c r="U270">
        <v>0</v>
      </c>
      <c r="V270">
        <v>0</v>
      </c>
      <c r="W270" s="1">
        <v>234598.75</v>
      </c>
      <c r="X270" s="1">
        <v>0</v>
      </c>
      <c r="Y270" s="1">
        <v>0</v>
      </c>
      <c r="Z270" s="1">
        <v>1102.6099999999999</v>
      </c>
      <c r="AA270" s="1">
        <v>0</v>
      </c>
      <c r="AB270" s="1">
        <v>0</v>
      </c>
      <c r="AC270" s="1">
        <v>0</v>
      </c>
      <c r="AD270" s="1">
        <v>0</v>
      </c>
      <c r="AE270" s="1">
        <v>234598.75</v>
      </c>
      <c r="AF270" s="17">
        <v>43817</v>
      </c>
      <c r="AG270" s="17">
        <v>46374</v>
      </c>
      <c r="AH270" s="1">
        <v>469197.5</v>
      </c>
      <c r="AI270" s="16">
        <f t="shared" si="16"/>
        <v>0.38356164383561642</v>
      </c>
      <c r="AJ270" s="16">
        <f t="shared" si="18"/>
        <v>7.0054794520547947</v>
      </c>
      <c r="AK270" s="19">
        <v>5.6399999999999999E-2</v>
      </c>
      <c r="AL270" s="16">
        <f t="shared" si="17"/>
        <v>0.38356164383561642</v>
      </c>
      <c r="AM270" s="16">
        <f t="shared" si="19"/>
        <v>7.0054794520547947</v>
      </c>
      <c r="AN270" s="19">
        <v>5.6399999999999999E-2</v>
      </c>
      <c r="AO270" t="s">
        <v>721</v>
      </c>
      <c r="AP270" t="s">
        <v>722</v>
      </c>
      <c r="AQ270" s="20">
        <v>46234</v>
      </c>
    </row>
    <row r="271" spans="1:43" x14ac:dyDescent="0.3">
      <c r="A271" t="s">
        <v>1085</v>
      </c>
      <c r="B271" t="s">
        <v>1084</v>
      </c>
      <c r="C271">
        <v>5</v>
      </c>
      <c r="D271" t="s">
        <v>255</v>
      </c>
      <c r="E271" t="s">
        <v>716</v>
      </c>
      <c r="F271" t="s">
        <v>717</v>
      </c>
      <c r="G271" t="s">
        <v>215</v>
      </c>
      <c r="H271" t="s">
        <v>214</v>
      </c>
      <c r="I271" t="s">
        <v>832</v>
      </c>
      <c r="J271" t="s">
        <v>725</v>
      </c>
      <c r="K271" t="s">
        <v>833</v>
      </c>
      <c r="L271" t="s">
        <v>719</v>
      </c>
      <c r="M271" t="s">
        <v>720</v>
      </c>
      <c r="N271">
        <v>1</v>
      </c>
      <c r="O271">
        <v>1</v>
      </c>
      <c r="P271">
        <v>1</v>
      </c>
      <c r="Q271">
        <v>1</v>
      </c>
      <c r="R271">
        <v>1</v>
      </c>
      <c r="S271">
        <v>1</v>
      </c>
      <c r="T271">
        <v>0</v>
      </c>
      <c r="U271">
        <v>0</v>
      </c>
      <c r="V271">
        <v>0</v>
      </c>
      <c r="W271" s="1">
        <v>389400</v>
      </c>
      <c r="X271" s="1">
        <v>0</v>
      </c>
      <c r="Y271" s="1">
        <v>0</v>
      </c>
      <c r="Z271" s="1">
        <v>1924.28</v>
      </c>
      <c r="AA271" s="1">
        <v>0</v>
      </c>
      <c r="AB271" s="1">
        <v>0</v>
      </c>
      <c r="AC271" s="1">
        <v>0</v>
      </c>
      <c r="AD271" s="1">
        <v>0</v>
      </c>
      <c r="AE271" s="1">
        <v>389400</v>
      </c>
      <c r="AF271" s="17">
        <v>43817</v>
      </c>
      <c r="AG271" s="17">
        <v>46739</v>
      </c>
      <c r="AH271" s="1">
        <v>584100</v>
      </c>
      <c r="AI271" s="16">
        <f t="shared" si="16"/>
        <v>1.3835616438356164</v>
      </c>
      <c r="AJ271" s="16">
        <f t="shared" si="18"/>
        <v>8.0054794520547947</v>
      </c>
      <c r="AK271" s="19">
        <v>5.9299999999999999E-2</v>
      </c>
      <c r="AL271" s="16">
        <f t="shared" si="17"/>
        <v>1.3835616438356164</v>
      </c>
      <c r="AM271" s="16">
        <f t="shared" si="19"/>
        <v>8.0054794520547947</v>
      </c>
      <c r="AN271" s="19">
        <v>5.9299999999999999E-2</v>
      </c>
      <c r="AO271" t="s">
        <v>721</v>
      </c>
      <c r="AP271" t="s">
        <v>722</v>
      </c>
      <c r="AQ271" s="20">
        <v>46234</v>
      </c>
    </row>
    <row r="272" spans="1:43" x14ac:dyDescent="0.3">
      <c r="A272" t="s">
        <v>1086</v>
      </c>
      <c r="B272" t="s">
        <v>1084</v>
      </c>
      <c r="C272">
        <v>6</v>
      </c>
      <c r="D272" t="s">
        <v>255</v>
      </c>
      <c r="E272" t="s">
        <v>716</v>
      </c>
      <c r="F272" t="s">
        <v>717</v>
      </c>
      <c r="G272" t="s">
        <v>215</v>
      </c>
      <c r="H272" t="s">
        <v>214</v>
      </c>
      <c r="I272" t="s">
        <v>832</v>
      </c>
      <c r="J272" t="s">
        <v>725</v>
      </c>
      <c r="K272" t="s">
        <v>833</v>
      </c>
      <c r="L272" t="s">
        <v>719</v>
      </c>
      <c r="M272" t="s">
        <v>720</v>
      </c>
      <c r="N272">
        <v>1</v>
      </c>
      <c r="O272">
        <v>1</v>
      </c>
      <c r="P272">
        <v>1</v>
      </c>
      <c r="Q272">
        <v>1</v>
      </c>
      <c r="R272">
        <v>1</v>
      </c>
      <c r="S272">
        <v>1</v>
      </c>
      <c r="T272">
        <v>0</v>
      </c>
      <c r="U272">
        <v>0</v>
      </c>
      <c r="V272">
        <v>0</v>
      </c>
      <c r="W272" s="1">
        <v>429446.25</v>
      </c>
      <c r="X272" s="1">
        <v>0</v>
      </c>
      <c r="Y272" s="1">
        <v>0</v>
      </c>
      <c r="Z272" s="1">
        <v>2222.38</v>
      </c>
      <c r="AA272" s="1">
        <v>0</v>
      </c>
      <c r="AB272" s="1">
        <v>0</v>
      </c>
      <c r="AC272" s="1">
        <v>0</v>
      </c>
      <c r="AD272" s="1">
        <v>0</v>
      </c>
      <c r="AE272" s="1">
        <v>429446.25</v>
      </c>
      <c r="AF272" s="17">
        <v>43817</v>
      </c>
      <c r="AG272" s="17">
        <v>47105</v>
      </c>
      <c r="AH272" s="1">
        <v>572595</v>
      </c>
      <c r="AI272" s="16">
        <f t="shared" si="16"/>
        <v>2.3863013698630136</v>
      </c>
      <c r="AJ272" s="16">
        <f t="shared" si="18"/>
        <v>9.0082191780821912</v>
      </c>
      <c r="AK272" s="19">
        <v>6.2100000000000002E-2</v>
      </c>
      <c r="AL272" s="16">
        <f t="shared" si="17"/>
        <v>2.3863013698630136</v>
      </c>
      <c r="AM272" s="16">
        <f t="shared" si="19"/>
        <v>9.0082191780821912</v>
      </c>
      <c r="AN272" s="19">
        <v>6.2100000000000002E-2</v>
      </c>
      <c r="AO272" t="s">
        <v>721</v>
      </c>
      <c r="AP272" t="s">
        <v>722</v>
      </c>
      <c r="AQ272" s="20">
        <v>46234</v>
      </c>
    </row>
    <row r="273" spans="1:43" x14ac:dyDescent="0.3">
      <c r="A273" t="s">
        <v>1087</v>
      </c>
      <c r="B273" t="s">
        <v>1084</v>
      </c>
      <c r="C273">
        <v>7</v>
      </c>
      <c r="D273" t="s">
        <v>255</v>
      </c>
      <c r="E273" t="s">
        <v>716</v>
      </c>
      <c r="F273" t="s">
        <v>717</v>
      </c>
      <c r="G273" t="s">
        <v>215</v>
      </c>
      <c r="H273" t="s">
        <v>214</v>
      </c>
      <c r="I273" t="s">
        <v>832</v>
      </c>
      <c r="J273" t="s">
        <v>725</v>
      </c>
      <c r="K273" t="s">
        <v>833</v>
      </c>
      <c r="L273" t="s">
        <v>719</v>
      </c>
      <c r="M273" t="s">
        <v>720</v>
      </c>
      <c r="N273">
        <v>1</v>
      </c>
      <c r="O273">
        <v>1</v>
      </c>
      <c r="P273">
        <v>1</v>
      </c>
      <c r="Q273">
        <v>1</v>
      </c>
      <c r="R273">
        <v>1</v>
      </c>
      <c r="S273">
        <v>1</v>
      </c>
      <c r="T273">
        <v>0</v>
      </c>
      <c r="U273">
        <v>0</v>
      </c>
      <c r="V273">
        <v>0</v>
      </c>
      <c r="W273" s="1">
        <v>339604</v>
      </c>
      <c r="X273" s="1">
        <v>0</v>
      </c>
      <c r="Y273" s="1">
        <v>0</v>
      </c>
      <c r="Z273" s="1">
        <v>1839.52</v>
      </c>
      <c r="AA273" s="1">
        <v>0</v>
      </c>
      <c r="AB273" s="1">
        <v>0</v>
      </c>
      <c r="AC273" s="1">
        <v>0</v>
      </c>
      <c r="AD273" s="1">
        <v>0</v>
      </c>
      <c r="AE273" s="1">
        <v>339604</v>
      </c>
      <c r="AF273" s="17">
        <v>43817</v>
      </c>
      <c r="AG273" s="17">
        <v>47470</v>
      </c>
      <c r="AH273" s="1">
        <v>424505</v>
      </c>
      <c r="AI273" s="16">
        <f t="shared" si="16"/>
        <v>3.3863013698630136</v>
      </c>
      <c r="AJ273" s="16">
        <f t="shared" si="18"/>
        <v>10.008219178082191</v>
      </c>
      <c r="AK273" s="19">
        <v>6.5000000000000002E-2</v>
      </c>
      <c r="AL273" s="16">
        <f t="shared" si="17"/>
        <v>3.3863013698630136</v>
      </c>
      <c r="AM273" s="16">
        <f t="shared" si="19"/>
        <v>10.008219178082191</v>
      </c>
      <c r="AN273" s="19">
        <v>6.5000000000000002E-2</v>
      </c>
      <c r="AO273" t="s">
        <v>721</v>
      </c>
      <c r="AP273" t="s">
        <v>722</v>
      </c>
      <c r="AQ273" s="20">
        <v>46234</v>
      </c>
    </row>
    <row r="274" spans="1:43" x14ac:dyDescent="0.3">
      <c r="A274" t="s">
        <v>1088</v>
      </c>
      <c r="B274" t="s">
        <v>1089</v>
      </c>
      <c r="C274">
        <v>2</v>
      </c>
      <c r="D274" t="s">
        <v>255</v>
      </c>
      <c r="E274" t="s">
        <v>716</v>
      </c>
      <c r="F274" t="s">
        <v>717</v>
      </c>
      <c r="G274" t="s">
        <v>215</v>
      </c>
      <c r="H274" t="s">
        <v>214</v>
      </c>
      <c r="I274" t="s">
        <v>832</v>
      </c>
      <c r="J274" t="s">
        <v>725</v>
      </c>
      <c r="K274" t="s">
        <v>833</v>
      </c>
      <c r="L274" t="s">
        <v>719</v>
      </c>
      <c r="M274" t="s">
        <v>720</v>
      </c>
      <c r="N274">
        <v>1</v>
      </c>
      <c r="O274">
        <v>1</v>
      </c>
      <c r="P274">
        <v>1</v>
      </c>
      <c r="Q274">
        <v>1</v>
      </c>
      <c r="R274">
        <v>1</v>
      </c>
      <c r="S274">
        <v>1</v>
      </c>
      <c r="T274">
        <v>0</v>
      </c>
      <c r="U274">
        <v>0</v>
      </c>
      <c r="V274">
        <v>0</v>
      </c>
      <c r="W274" s="1">
        <v>52362.5</v>
      </c>
      <c r="X274" s="1">
        <v>0</v>
      </c>
      <c r="Y274" s="1">
        <v>0</v>
      </c>
      <c r="Z274" s="1">
        <v>246.1</v>
      </c>
      <c r="AA274" s="1">
        <v>0</v>
      </c>
      <c r="AB274" s="1">
        <v>0</v>
      </c>
      <c r="AC274" s="1">
        <v>0</v>
      </c>
      <c r="AD274" s="1">
        <v>0</v>
      </c>
      <c r="AE274" s="1">
        <v>52362.5</v>
      </c>
      <c r="AF274" s="17">
        <v>43817</v>
      </c>
      <c r="AG274" s="17">
        <v>46374</v>
      </c>
      <c r="AH274" s="1">
        <v>104725</v>
      </c>
      <c r="AI274" s="16">
        <f t="shared" si="16"/>
        <v>0.38356164383561642</v>
      </c>
      <c r="AJ274" s="16">
        <f t="shared" si="18"/>
        <v>7.0054794520547947</v>
      </c>
      <c r="AK274" s="19">
        <v>5.6399999999999999E-2</v>
      </c>
      <c r="AL274" s="16">
        <f t="shared" si="17"/>
        <v>0.38356164383561642</v>
      </c>
      <c r="AM274" s="16">
        <f t="shared" si="19"/>
        <v>7.0054794520547947</v>
      </c>
      <c r="AN274" s="19">
        <v>5.6399999999999999E-2</v>
      </c>
      <c r="AO274" t="s">
        <v>721</v>
      </c>
      <c r="AP274" t="s">
        <v>722</v>
      </c>
      <c r="AQ274" s="20">
        <v>46234</v>
      </c>
    </row>
    <row r="275" spans="1:43" x14ac:dyDescent="0.3">
      <c r="A275" t="s">
        <v>1090</v>
      </c>
      <c r="B275" t="s">
        <v>1089</v>
      </c>
      <c r="C275">
        <v>3</v>
      </c>
      <c r="D275" t="s">
        <v>255</v>
      </c>
      <c r="E275" t="s">
        <v>716</v>
      </c>
      <c r="F275" t="s">
        <v>717</v>
      </c>
      <c r="G275" t="s">
        <v>215</v>
      </c>
      <c r="H275" t="s">
        <v>214</v>
      </c>
      <c r="I275" t="s">
        <v>832</v>
      </c>
      <c r="J275" t="s">
        <v>725</v>
      </c>
      <c r="K275" t="s">
        <v>833</v>
      </c>
      <c r="L275" t="s">
        <v>719</v>
      </c>
      <c r="M275" t="s">
        <v>720</v>
      </c>
      <c r="N275">
        <v>1</v>
      </c>
      <c r="O275">
        <v>1</v>
      </c>
      <c r="P275">
        <v>1</v>
      </c>
      <c r="Q275">
        <v>1</v>
      </c>
      <c r="R275">
        <v>1</v>
      </c>
      <c r="S275">
        <v>1</v>
      </c>
      <c r="T275">
        <v>0</v>
      </c>
      <c r="U275">
        <v>0</v>
      </c>
      <c r="V275">
        <v>0</v>
      </c>
      <c r="W275" s="1">
        <v>29205</v>
      </c>
      <c r="X275" s="1">
        <v>0</v>
      </c>
      <c r="Y275" s="1">
        <v>0</v>
      </c>
      <c r="Z275" s="1">
        <v>151.13999999999999</v>
      </c>
      <c r="AA275" s="1">
        <v>0</v>
      </c>
      <c r="AB275" s="1">
        <v>0</v>
      </c>
      <c r="AC275" s="1">
        <v>0</v>
      </c>
      <c r="AD275" s="1">
        <v>0</v>
      </c>
      <c r="AE275" s="1">
        <v>29205</v>
      </c>
      <c r="AF275" s="17">
        <v>43817</v>
      </c>
      <c r="AG275" s="17">
        <v>47105</v>
      </c>
      <c r="AH275" s="1">
        <v>38940</v>
      </c>
      <c r="AI275" s="16">
        <f t="shared" si="16"/>
        <v>2.3863013698630136</v>
      </c>
      <c r="AJ275" s="16">
        <f t="shared" si="18"/>
        <v>9.0082191780821912</v>
      </c>
      <c r="AK275" s="19">
        <v>6.2100000000000002E-2</v>
      </c>
      <c r="AL275" s="16">
        <f t="shared" si="17"/>
        <v>2.3863013698630136</v>
      </c>
      <c r="AM275" s="16">
        <f t="shared" si="19"/>
        <v>9.0082191780821912</v>
      </c>
      <c r="AN275" s="19">
        <v>6.2100000000000002E-2</v>
      </c>
      <c r="AO275" t="s">
        <v>721</v>
      </c>
      <c r="AP275" t="s">
        <v>722</v>
      </c>
      <c r="AQ275" s="20">
        <v>46234</v>
      </c>
    </row>
    <row r="276" spans="1:43" x14ac:dyDescent="0.3">
      <c r="A276" t="s">
        <v>1091</v>
      </c>
      <c r="B276" t="s">
        <v>1092</v>
      </c>
      <c r="C276">
        <v>2</v>
      </c>
      <c r="D276" t="s">
        <v>255</v>
      </c>
      <c r="E276" t="s">
        <v>716</v>
      </c>
      <c r="F276" t="s">
        <v>717</v>
      </c>
      <c r="G276" t="s">
        <v>215</v>
      </c>
      <c r="H276" t="s">
        <v>214</v>
      </c>
      <c r="I276" t="s">
        <v>832</v>
      </c>
      <c r="J276" t="s">
        <v>725</v>
      </c>
      <c r="K276" t="s">
        <v>833</v>
      </c>
      <c r="L276" t="s">
        <v>719</v>
      </c>
      <c r="M276" t="s">
        <v>720</v>
      </c>
      <c r="N276">
        <v>1</v>
      </c>
      <c r="O276">
        <v>1</v>
      </c>
      <c r="P276">
        <v>1</v>
      </c>
      <c r="Q276">
        <v>1</v>
      </c>
      <c r="R276">
        <v>1</v>
      </c>
      <c r="S276">
        <v>1</v>
      </c>
      <c r="T276">
        <v>0</v>
      </c>
      <c r="U276">
        <v>0</v>
      </c>
      <c r="V276">
        <v>0</v>
      </c>
      <c r="W276" s="1">
        <v>35400</v>
      </c>
      <c r="X276" s="1">
        <v>0</v>
      </c>
      <c r="Y276" s="1">
        <v>0</v>
      </c>
      <c r="Z276" s="1">
        <v>174.93</v>
      </c>
      <c r="AA276" s="1">
        <v>0</v>
      </c>
      <c r="AB276" s="1">
        <v>0</v>
      </c>
      <c r="AC276" s="1">
        <v>0</v>
      </c>
      <c r="AD276" s="1">
        <v>0</v>
      </c>
      <c r="AE276" s="1">
        <v>35400</v>
      </c>
      <c r="AF276" s="17">
        <v>43817</v>
      </c>
      <c r="AG276" s="17">
        <v>46739</v>
      </c>
      <c r="AH276" s="1">
        <v>53100</v>
      </c>
      <c r="AI276" s="16">
        <f t="shared" si="16"/>
        <v>1.3835616438356164</v>
      </c>
      <c r="AJ276" s="16">
        <f t="shared" si="18"/>
        <v>8.0054794520547947</v>
      </c>
      <c r="AK276" s="19">
        <v>5.9299999999999999E-2</v>
      </c>
      <c r="AL276" s="16">
        <f t="shared" si="17"/>
        <v>1.3835616438356164</v>
      </c>
      <c r="AM276" s="16">
        <f t="shared" si="19"/>
        <v>8.0054794520547947</v>
      </c>
      <c r="AN276" s="19">
        <v>5.9299999999999999E-2</v>
      </c>
      <c r="AO276" t="s">
        <v>721</v>
      </c>
      <c r="AP276" t="s">
        <v>722</v>
      </c>
      <c r="AQ276" s="20">
        <v>46234</v>
      </c>
    </row>
    <row r="277" spans="1:43" x14ac:dyDescent="0.3">
      <c r="A277" t="s">
        <v>1093</v>
      </c>
      <c r="B277" t="s">
        <v>1094</v>
      </c>
      <c r="C277">
        <v>10</v>
      </c>
      <c r="D277" t="s">
        <v>255</v>
      </c>
      <c r="E277" t="s">
        <v>716</v>
      </c>
      <c r="F277" t="s">
        <v>717</v>
      </c>
      <c r="G277" t="s">
        <v>215</v>
      </c>
      <c r="H277" t="s">
        <v>214</v>
      </c>
      <c r="I277" t="s">
        <v>832</v>
      </c>
      <c r="J277" t="s">
        <v>725</v>
      </c>
      <c r="K277" t="s">
        <v>833</v>
      </c>
      <c r="L277" t="s">
        <v>719</v>
      </c>
      <c r="M277" t="s">
        <v>720</v>
      </c>
      <c r="N277">
        <v>1</v>
      </c>
      <c r="O277">
        <v>1</v>
      </c>
      <c r="P277">
        <v>1</v>
      </c>
      <c r="Q277">
        <v>1</v>
      </c>
      <c r="R277">
        <v>1</v>
      </c>
      <c r="S277">
        <v>1</v>
      </c>
      <c r="T277">
        <v>0</v>
      </c>
      <c r="U277">
        <v>0</v>
      </c>
      <c r="V277">
        <v>0</v>
      </c>
      <c r="W277" s="1">
        <v>710124</v>
      </c>
      <c r="X277" s="1">
        <v>0</v>
      </c>
      <c r="Y277" s="1">
        <v>0</v>
      </c>
      <c r="Z277" s="1">
        <v>3846.5</v>
      </c>
      <c r="AA277" s="1">
        <v>0</v>
      </c>
      <c r="AB277" s="1">
        <v>0</v>
      </c>
      <c r="AC277" s="1">
        <v>0</v>
      </c>
      <c r="AD277" s="1">
        <v>0</v>
      </c>
      <c r="AE277" s="1">
        <v>710124</v>
      </c>
      <c r="AF277" s="17">
        <v>43817</v>
      </c>
      <c r="AG277" s="17">
        <v>47470</v>
      </c>
      <c r="AH277" s="1">
        <v>887655</v>
      </c>
      <c r="AI277" s="16">
        <f t="shared" si="16"/>
        <v>3.3863013698630136</v>
      </c>
      <c r="AJ277" s="16">
        <f t="shared" si="18"/>
        <v>10.008219178082191</v>
      </c>
      <c r="AK277" s="19">
        <v>6.5000000000000002E-2</v>
      </c>
      <c r="AL277" s="16">
        <f t="shared" si="17"/>
        <v>3.3863013698630136</v>
      </c>
      <c r="AM277" s="16">
        <f t="shared" si="19"/>
        <v>10.008219178082191</v>
      </c>
      <c r="AN277" s="19">
        <v>6.5000000000000002E-2</v>
      </c>
      <c r="AO277" t="s">
        <v>721</v>
      </c>
      <c r="AP277" t="s">
        <v>722</v>
      </c>
      <c r="AQ277" s="20">
        <v>46234</v>
      </c>
    </row>
    <row r="278" spans="1:43" x14ac:dyDescent="0.3">
      <c r="A278" t="s">
        <v>1095</v>
      </c>
      <c r="B278" t="s">
        <v>1094</v>
      </c>
      <c r="C278">
        <v>7</v>
      </c>
      <c r="D278" t="s">
        <v>255</v>
      </c>
      <c r="E278" t="s">
        <v>716</v>
      </c>
      <c r="F278" t="s">
        <v>717</v>
      </c>
      <c r="G278" t="s">
        <v>215</v>
      </c>
      <c r="H278" t="s">
        <v>214</v>
      </c>
      <c r="I278" t="s">
        <v>832</v>
      </c>
      <c r="J278" t="s">
        <v>725</v>
      </c>
      <c r="K278" t="s">
        <v>833</v>
      </c>
      <c r="L278" t="s">
        <v>719</v>
      </c>
      <c r="M278" t="s">
        <v>720</v>
      </c>
      <c r="N278">
        <v>1</v>
      </c>
      <c r="O278">
        <v>1</v>
      </c>
      <c r="P278">
        <v>1</v>
      </c>
      <c r="Q278">
        <v>1</v>
      </c>
      <c r="R278">
        <v>1</v>
      </c>
      <c r="S278">
        <v>1</v>
      </c>
      <c r="T278">
        <v>0</v>
      </c>
      <c r="U278">
        <v>0</v>
      </c>
      <c r="V278">
        <v>0</v>
      </c>
      <c r="W278" s="1">
        <v>1373593.75</v>
      </c>
      <c r="X278" s="1">
        <v>0</v>
      </c>
      <c r="Y278" s="1">
        <v>0</v>
      </c>
      <c r="Z278" s="1">
        <v>6455.89</v>
      </c>
      <c r="AA278" s="1">
        <v>0</v>
      </c>
      <c r="AB278" s="1">
        <v>0</v>
      </c>
      <c r="AC278" s="1">
        <v>0</v>
      </c>
      <c r="AD278" s="1">
        <v>0</v>
      </c>
      <c r="AE278" s="1">
        <v>1373593.75</v>
      </c>
      <c r="AF278" s="17">
        <v>43817</v>
      </c>
      <c r="AG278" s="17">
        <v>46374</v>
      </c>
      <c r="AH278" s="1">
        <v>2747187.5</v>
      </c>
      <c r="AI278" s="16">
        <f t="shared" si="16"/>
        <v>0.38356164383561642</v>
      </c>
      <c r="AJ278" s="16">
        <f t="shared" si="18"/>
        <v>7.0054794520547947</v>
      </c>
      <c r="AK278" s="19">
        <v>5.6399999999999999E-2</v>
      </c>
      <c r="AL278" s="16">
        <f t="shared" si="17"/>
        <v>0.38356164383561642</v>
      </c>
      <c r="AM278" s="16">
        <f t="shared" si="19"/>
        <v>7.0054794520547947</v>
      </c>
      <c r="AN278" s="19">
        <v>5.6399999999999999E-2</v>
      </c>
      <c r="AO278" t="s">
        <v>721</v>
      </c>
      <c r="AP278" t="s">
        <v>722</v>
      </c>
      <c r="AQ278" s="20">
        <v>46234</v>
      </c>
    </row>
    <row r="279" spans="1:43" x14ac:dyDescent="0.3">
      <c r="A279" t="s">
        <v>1096</v>
      </c>
      <c r="B279" t="s">
        <v>1094</v>
      </c>
      <c r="C279">
        <v>8</v>
      </c>
      <c r="D279" t="s">
        <v>255</v>
      </c>
      <c r="E279" t="s">
        <v>716</v>
      </c>
      <c r="F279" t="s">
        <v>717</v>
      </c>
      <c r="G279" t="s">
        <v>215</v>
      </c>
      <c r="H279" t="s">
        <v>214</v>
      </c>
      <c r="I279" t="s">
        <v>832</v>
      </c>
      <c r="J279" t="s">
        <v>725</v>
      </c>
      <c r="K279" t="s">
        <v>833</v>
      </c>
      <c r="L279" t="s">
        <v>719</v>
      </c>
      <c r="M279" t="s">
        <v>720</v>
      </c>
      <c r="N279">
        <v>1</v>
      </c>
      <c r="O279">
        <v>1</v>
      </c>
      <c r="P279">
        <v>1</v>
      </c>
      <c r="Q279">
        <v>1</v>
      </c>
      <c r="R279">
        <v>1</v>
      </c>
      <c r="S279">
        <v>1</v>
      </c>
      <c r="T279">
        <v>0</v>
      </c>
      <c r="U279">
        <v>0</v>
      </c>
      <c r="V279">
        <v>0</v>
      </c>
      <c r="W279" s="1">
        <v>1181376.6599999999</v>
      </c>
      <c r="X279" s="1">
        <v>0</v>
      </c>
      <c r="Y279" s="1">
        <v>0</v>
      </c>
      <c r="Z279" s="1">
        <v>5837.97</v>
      </c>
      <c r="AA279" s="1">
        <v>0</v>
      </c>
      <c r="AB279" s="1">
        <v>0</v>
      </c>
      <c r="AC279" s="1">
        <v>0</v>
      </c>
      <c r="AD279" s="1">
        <v>0</v>
      </c>
      <c r="AE279" s="1">
        <v>1181376.6599999999</v>
      </c>
      <c r="AF279" s="17">
        <v>43817</v>
      </c>
      <c r="AG279" s="17">
        <v>46739</v>
      </c>
      <c r="AH279" s="1">
        <v>1772065</v>
      </c>
      <c r="AI279" s="16">
        <f t="shared" si="16"/>
        <v>1.3835616438356164</v>
      </c>
      <c r="AJ279" s="16">
        <f t="shared" si="18"/>
        <v>8.0054794520547947</v>
      </c>
      <c r="AK279" s="19">
        <v>5.9299999999999999E-2</v>
      </c>
      <c r="AL279" s="16">
        <f t="shared" si="17"/>
        <v>1.3835616438356164</v>
      </c>
      <c r="AM279" s="16">
        <f t="shared" si="19"/>
        <v>8.0054794520547947</v>
      </c>
      <c r="AN279" s="19">
        <v>5.9299999999999999E-2</v>
      </c>
      <c r="AO279" t="s">
        <v>721</v>
      </c>
      <c r="AP279" t="s">
        <v>722</v>
      </c>
      <c r="AQ279" s="20">
        <v>46234</v>
      </c>
    </row>
    <row r="280" spans="1:43" x14ac:dyDescent="0.3">
      <c r="A280" t="s">
        <v>1097</v>
      </c>
      <c r="B280" t="s">
        <v>1094</v>
      </c>
      <c r="C280">
        <v>9</v>
      </c>
      <c r="D280" t="s">
        <v>255</v>
      </c>
      <c r="E280" t="s">
        <v>716</v>
      </c>
      <c r="F280" t="s">
        <v>717</v>
      </c>
      <c r="G280" t="s">
        <v>215</v>
      </c>
      <c r="H280" t="s">
        <v>214</v>
      </c>
      <c r="I280" t="s">
        <v>832</v>
      </c>
      <c r="J280" t="s">
        <v>725</v>
      </c>
      <c r="K280" t="s">
        <v>833</v>
      </c>
      <c r="L280" t="s">
        <v>719</v>
      </c>
      <c r="M280" t="s">
        <v>720</v>
      </c>
      <c r="N280">
        <v>1</v>
      </c>
      <c r="O280">
        <v>1</v>
      </c>
      <c r="P280">
        <v>1</v>
      </c>
      <c r="Q280">
        <v>1</v>
      </c>
      <c r="R280">
        <v>1</v>
      </c>
      <c r="S280">
        <v>1</v>
      </c>
      <c r="T280">
        <v>0</v>
      </c>
      <c r="U280">
        <v>0</v>
      </c>
      <c r="V280">
        <v>0</v>
      </c>
      <c r="W280" s="1">
        <v>1591230</v>
      </c>
      <c r="X280" s="1">
        <v>0</v>
      </c>
      <c r="Y280" s="1">
        <v>0</v>
      </c>
      <c r="Z280" s="1">
        <v>8234.6200000000008</v>
      </c>
      <c r="AA280" s="1">
        <v>0</v>
      </c>
      <c r="AB280" s="1">
        <v>0</v>
      </c>
      <c r="AC280" s="1">
        <v>0</v>
      </c>
      <c r="AD280" s="1">
        <v>0</v>
      </c>
      <c r="AE280" s="1">
        <v>1591230</v>
      </c>
      <c r="AF280" s="17">
        <v>43817</v>
      </c>
      <c r="AG280" s="17">
        <v>47105</v>
      </c>
      <c r="AH280" s="1">
        <v>2121640</v>
      </c>
      <c r="AI280" s="16">
        <f t="shared" si="16"/>
        <v>2.3863013698630136</v>
      </c>
      <c r="AJ280" s="16">
        <f t="shared" si="18"/>
        <v>9.0082191780821912</v>
      </c>
      <c r="AK280" s="19">
        <v>6.2100000000000002E-2</v>
      </c>
      <c r="AL280" s="16">
        <f t="shared" si="17"/>
        <v>2.3863013698630136</v>
      </c>
      <c r="AM280" s="16">
        <f t="shared" si="19"/>
        <v>9.0082191780821912</v>
      </c>
      <c r="AN280" s="19">
        <v>6.2100000000000002E-2</v>
      </c>
      <c r="AO280" t="s">
        <v>721</v>
      </c>
      <c r="AP280" t="s">
        <v>722</v>
      </c>
      <c r="AQ280" s="20">
        <v>46234</v>
      </c>
    </row>
    <row r="281" spans="1:43" x14ac:dyDescent="0.3">
      <c r="A281" t="s">
        <v>1098</v>
      </c>
      <c r="B281" t="s">
        <v>1099</v>
      </c>
      <c r="C281">
        <v>3</v>
      </c>
      <c r="D281" t="s">
        <v>255</v>
      </c>
      <c r="E281" t="s">
        <v>716</v>
      </c>
      <c r="F281" t="s">
        <v>717</v>
      </c>
      <c r="G281" t="s">
        <v>215</v>
      </c>
      <c r="H281" t="s">
        <v>214</v>
      </c>
      <c r="I281" t="s">
        <v>832</v>
      </c>
      <c r="J281" t="s">
        <v>725</v>
      </c>
      <c r="K281" t="s">
        <v>833</v>
      </c>
      <c r="L281" t="s">
        <v>719</v>
      </c>
      <c r="M281" t="s">
        <v>720</v>
      </c>
      <c r="N281">
        <v>1</v>
      </c>
      <c r="O281">
        <v>1</v>
      </c>
      <c r="P281">
        <v>1</v>
      </c>
      <c r="Q281">
        <v>1</v>
      </c>
      <c r="R281">
        <v>1</v>
      </c>
      <c r="S281">
        <v>1</v>
      </c>
      <c r="T281">
        <v>0</v>
      </c>
      <c r="U281">
        <v>0</v>
      </c>
      <c r="V281">
        <v>0</v>
      </c>
      <c r="W281" s="1">
        <v>26550</v>
      </c>
      <c r="X281" s="1">
        <v>0</v>
      </c>
      <c r="Y281" s="1">
        <v>0</v>
      </c>
      <c r="Z281" s="1">
        <v>124.78</v>
      </c>
      <c r="AA281" s="1">
        <v>0</v>
      </c>
      <c r="AB281" s="1">
        <v>0</v>
      </c>
      <c r="AC281" s="1">
        <v>0</v>
      </c>
      <c r="AD281" s="1">
        <v>0</v>
      </c>
      <c r="AE281" s="1">
        <v>26550</v>
      </c>
      <c r="AF281" s="17">
        <v>43819</v>
      </c>
      <c r="AG281" s="17">
        <v>46376</v>
      </c>
      <c r="AH281" s="1">
        <v>53100</v>
      </c>
      <c r="AI281" s="16">
        <f t="shared" si="16"/>
        <v>0.38904109589041097</v>
      </c>
      <c r="AJ281" s="16">
        <f t="shared" si="18"/>
        <v>7.0054794520547947</v>
      </c>
      <c r="AK281" s="19">
        <v>5.6399999999999999E-2</v>
      </c>
      <c r="AL281" s="16">
        <f t="shared" si="17"/>
        <v>0.38904109589041097</v>
      </c>
      <c r="AM281" s="16">
        <f t="shared" si="19"/>
        <v>7.0054794520547947</v>
      </c>
      <c r="AN281" s="19">
        <v>5.6399999999999999E-2</v>
      </c>
      <c r="AO281" t="s">
        <v>721</v>
      </c>
      <c r="AP281" t="s">
        <v>722</v>
      </c>
      <c r="AQ281" s="20">
        <v>46234</v>
      </c>
    </row>
    <row r="282" spans="1:43" x14ac:dyDescent="0.3">
      <c r="A282" t="s">
        <v>1100</v>
      </c>
      <c r="B282" t="s">
        <v>1101</v>
      </c>
      <c r="C282">
        <v>2</v>
      </c>
      <c r="D282" t="s">
        <v>255</v>
      </c>
      <c r="E282" t="s">
        <v>716</v>
      </c>
      <c r="F282" t="s">
        <v>717</v>
      </c>
      <c r="G282" t="s">
        <v>215</v>
      </c>
      <c r="H282" t="s">
        <v>214</v>
      </c>
      <c r="I282" t="s">
        <v>832</v>
      </c>
      <c r="J282" t="s">
        <v>725</v>
      </c>
      <c r="K282" t="s">
        <v>833</v>
      </c>
      <c r="L282" t="s">
        <v>719</v>
      </c>
      <c r="M282" t="s">
        <v>720</v>
      </c>
      <c r="N282">
        <v>1</v>
      </c>
      <c r="O282">
        <v>1</v>
      </c>
      <c r="P282">
        <v>1</v>
      </c>
      <c r="Q282">
        <v>1</v>
      </c>
      <c r="R282">
        <v>1</v>
      </c>
      <c r="S282">
        <v>1</v>
      </c>
      <c r="T282">
        <v>0</v>
      </c>
      <c r="U282">
        <v>0</v>
      </c>
      <c r="V282">
        <v>0</v>
      </c>
      <c r="W282" s="1">
        <v>19912.5</v>
      </c>
      <c r="X282" s="1">
        <v>0</v>
      </c>
      <c r="Y282" s="1">
        <v>0</v>
      </c>
      <c r="Z282" s="1">
        <v>93.59</v>
      </c>
      <c r="AA282" s="1">
        <v>0</v>
      </c>
      <c r="AB282" s="1">
        <v>0</v>
      </c>
      <c r="AC282" s="1">
        <v>0</v>
      </c>
      <c r="AD282" s="1">
        <v>0</v>
      </c>
      <c r="AE282" s="1">
        <v>19912.5</v>
      </c>
      <c r="AF282" s="17">
        <v>43819</v>
      </c>
      <c r="AG282" s="17">
        <v>46376</v>
      </c>
      <c r="AH282" s="1">
        <v>39825</v>
      </c>
      <c r="AI282" s="16">
        <f t="shared" si="16"/>
        <v>0.38904109589041097</v>
      </c>
      <c r="AJ282" s="16">
        <f t="shared" si="18"/>
        <v>7.0054794520547947</v>
      </c>
      <c r="AK282" s="19">
        <v>5.6399999999999999E-2</v>
      </c>
      <c r="AL282" s="16">
        <f t="shared" si="17"/>
        <v>0.38904109589041097</v>
      </c>
      <c r="AM282" s="16">
        <f t="shared" si="19"/>
        <v>7.0054794520547947</v>
      </c>
      <c r="AN282" s="19">
        <v>5.6399999999999999E-2</v>
      </c>
      <c r="AO282" t="s">
        <v>721</v>
      </c>
      <c r="AP282" t="s">
        <v>722</v>
      </c>
      <c r="AQ282" s="20">
        <v>46234</v>
      </c>
    </row>
    <row r="283" spans="1:43" x14ac:dyDescent="0.3">
      <c r="A283" t="s">
        <v>1102</v>
      </c>
      <c r="B283" t="s">
        <v>1101</v>
      </c>
      <c r="C283">
        <v>3</v>
      </c>
      <c r="D283" t="s">
        <v>255</v>
      </c>
      <c r="E283" t="s">
        <v>716</v>
      </c>
      <c r="F283" t="s">
        <v>717</v>
      </c>
      <c r="G283" t="s">
        <v>215</v>
      </c>
      <c r="H283" t="s">
        <v>214</v>
      </c>
      <c r="I283" t="s">
        <v>832</v>
      </c>
      <c r="J283" t="s">
        <v>725</v>
      </c>
      <c r="K283" t="s">
        <v>833</v>
      </c>
      <c r="L283" t="s">
        <v>719</v>
      </c>
      <c r="M283" t="s">
        <v>720</v>
      </c>
      <c r="N283">
        <v>1</v>
      </c>
      <c r="O283">
        <v>1</v>
      </c>
      <c r="P283">
        <v>1</v>
      </c>
      <c r="Q283">
        <v>1</v>
      </c>
      <c r="R283">
        <v>1</v>
      </c>
      <c r="S283">
        <v>1</v>
      </c>
      <c r="T283">
        <v>0</v>
      </c>
      <c r="U283">
        <v>0</v>
      </c>
      <c r="V283">
        <v>0</v>
      </c>
      <c r="W283" s="1">
        <v>70800</v>
      </c>
      <c r="X283" s="1">
        <v>0</v>
      </c>
      <c r="Y283" s="1">
        <v>0</v>
      </c>
      <c r="Z283" s="1">
        <v>349.87</v>
      </c>
      <c r="AA283" s="1">
        <v>0</v>
      </c>
      <c r="AB283" s="1">
        <v>0</v>
      </c>
      <c r="AC283" s="1">
        <v>0</v>
      </c>
      <c r="AD283" s="1">
        <v>0</v>
      </c>
      <c r="AE283" s="1">
        <v>70800</v>
      </c>
      <c r="AF283" s="17">
        <v>43819</v>
      </c>
      <c r="AG283" s="17">
        <v>46741</v>
      </c>
      <c r="AH283" s="1">
        <v>106200</v>
      </c>
      <c r="AI283" s="16">
        <f t="shared" si="16"/>
        <v>1.3890410958904109</v>
      </c>
      <c r="AJ283" s="16">
        <f t="shared" si="18"/>
        <v>8.0054794520547947</v>
      </c>
      <c r="AK283" s="19">
        <v>5.9299999999999999E-2</v>
      </c>
      <c r="AL283" s="16">
        <f t="shared" si="17"/>
        <v>1.3890410958904109</v>
      </c>
      <c r="AM283" s="16">
        <f t="shared" si="19"/>
        <v>8.0054794520547947</v>
      </c>
      <c r="AN283" s="19">
        <v>5.9299999999999999E-2</v>
      </c>
      <c r="AO283" t="s">
        <v>721</v>
      </c>
      <c r="AP283" t="s">
        <v>722</v>
      </c>
      <c r="AQ283" s="20">
        <v>46234</v>
      </c>
    </row>
    <row r="284" spans="1:43" x14ac:dyDescent="0.3">
      <c r="A284" t="s">
        <v>1103</v>
      </c>
      <c r="B284" t="s">
        <v>1104</v>
      </c>
      <c r="C284">
        <v>3</v>
      </c>
      <c r="D284" t="s">
        <v>255</v>
      </c>
      <c r="E284" t="s">
        <v>716</v>
      </c>
      <c r="F284" t="s">
        <v>717</v>
      </c>
      <c r="G284" t="s">
        <v>215</v>
      </c>
      <c r="H284" t="s">
        <v>214</v>
      </c>
      <c r="I284" t="s">
        <v>832</v>
      </c>
      <c r="J284" t="s">
        <v>725</v>
      </c>
      <c r="K284" t="s">
        <v>833</v>
      </c>
      <c r="L284" t="s">
        <v>719</v>
      </c>
      <c r="M284" t="s">
        <v>720</v>
      </c>
      <c r="N284">
        <v>1</v>
      </c>
      <c r="O284">
        <v>1</v>
      </c>
      <c r="P284">
        <v>1</v>
      </c>
      <c r="Q284">
        <v>1</v>
      </c>
      <c r="R284">
        <v>1</v>
      </c>
      <c r="S284">
        <v>1</v>
      </c>
      <c r="T284">
        <v>0</v>
      </c>
      <c r="U284">
        <v>0</v>
      </c>
      <c r="V284">
        <v>0</v>
      </c>
      <c r="W284" s="1">
        <v>34736.25</v>
      </c>
      <c r="X284" s="1">
        <v>0</v>
      </c>
      <c r="Y284" s="1">
        <v>0</v>
      </c>
      <c r="Z284" s="1">
        <v>163.26</v>
      </c>
      <c r="AA284" s="1">
        <v>0</v>
      </c>
      <c r="AB284" s="1">
        <v>0</v>
      </c>
      <c r="AC284" s="1">
        <v>0</v>
      </c>
      <c r="AD284" s="1">
        <v>0</v>
      </c>
      <c r="AE284" s="1">
        <v>34736.25</v>
      </c>
      <c r="AF284" s="17">
        <v>43819</v>
      </c>
      <c r="AG284" s="17">
        <v>46376</v>
      </c>
      <c r="AH284" s="1">
        <v>69472.5</v>
      </c>
      <c r="AI284" s="16">
        <f t="shared" si="16"/>
        <v>0.38904109589041097</v>
      </c>
      <c r="AJ284" s="16">
        <f t="shared" si="18"/>
        <v>7.0054794520547947</v>
      </c>
      <c r="AK284" s="19">
        <v>5.6399999999999999E-2</v>
      </c>
      <c r="AL284" s="16">
        <f t="shared" si="17"/>
        <v>0.38904109589041097</v>
      </c>
      <c r="AM284" s="16">
        <f t="shared" si="19"/>
        <v>7.0054794520547947</v>
      </c>
      <c r="AN284" s="19">
        <v>5.6399999999999999E-2</v>
      </c>
      <c r="AO284" t="s">
        <v>721</v>
      </c>
      <c r="AP284" t="s">
        <v>722</v>
      </c>
      <c r="AQ284" s="20">
        <v>46234</v>
      </c>
    </row>
    <row r="285" spans="1:43" x14ac:dyDescent="0.3">
      <c r="A285" t="s">
        <v>1105</v>
      </c>
      <c r="B285" t="s">
        <v>1104</v>
      </c>
      <c r="C285">
        <v>4</v>
      </c>
      <c r="D285" t="s">
        <v>255</v>
      </c>
      <c r="E285" t="s">
        <v>716</v>
      </c>
      <c r="F285" t="s">
        <v>717</v>
      </c>
      <c r="G285" t="s">
        <v>215</v>
      </c>
      <c r="H285" t="s">
        <v>214</v>
      </c>
      <c r="I285" t="s">
        <v>832</v>
      </c>
      <c r="J285" t="s">
        <v>725</v>
      </c>
      <c r="K285" t="s">
        <v>833</v>
      </c>
      <c r="L285" t="s">
        <v>719</v>
      </c>
      <c r="M285" t="s">
        <v>720</v>
      </c>
      <c r="N285">
        <v>1</v>
      </c>
      <c r="O285">
        <v>1</v>
      </c>
      <c r="P285">
        <v>1</v>
      </c>
      <c r="Q285">
        <v>1</v>
      </c>
      <c r="R285">
        <v>1</v>
      </c>
      <c r="S285">
        <v>1</v>
      </c>
      <c r="T285">
        <v>0</v>
      </c>
      <c r="U285">
        <v>0</v>
      </c>
      <c r="V285">
        <v>0</v>
      </c>
      <c r="W285" s="1">
        <v>39825</v>
      </c>
      <c r="X285" s="1">
        <v>0</v>
      </c>
      <c r="Y285" s="1">
        <v>0</v>
      </c>
      <c r="Z285" s="1">
        <v>206.09</v>
      </c>
      <c r="AA285" s="1">
        <v>0</v>
      </c>
      <c r="AB285" s="1">
        <v>0</v>
      </c>
      <c r="AC285" s="1">
        <v>0</v>
      </c>
      <c r="AD285" s="1">
        <v>0</v>
      </c>
      <c r="AE285" s="1">
        <v>39825</v>
      </c>
      <c r="AF285" s="17">
        <v>43819</v>
      </c>
      <c r="AG285" s="17">
        <v>47107</v>
      </c>
      <c r="AH285" s="1">
        <v>53100</v>
      </c>
      <c r="AI285" s="16">
        <f t="shared" si="16"/>
        <v>2.3917808219178083</v>
      </c>
      <c r="AJ285" s="16">
        <f t="shared" si="18"/>
        <v>9.0082191780821912</v>
      </c>
      <c r="AK285" s="19">
        <v>6.2100000000000002E-2</v>
      </c>
      <c r="AL285" s="16">
        <f t="shared" si="17"/>
        <v>2.3917808219178083</v>
      </c>
      <c r="AM285" s="16">
        <f t="shared" si="19"/>
        <v>9.0082191780821912</v>
      </c>
      <c r="AN285" s="19">
        <v>6.2100000000000002E-2</v>
      </c>
      <c r="AO285" t="s">
        <v>721</v>
      </c>
      <c r="AP285" t="s">
        <v>722</v>
      </c>
      <c r="AQ285" s="20">
        <v>46234</v>
      </c>
    </row>
    <row r="286" spans="1:43" x14ac:dyDescent="0.3">
      <c r="A286" t="s">
        <v>1106</v>
      </c>
      <c r="B286" t="s">
        <v>1107</v>
      </c>
      <c r="C286">
        <v>2</v>
      </c>
      <c r="D286" t="s">
        <v>255</v>
      </c>
      <c r="E286" t="s">
        <v>716</v>
      </c>
      <c r="F286" t="s">
        <v>717</v>
      </c>
      <c r="G286" t="s">
        <v>215</v>
      </c>
      <c r="H286" t="s">
        <v>214</v>
      </c>
      <c r="I286" t="s">
        <v>832</v>
      </c>
      <c r="J286" t="s">
        <v>725</v>
      </c>
      <c r="K286" t="s">
        <v>833</v>
      </c>
      <c r="L286" t="s">
        <v>719</v>
      </c>
      <c r="M286" t="s">
        <v>720</v>
      </c>
      <c r="N286">
        <v>1</v>
      </c>
      <c r="O286">
        <v>1</v>
      </c>
      <c r="P286">
        <v>1</v>
      </c>
      <c r="Q286">
        <v>1</v>
      </c>
      <c r="R286">
        <v>1</v>
      </c>
      <c r="S286">
        <v>1</v>
      </c>
      <c r="T286">
        <v>0</v>
      </c>
      <c r="U286">
        <v>0</v>
      </c>
      <c r="V286">
        <v>0</v>
      </c>
      <c r="W286" s="1">
        <v>35400</v>
      </c>
      <c r="X286" s="1">
        <v>0</v>
      </c>
      <c r="Y286" s="1">
        <v>0</v>
      </c>
      <c r="Z286" s="1">
        <v>174.93</v>
      </c>
      <c r="AA286" s="1">
        <v>0</v>
      </c>
      <c r="AB286" s="1">
        <v>0</v>
      </c>
      <c r="AC286" s="1">
        <v>0</v>
      </c>
      <c r="AD286" s="1">
        <v>0</v>
      </c>
      <c r="AE286" s="1">
        <v>35400</v>
      </c>
      <c r="AF286" s="17">
        <v>43823</v>
      </c>
      <c r="AG286" s="17">
        <v>46745</v>
      </c>
      <c r="AH286" s="1">
        <v>53100</v>
      </c>
      <c r="AI286" s="16">
        <f t="shared" si="16"/>
        <v>1.4</v>
      </c>
      <c r="AJ286" s="16">
        <f t="shared" si="18"/>
        <v>8.0054794520547947</v>
      </c>
      <c r="AK286" s="19">
        <v>5.9299999999999999E-2</v>
      </c>
      <c r="AL286" s="16">
        <f t="shared" si="17"/>
        <v>1.4</v>
      </c>
      <c r="AM286" s="16">
        <f t="shared" si="19"/>
        <v>8.0054794520547947</v>
      </c>
      <c r="AN286" s="19">
        <v>5.9299999999999999E-2</v>
      </c>
      <c r="AO286" t="s">
        <v>721</v>
      </c>
      <c r="AP286" t="s">
        <v>722</v>
      </c>
      <c r="AQ286" s="20">
        <v>46234</v>
      </c>
    </row>
    <row r="287" spans="1:43" x14ac:dyDescent="0.3">
      <c r="A287" t="s">
        <v>1108</v>
      </c>
      <c r="B287" t="s">
        <v>1107</v>
      </c>
      <c r="C287">
        <v>3</v>
      </c>
      <c r="D287" t="s">
        <v>255</v>
      </c>
      <c r="E287" t="s">
        <v>716</v>
      </c>
      <c r="F287" t="s">
        <v>717</v>
      </c>
      <c r="G287" t="s">
        <v>215</v>
      </c>
      <c r="H287" t="s">
        <v>214</v>
      </c>
      <c r="I287" t="s">
        <v>832</v>
      </c>
      <c r="J287" t="s">
        <v>725</v>
      </c>
      <c r="K287" t="s">
        <v>833</v>
      </c>
      <c r="L287" t="s">
        <v>719</v>
      </c>
      <c r="M287" t="s">
        <v>720</v>
      </c>
      <c r="N287">
        <v>1</v>
      </c>
      <c r="O287">
        <v>1</v>
      </c>
      <c r="P287">
        <v>1</v>
      </c>
      <c r="Q287">
        <v>1</v>
      </c>
      <c r="R287">
        <v>1</v>
      </c>
      <c r="S287">
        <v>1</v>
      </c>
      <c r="T287">
        <v>0</v>
      </c>
      <c r="U287">
        <v>0</v>
      </c>
      <c r="V287">
        <v>0</v>
      </c>
      <c r="W287" s="1">
        <v>39825</v>
      </c>
      <c r="X287" s="1">
        <v>0</v>
      </c>
      <c r="Y287" s="1">
        <v>0</v>
      </c>
      <c r="Z287" s="1">
        <v>206.09</v>
      </c>
      <c r="AA287" s="1">
        <v>0</v>
      </c>
      <c r="AB287" s="1">
        <v>0</v>
      </c>
      <c r="AC287" s="1">
        <v>0</v>
      </c>
      <c r="AD287" s="1">
        <v>0</v>
      </c>
      <c r="AE287" s="1">
        <v>39825</v>
      </c>
      <c r="AF287" s="17">
        <v>43823</v>
      </c>
      <c r="AG287" s="17">
        <v>47111</v>
      </c>
      <c r="AH287" s="1">
        <v>53100</v>
      </c>
      <c r="AI287" s="16">
        <f t="shared" si="16"/>
        <v>2.4027397260273973</v>
      </c>
      <c r="AJ287" s="16">
        <f t="shared" si="18"/>
        <v>9.0082191780821912</v>
      </c>
      <c r="AK287" s="19">
        <v>6.2100000000000002E-2</v>
      </c>
      <c r="AL287" s="16">
        <f t="shared" si="17"/>
        <v>2.4027397260273973</v>
      </c>
      <c r="AM287" s="16">
        <f t="shared" si="19"/>
        <v>9.0082191780821912</v>
      </c>
      <c r="AN287" s="19">
        <v>6.2100000000000002E-2</v>
      </c>
      <c r="AO287" t="s">
        <v>721</v>
      </c>
      <c r="AP287" t="s">
        <v>722</v>
      </c>
      <c r="AQ287" s="20">
        <v>46234</v>
      </c>
    </row>
    <row r="288" spans="1:43" x14ac:dyDescent="0.3">
      <c r="A288" t="s">
        <v>1109</v>
      </c>
      <c r="B288" t="s">
        <v>1110</v>
      </c>
      <c r="C288">
        <v>2</v>
      </c>
      <c r="D288" t="s">
        <v>255</v>
      </c>
      <c r="E288" t="s">
        <v>716</v>
      </c>
      <c r="F288" t="s">
        <v>717</v>
      </c>
      <c r="G288" t="s">
        <v>215</v>
      </c>
      <c r="H288" t="s">
        <v>214</v>
      </c>
      <c r="I288" t="s">
        <v>832</v>
      </c>
      <c r="J288" t="s">
        <v>725</v>
      </c>
      <c r="K288" t="s">
        <v>833</v>
      </c>
      <c r="L288" t="s">
        <v>719</v>
      </c>
      <c r="M288" t="s">
        <v>720</v>
      </c>
      <c r="N288">
        <v>1</v>
      </c>
      <c r="O288">
        <v>1</v>
      </c>
      <c r="P288">
        <v>1</v>
      </c>
      <c r="Q288">
        <v>1</v>
      </c>
      <c r="R288">
        <v>1</v>
      </c>
      <c r="S288">
        <v>1</v>
      </c>
      <c r="T288">
        <v>0</v>
      </c>
      <c r="U288">
        <v>0</v>
      </c>
      <c r="V288">
        <v>0</v>
      </c>
      <c r="W288" s="1">
        <v>89237.5</v>
      </c>
      <c r="X288" s="1">
        <v>0</v>
      </c>
      <c r="Y288" s="1">
        <v>0</v>
      </c>
      <c r="Z288" s="1">
        <v>419.42</v>
      </c>
      <c r="AA288" s="1">
        <v>0</v>
      </c>
      <c r="AB288" s="1">
        <v>0</v>
      </c>
      <c r="AC288" s="1">
        <v>0</v>
      </c>
      <c r="AD288" s="1">
        <v>0</v>
      </c>
      <c r="AE288" s="1">
        <v>89237.5</v>
      </c>
      <c r="AF288" s="17">
        <v>43823</v>
      </c>
      <c r="AG288" s="17">
        <v>46380</v>
      </c>
      <c r="AH288" s="1">
        <v>178475</v>
      </c>
      <c r="AI288" s="16">
        <f t="shared" si="16"/>
        <v>0.4</v>
      </c>
      <c r="AJ288" s="16">
        <f t="shared" si="18"/>
        <v>7.0054794520547947</v>
      </c>
      <c r="AK288" s="19">
        <v>5.6399999999999999E-2</v>
      </c>
      <c r="AL288" s="16">
        <f t="shared" si="17"/>
        <v>0.4</v>
      </c>
      <c r="AM288" s="16">
        <f t="shared" si="19"/>
        <v>7.0054794520547947</v>
      </c>
      <c r="AN288" s="19">
        <v>5.6399999999999999E-2</v>
      </c>
      <c r="AO288" t="s">
        <v>721</v>
      </c>
      <c r="AP288" t="s">
        <v>722</v>
      </c>
      <c r="AQ288" s="20">
        <v>46234</v>
      </c>
    </row>
    <row r="289" spans="1:43" x14ac:dyDescent="0.3">
      <c r="A289" t="s">
        <v>1111</v>
      </c>
      <c r="B289" t="s">
        <v>1110</v>
      </c>
      <c r="C289">
        <v>3</v>
      </c>
      <c r="D289" t="s">
        <v>255</v>
      </c>
      <c r="E289" t="s">
        <v>716</v>
      </c>
      <c r="F289" t="s">
        <v>717</v>
      </c>
      <c r="G289" t="s">
        <v>215</v>
      </c>
      <c r="H289" t="s">
        <v>214</v>
      </c>
      <c r="I289" t="s">
        <v>832</v>
      </c>
      <c r="J289" t="s">
        <v>725</v>
      </c>
      <c r="K289" t="s">
        <v>833</v>
      </c>
      <c r="L289" t="s">
        <v>719</v>
      </c>
      <c r="M289" t="s">
        <v>720</v>
      </c>
      <c r="N289">
        <v>1</v>
      </c>
      <c r="O289">
        <v>1</v>
      </c>
      <c r="P289">
        <v>1</v>
      </c>
      <c r="Q289">
        <v>1</v>
      </c>
      <c r="R289">
        <v>1</v>
      </c>
      <c r="S289">
        <v>1</v>
      </c>
      <c r="T289">
        <v>0</v>
      </c>
      <c r="U289">
        <v>0</v>
      </c>
      <c r="V289">
        <v>0</v>
      </c>
      <c r="W289" s="1">
        <v>35400</v>
      </c>
      <c r="X289" s="1">
        <v>0</v>
      </c>
      <c r="Y289" s="1">
        <v>0</v>
      </c>
      <c r="Z289" s="1">
        <v>174.93</v>
      </c>
      <c r="AA289" s="1">
        <v>0</v>
      </c>
      <c r="AB289" s="1">
        <v>0</v>
      </c>
      <c r="AC289" s="1">
        <v>0</v>
      </c>
      <c r="AD289" s="1">
        <v>0</v>
      </c>
      <c r="AE289" s="1">
        <v>35400</v>
      </c>
      <c r="AF289" s="17">
        <v>43823</v>
      </c>
      <c r="AG289" s="17">
        <v>46745</v>
      </c>
      <c r="AH289" s="1">
        <v>53100</v>
      </c>
      <c r="AI289" s="16">
        <f t="shared" si="16"/>
        <v>1.4</v>
      </c>
      <c r="AJ289" s="16">
        <f t="shared" si="18"/>
        <v>8.0054794520547947</v>
      </c>
      <c r="AK289" s="19">
        <v>5.9299999999999999E-2</v>
      </c>
      <c r="AL289" s="16">
        <f t="shared" si="17"/>
        <v>1.4</v>
      </c>
      <c r="AM289" s="16">
        <f t="shared" si="19"/>
        <v>8.0054794520547947</v>
      </c>
      <c r="AN289" s="19">
        <v>5.9299999999999999E-2</v>
      </c>
      <c r="AO289" t="s">
        <v>721</v>
      </c>
      <c r="AP289" t="s">
        <v>722</v>
      </c>
      <c r="AQ289" s="20">
        <v>46234</v>
      </c>
    </row>
    <row r="290" spans="1:43" x14ac:dyDescent="0.3">
      <c r="A290" t="s">
        <v>1112</v>
      </c>
      <c r="B290" t="s">
        <v>1113</v>
      </c>
      <c r="C290">
        <v>3</v>
      </c>
      <c r="D290" t="s">
        <v>255</v>
      </c>
      <c r="E290" t="s">
        <v>716</v>
      </c>
      <c r="F290" t="s">
        <v>717</v>
      </c>
      <c r="G290" t="s">
        <v>215</v>
      </c>
      <c r="H290" t="s">
        <v>214</v>
      </c>
      <c r="I290" t="s">
        <v>832</v>
      </c>
      <c r="J290" t="s">
        <v>725</v>
      </c>
      <c r="K290" t="s">
        <v>833</v>
      </c>
      <c r="L290" t="s">
        <v>719</v>
      </c>
      <c r="M290" t="s">
        <v>720</v>
      </c>
      <c r="N290">
        <v>1</v>
      </c>
      <c r="O290">
        <v>1</v>
      </c>
      <c r="P290">
        <v>1</v>
      </c>
      <c r="Q290">
        <v>1</v>
      </c>
      <c r="R290">
        <v>1</v>
      </c>
      <c r="S290">
        <v>1</v>
      </c>
      <c r="T290">
        <v>0</v>
      </c>
      <c r="U290">
        <v>0</v>
      </c>
      <c r="V290">
        <v>0</v>
      </c>
      <c r="W290" s="1">
        <v>53100</v>
      </c>
      <c r="X290" s="1">
        <v>0</v>
      </c>
      <c r="Y290" s="1">
        <v>0</v>
      </c>
      <c r="Z290" s="1">
        <v>249.57</v>
      </c>
      <c r="AA290" s="1">
        <v>0</v>
      </c>
      <c r="AB290" s="1">
        <v>0</v>
      </c>
      <c r="AC290" s="1">
        <v>0</v>
      </c>
      <c r="AD290" s="1">
        <v>0</v>
      </c>
      <c r="AE290" s="1">
        <v>53100</v>
      </c>
      <c r="AF290" s="17">
        <v>43823</v>
      </c>
      <c r="AG290" s="17">
        <v>46380</v>
      </c>
      <c r="AH290" s="1">
        <v>106200</v>
      </c>
      <c r="AI290" s="16">
        <f t="shared" si="16"/>
        <v>0.4</v>
      </c>
      <c r="AJ290" s="16">
        <f t="shared" si="18"/>
        <v>7.0054794520547947</v>
      </c>
      <c r="AK290" s="19">
        <v>5.6399999999999999E-2</v>
      </c>
      <c r="AL290" s="16">
        <f t="shared" si="17"/>
        <v>0.4</v>
      </c>
      <c r="AM290" s="16">
        <f t="shared" si="19"/>
        <v>7.0054794520547947</v>
      </c>
      <c r="AN290" s="19">
        <v>5.6399999999999999E-2</v>
      </c>
      <c r="AO290" t="s">
        <v>721</v>
      </c>
      <c r="AP290" t="s">
        <v>722</v>
      </c>
      <c r="AQ290" s="20">
        <v>46234</v>
      </c>
    </row>
    <row r="291" spans="1:43" x14ac:dyDescent="0.3">
      <c r="A291" t="s">
        <v>1114</v>
      </c>
      <c r="B291" t="s">
        <v>1113</v>
      </c>
      <c r="C291">
        <v>4</v>
      </c>
      <c r="D291" t="s">
        <v>255</v>
      </c>
      <c r="E291" t="s">
        <v>716</v>
      </c>
      <c r="F291" t="s">
        <v>717</v>
      </c>
      <c r="G291" t="s">
        <v>215</v>
      </c>
      <c r="H291" t="s">
        <v>214</v>
      </c>
      <c r="I291" t="s">
        <v>832</v>
      </c>
      <c r="J291" t="s">
        <v>725</v>
      </c>
      <c r="K291" t="s">
        <v>833</v>
      </c>
      <c r="L291" t="s">
        <v>719</v>
      </c>
      <c r="M291" t="s">
        <v>720</v>
      </c>
      <c r="N291">
        <v>1</v>
      </c>
      <c r="O291">
        <v>1</v>
      </c>
      <c r="P291">
        <v>1</v>
      </c>
      <c r="Q291">
        <v>1</v>
      </c>
      <c r="R291">
        <v>1</v>
      </c>
      <c r="S291">
        <v>1</v>
      </c>
      <c r="T291">
        <v>0</v>
      </c>
      <c r="U291">
        <v>0</v>
      </c>
      <c r="V291">
        <v>0</v>
      </c>
      <c r="W291" s="1">
        <v>54476.66</v>
      </c>
      <c r="X291" s="1">
        <v>0</v>
      </c>
      <c r="Y291" s="1">
        <v>0</v>
      </c>
      <c r="Z291" s="1">
        <v>269.20999999999998</v>
      </c>
      <c r="AA291" s="1">
        <v>0</v>
      </c>
      <c r="AB291" s="1">
        <v>0</v>
      </c>
      <c r="AC291" s="1">
        <v>0</v>
      </c>
      <c r="AD291" s="1">
        <v>0</v>
      </c>
      <c r="AE291" s="1">
        <v>54476.66</v>
      </c>
      <c r="AF291" s="17">
        <v>43823</v>
      </c>
      <c r="AG291" s="17">
        <v>46745</v>
      </c>
      <c r="AH291" s="1">
        <v>81715</v>
      </c>
      <c r="AI291" s="16">
        <f t="shared" si="16"/>
        <v>1.4</v>
      </c>
      <c r="AJ291" s="16">
        <f t="shared" si="18"/>
        <v>8.0054794520547947</v>
      </c>
      <c r="AK291" s="19">
        <v>5.9299999999999999E-2</v>
      </c>
      <c r="AL291" s="16">
        <f t="shared" si="17"/>
        <v>1.4</v>
      </c>
      <c r="AM291" s="16">
        <f t="shared" si="19"/>
        <v>8.0054794520547947</v>
      </c>
      <c r="AN291" s="19">
        <v>5.9299999999999999E-2</v>
      </c>
      <c r="AO291" t="s">
        <v>721</v>
      </c>
      <c r="AP291" t="s">
        <v>722</v>
      </c>
      <c r="AQ291" s="20">
        <v>46234</v>
      </c>
    </row>
    <row r="292" spans="1:43" x14ac:dyDescent="0.3">
      <c r="A292" t="s">
        <v>1115</v>
      </c>
      <c r="B292" t="s">
        <v>1116</v>
      </c>
      <c r="C292">
        <v>1</v>
      </c>
      <c r="D292" t="s">
        <v>255</v>
      </c>
      <c r="E292" t="s">
        <v>716</v>
      </c>
      <c r="F292" t="s">
        <v>717</v>
      </c>
      <c r="G292" t="s">
        <v>215</v>
      </c>
      <c r="H292" t="s">
        <v>214</v>
      </c>
      <c r="I292" t="s">
        <v>832</v>
      </c>
      <c r="J292" t="s">
        <v>725</v>
      </c>
      <c r="K292" t="s">
        <v>833</v>
      </c>
      <c r="L292" t="s">
        <v>719</v>
      </c>
      <c r="M292" t="s">
        <v>720</v>
      </c>
      <c r="N292">
        <v>1</v>
      </c>
      <c r="O292">
        <v>1</v>
      </c>
      <c r="P292">
        <v>1</v>
      </c>
      <c r="Q292">
        <v>1</v>
      </c>
      <c r="R292">
        <v>1</v>
      </c>
      <c r="S292">
        <v>1</v>
      </c>
      <c r="T292">
        <v>0</v>
      </c>
      <c r="U292">
        <v>0</v>
      </c>
      <c r="V292">
        <v>0</v>
      </c>
      <c r="W292" s="1">
        <v>35400</v>
      </c>
      <c r="X292" s="1">
        <v>0</v>
      </c>
      <c r="Y292" s="1">
        <v>0</v>
      </c>
      <c r="Z292" s="1">
        <v>174.93</v>
      </c>
      <c r="AA292" s="1">
        <v>0</v>
      </c>
      <c r="AB292" s="1">
        <v>0</v>
      </c>
      <c r="AC292" s="1">
        <v>0</v>
      </c>
      <c r="AD292" s="1">
        <v>0</v>
      </c>
      <c r="AE292" s="1">
        <v>35400</v>
      </c>
      <c r="AF292" s="17">
        <v>43825</v>
      </c>
      <c r="AG292" s="17">
        <v>46747</v>
      </c>
      <c r="AH292" s="1">
        <v>53100</v>
      </c>
      <c r="AI292" s="16">
        <f t="shared" si="16"/>
        <v>1.4054794520547946</v>
      </c>
      <c r="AJ292" s="16">
        <f t="shared" si="18"/>
        <v>8.0054794520547947</v>
      </c>
      <c r="AK292" s="19">
        <v>5.9299999999999999E-2</v>
      </c>
      <c r="AL292" s="16">
        <f t="shared" si="17"/>
        <v>1.4054794520547946</v>
      </c>
      <c r="AM292" s="16">
        <f t="shared" si="19"/>
        <v>8.0054794520547947</v>
      </c>
      <c r="AN292" s="19">
        <v>5.9299999999999999E-2</v>
      </c>
      <c r="AO292" t="s">
        <v>721</v>
      </c>
      <c r="AP292" t="s">
        <v>722</v>
      </c>
      <c r="AQ292" s="20">
        <v>46234</v>
      </c>
    </row>
    <row r="293" spans="1:43" x14ac:dyDescent="0.3">
      <c r="A293" t="s">
        <v>1117</v>
      </c>
      <c r="B293" t="s">
        <v>1118</v>
      </c>
      <c r="C293">
        <v>7</v>
      </c>
      <c r="D293" t="s">
        <v>255</v>
      </c>
      <c r="E293" t="s">
        <v>716</v>
      </c>
      <c r="F293" t="s">
        <v>717</v>
      </c>
      <c r="G293" t="s">
        <v>215</v>
      </c>
      <c r="H293" t="s">
        <v>214</v>
      </c>
      <c r="I293" t="s">
        <v>832</v>
      </c>
      <c r="J293" t="s">
        <v>725</v>
      </c>
      <c r="K293" t="s">
        <v>833</v>
      </c>
      <c r="L293" t="s">
        <v>719</v>
      </c>
      <c r="M293" t="s">
        <v>720</v>
      </c>
      <c r="N293">
        <v>1</v>
      </c>
      <c r="O293">
        <v>1</v>
      </c>
      <c r="P293">
        <v>1</v>
      </c>
      <c r="Q293">
        <v>1</v>
      </c>
      <c r="R293">
        <v>1</v>
      </c>
      <c r="S293">
        <v>1</v>
      </c>
      <c r="T293">
        <v>0</v>
      </c>
      <c r="U293">
        <v>0</v>
      </c>
      <c r="V293">
        <v>0</v>
      </c>
      <c r="W293" s="1">
        <v>259747.5</v>
      </c>
      <c r="X293" s="1">
        <v>0</v>
      </c>
      <c r="Y293" s="1">
        <v>0</v>
      </c>
      <c r="Z293" s="1">
        <v>1220.81</v>
      </c>
      <c r="AA293" s="1">
        <v>0</v>
      </c>
      <c r="AB293" s="1">
        <v>0</v>
      </c>
      <c r="AC293" s="1">
        <v>0</v>
      </c>
      <c r="AD293" s="1">
        <v>0</v>
      </c>
      <c r="AE293" s="1">
        <v>259747.5</v>
      </c>
      <c r="AF293" s="17">
        <v>43825</v>
      </c>
      <c r="AG293" s="17">
        <v>46382</v>
      </c>
      <c r="AH293" s="1">
        <v>519495</v>
      </c>
      <c r="AI293" s="16">
        <f t="shared" si="16"/>
        <v>0.40547945205479452</v>
      </c>
      <c r="AJ293" s="16">
        <f t="shared" si="18"/>
        <v>7.0054794520547947</v>
      </c>
      <c r="AK293" s="19">
        <v>5.6399999999999999E-2</v>
      </c>
      <c r="AL293" s="16">
        <f t="shared" si="17"/>
        <v>0.40547945205479452</v>
      </c>
      <c r="AM293" s="16">
        <f t="shared" si="19"/>
        <v>7.0054794520547947</v>
      </c>
      <c r="AN293" s="19">
        <v>5.6399999999999999E-2</v>
      </c>
      <c r="AO293" t="s">
        <v>721</v>
      </c>
      <c r="AP293" t="s">
        <v>722</v>
      </c>
      <c r="AQ293" s="20">
        <v>46234</v>
      </c>
    </row>
    <row r="294" spans="1:43" x14ac:dyDescent="0.3">
      <c r="A294" t="s">
        <v>1119</v>
      </c>
      <c r="B294" t="s">
        <v>1118</v>
      </c>
      <c r="C294">
        <v>8</v>
      </c>
      <c r="D294" t="s">
        <v>255</v>
      </c>
      <c r="E294" t="s">
        <v>716</v>
      </c>
      <c r="F294" t="s">
        <v>717</v>
      </c>
      <c r="G294" t="s">
        <v>215</v>
      </c>
      <c r="H294" t="s">
        <v>214</v>
      </c>
      <c r="I294" t="s">
        <v>832</v>
      </c>
      <c r="J294" t="s">
        <v>725</v>
      </c>
      <c r="K294" t="s">
        <v>833</v>
      </c>
      <c r="L294" t="s">
        <v>719</v>
      </c>
      <c r="M294" t="s">
        <v>720</v>
      </c>
      <c r="N294">
        <v>1</v>
      </c>
      <c r="O294">
        <v>1</v>
      </c>
      <c r="P294">
        <v>1</v>
      </c>
      <c r="Q294">
        <v>1</v>
      </c>
      <c r="R294">
        <v>1</v>
      </c>
      <c r="S294">
        <v>1</v>
      </c>
      <c r="T294">
        <v>0</v>
      </c>
      <c r="U294">
        <v>0</v>
      </c>
      <c r="V294">
        <v>0</v>
      </c>
      <c r="W294" s="1">
        <v>31270</v>
      </c>
      <c r="X294" s="1">
        <v>0</v>
      </c>
      <c r="Y294" s="1">
        <v>0</v>
      </c>
      <c r="Z294" s="1">
        <v>154.53</v>
      </c>
      <c r="AA294" s="1">
        <v>0</v>
      </c>
      <c r="AB294" s="1">
        <v>0</v>
      </c>
      <c r="AC294" s="1">
        <v>0</v>
      </c>
      <c r="AD294" s="1">
        <v>0</v>
      </c>
      <c r="AE294" s="1">
        <v>31270</v>
      </c>
      <c r="AF294" s="17">
        <v>43825</v>
      </c>
      <c r="AG294" s="17">
        <v>46747</v>
      </c>
      <c r="AH294" s="1">
        <v>46905</v>
      </c>
      <c r="AI294" s="16">
        <f t="shared" si="16"/>
        <v>1.4054794520547946</v>
      </c>
      <c r="AJ294" s="16">
        <f t="shared" si="18"/>
        <v>8.0054794520547947</v>
      </c>
      <c r="AK294" s="19">
        <v>5.9299999999999999E-2</v>
      </c>
      <c r="AL294" s="16">
        <f t="shared" si="17"/>
        <v>1.4054794520547946</v>
      </c>
      <c r="AM294" s="16">
        <f t="shared" si="19"/>
        <v>8.0054794520547947</v>
      </c>
      <c r="AN294" s="19">
        <v>5.9299999999999999E-2</v>
      </c>
      <c r="AO294" t="s">
        <v>721</v>
      </c>
      <c r="AP294" t="s">
        <v>722</v>
      </c>
      <c r="AQ294" s="20">
        <v>46234</v>
      </c>
    </row>
    <row r="295" spans="1:43" x14ac:dyDescent="0.3">
      <c r="A295" t="s">
        <v>1120</v>
      </c>
      <c r="B295" t="s">
        <v>1118</v>
      </c>
      <c r="C295">
        <v>9</v>
      </c>
      <c r="D295" t="s">
        <v>255</v>
      </c>
      <c r="E295" t="s">
        <v>716</v>
      </c>
      <c r="F295" t="s">
        <v>717</v>
      </c>
      <c r="G295" t="s">
        <v>215</v>
      </c>
      <c r="H295" t="s">
        <v>214</v>
      </c>
      <c r="I295" t="s">
        <v>832</v>
      </c>
      <c r="J295" t="s">
        <v>725</v>
      </c>
      <c r="K295" t="s">
        <v>833</v>
      </c>
      <c r="L295" t="s">
        <v>719</v>
      </c>
      <c r="M295" t="s">
        <v>720</v>
      </c>
      <c r="N295">
        <v>1</v>
      </c>
      <c r="O295">
        <v>1</v>
      </c>
      <c r="P295">
        <v>1</v>
      </c>
      <c r="Q295">
        <v>1</v>
      </c>
      <c r="R295">
        <v>1</v>
      </c>
      <c r="S295">
        <v>1</v>
      </c>
      <c r="T295">
        <v>0</v>
      </c>
      <c r="U295">
        <v>0</v>
      </c>
      <c r="V295">
        <v>0</v>
      </c>
      <c r="W295" s="1">
        <v>154875</v>
      </c>
      <c r="X295" s="1">
        <v>0</v>
      </c>
      <c r="Y295" s="1">
        <v>0</v>
      </c>
      <c r="Z295" s="1">
        <v>801.48</v>
      </c>
      <c r="AA295" s="1">
        <v>0</v>
      </c>
      <c r="AB295" s="1">
        <v>0</v>
      </c>
      <c r="AC295" s="1">
        <v>0</v>
      </c>
      <c r="AD295" s="1">
        <v>0</v>
      </c>
      <c r="AE295" s="1">
        <v>154875</v>
      </c>
      <c r="AF295" s="17">
        <v>43825</v>
      </c>
      <c r="AG295" s="17">
        <v>47113</v>
      </c>
      <c r="AH295" s="1">
        <v>206500</v>
      </c>
      <c r="AI295" s="16">
        <f t="shared" si="16"/>
        <v>2.408219178082192</v>
      </c>
      <c r="AJ295" s="16">
        <f t="shared" si="18"/>
        <v>9.0082191780821912</v>
      </c>
      <c r="AK295" s="19">
        <v>6.2100000000000002E-2</v>
      </c>
      <c r="AL295" s="16">
        <f t="shared" si="17"/>
        <v>2.408219178082192</v>
      </c>
      <c r="AM295" s="16">
        <f t="shared" si="19"/>
        <v>9.0082191780821912</v>
      </c>
      <c r="AN295" s="19">
        <v>6.2100000000000002E-2</v>
      </c>
      <c r="AO295" t="s">
        <v>721</v>
      </c>
      <c r="AP295" t="s">
        <v>722</v>
      </c>
      <c r="AQ295" s="20">
        <v>46234</v>
      </c>
    </row>
    <row r="296" spans="1:43" x14ac:dyDescent="0.3">
      <c r="A296" t="s">
        <v>1121</v>
      </c>
      <c r="B296" t="s">
        <v>1122</v>
      </c>
      <c r="C296">
        <v>1</v>
      </c>
      <c r="D296" t="s">
        <v>255</v>
      </c>
      <c r="E296" t="s">
        <v>716</v>
      </c>
      <c r="F296" t="s">
        <v>717</v>
      </c>
      <c r="G296" t="s">
        <v>215</v>
      </c>
      <c r="H296" t="s">
        <v>214</v>
      </c>
      <c r="I296" t="s">
        <v>832</v>
      </c>
      <c r="J296" t="s">
        <v>725</v>
      </c>
      <c r="K296" t="s">
        <v>833</v>
      </c>
      <c r="L296" t="s">
        <v>719</v>
      </c>
      <c r="M296" t="s">
        <v>720</v>
      </c>
      <c r="N296">
        <v>1</v>
      </c>
      <c r="O296">
        <v>1</v>
      </c>
      <c r="P296">
        <v>1</v>
      </c>
      <c r="Q296">
        <v>1</v>
      </c>
      <c r="R296">
        <v>1</v>
      </c>
      <c r="S296">
        <v>1</v>
      </c>
      <c r="T296">
        <v>0</v>
      </c>
      <c r="U296">
        <v>0</v>
      </c>
      <c r="V296">
        <v>0</v>
      </c>
      <c r="W296" s="1">
        <v>26550</v>
      </c>
      <c r="X296" s="1">
        <v>0</v>
      </c>
      <c r="Y296" s="1">
        <v>0</v>
      </c>
      <c r="Z296" s="1">
        <v>124.78</v>
      </c>
      <c r="AA296" s="1">
        <v>0</v>
      </c>
      <c r="AB296" s="1">
        <v>0</v>
      </c>
      <c r="AC296" s="1">
        <v>0</v>
      </c>
      <c r="AD296" s="1">
        <v>0</v>
      </c>
      <c r="AE296" s="1">
        <v>26550</v>
      </c>
      <c r="AF296" s="17">
        <v>43825</v>
      </c>
      <c r="AG296" s="17">
        <v>46382</v>
      </c>
      <c r="AH296" s="1">
        <v>53100</v>
      </c>
      <c r="AI296" s="16">
        <f t="shared" si="16"/>
        <v>0.40547945205479452</v>
      </c>
      <c r="AJ296" s="16">
        <f t="shared" si="18"/>
        <v>7.0054794520547947</v>
      </c>
      <c r="AK296" s="19">
        <v>5.6399999999999999E-2</v>
      </c>
      <c r="AL296" s="16">
        <f t="shared" si="17"/>
        <v>0.40547945205479452</v>
      </c>
      <c r="AM296" s="16">
        <f t="shared" si="19"/>
        <v>7.0054794520547947</v>
      </c>
      <c r="AN296" s="19">
        <v>5.6399999999999999E-2</v>
      </c>
      <c r="AO296" t="s">
        <v>721</v>
      </c>
      <c r="AP296" t="s">
        <v>722</v>
      </c>
      <c r="AQ296" s="20">
        <v>46234</v>
      </c>
    </row>
    <row r="297" spans="1:43" x14ac:dyDescent="0.3">
      <c r="A297" t="s">
        <v>1123</v>
      </c>
      <c r="B297" t="s">
        <v>1124</v>
      </c>
      <c r="C297">
        <v>2</v>
      </c>
      <c r="D297" t="s">
        <v>255</v>
      </c>
      <c r="E297" t="s">
        <v>716</v>
      </c>
      <c r="F297" t="s">
        <v>717</v>
      </c>
      <c r="G297" t="s">
        <v>215</v>
      </c>
      <c r="H297" t="s">
        <v>214</v>
      </c>
      <c r="I297" t="s">
        <v>832</v>
      </c>
      <c r="J297" t="s">
        <v>725</v>
      </c>
      <c r="K297" t="s">
        <v>833</v>
      </c>
      <c r="L297" t="s">
        <v>719</v>
      </c>
      <c r="M297" t="s">
        <v>720</v>
      </c>
      <c r="N297">
        <v>1</v>
      </c>
      <c r="O297">
        <v>1</v>
      </c>
      <c r="P297">
        <v>1</v>
      </c>
      <c r="Q297">
        <v>1</v>
      </c>
      <c r="R297">
        <v>1</v>
      </c>
      <c r="S297">
        <v>1</v>
      </c>
      <c r="T297">
        <v>0</v>
      </c>
      <c r="U297">
        <v>0</v>
      </c>
      <c r="V297">
        <v>0</v>
      </c>
      <c r="W297" s="1">
        <v>23010</v>
      </c>
      <c r="X297" s="1">
        <v>0</v>
      </c>
      <c r="Y297" s="1">
        <v>0</v>
      </c>
      <c r="Z297" s="1">
        <v>108.15</v>
      </c>
      <c r="AA297" s="1">
        <v>0</v>
      </c>
      <c r="AB297" s="1">
        <v>0</v>
      </c>
      <c r="AC297" s="1">
        <v>0</v>
      </c>
      <c r="AD297" s="1">
        <v>0</v>
      </c>
      <c r="AE297" s="1">
        <v>23010</v>
      </c>
      <c r="AF297" s="17">
        <v>43825</v>
      </c>
      <c r="AG297" s="17">
        <v>46382</v>
      </c>
      <c r="AH297" s="1">
        <v>46020</v>
      </c>
      <c r="AI297" s="16">
        <f t="shared" si="16"/>
        <v>0.40547945205479452</v>
      </c>
      <c r="AJ297" s="16">
        <f t="shared" si="18"/>
        <v>7.0054794520547947</v>
      </c>
      <c r="AK297" s="19">
        <v>5.6399999999999999E-2</v>
      </c>
      <c r="AL297" s="16">
        <f t="shared" si="17"/>
        <v>0.40547945205479452</v>
      </c>
      <c r="AM297" s="16">
        <f t="shared" si="19"/>
        <v>7.0054794520547947</v>
      </c>
      <c r="AN297" s="19">
        <v>5.6399999999999999E-2</v>
      </c>
      <c r="AO297" t="s">
        <v>721</v>
      </c>
      <c r="AP297" t="s">
        <v>722</v>
      </c>
      <c r="AQ297" s="20">
        <v>46234</v>
      </c>
    </row>
    <row r="298" spans="1:43" x14ac:dyDescent="0.3">
      <c r="A298" t="s">
        <v>1125</v>
      </c>
      <c r="B298" t="s">
        <v>1124</v>
      </c>
      <c r="C298">
        <v>3</v>
      </c>
      <c r="D298" t="s">
        <v>255</v>
      </c>
      <c r="E298" t="s">
        <v>716</v>
      </c>
      <c r="F298" t="s">
        <v>717</v>
      </c>
      <c r="G298" t="s">
        <v>215</v>
      </c>
      <c r="H298" t="s">
        <v>214</v>
      </c>
      <c r="I298" t="s">
        <v>832</v>
      </c>
      <c r="J298" t="s">
        <v>725</v>
      </c>
      <c r="K298" t="s">
        <v>833</v>
      </c>
      <c r="L298" t="s">
        <v>719</v>
      </c>
      <c r="M298" t="s">
        <v>720</v>
      </c>
      <c r="N298">
        <v>1</v>
      </c>
      <c r="O298">
        <v>1</v>
      </c>
      <c r="P298">
        <v>1</v>
      </c>
      <c r="Q298">
        <v>1</v>
      </c>
      <c r="R298">
        <v>1</v>
      </c>
      <c r="S298">
        <v>1</v>
      </c>
      <c r="T298">
        <v>0</v>
      </c>
      <c r="U298">
        <v>0</v>
      </c>
      <c r="V298">
        <v>0</v>
      </c>
      <c r="W298" s="1">
        <v>28516.66</v>
      </c>
      <c r="X298" s="1">
        <v>0</v>
      </c>
      <c r="Y298" s="1">
        <v>0</v>
      </c>
      <c r="Z298" s="1">
        <v>140.91999999999999</v>
      </c>
      <c r="AA298" s="1">
        <v>0</v>
      </c>
      <c r="AB298" s="1">
        <v>0</v>
      </c>
      <c r="AC298" s="1">
        <v>0</v>
      </c>
      <c r="AD298" s="1">
        <v>0</v>
      </c>
      <c r="AE298" s="1">
        <v>28516.66</v>
      </c>
      <c r="AF298" s="17">
        <v>43825</v>
      </c>
      <c r="AG298" s="17">
        <v>46747</v>
      </c>
      <c r="AH298" s="1">
        <v>42775</v>
      </c>
      <c r="AI298" s="16">
        <f t="shared" si="16"/>
        <v>1.4054794520547946</v>
      </c>
      <c r="AJ298" s="16">
        <f t="shared" si="18"/>
        <v>8.0054794520547947</v>
      </c>
      <c r="AK298" s="19">
        <v>5.9299999999999999E-2</v>
      </c>
      <c r="AL298" s="16">
        <f t="shared" si="17"/>
        <v>1.4054794520547946</v>
      </c>
      <c r="AM298" s="16">
        <f t="shared" si="19"/>
        <v>8.0054794520547947</v>
      </c>
      <c r="AN298" s="19">
        <v>5.9299999999999999E-2</v>
      </c>
      <c r="AO298" t="s">
        <v>721</v>
      </c>
      <c r="AP298" t="s">
        <v>722</v>
      </c>
      <c r="AQ298" s="20">
        <v>46234</v>
      </c>
    </row>
    <row r="299" spans="1:43" x14ac:dyDescent="0.3">
      <c r="A299" t="s">
        <v>1126</v>
      </c>
      <c r="B299" t="s">
        <v>1124</v>
      </c>
      <c r="C299">
        <v>4</v>
      </c>
      <c r="D299" t="s">
        <v>255</v>
      </c>
      <c r="E299" t="s">
        <v>716</v>
      </c>
      <c r="F299" t="s">
        <v>717</v>
      </c>
      <c r="G299" t="s">
        <v>215</v>
      </c>
      <c r="H299" t="s">
        <v>214</v>
      </c>
      <c r="I299" t="s">
        <v>832</v>
      </c>
      <c r="J299" t="s">
        <v>725</v>
      </c>
      <c r="K299" t="s">
        <v>833</v>
      </c>
      <c r="L299" t="s">
        <v>719</v>
      </c>
      <c r="M299" t="s">
        <v>720</v>
      </c>
      <c r="N299">
        <v>1</v>
      </c>
      <c r="O299">
        <v>1</v>
      </c>
      <c r="P299">
        <v>1</v>
      </c>
      <c r="Q299">
        <v>1</v>
      </c>
      <c r="R299">
        <v>1</v>
      </c>
      <c r="S299">
        <v>1</v>
      </c>
      <c r="T299">
        <v>0</v>
      </c>
      <c r="U299">
        <v>0</v>
      </c>
      <c r="V299">
        <v>0</v>
      </c>
      <c r="W299" s="1">
        <v>61065</v>
      </c>
      <c r="X299" s="1">
        <v>0</v>
      </c>
      <c r="Y299" s="1">
        <v>0</v>
      </c>
      <c r="Z299" s="1">
        <v>316.01</v>
      </c>
      <c r="AA299" s="1">
        <v>0</v>
      </c>
      <c r="AB299" s="1">
        <v>0</v>
      </c>
      <c r="AC299" s="1">
        <v>0</v>
      </c>
      <c r="AD299" s="1">
        <v>0</v>
      </c>
      <c r="AE299" s="1">
        <v>61065</v>
      </c>
      <c r="AF299" s="17">
        <v>43825</v>
      </c>
      <c r="AG299" s="17">
        <v>47113</v>
      </c>
      <c r="AH299" s="1">
        <v>81420</v>
      </c>
      <c r="AI299" s="16">
        <f t="shared" si="16"/>
        <v>2.408219178082192</v>
      </c>
      <c r="AJ299" s="16">
        <f t="shared" si="18"/>
        <v>9.0082191780821912</v>
      </c>
      <c r="AK299" s="19">
        <v>6.2100000000000002E-2</v>
      </c>
      <c r="AL299" s="16">
        <f t="shared" si="17"/>
        <v>2.408219178082192</v>
      </c>
      <c r="AM299" s="16">
        <f t="shared" si="19"/>
        <v>9.0082191780821912</v>
      </c>
      <c r="AN299" s="19">
        <v>6.2100000000000002E-2</v>
      </c>
      <c r="AO299" t="s">
        <v>721</v>
      </c>
      <c r="AP299" t="s">
        <v>722</v>
      </c>
      <c r="AQ299" s="20">
        <v>46234</v>
      </c>
    </row>
    <row r="300" spans="1:43" x14ac:dyDescent="0.3">
      <c r="A300" t="s">
        <v>1127</v>
      </c>
      <c r="B300" t="s">
        <v>1128</v>
      </c>
      <c r="C300">
        <v>1</v>
      </c>
      <c r="D300" t="s">
        <v>255</v>
      </c>
      <c r="E300" t="s">
        <v>716</v>
      </c>
      <c r="F300" t="s">
        <v>717</v>
      </c>
      <c r="G300" t="s">
        <v>213</v>
      </c>
      <c r="H300" t="s">
        <v>214</v>
      </c>
      <c r="I300" t="s">
        <v>724</v>
      </c>
      <c r="J300" t="s">
        <v>725</v>
      </c>
      <c r="K300" t="s">
        <v>726</v>
      </c>
      <c r="L300" t="s">
        <v>719</v>
      </c>
      <c r="M300" t="s">
        <v>720</v>
      </c>
      <c r="N300">
        <v>1</v>
      </c>
      <c r="O300">
        <v>1</v>
      </c>
      <c r="P300">
        <v>1</v>
      </c>
      <c r="Q300">
        <v>1</v>
      </c>
      <c r="R300">
        <v>1</v>
      </c>
      <c r="S300">
        <v>1</v>
      </c>
      <c r="T300">
        <v>0</v>
      </c>
      <c r="U300">
        <v>0</v>
      </c>
      <c r="V300">
        <v>0</v>
      </c>
      <c r="W300" s="1">
        <v>3000000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3000000</v>
      </c>
      <c r="AF300" s="17">
        <v>43826</v>
      </c>
      <c r="AG300" s="17">
        <v>46383</v>
      </c>
      <c r="AH300" s="1">
        <v>3000000</v>
      </c>
      <c r="AI300" s="16">
        <f t="shared" si="16"/>
        <v>0.40821917808219177</v>
      </c>
      <c r="AJ300" s="16">
        <f t="shared" si="18"/>
        <v>7.0054794520547947</v>
      </c>
      <c r="AK300" s="19">
        <v>8.5000000000000006E-2</v>
      </c>
      <c r="AL300" s="16">
        <f t="shared" si="17"/>
        <v>0.40821917808219177</v>
      </c>
      <c r="AM300" s="16">
        <f t="shared" si="19"/>
        <v>7.0054794520547947</v>
      </c>
      <c r="AN300" s="19">
        <v>8.5000000000000006E-2</v>
      </c>
      <c r="AO300" t="s">
        <v>721</v>
      </c>
      <c r="AP300" t="s">
        <v>722</v>
      </c>
      <c r="AQ300" s="20">
        <v>46234</v>
      </c>
    </row>
    <row r="301" spans="1:43" x14ac:dyDescent="0.3">
      <c r="A301" t="s">
        <v>1129</v>
      </c>
      <c r="B301" t="s">
        <v>1130</v>
      </c>
      <c r="C301">
        <v>1</v>
      </c>
      <c r="D301" t="s">
        <v>255</v>
      </c>
      <c r="E301" t="s">
        <v>716</v>
      </c>
      <c r="F301" t="s">
        <v>717</v>
      </c>
      <c r="G301" t="s">
        <v>213</v>
      </c>
      <c r="H301" t="s">
        <v>214</v>
      </c>
      <c r="I301" t="s">
        <v>724</v>
      </c>
      <c r="J301" t="s">
        <v>725</v>
      </c>
      <c r="K301" t="s">
        <v>726</v>
      </c>
      <c r="L301" t="s">
        <v>719</v>
      </c>
      <c r="M301" t="s">
        <v>720</v>
      </c>
      <c r="N301">
        <v>1</v>
      </c>
      <c r="O301">
        <v>1</v>
      </c>
      <c r="P301">
        <v>1</v>
      </c>
      <c r="Q301">
        <v>1</v>
      </c>
      <c r="R301">
        <v>1</v>
      </c>
      <c r="S301">
        <v>1</v>
      </c>
      <c r="T301">
        <v>0</v>
      </c>
      <c r="U301">
        <v>0</v>
      </c>
      <c r="V301">
        <v>0</v>
      </c>
      <c r="W301" s="1">
        <v>1500000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1500000</v>
      </c>
      <c r="AF301" s="17">
        <v>43826</v>
      </c>
      <c r="AG301" s="17">
        <v>46383</v>
      </c>
      <c r="AH301" s="1">
        <v>1500000</v>
      </c>
      <c r="AI301" s="16">
        <f t="shared" si="16"/>
        <v>0.40821917808219177</v>
      </c>
      <c r="AJ301" s="16">
        <f t="shared" si="18"/>
        <v>7.0054794520547947</v>
      </c>
      <c r="AK301" s="19">
        <v>8.5000000000000006E-2</v>
      </c>
      <c r="AL301" s="16">
        <f t="shared" si="17"/>
        <v>0.40821917808219177</v>
      </c>
      <c r="AM301" s="16">
        <f t="shared" si="19"/>
        <v>7.0054794520547947</v>
      </c>
      <c r="AN301" s="19">
        <v>8.5000000000000006E-2</v>
      </c>
      <c r="AO301" t="s">
        <v>721</v>
      </c>
      <c r="AP301" t="s">
        <v>722</v>
      </c>
      <c r="AQ301" s="20">
        <v>46234</v>
      </c>
    </row>
    <row r="302" spans="1:43" x14ac:dyDescent="0.3">
      <c r="A302" t="s">
        <v>1131</v>
      </c>
      <c r="B302" t="s">
        <v>1132</v>
      </c>
      <c r="C302">
        <v>1</v>
      </c>
      <c r="D302" t="s">
        <v>255</v>
      </c>
      <c r="E302" t="s">
        <v>716</v>
      </c>
      <c r="F302" t="s">
        <v>717</v>
      </c>
      <c r="G302" t="s">
        <v>213</v>
      </c>
      <c r="H302" t="s">
        <v>214</v>
      </c>
      <c r="I302" t="s">
        <v>724</v>
      </c>
      <c r="J302" t="s">
        <v>725</v>
      </c>
      <c r="K302" t="s">
        <v>726</v>
      </c>
      <c r="L302" t="s">
        <v>719</v>
      </c>
      <c r="M302" t="s">
        <v>720</v>
      </c>
      <c r="N302">
        <v>1</v>
      </c>
      <c r="O302">
        <v>1</v>
      </c>
      <c r="P302">
        <v>1</v>
      </c>
      <c r="Q302">
        <v>1</v>
      </c>
      <c r="R302">
        <v>1</v>
      </c>
      <c r="S302">
        <v>1</v>
      </c>
      <c r="T302">
        <v>0</v>
      </c>
      <c r="U302">
        <v>0</v>
      </c>
      <c r="V302">
        <v>0</v>
      </c>
      <c r="W302" s="1">
        <v>1000000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1000000</v>
      </c>
      <c r="AF302" s="17">
        <v>43826</v>
      </c>
      <c r="AG302" s="17">
        <v>46383</v>
      </c>
      <c r="AH302" s="1">
        <v>1000000</v>
      </c>
      <c r="AI302" s="16">
        <f t="shared" si="16"/>
        <v>0.40821917808219177</v>
      </c>
      <c r="AJ302" s="16">
        <f t="shared" si="18"/>
        <v>7.0054794520547947</v>
      </c>
      <c r="AK302" s="19">
        <v>8.5000000000000006E-2</v>
      </c>
      <c r="AL302" s="16">
        <f t="shared" si="17"/>
        <v>0.40821917808219177</v>
      </c>
      <c r="AM302" s="16">
        <f t="shared" si="19"/>
        <v>7.0054794520547947</v>
      </c>
      <c r="AN302" s="19">
        <v>8.5000000000000006E-2</v>
      </c>
      <c r="AO302" t="s">
        <v>721</v>
      </c>
      <c r="AP302" t="s">
        <v>722</v>
      </c>
      <c r="AQ302" s="20">
        <v>46234</v>
      </c>
    </row>
    <row r="303" spans="1:43" x14ac:dyDescent="0.3">
      <c r="A303" t="s">
        <v>1133</v>
      </c>
      <c r="B303" t="s">
        <v>1134</v>
      </c>
      <c r="C303">
        <v>1</v>
      </c>
      <c r="D303" t="s">
        <v>255</v>
      </c>
      <c r="E303" t="s">
        <v>716</v>
      </c>
      <c r="F303" t="s">
        <v>717</v>
      </c>
      <c r="G303" t="s">
        <v>213</v>
      </c>
      <c r="H303" t="s">
        <v>214</v>
      </c>
      <c r="I303" t="s">
        <v>724</v>
      </c>
      <c r="J303" t="s">
        <v>725</v>
      </c>
      <c r="K303" t="s">
        <v>726</v>
      </c>
      <c r="L303" t="s">
        <v>719</v>
      </c>
      <c r="M303" t="s">
        <v>720</v>
      </c>
      <c r="N303">
        <v>1</v>
      </c>
      <c r="O303">
        <v>1</v>
      </c>
      <c r="P303">
        <v>1</v>
      </c>
      <c r="Q303">
        <v>1</v>
      </c>
      <c r="R303">
        <v>1</v>
      </c>
      <c r="S303">
        <v>1</v>
      </c>
      <c r="T303">
        <v>0</v>
      </c>
      <c r="U303">
        <v>0</v>
      </c>
      <c r="V303">
        <v>0</v>
      </c>
      <c r="W303" s="1">
        <v>1000000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1000000</v>
      </c>
      <c r="AF303" s="17">
        <v>43826</v>
      </c>
      <c r="AG303" s="17">
        <v>46383</v>
      </c>
      <c r="AH303" s="1">
        <v>1000000</v>
      </c>
      <c r="AI303" s="16">
        <f t="shared" si="16"/>
        <v>0.40821917808219177</v>
      </c>
      <c r="AJ303" s="16">
        <f t="shared" si="18"/>
        <v>7.0054794520547947</v>
      </c>
      <c r="AK303" s="19">
        <v>8.5000000000000006E-2</v>
      </c>
      <c r="AL303" s="16">
        <f t="shared" si="17"/>
        <v>0.40821917808219177</v>
      </c>
      <c r="AM303" s="16">
        <f t="shared" si="19"/>
        <v>7.0054794520547947</v>
      </c>
      <c r="AN303" s="19">
        <v>8.5000000000000006E-2</v>
      </c>
      <c r="AO303" t="s">
        <v>721</v>
      </c>
      <c r="AP303" t="s">
        <v>722</v>
      </c>
      <c r="AQ303" s="20">
        <v>46234</v>
      </c>
    </row>
    <row r="304" spans="1:43" x14ac:dyDescent="0.3">
      <c r="A304" t="s">
        <v>1135</v>
      </c>
      <c r="B304" t="s">
        <v>1136</v>
      </c>
      <c r="C304">
        <v>7</v>
      </c>
      <c r="D304" t="s">
        <v>255</v>
      </c>
      <c r="E304" t="s">
        <v>716</v>
      </c>
      <c r="F304" t="s">
        <v>717</v>
      </c>
      <c r="G304" t="s">
        <v>215</v>
      </c>
      <c r="H304" t="s">
        <v>214</v>
      </c>
      <c r="I304" t="s">
        <v>832</v>
      </c>
      <c r="J304" t="s">
        <v>725</v>
      </c>
      <c r="K304" t="s">
        <v>833</v>
      </c>
      <c r="L304" t="s">
        <v>719</v>
      </c>
      <c r="M304" t="s">
        <v>720</v>
      </c>
      <c r="N304">
        <v>1</v>
      </c>
      <c r="O304">
        <v>1</v>
      </c>
      <c r="P304">
        <v>1</v>
      </c>
      <c r="Q304">
        <v>1</v>
      </c>
      <c r="R304">
        <v>1</v>
      </c>
      <c r="S304">
        <v>1</v>
      </c>
      <c r="T304">
        <v>0</v>
      </c>
      <c r="U304">
        <v>0</v>
      </c>
      <c r="V304">
        <v>0</v>
      </c>
      <c r="W304" s="1">
        <v>1227642.5</v>
      </c>
      <c r="X304" s="1">
        <v>0</v>
      </c>
      <c r="Y304" s="1">
        <v>0</v>
      </c>
      <c r="Z304" s="1">
        <v>5769.92</v>
      </c>
      <c r="AA304" s="1">
        <v>0</v>
      </c>
      <c r="AB304" s="1">
        <v>0</v>
      </c>
      <c r="AC304" s="1">
        <v>0</v>
      </c>
      <c r="AD304" s="1">
        <v>0</v>
      </c>
      <c r="AE304" s="1">
        <v>1227642.5</v>
      </c>
      <c r="AF304" s="17">
        <v>43826</v>
      </c>
      <c r="AG304" s="17">
        <v>46383</v>
      </c>
      <c r="AH304" s="1">
        <v>2455285</v>
      </c>
      <c r="AI304" s="16">
        <f t="shared" si="16"/>
        <v>0.40821917808219177</v>
      </c>
      <c r="AJ304" s="16">
        <f t="shared" si="18"/>
        <v>7.0054794520547947</v>
      </c>
      <c r="AK304" s="19">
        <v>5.6399999999999999E-2</v>
      </c>
      <c r="AL304" s="16">
        <f t="shared" si="17"/>
        <v>0.40821917808219177</v>
      </c>
      <c r="AM304" s="16">
        <f t="shared" si="19"/>
        <v>7.0054794520547947</v>
      </c>
      <c r="AN304" s="19">
        <v>5.6399999999999999E-2</v>
      </c>
      <c r="AO304" t="s">
        <v>721</v>
      </c>
      <c r="AP304" t="s">
        <v>722</v>
      </c>
      <c r="AQ304" s="20">
        <v>46234</v>
      </c>
    </row>
    <row r="305" spans="1:43" x14ac:dyDescent="0.3">
      <c r="A305" t="s">
        <v>1137</v>
      </c>
      <c r="B305" t="s">
        <v>1136</v>
      </c>
      <c r="C305">
        <v>8</v>
      </c>
      <c r="D305" t="s">
        <v>255</v>
      </c>
      <c r="E305" t="s">
        <v>716</v>
      </c>
      <c r="F305" t="s">
        <v>717</v>
      </c>
      <c r="G305" t="s">
        <v>215</v>
      </c>
      <c r="H305" t="s">
        <v>214</v>
      </c>
      <c r="I305" t="s">
        <v>832</v>
      </c>
      <c r="J305" t="s">
        <v>725</v>
      </c>
      <c r="K305" t="s">
        <v>833</v>
      </c>
      <c r="L305" t="s">
        <v>719</v>
      </c>
      <c r="M305" t="s">
        <v>720</v>
      </c>
      <c r="N305">
        <v>1</v>
      </c>
      <c r="O305">
        <v>1</v>
      </c>
      <c r="P305">
        <v>1</v>
      </c>
      <c r="Q305">
        <v>1</v>
      </c>
      <c r="R305">
        <v>1</v>
      </c>
      <c r="S305">
        <v>1</v>
      </c>
      <c r="T305">
        <v>0</v>
      </c>
      <c r="U305">
        <v>0</v>
      </c>
      <c r="V305">
        <v>0</v>
      </c>
      <c r="W305" s="1">
        <v>723143.33</v>
      </c>
      <c r="X305" s="1">
        <v>0</v>
      </c>
      <c r="Y305" s="1">
        <v>0</v>
      </c>
      <c r="Z305" s="1">
        <v>3573.53</v>
      </c>
      <c r="AA305" s="1">
        <v>0</v>
      </c>
      <c r="AB305" s="1">
        <v>0</v>
      </c>
      <c r="AC305" s="1">
        <v>0</v>
      </c>
      <c r="AD305" s="1">
        <v>0</v>
      </c>
      <c r="AE305" s="1">
        <v>723143.33</v>
      </c>
      <c r="AF305" s="17">
        <v>43826</v>
      </c>
      <c r="AG305" s="17">
        <v>46748</v>
      </c>
      <c r="AH305" s="1">
        <v>1084715</v>
      </c>
      <c r="AI305" s="16">
        <f t="shared" si="16"/>
        <v>1.4082191780821918</v>
      </c>
      <c r="AJ305" s="16">
        <f t="shared" si="18"/>
        <v>8.0054794520547947</v>
      </c>
      <c r="AK305" s="19">
        <v>5.9299999999999999E-2</v>
      </c>
      <c r="AL305" s="16">
        <f t="shared" si="17"/>
        <v>1.4082191780821918</v>
      </c>
      <c r="AM305" s="16">
        <f t="shared" si="19"/>
        <v>8.0054794520547947</v>
      </c>
      <c r="AN305" s="19">
        <v>5.9299999999999999E-2</v>
      </c>
      <c r="AO305" t="s">
        <v>721</v>
      </c>
      <c r="AP305" t="s">
        <v>722</v>
      </c>
      <c r="AQ305" s="20">
        <v>46234</v>
      </c>
    </row>
    <row r="306" spans="1:43" x14ac:dyDescent="0.3">
      <c r="A306" t="s">
        <v>1138</v>
      </c>
      <c r="B306" t="s">
        <v>1136</v>
      </c>
      <c r="C306">
        <v>9</v>
      </c>
      <c r="D306" t="s">
        <v>255</v>
      </c>
      <c r="E306" t="s">
        <v>716</v>
      </c>
      <c r="F306" t="s">
        <v>717</v>
      </c>
      <c r="G306" t="s">
        <v>215</v>
      </c>
      <c r="H306" t="s">
        <v>214</v>
      </c>
      <c r="I306" t="s">
        <v>832</v>
      </c>
      <c r="J306" t="s">
        <v>725</v>
      </c>
      <c r="K306" t="s">
        <v>833</v>
      </c>
      <c r="L306" t="s">
        <v>719</v>
      </c>
      <c r="M306" t="s">
        <v>720</v>
      </c>
      <c r="N306">
        <v>1</v>
      </c>
      <c r="O306">
        <v>1</v>
      </c>
      <c r="P306">
        <v>1</v>
      </c>
      <c r="Q306">
        <v>1</v>
      </c>
      <c r="R306">
        <v>1</v>
      </c>
      <c r="S306">
        <v>1</v>
      </c>
      <c r="T306">
        <v>0</v>
      </c>
      <c r="U306">
        <v>0</v>
      </c>
      <c r="V306">
        <v>0</v>
      </c>
      <c r="W306" s="1">
        <v>39825</v>
      </c>
      <c r="X306" s="1">
        <v>0</v>
      </c>
      <c r="Y306" s="1">
        <v>0</v>
      </c>
      <c r="Z306" s="1">
        <v>206.09</v>
      </c>
      <c r="AA306" s="1">
        <v>0</v>
      </c>
      <c r="AB306" s="1">
        <v>0</v>
      </c>
      <c r="AC306" s="1">
        <v>0</v>
      </c>
      <c r="AD306" s="1">
        <v>0</v>
      </c>
      <c r="AE306" s="1">
        <v>39825</v>
      </c>
      <c r="AF306" s="17">
        <v>43826</v>
      </c>
      <c r="AG306" s="17">
        <v>47114</v>
      </c>
      <c r="AH306" s="1">
        <v>53100</v>
      </c>
      <c r="AI306" s="16">
        <f t="shared" si="16"/>
        <v>2.4109589041095889</v>
      </c>
      <c r="AJ306" s="16">
        <f t="shared" si="18"/>
        <v>9.0082191780821912</v>
      </c>
      <c r="AK306" s="19">
        <v>6.2100000000000002E-2</v>
      </c>
      <c r="AL306" s="16">
        <f t="shared" si="17"/>
        <v>2.4109589041095889</v>
      </c>
      <c r="AM306" s="16">
        <f t="shared" si="19"/>
        <v>9.0082191780821912</v>
      </c>
      <c r="AN306" s="19">
        <v>6.2100000000000002E-2</v>
      </c>
      <c r="AO306" t="s">
        <v>721</v>
      </c>
      <c r="AP306" t="s">
        <v>722</v>
      </c>
      <c r="AQ306" s="20">
        <v>46234</v>
      </c>
    </row>
    <row r="307" spans="1:43" x14ac:dyDescent="0.3">
      <c r="A307" t="s">
        <v>1139</v>
      </c>
      <c r="B307" t="s">
        <v>1140</v>
      </c>
      <c r="C307">
        <v>1</v>
      </c>
      <c r="D307" t="s">
        <v>255</v>
      </c>
      <c r="E307" t="s">
        <v>716</v>
      </c>
      <c r="F307" t="s">
        <v>717</v>
      </c>
      <c r="G307" t="s">
        <v>213</v>
      </c>
      <c r="H307" t="s">
        <v>214</v>
      </c>
      <c r="I307" t="s">
        <v>724</v>
      </c>
      <c r="J307" t="s">
        <v>725</v>
      </c>
      <c r="K307" t="s">
        <v>726</v>
      </c>
      <c r="L307" t="s">
        <v>719</v>
      </c>
      <c r="M307" t="s">
        <v>720</v>
      </c>
      <c r="N307">
        <v>1</v>
      </c>
      <c r="O307">
        <v>1</v>
      </c>
      <c r="P307">
        <v>1</v>
      </c>
      <c r="Q307">
        <v>1</v>
      </c>
      <c r="R307">
        <v>1</v>
      </c>
      <c r="S307">
        <v>1</v>
      </c>
      <c r="T307">
        <v>0</v>
      </c>
      <c r="U307">
        <v>0</v>
      </c>
      <c r="V307">
        <v>0</v>
      </c>
      <c r="W307" s="1">
        <v>155000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155000</v>
      </c>
      <c r="AF307" s="17">
        <v>43826</v>
      </c>
      <c r="AG307" s="17">
        <v>46383</v>
      </c>
      <c r="AH307" s="1">
        <v>155000</v>
      </c>
      <c r="AI307" s="16">
        <f t="shared" si="16"/>
        <v>0.40821917808219177</v>
      </c>
      <c r="AJ307" s="16">
        <f t="shared" si="18"/>
        <v>7.0054794520547947</v>
      </c>
      <c r="AK307" s="19">
        <v>8.5000000000000006E-2</v>
      </c>
      <c r="AL307" s="16">
        <f t="shared" si="17"/>
        <v>0.40821917808219177</v>
      </c>
      <c r="AM307" s="16">
        <f t="shared" si="19"/>
        <v>7.0054794520547947</v>
      </c>
      <c r="AN307" s="19">
        <v>8.5000000000000006E-2</v>
      </c>
      <c r="AO307" t="s">
        <v>721</v>
      </c>
      <c r="AP307" t="s">
        <v>722</v>
      </c>
      <c r="AQ307" s="20">
        <v>46234</v>
      </c>
    </row>
    <row r="308" spans="1:43" x14ac:dyDescent="0.3">
      <c r="A308" t="s">
        <v>1141</v>
      </c>
      <c r="B308" t="s">
        <v>1142</v>
      </c>
      <c r="C308">
        <v>1</v>
      </c>
      <c r="D308" t="s">
        <v>255</v>
      </c>
      <c r="E308" t="s">
        <v>716</v>
      </c>
      <c r="F308" t="s">
        <v>717</v>
      </c>
      <c r="G308" t="s">
        <v>213</v>
      </c>
      <c r="H308" t="s">
        <v>214</v>
      </c>
      <c r="I308" t="s">
        <v>724</v>
      </c>
      <c r="J308" t="s">
        <v>725</v>
      </c>
      <c r="K308" t="s">
        <v>726</v>
      </c>
      <c r="L308" t="s">
        <v>719</v>
      </c>
      <c r="M308" t="s">
        <v>720</v>
      </c>
      <c r="N308">
        <v>1</v>
      </c>
      <c r="O308">
        <v>1</v>
      </c>
      <c r="P308">
        <v>1</v>
      </c>
      <c r="Q308">
        <v>1</v>
      </c>
      <c r="R308">
        <v>1</v>
      </c>
      <c r="S308">
        <v>1</v>
      </c>
      <c r="T308">
        <v>0</v>
      </c>
      <c r="U308">
        <v>0</v>
      </c>
      <c r="V308">
        <v>0</v>
      </c>
      <c r="W308" s="1">
        <v>390000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390000</v>
      </c>
      <c r="AF308" s="17">
        <v>43826</v>
      </c>
      <c r="AG308" s="17">
        <v>46383</v>
      </c>
      <c r="AH308" s="1">
        <v>390000</v>
      </c>
      <c r="AI308" s="16">
        <f t="shared" si="16"/>
        <v>0.40821917808219177</v>
      </c>
      <c r="AJ308" s="16">
        <f t="shared" si="18"/>
        <v>7.0054794520547947</v>
      </c>
      <c r="AK308" s="19">
        <v>8.5000000000000006E-2</v>
      </c>
      <c r="AL308" s="16">
        <f t="shared" si="17"/>
        <v>0.40821917808219177</v>
      </c>
      <c r="AM308" s="16">
        <f t="shared" si="19"/>
        <v>7.0054794520547947</v>
      </c>
      <c r="AN308" s="19">
        <v>8.5000000000000006E-2</v>
      </c>
      <c r="AO308" t="s">
        <v>721</v>
      </c>
      <c r="AP308" t="s">
        <v>722</v>
      </c>
      <c r="AQ308" s="20">
        <v>46234</v>
      </c>
    </row>
    <row r="309" spans="1:43" x14ac:dyDescent="0.3">
      <c r="A309" t="s">
        <v>1143</v>
      </c>
      <c r="B309" t="s">
        <v>1144</v>
      </c>
      <c r="C309">
        <v>1</v>
      </c>
      <c r="D309" t="s">
        <v>255</v>
      </c>
      <c r="E309" t="s">
        <v>716</v>
      </c>
      <c r="F309" t="s">
        <v>717</v>
      </c>
      <c r="G309" t="s">
        <v>213</v>
      </c>
      <c r="H309" t="s">
        <v>214</v>
      </c>
      <c r="I309" t="s">
        <v>724</v>
      </c>
      <c r="J309" t="s">
        <v>725</v>
      </c>
      <c r="K309" t="s">
        <v>726</v>
      </c>
      <c r="L309" t="s">
        <v>719</v>
      </c>
      <c r="M309" t="s">
        <v>720</v>
      </c>
      <c r="N309">
        <v>1</v>
      </c>
      <c r="O309">
        <v>1</v>
      </c>
      <c r="P309">
        <v>1</v>
      </c>
      <c r="Q309">
        <v>1</v>
      </c>
      <c r="R309">
        <v>1</v>
      </c>
      <c r="S309">
        <v>1</v>
      </c>
      <c r="T309">
        <v>0</v>
      </c>
      <c r="U309">
        <v>0</v>
      </c>
      <c r="V309">
        <v>0</v>
      </c>
      <c r="W309" s="1">
        <v>600500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600500</v>
      </c>
      <c r="AF309" s="17">
        <v>43826</v>
      </c>
      <c r="AG309" s="17">
        <v>46383</v>
      </c>
      <c r="AH309" s="1">
        <v>600500</v>
      </c>
      <c r="AI309" s="16">
        <f t="shared" si="16"/>
        <v>0.40821917808219177</v>
      </c>
      <c r="AJ309" s="16">
        <f t="shared" si="18"/>
        <v>7.0054794520547947</v>
      </c>
      <c r="AK309" s="19">
        <v>8.5000000000000006E-2</v>
      </c>
      <c r="AL309" s="16">
        <f t="shared" si="17"/>
        <v>0.40821917808219177</v>
      </c>
      <c r="AM309" s="16">
        <f t="shared" si="19"/>
        <v>7.0054794520547947</v>
      </c>
      <c r="AN309" s="19">
        <v>8.5000000000000006E-2</v>
      </c>
      <c r="AO309" t="s">
        <v>721</v>
      </c>
      <c r="AP309" t="s">
        <v>722</v>
      </c>
      <c r="AQ309" s="20">
        <v>46234</v>
      </c>
    </row>
    <row r="310" spans="1:43" x14ac:dyDescent="0.3">
      <c r="A310" t="s">
        <v>1145</v>
      </c>
      <c r="B310" t="s">
        <v>1146</v>
      </c>
      <c r="C310">
        <v>1</v>
      </c>
      <c r="D310" t="s">
        <v>255</v>
      </c>
      <c r="E310" t="s">
        <v>716</v>
      </c>
      <c r="F310" t="s">
        <v>717</v>
      </c>
      <c r="G310" t="s">
        <v>213</v>
      </c>
      <c r="H310" t="s">
        <v>214</v>
      </c>
      <c r="I310" t="s">
        <v>724</v>
      </c>
      <c r="J310" t="s">
        <v>725</v>
      </c>
      <c r="K310" t="s">
        <v>726</v>
      </c>
      <c r="L310" t="s">
        <v>719</v>
      </c>
      <c r="M310" t="s">
        <v>720</v>
      </c>
      <c r="N310">
        <v>1</v>
      </c>
      <c r="O310">
        <v>1</v>
      </c>
      <c r="P310">
        <v>1</v>
      </c>
      <c r="Q310">
        <v>1</v>
      </c>
      <c r="R310">
        <v>1</v>
      </c>
      <c r="S310">
        <v>1</v>
      </c>
      <c r="T310">
        <v>0</v>
      </c>
      <c r="U310">
        <v>0</v>
      </c>
      <c r="V310">
        <v>0</v>
      </c>
      <c r="W310" s="1">
        <v>3000000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3000000</v>
      </c>
      <c r="AF310" s="17">
        <v>43826</v>
      </c>
      <c r="AG310" s="17">
        <v>46383</v>
      </c>
      <c r="AH310" s="1">
        <v>3000000</v>
      </c>
      <c r="AI310" s="16">
        <f t="shared" si="16"/>
        <v>0.40821917808219177</v>
      </c>
      <c r="AJ310" s="16">
        <f t="shared" si="18"/>
        <v>7.0054794520547947</v>
      </c>
      <c r="AK310" s="19">
        <v>8.5000000000000006E-2</v>
      </c>
      <c r="AL310" s="16">
        <f t="shared" si="17"/>
        <v>0.40821917808219177</v>
      </c>
      <c r="AM310" s="16">
        <f t="shared" si="19"/>
        <v>7.0054794520547947</v>
      </c>
      <c r="AN310" s="19">
        <v>8.5000000000000006E-2</v>
      </c>
      <c r="AO310" t="s">
        <v>721</v>
      </c>
      <c r="AP310" t="s">
        <v>722</v>
      </c>
      <c r="AQ310" s="20">
        <v>46234</v>
      </c>
    </row>
    <row r="311" spans="1:43" x14ac:dyDescent="0.3">
      <c r="A311" t="s">
        <v>1147</v>
      </c>
      <c r="B311" t="s">
        <v>1148</v>
      </c>
      <c r="C311">
        <v>1</v>
      </c>
      <c r="D311" t="s">
        <v>255</v>
      </c>
      <c r="E311" t="s">
        <v>716</v>
      </c>
      <c r="F311" t="s">
        <v>717</v>
      </c>
      <c r="G311" t="s">
        <v>213</v>
      </c>
      <c r="H311" t="s">
        <v>214</v>
      </c>
      <c r="I311" t="s">
        <v>724</v>
      </c>
      <c r="J311" t="s">
        <v>725</v>
      </c>
      <c r="K311" t="s">
        <v>726</v>
      </c>
      <c r="L311" t="s">
        <v>719</v>
      </c>
      <c r="M311" t="s">
        <v>720</v>
      </c>
      <c r="N311">
        <v>1</v>
      </c>
      <c r="O311">
        <v>1</v>
      </c>
      <c r="P311">
        <v>1</v>
      </c>
      <c r="Q311">
        <v>1</v>
      </c>
      <c r="R311">
        <v>1</v>
      </c>
      <c r="S311">
        <v>1</v>
      </c>
      <c r="T311">
        <v>0</v>
      </c>
      <c r="U311">
        <v>0</v>
      </c>
      <c r="V311">
        <v>0</v>
      </c>
      <c r="W311" s="1">
        <v>150000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150000</v>
      </c>
      <c r="AF311" s="17">
        <v>43826</v>
      </c>
      <c r="AG311" s="17">
        <v>46383</v>
      </c>
      <c r="AH311" s="1">
        <v>150000</v>
      </c>
      <c r="AI311" s="16">
        <f t="shared" si="16"/>
        <v>0.40821917808219177</v>
      </c>
      <c r="AJ311" s="16">
        <f t="shared" si="18"/>
        <v>7.0054794520547947</v>
      </c>
      <c r="AK311" s="19">
        <v>8.5000000000000006E-2</v>
      </c>
      <c r="AL311" s="16">
        <f t="shared" si="17"/>
        <v>0.40821917808219177</v>
      </c>
      <c r="AM311" s="16">
        <f t="shared" si="19"/>
        <v>7.0054794520547947</v>
      </c>
      <c r="AN311" s="19">
        <v>8.5000000000000006E-2</v>
      </c>
      <c r="AO311" t="s">
        <v>721</v>
      </c>
      <c r="AP311" t="s">
        <v>722</v>
      </c>
      <c r="AQ311" s="20">
        <v>46234</v>
      </c>
    </row>
    <row r="312" spans="1:43" x14ac:dyDescent="0.3">
      <c r="A312" t="s">
        <v>1149</v>
      </c>
      <c r="B312" t="s">
        <v>1150</v>
      </c>
      <c r="C312">
        <v>1</v>
      </c>
      <c r="D312" t="s">
        <v>255</v>
      </c>
      <c r="E312" t="s">
        <v>716</v>
      </c>
      <c r="F312" t="s">
        <v>717</v>
      </c>
      <c r="G312" t="s">
        <v>203</v>
      </c>
      <c r="H312" t="s">
        <v>218</v>
      </c>
      <c r="I312" t="s">
        <v>210</v>
      </c>
      <c r="J312" t="s">
        <v>718</v>
      </c>
      <c r="K312" t="s">
        <v>755</v>
      </c>
      <c r="L312" t="s">
        <v>719</v>
      </c>
      <c r="M312" t="s">
        <v>720</v>
      </c>
      <c r="N312">
        <v>1</v>
      </c>
      <c r="O312">
        <v>1</v>
      </c>
      <c r="P312">
        <v>1</v>
      </c>
      <c r="Q312">
        <v>0</v>
      </c>
      <c r="R312">
        <v>0</v>
      </c>
      <c r="S312">
        <v>1</v>
      </c>
      <c r="T312">
        <v>1</v>
      </c>
      <c r="U312">
        <v>1</v>
      </c>
      <c r="V312">
        <v>0</v>
      </c>
      <c r="W312" s="1">
        <v>350000000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350000000</v>
      </c>
      <c r="AF312" s="17">
        <v>43826</v>
      </c>
      <c r="AG312" s="17">
        <v>46383</v>
      </c>
      <c r="AH312" s="1">
        <v>350000000</v>
      </c>
      <c r="AI312" s="16">
        <f t="shared" si="16"/>
        <v>0.40821917808219177</v>
      </c>
      <c r="AJ312" s="16">
        <f t="shared" si="18"/>
        <v>7.0054794520547947</v>
      </c>
      <c r="AK312" s="19">
        <v>8.5000000000000006E-2</v>
      </c>
      <c r="AL312" s="16">
        <f t="shared" si="17"/>
        <v>0.40821917808219177</v>
      </c>
      <c r="AM312" s="16">
        <f t="shared" si="19"/>
        <v>7.0054794520547947</v>
      </c>
      <c r="AN312" s="19">
        <v>8.5000000000000006E-2</v>
      </c>
      <c r="AO312" t="s">
        <v>721</v>
      </c>
      <c r="AP312" t="s">
        <v>722</v>
      </c>
      <c r="AQ312" s="20">
        <v>46234</v>
      </c>
    </row>
    <row r="313" spans="1:43" x14ac:dyDescent="0.3">
      <c r="A313" t="s">
        <v>1151</v>
      </c>
      <c r="B313" t="s">
        <v>1152</v>
      </c>
      <c r="C313">
        <v>1</v>
      </c>
      <c r="D313" t="s">
        <v>255</v>
      </c>
      <c r="E313" t="s">
        <v>716</v>
      </c>
      <c r="F313" t="s">
        <v>717</v>
      </c>
      <c r="G313" t="s">
        <v>213</v>
      </c>
      <c r="H313" t="s">
        <v>214</v>
      </c>
      <c r="I313" t="s">
        <v>724</v>
      </c>
      <c r="J313" t="s">
        <v>725</v>
      </c>
      <c r="K313" t="s">
        <v>726</v>
      </c>
      <c r="L313" t="s">
        <v>719</v>
      </c>
      <c r="M313" t="s">
        <v>720</v>
      </c>
      <c r="N313">
        <v>1</v>
      </c>
      <c r="O313">
        <v>1</v>
      </c>
      <c r="P313">
        <v>1</v>
      </c>
      <c r="Q313">
        <v>1</v>
      </c>
      <c r="R313">
        <v>1</v>
      </c>
      <c r="S313">
        <v>1</v>
      </c>
      <c r="T313">
        <v>0</v>
      </c>
      <c r="U313">
        <v>0</v>
      </c>
      <c r="V313">
        <v>0</v>
      </c>
      <c r="W313" s="1">
        <v>3000000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3000000</v>
      </c>
      <c r="AF313" s="17">
        <v>43826</v>
      </c>
      <c r="AG313" s="17">
        <v>46383</v>
      </c>
      <c r="AH313" s="1">
        <v>3000000</v>
      </c>
      <c r="AI313" s="16">
        <f t="shared" si="16"/>
        <v>0.40821917808219177</v>
      </c>
      <c r="AJ313" s="16">
        <f t="shared" si="18"/>
        <v>7.0054794520547947</v>
      </c>
      <c r="AK313" s="19">
        <v>8.5000000000000006E-2</v>
      </c>
      <c r="AL313" s="16">
        <f t="shared" si="17"/>
        <v>0.40821917808219177</v>
      </c>
      <c r="AM313" s="16">
        <f t="shared" si="19"/>
        <v>7.0054794520547947</v>
      </c>
      <c r="AN313" s="19">
        <v>8.5000000000000006E-2</v>
      </c>
      <c r="AO313" t="s">
        <v>721</v>
      </c>
      <c r="AP313" t="s">
        <v>722</v>
      </c>
      <c r="AQ313" s="20">
        <v>46234</v>
      </c>
    </row>
    <row r="314" spans="1:43" x14ac:dyDescent="0.3">
      <c r="A314" t="s">
        <v>1153</v>
      </c>
      <c r="B314" t="s">
        <v>1154</v>
      </c>
      <c r="C314">
        <v>1</v>
      </c>
      <c r="D314" t="s">
        <v>255</v>
      </c>
      <c r="E314" t="s">
        <v>716</v>
      </c>
      <c r="F314" t="s">
        <v>717</v>
      </c>
      <c r="G314" t="s">
        <v>203</v>
      </c>
      <c r="H314" t="s">
        <v>218</v>
      </c>
      <c r="I314" t="s">
        <v>210</v>
      </c>
      <c r="J314" t="s">
        <v>718</v>
      </c>
      <c r="K314" t="s">
        <v>755</v>
      </c>
      <c r="L314" t="s">
        <v>719</v>
      </c>
      <c r="M314" t="s">
        <v>720</v>
      </c>
      <c r="N314">
        <v>1</v>
      </c>
      <c r="O314">
        <v>1</v>
      </c>
      <c r="P314">
        <v>1</v>
      </c>
      <c r="Q314">
        <v>0</v>
      </c>
      <c r="R314">
        <v>0</v>
      </c>
      <c r="S314">
        <v>1</v>
      </c>
      <c r="T314">
        <v>1</v>
      </c>
      <c r="U314">
        <v>1</v>
      </c>
      <c r="V314">
        <v>0</v>
      </c>
      <c r="W314" s="1">
        <v>2200000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2200000</v>
      </c>
      <c r="AF314" s="17">
        <v>43826</v>
      </c>
      <c r="AG314" s="17">
        <v>46383</v>
      </c>
      <c r="AH314" s="1">
        <v>2200000</v>
      </c>
      <c r="AI314" s="16">
        <f t="shared" si="16"/>
        <v>0.40821917808219177</v>
      </c>
      <c r="AJ314" s="16">
        <f t="shared" si="18"/>
        <v>7.0054794520547947</v>
      </c>
      <c r="AK314" s="19">
        <v>8.5000000000000006E-2</v>
      </c>
      <c r="AL314" s="16">
        <f t="shared" si="17"/>
        <v>0.40821917808219177</v>
      </c>
      <c r="AM314" s="16">
        <f t="shared" si="19"/>
        <v>7.0054794520547947</v>
      </c>
      <c r="AN314" s="19">
        <v>8.5000000000000006E-2</v>
      </c>
      <c r="AO314" t="s">
        <v>721</v>
      </c>
      <c r="AP314" t="s">
        <v>722</v>
      </c>
      <c r="AQ314" s="20">
        <v>46234</v>
      </c>
    </row>
    <row r="315" spans="1:43" x14ac:dyDescent="0.3">
      <c r="A315" t="s">
        <v>1155</v>
      </c>
      <c r="B315" t="s">
        <v>1156</v>
      </c>
      <c r="C315">
        <v>7</v>
      </c>
      <c r="D315" t="s">
        <v>255</v>
      </c>
      <c r="E315" t="s">
        <v>716</v>
      </c>
      <c r="F315" t="s">
        <v>717</v>
      </c>
      <c r="G315" t="s">
        <v>215</v>
      </c>
      <c r="H315" t="s">
        <v>214</v>
      </c>
      <c r="I315" t="s">
        <v>832</v>
      </c>
      <c r="J315" t="s">
        <v>725</v>
      </c>
      <c r="K315" t="s">
        <v>833</v>
      </c>
      <c r="L315" t="s">
        <v>719</v>
      </c>
      <c r="M315" t="s">
        <v>720</v>
      </c>
      <c r="N315">
        <v>1</v>
      </c>
      <c r="O315">
        <v>1</v>
      </c>
      <c r="P315">
        <v>1</v>
      </c>
      <c r="Q315">
        <v>1</v>
      </c>
      <c r="R315">
        <v>1</v>
      </c>
      <c r="S315">
        <v>1</v>
      </c>
      <c r="T315">
        <v>0</v>
      </c>
      <c r="U315">
        <v>0</v>
      </c>
      <c r="V315">
        <v>0</v>
      </c>
      <c r="W315" s="1">
        <v>1558632.5</v>
      </c>
      <c r="X315" s="1">
        <v>0</v>
      </c>
      <c r="Y315" s="1">
        <v>0</v>
      </c>
      <c r="Z315" s="1">
        <v>7325.57</v>
      </c>
      <c r="AA315" s="1">
        <v>0</v>
      </c>
      <c r="AB315" s="1">
        <v>0</v>
      </c>
      <c r="AC315" s="1">
        <v>0</v>
      </c>
      <c r="AD315" s="1">
        <v>0</v>
      </c>
      <c r="AE315" s="1">
        <v>1558632.5</v>
      </c>
      <c r="AF315" s="17">
        <v>43852</v>
      </c>
      <c r="AG315" s="17">
        <v>46409</v>
      </c>
      <c r="AH315" s="1">
        <v>3117265</v>
      </c>
      <c r="AI315" s="16">
        <f t="shared" si="16"/>
        <v>0.47945205479452052</v>
      </c>
      <c r="AJ315" s="16">
        <f t="shared" si="18"/>
        <v>7.0054794520547947</v>
      </c>
      <c r="AK315" s="19">
        <v>5.6399999999999999E-2</v>
      </c>
      <c r="AL315" s="16">
        <f t="shared" si="17"/>
        <v>0.47945205479452052</v>
      </c>
      <c r="AM315" s="16">
        <f t="shared" si="19"/>
        <v>7.0054794520547947</v>
      </c>
      <c r="AN315" s="19">
        <v>5.6399999999999999E-2</v>
      </c>
      <c r="AO315" t="s">
        <v>721</v>
      </c>
      <c r="AP315" t="s">
        <v>722</v>
      </c>
      <c r="AQ315" s="20">
        <v>46234</v>
      </c>
    </row>
    <row r="316" spans="1:43" x14ac:dyDescent="0.3">
      <c r="A316" t="s">
        <v>1157</v>
      </c>
      <c r="B316" t="s">
        <v>1156</v>
      </c>
      <c r="C316">
        <v>8</v>
      </c>
      <c r="D316" t="s">
        <v>255</v>
      </c>
      <c r="E316" t="s">
        <v>716</v>
      </c>
      <c r="F316" t="s">
        <v>717</v>
      </c>
      <c r="G316" t="s">
        <v>215</v>
      </c>
      <c r="H316" t="s">
        <v>214</v>
      </c>
      <c r="I316" t="s">
        <v>832</v>
      </c>
      <c r="J316" t="s">
        <v>725</v>
      </c>
      <c r="K316" t="s">
        <v>833</v>
      </c>
      <c r="L316" t="s">
        <v>719</v>
      </c>
      <c r="M316" t="s">
        <v>720</v>
      </c>
      <c r="N316">
        <v>1</v>
      </c>
      <c r="O316">
        <v>1</v>
      </c>
      <c r="P316">
        <v>1</v>
      </c>
      <c r="Q316">
        <v>1</v>
      </c>
      <c r="R316">
        <v>1</v>
      </c>
      <c r="S316">
        <v>1</v>
      </c>
      <c r="T316">
        <v>0</v>
      </c>
      <c r="U316">
        <v>0</v>
      </c>
      <c r="V316">
        <v>0</v>
      </c>
      <c r="W316" s="1">
        <v>455971.66</v>
      </c>
      <c r="X316" s="1">
        <v>0</v>
      </c>
      <c r="Y316" s="1">
        <v>0</v>
      </c>
      <c r="Z316" s="1">
        <v>2253.2600000000002</v>
      </c>
      <c r="AA316" s="1">
        <v>0</v>
      </c>
      <c r="AB316" s="1">
        <v>0</v>
      </c>
      <c r="AC316" s="1">
        <v>0</v>
      </c>
      <c r="AD316" s="1">
        <v>0</v>
      </c>
      <c r="AE316" s="1">
        <v>455971.66</v>
      </c>
      <c r="AF316" s="17">
        <v>43852</v>
      </c>
      <c r="AG316" s="17">
        <v>46774</v>
      </c>
      <c r="AH316" s="1">
        <v>683957.5</v>
      </c>
      <c r="AI316" s="16">
        <f t="shared" si="16"/>
        <v>1.4794520547945205</v>
      </c>
      <c r="AJ316" s="16">
        <f t="shared" si="18"/>
        <v>8.0054794520547947</v>
      </c>
      <c r="AK316" s="19">
        <v>5.9299999999999999E-2</v>
      </c>
      <c r="AL316" s="16">
        <f t="shared" si="17"/>
        <v>1.4794520547945205</v>
      </c>
      <c r="AM316" s="16">
        <f t="shared" si="19"/>
        <v>8.0054794520547947</v>
      </c>
      <c r="AN316" s="19">
        <v>5.9299999999999999E-2</v>
      </c>
      <c r="AO316" t="s">
        <v>721</v>
      </c>
      <c r="AP316" t="s">
        <v>722</v>
      </c>
      <c r="AQ316" s="20">
        <v>46234</v>
      </c>
    </row>
    <row r="317" spans="1:43" x14ac:dyDescent="0.3">
      <c r="A317" t="s">
        <v>1158</v>
      </c>
      <c r="B317" t="s">
        <v>1156</v>
      </c>
      <c r="C317">
        <v>9</v>
      </c>
      <c r="D317" t="s">
        <v>255</v>
      </c>
      <c r="E317" t="s">
        <v>716</v>
      </c>
      <c r="F317" t="s">
        <v>717</v>
      </c>
      <c r="G317" t="s">
        <v>215</v>
      </c>
      <c r="H317" t="s">
        <v>214</v>
      </c>
      <c r="I317" t="s">
        <v>832</v>
      </c>
      <c r="J317" t="s">
        <v>725</v>
      </c>
      <c r="K317" t="s">
        <v>833</v>
      </c>
      <c r="L317" t="s">
        <v>719</v>
      </c>
      <c r="M317" t="s">
        <v>720</v>
      </c>
      <c r="N317">
        <v>1</v>
      </c>
      <c r="O317">
        <v>1</v>
      </c>
      <c r="P317">
        <v>1</v>
      </c>
      <c r="Q317">
        <v>1</v>
      </c>
      <c r="R317">
        <v>1</v>
      </c>
      <c r="S317">
        <v>1</v>
      </c>
      <c r="T317">
        <v>0</v>
      </c>
      <c r="U317">
        <v>0</v>
      </c>
      <c r="V317">
        <v>0</v>
      </c>
      <c r="W317" s="1">
        <v>79650</v>
      </c>
      <c r="X317" s="1">
        <v>0</v>
      </c>
      <c r="Y317" s="1">
        <v>0</v>
      </c>
      <c r="Z317" s="1">
        <v>412.19</v>
      </c>
      <c r="AA317" s="1">
        <v>0</v>
      </c>
      <c r="AB317" s="1">
        <v>0</v>
      </c>
      <c r="AC317" s="1">
        <v>0</v>
      </c>
      <c r="AD317" s="1">
        <v>0</v>
      </c>
      <c r="AE317" s="1">
        <v>79650</v>
      </c>
      <c r="AF317" s="17">
        <v>43852</v>
      </c>
      <c r="AG317" s="17">
        <v>47140</v>
      </c>
      <c r="AH317" s="1">
        <v>106200</v>
      </c>
      <c r="AI317" s="16">
        <f t="shared" si="16"/>
        <v>2.4821917808219176</v>
      </c>
      <c r="AJ317" s="16">
        <f t="shared" si="18"/>
        <v>9.0082191780821912</v>
      </c>
      <c r="AK317" s="19">
        <v>6.2100000000000002E-2</v>
      </c>
      <c r="AL317" s="16">
        <f t="shared" si="17"/>
        <v>2.4821917808219176</v>
      </c>
      <c r="AM317" s="16">
        <f t="shared" si="19"/>
        <v>9.0082191780821912</v>
      </c>
      <c r="AN317" s="19">
        <v>6.2100000000000002E-2</v>
      </c>
      <c r="AO317" t="s">
        <v>721</v>
      </c>
      <c r="AP317" t="s">
        <v>722</v>
      </c>
      <c r="AQ317" s="20">
        <v>46234</v>
      </c>
    </row>
    <row r="318" spans="1:43" x14ac:dyDescent="0.3">
      <c r="A318" t="s">
        <v>1159</v>
      </c>
      <c r="B318" t="s">
        <v>1160</v>
      </c>
      <c r="C318">
        <v>1</v>
      </c>
      <c r="D318" t="s">
        <v>255</v>
      </c>
      <c r="E318" t="s">
        <v>716</v>
      </c>
      <c r="F318" t="s">
        <v>717</v>
      </c>
      <c r="G318" t="s">
        <v>213</v>
      </c>
      <c r="H318" t="s">
        <v>214</v>
      </c>
      <c r="I318" t="s">
        <v>724</v>
      </c>
      <c r="J318" t="s">
        <v>725</v>
      </c>
      <c r="K318" t="s">
        <v>726</v>
      </c>
      <c r="L318" t="s">
        <v>719</v>
      </c>
      <c r="M318" t="s">
        <v>720</v>
      </c>
      <c r="N318">
        <v>1</v>
      </c>
      <c r="O318">
        <v>1</v>
      </c>
      <c r="P318">
        <v>1</v>
      </c>
      <c r="Q318">
        <v>1</v>
      </c>
      <c r="R318">
        <v>1</v>
      </c>
      <c r="S318">
        <v>1</v>
      </c>
      <c r="T318">
        <v>0</v>
      </c>
      <c r="U318">
        <v>0</v>
      </c>
      <c r="V318">
        <v>0</v>
      </c>
      <c r="W318" s="1">
        <v>600000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600000</v>
      </c>
      <c r="AF318" s="17">
        <v>43826</v>
      </c>
      <c r="AG318" s="17">
        <v>46383</v>
      </c>
      <c r="AH318" s="1">
        <v>600000</v>
      </c>
      <c r="AI318" s="16">
        <f t="shared" si="16"/>
        <v>0.40821917808219177</v>
      </c>
      <c r="AJ318" s="16">
        <f t="shared" si="18"/>
        <v>7.0054794520547947</v>
      </c>
      <c r="AK318" s="19">
        <v>8.5000000000000006E-2</v>
      </c>
      <c r="AL318" s="16">
        <f t="shared" si="17"/>
        <v>0.40821917808219177</v>
      </c>
      <c r="AM318" s="16">
        <f t="shared" si="19"/>
        <v>7.0054794520547947</v>
      </c>
      <c r="AN318" s="19">
        <v>8.5000000000000006E-2</v>
      </c>
      <c r="AO318" t="s">
        <v>721</v>
      </c>
      <c r="AP318" t="s">
        <v>722</v>
      </c>
      <c r="AQ318" s="20">
        <v>46234</v>
      </c>
    </row>
    <row r="319" spans="1:43" x14ac:dyDescent="0.3">
      <c r="A319" t="s">
        <v>1161</v>
      </c>
      <c r="B319" t="s">
        <v>1162</v>
      </c>
      <c r="C319">
        <v>10</v>
      </c>
      <c r="D319" t="s">
        <v>255</v>
      </c>
      <c r="E319" t="s">
        <v>716</v>
      </c>
      <c r="F319" t="s">
        <v>717</v>
      </c>
      <c r="G319" t="s">
        <v>215</v>
      </c>
      <c r="H319" t="s">
        <v>214</v>
      </c>
      <c r="I319" t="s">
        <v>832</v>
      </c>
      <c r="J319" t="s">
        <v>725</v>
      </c>
      <c r="K319" t="s">
        <v>833</v>
      </c>
      <c r="L319" t="s">
        <v>719</v>
      </c>
      <c r="M319" t="s">
        <v>720</v>
      </c>
      <c r="N319">
        <v>1</v>
      </c>
      <c r="O319">
        <v>1</v>
      </c>
      <c r="P319">
        <v>1</v>
      </c>
      <c r="Q319">
        <v>1</v>
      </c>
      <c r="R319">
        <v>1</v>
      </c>
      <c r="S319">
        <v>1</v>
      </c>
      <c r="T319">
        <v>0</v>
      </c>
      <c r="U319">
        <v>0</v>
      </c>
      <c r="V319">
        <v>0</v>
      </c>
      <c r="W319" s="1">
        <v>78470</v>
      </c>
      <c r="X319" s="1">
        <v>0</v>
      </c>
      <c r="Y319" s="1">
        <v>0</v>
      </c>
      <c r="Z319" s="1">
        <v>425.05</v>
      </c>
      <c r="AA319" s="1">
        <v>0</v>
      </c>
      <c r="AB319" s="1">
        <v>0</v>
      </c>
      <c r="AC319" s="1">
        <v>0</v>
      </c>
      <c r="AD319" s="1">
        <v>0</v>
      </c>
      <c r="AE319" s="1">
        <v>78470</v>
      </c>
      <c r="AF319" s="17">
        <v>43858</v>
      </c>
      <c r="AG319" s="17">
        <v>47511</v>
      </c>
      <c r="AH319" s="1">
        <v>98087.5</v>
      </c>
      <c r="AI319" s="16">
        <f t="shared" si="16"/>
        <v>3.4986301369863013</v>
      </c>
      <c r="AJ319" s="16">
        <f t="shared" si="18"/>
        <v>10.008219178082191</v>
      </c>
      <c r="AK319" s="19">
        <v>6.5000000000000002E-2</v>
      </c>
      <c r="AL319" s="16">
        <f t="shared" si="17"/>
        <v>3.4986301369863013</v>
      </c>
      <c r="AM319" s="16">
        <f t="shared" si="19"/>
        <v>10.008219178082191</v>
      </c>
      <c r="AN319" s="19">
        <v>6.5000000000000002E-2</v>
      </c>
      <c r="AO319" t="s">
        <v>721</v>
      </c>
      <c r="AP319" t="s">
        <v>722</v>
      </c>
      <c r="AQ319" s="20">
        <v>46234</v>
      </c>
    </row>
    <row r="320" spans="1:43" x14ac:dyDescent="0.3">
      <c r="A320" t="s">
        <v>1163</v>
      </c>
      <c r="B320" t="s">
        <v>1162</v>
      </c>
      <c r="C320">
        <v>7</v>
      </c>
      <c r="D320" t="s">
        <v>255</v>
      </c>
      <c r="E320" t="s">
        <v>716</v>
      </c>
      <c r="F320" t="s">
        <v>717</v>
      </c>
      <c r="G320" t="s">
        <v>215</v>
      </c>
      <c r="H320" t="s">
        <v>214</v>
      </c>
      <c r="I320" t="s">
        <v>832</v>
      </c>
      <c r="J320" t="s">
        <v>725</v>
      </c>
      <c r="K320" t="s">
        <v>833</v>
      </c>
      <c r="L320" t="s">
        <v>719</v>
      </c>
      <c r="M320" t="s">
        <v>720</v>
      </c>
      <c r="N320">
        <v>1</v>
      </c>
      <c r="O320">
        <v>1</v>
      </c>
      <c r="P320">
        <v>1</v>
      </c>
      <c r="Q320">
        <v>1</v>
      </c>
      <c r="R320">
        <v>1</v>
      </c>
      <c r="S320">
        <v>1</v>
      </c>
      <c r="T320">
        <v>0</v>
      </c>
      <c r="U320">
        <v>0</v>
      </c>
      <c r="V320">
        <v>0</v>
      </c>
      <c r="W320" s="1">
        <v>1056247.5</v>
      </c>
      <c r="X320" s="1">
        <v>0</v>
      </c>
      <c r="Y320" s="1">
        <v>0</v>
      </c>
      <c r="Z320" s="1">
        <v>4964.3599999999997</v>
      </c>
      <c r="AA320" s="1">
        <v>0</v>
      </c>
      <c r="AB320" s="1">
        <v>0</v>
      </c>
      <c r="AC320" s="1">
        <v>0</v>
      </c>
      <c r="AD320" s="1">
        <v>0</v>
      </c>
      <c r="AE320" s="1">
        <v>1056247.5</v>
      </c>
      <c r="AF320" s="17">
        <v>43858</v>
      </c>
      <c r="AG320" s="17">
        <v>46415</v>
      </c>
      <c r="AH320" s="1">
        <v>2112495</v>
      </c>
      <c r="AI320" s="16">
        <f t="shared" si="16"/>
        <v>0.49589041095890413</v>
      </c>
      <c r="AJ320" s="16">
        <f t="shared" si="18"/>
        <v>7.0054794520547947</v>
      </c>
      <c r="AK320" s="19">
        <v>5.6399999999999999E-2</v>
      </c>
      <c r="AL320" s="16">
        <f t="shared" si="17"/>
        <v>0.49589041095890413</v>
      </c>
      <c r="AM320" s="16">
        <f t="shared" si="19"/>
        <v>7.0054794520547947</v>
      </c>
      <c r="AN320" s="19">
        <v>5.6399999999999999E-2</v>
      </c>
      <c r="AO320" t="s">
        <v>721</v>
      </c>
      <c r="AP320" t="s">
        <v>722</v>
      </c>
      <c r="AQ320" s="20">
        <v>46234</v>
      </c>
    </row>
    <row r="321" spans="1:43" x14ac:dyDescent="0.3">
      <c r="A321" t="s">
        <v>1164</v>
      </c>
      <c r="B321" t="s">
        <v>1162</v>
      </c>
      <c r="C321">
        <v>8</v>
      </c>
      <c r="D321" t="s">
        <v>255</v>
      </c>
      <c r="E321" t="s">
        <v>716</v>
      </c>
      <c r="F321" t="s">
        <v>717</v>
      </c>
      <c r="G321" t="s">
        <v>215</v>
      </c>
      <c r="H321" t="s">
        <v>214</v>
      </c>
      <c r="I321" t="s">
        <v>832</v>
      </c>
      <c r="J321" t="s">
        <v>725</v>
      </c>
      <c r="K321" t="s">
        <v>833</v>
      </c>
      <c r="L321" t="s">
        <v>719</v>
      </c>
      <c r="M321" t="s">
        <v>720</v>
      </c>
      <c r="N321">
        <v>1</v>
      </c>
      <c r="O321">
        <v>1</v>
      </c>
      <c r="P321">
        <v>1</v>
      </c>
      <c r="Q321">
        <v>1</v>
      </c>
      <c r="R321">
        <v>1</v>
      </c>
      <c r="S321">
        <v>1</v>
      </c>
      <c r="T321">
        <v>0</v>
      </c>
      <c r="U321">
        <v>0</v>
      </c>
      <c r="V321">
        <v>0</v>
      </c>
      <c r="W321" s="1">
        <v>305620</v>
      </c>
      <c r="X321" s="1">
        <v>0</v>
      </c>
      <c r="Y321" s="1">
        <v>0</v>
      </c>
      <c r="Z321" s="1">
        <v>1510.27</v>
      </c>
      <c r="AA321" s="1">
        <v>0</v>
      </c>
      <c r="AB321" s="1">
        <v>0</v>
      </c>
      <c r="AC321" s="1">
        <v>0</v>
      </c>
      <c r="AD321" s="1">
        <v>0</v>
      </c>
      <c r="AE321" s="1">
        <v>305620</v>
      </c>
      <c r="AF321" s="17">
        <v>43858</v>
      </c>
      <c r="AG321" s="17">
        <v>46780</v>
      </c>
      <c r="AH321" s="1">
        <v>458430</v>
      </c>
      <c r="AI321" s="16">
        <f t="shared" si="16"/>
        <v>1.4958904109589042</v>
      </c>
      <c r="AJ321" s="16">
        <f t="shared" si="18"/>
        <v>8.0054794520547947</v>
      </c>
      <c r="AK321" s="19">
        <v>5.9299999999999999E-2</v>
      </c>
      <c r="AL321" s="16">
        <f t="shared" si="17"/>
        <v>1.4958904109589042</v>
      </c>
      <c r="AM321" s="16">
        <f t="shared" si="19"/>
        <v>8.0054794520547947</v>
      </c>
      <c r="AN321" s="19">
        <v>5.9299999999999999E-2</v>
      </c>
      <c r="AO321" t="s">
        <v>721</v>
      </c>
      <c r="AP321" t="s">
        <v>722</v>
      </c>
      <c r="AQ321" s="20">
        <v>46234</v>
      </c>
    </row>
    <row r="322" spans="1:43" x14ac:dyDescent="0.3">
      <c r="A322" t="s">
        <v>1165</v>
      </c>
      <c r="B322" t="s">
        <v>1162</v>
      </c>
      <c r="C322">
        <v>9</v>
      </c>
      <c r="D322" t="s">
        <v>255</v>
      </c>
      <c r="E322" t="s">
        <v>716</v>
      </c>
      <c r="F322" t="s">
        <v>717</v>
      </c>
      <c r="G322" t="s">
        <v>215</v>
      </c>
      <c r="H322" t="s">
        <v>214</v>
      </c>
      <c r="I322" t="s">
        <v>832</v>
      </c>
      <c r="J322" t="s">
        <v>725</v>
      </c>
      <c r="K322" t="s">
        <v>833</v>
      </c>
      <c r="L322" t="s">
        <v>719</v>
      </c>
      <c r="M322" t="s">
        <v>720</v>
      </c>
      <c r="N322">
        <v>1</v>
      </c>
      <c r="O322">
        <v>1</v>
      </c>
      <c r="P322">
        <v>1</v>
      </c>
      <c r="Q322">
        <v>1</v>
      </c>
      <c r="R322">
        <v>1</v>
      </c>
      <c r="S322">
        <v>1</v>
      </c>
      <c r="T322">
        <v>0</v>
      </c>
      <c r="U322">
        <v>0</v>
      </c>
      <c r="V322">
        <v>0</v>
      </c>
      <c r="W322" s="1">
        <v>79650</v>
      </c>
      <c r="X322" s="1">
        <v>0</v>
      </c>
      <c r="Y322" s="1">
        <v>0</v>
      </c>
      <c r="Z322" s="1">
        <v>412.19</v>
      </c>
      <c r="AA322" s="1">
        <v>0</v>
      </c>
      <c r="AB322" s="1">
        <v>0</v>
      </c>
      <c r="AC322" s="1">
        <v>0</v>
      </c>
      <c r="AD322" s="1">
        <v>0</v>
      </c>
      <c r="AE322" s="1">
        <v>79650</v>
      </c>
      <c r="AF322" s="17">
        <v>43858</v>
      </c>
      <c r="AG322" s="17">
        <v>47146</v>
      </c>
      <c r="AH322" s="1">
        <v>106200</v>
      </c>
      <c r="AI322" s="16">
        <f t="shared" si="16"/>
        <v>2.4986301369863013</v>
      </c>
      <c r="AJ322" s="16">
        <f t="shared" si="18"/>
        <v>9.0082191780821912</v>
      </c>
      <c r="AK322" s="19">
        <v>6.2100000000000002E-2</v>
      </c>
      <c r="AL322" s="16">
        <f t="shared" si="17"/>
        <v>2.4986301369863013</v>
      </c>
      <c r="AM322" s="16">
        <f t="shared" si="19"/>
        <v>9.0082191780821912</v>
      </c>
      <c r="AN322" s="19">
        <v>6.2100000000000002E-2</v>
      </c>
      <c r="AO322" t="s">
        <v>721</v>
      </c>
      <c r="AP322" t="s">
        <v>722</v>
      </c>
      <c r="AQ322" s="20">
        <v>46234</v>
      </c>
    </row>
    <row r="323" spans="1:43" x14ac:dyDescent="0.3">
      <c r="A323" t="s">
        <v>1166</v>
      </c>
      <c r="B323" t="s">
        <v>1167</v>
      </c>
      <c r="C323">
        <v>1</v>
      </c>
      <c r="D323" t="s">
        <v>255</v>
      </c>
      <c r="E323" t="s">
        <v>716</v>
      </c>
      <c r="F323" t="s">
        <v>717</v>
      </c>
      <c r="G323" t="s">
        <v>213</v>
      </c>
      <c r="H323" t="s">
        <v>214</v>
      </c>
      <c r="I323" t="s">
        <v>724</v>
      </c>
      <c r="J323" t="s">
        <v>725</v>
      </c>
      <c r="K323" t="s">
        <v>726</v>
      </c>
      <c r="L323" t="s">
        <v>719</v>
      </c>
      <c r="M323" t="s">
        <v>720</v>
      </c>
      <c r="N323">
        <v>1</v>
      </c>
      <c r="O323">
        <v>1</v>
      </c>
      <c r="P323">
        <v>1</v>
      </c>
      <c r="Q323">
        <v>1</v>
      </c>
      <c r="R323">
        <v>1</v>
      </c>
      <c r="S323">
        <v>1</v>
      </c>
      <c r="T323">
        <v>0</v>
      </c>
      <c r="U323">
        <v>0</v>
      </c>
      <c r="V323">
        <v>0</v>
      </c>
      <c r="W323" s="1">
        <v>1400000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1400000</v>
      </c>
      <c r="AF323" s="17">
        <v>43826</v>
      </c>
      <c r="AG323" s="17">
        <v>46383</v>
      </c>
      <c r="AH323" s="1">
        <v>1400000</v>
      </c>
      <c r="AI323" s="16">
        <f t="shared" ref="AI323:AI386" si="20">(AG323-AQ323)/365</f>
        <v>0.40821917808219177</v>
      </c>
      <c r="AJ323" s="16">
        <f t="shared" si="18"/>
        <v>7.0054794520547947</v>
      </c>
      <c r="AK323" s="19">
        <v>8.5000000000000006E-2</v>
      </c>
      <c r="AL323" s="16">
        <f t="shared" ref="AL323:AL386" si="21">(AG323-AQ323)/365</f>
        <v>0.40821917808219177</v>
      </c>
      <c r="AM323" s="16">
        <f t="shared" si="19"/>
        <v>7.0054794520547947</v>
      </c>
      <c r="AN323" s="19">
        <v>8.5000000000000006E-2</v>
      </c>
      <c r="AO323" t="s">
        <v>721</v>
      </c>
      <c r="AP323" t="s">
        <v>722</v>
      </c>
      <c r="AQ323" s="20">
        <v>46234</v>
      </c>
    </row>
    <row r="324" spans="1:43" x14ac:dyDescent="0.3">
      <c r="A324" t="s">
        <v>1168</v>
      </c>
      <c r="B324" t="s">
        <v>1169</v>
      </c>
      <c r="C324">
        <v>1</v>
      </c>
      <c r="D324" t="s">
        <v>255</v>
      </c>
      <c r="E324" t="s">
        <v>716</v>
      </c>
      <c r="F324" t="s">
        <v>717</v>
      </c>
      <c r="G324" t="s">
        <v>213</v>
      </c>
      <c r="H324" t="s">
        <v>214</v>
      </c>
      <c r="I324" t="s">
        <v>724</v>
      </c>
      <c r="J324" t="s">
        <v>725</v>
      </c>
      <c r="K324" t="s">
        <v>726</v>
      </c>
      <c r="L324" t="s">
        <v>719</v>
      </c>
      <c r="M324" t="s">
        <v>720</v>
      </c>
      <c r="N324">
        <v>1</v>
      </c>
      <c r="O324">
        <v>1</v>
      </c>
      <c r="P324">
        <v>1</v>
      </c>
      <c r="Q324">
        <v>1</v>
      </c>
      <c r="R324">
        <v>1</v>
      </c>
      <c r="S324">
        <v>1</v>
      </c>
      <c r="T324">
        <v>0</v>
      </c>
      <c r="U324">
        <v>0</v>
      </c>
      <c r="V324">
        <v>0</v>
      </c>
      <c r="W324" s="1">
        <v>5600000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5600000</v>
      </c>
      <c r="AF324" s="17">
        <v>43826</v>
      </c>
      <c r="AG324" s="17">
        <v>46383</v>
      </c>
      <c r="AH324" s="1">
        <v>5600000</v>
      </c>
      <c r="AI324" s="16">
        <f t="shared" si="20"/>
        <v>0.40821917808219177</v>
      </c>
      <c r="AJ324" s="16">
        <f t="shared" ref="AJ324:AJ387" si="22">(AG324-AF324)/365</f>
        <v>7.0054794520547947</v>
      </c>
      <c r="AK324" s="19">
        <v>8.5000000000000006E-2</v>
      </c>
      <c r="AL324" s="16">
        <f t="shared" si="21"/>
        <v>0.40821917808219177</v>
      </c>
      <c r="AM324" s="16">
        <f t="shared" ref="AM324:AM387" si="23">(AG324-AF324)/365</f>
        <v>7.0054794520547947</v>
      </c>
      <c r="AN324" s="19">
        <v>8.5000000000000006E-2</v>
      </c>
      <c r="AO324" t="s">
        <v>721</v>
      </c>
      <c r="AP324" t="s">
        <v>722</v>
      </c>
      <c r="AQ324" s="20">
        <v>46234</v>
      </c>
    </row>
    <row r="325" spans="1:43" x14ac:dyDescent="0.3">
      <c r="A325" t="s">
        <v>1170</v>
      </c>
      <c r="B325" t="s">
        <v>1171</v>
      </c>
      <c r="C325">
        <v>7</v>
      </c>
      <c r="D325" t="s">
        <v>255</v>
      </c>
      <c r="E325" t="s">
        <v>716</v>
      </c>
      <c r="F325" t="s">
        <v>717</v>
      </c>
      <c r="G325" t="s">
        <v>215</v>
      </c>
      <c r="H325" t="s">
        <v>214</v>
      </c>
      <c r="I325" t="s">
        <v>832</v>
      </c>
      <c r="J325" t="s">
        <v>725</v>
      </c>
      <c r="K325" t="s">
        <v>833</v>
      </c>
      <c r="L325" t="s">
        <v>719</v>
      </c>
      <c r="M325" t="s">
        <v>720</v>
      </c>
      <c r="N325">
        <v>1</v>
      </c>
      <c r="O325">
        <v>1</v>
      </c>
      <c r="P325">
        <v>1</v>
      </c>
      <c r="Q325">
        <v>1</v>
      </c>
      <c r="R325">
        <v>1</v>
      </c>
      <c r="S325">
        <v>1</v>
      </c>
      <c r="T325">
        <v>0</v>
      </c>
      <c r="U325">
        <v>0</v>
      </c>
      <c r="V325">
        <v>0</v>
      </c>
      <c r="W325" s="1">
        <v>625178.75</v>
      </c>
      <c r="X325" s="1">
        <v>0</v>
      </c>
      <c r="Y325" s="1">
        <v>0</v>
      </c>
      <c r="Z325" s="1">
        <v>2938.34</v>
      </c>
      <c r="AA325" s="1">
        <v>0</v>
      </c>
      <c r="AB325" s="1">
        <v>0</v>
      </c>
      <c r="AC325" s="1">
        <v>0</v>
      </c>
      <c r="AD325" s="1">
        <v>0</v>
      </c>
      <c r="AE325" s="1">
        <v>625178.75</v>
      </c>
      <c r="AF325" s="17">
        <v>43866</v>
      </c>
      <c r="AG325" s="17">
        <v>46423</v>
      </c>
      <c r="AH325" s="1">
        <v>1250357.5</v>
      </c>
      <c r="AI325" s="16">
        <f t="shared" si="20"/>
        <v>0.51780821917808217</v>
      </c>
      <c r="AJ325" s="16">
        <f t="shared" si="22"/>
        <v>7.0054794520547947</v>
      </c>
      <c r="AK325" s="19">
        <v>5.6399999999999999E-2</v>
      </c>
      <c r="AL325" s="16">
        <f t="shared" si="21"/>
        <v>0.51780821917808217</v>
      </c>
      <c r="AM325" s="16">
        <f t="shared" si="23"/>
        <v>7.0054794520547947</v>
      </c>
      <c r="AN325" s="19">
        <v>5.6399999999999999E-2</v>
      </c>
      <c r="AO325" t="s">
        <v>721</v>
      </c>
      <c r="AP325" t="s">
        <v>722</v>
      </c>
      <c r="AQ325" s="20">
        <v>46234</v>
      </c>
    </row>
    <row r="326" spans="1:43" x14ac:dyDescent="0.3">
      <c r="A326" t="s">
        <v>1172</v>
      </c>
      <c r="B326" t="s">
        <v>1171</v>
      </c>
      <c r="C326">
        <v>8</v>
      </c>
      <c r="D326" t="s">
        <v>255</v>
      </c>
      <c r="E326" t="s">
        <v>716</v>
      </c>
      <c r="F326" t="s">
        <v>717</v>
      </c>
      <c r="G326" t="s">
        <v>215</v>
      </c>
      <c r="H326" t="s">
        <v>214</v>
      </c>
      <c r="I326" t="s">
        <v>832</v>
      </c>
      <c r="J326" t="s">
        <v>725</v>
      </c>
      <c r="K326" t="s">
        <v>833</v>
      </c>
      <c r="L326" t="s">
        <v>719</v>
      </c>
      <c r="M326" t="s">
        <v>720</v>
      </c>
      <c r="N326">
        <v>1</v>
      </c>
      <c r="O326">
        <v>1</v>
      </c>
      <c r="P326">
        <v>1</v>
      </c>
      <c r="Q326">
        <v>1</v>
      </c>
      <c r="R326">
        <v>1</v>
      </c>
      <c r="S326">
        <v>1</v>
      </c>
      <c r="T326">
        <v>0</v>
      </c>
      <c r="U326">
        <v>0</v>
      </c>
      <c r="V326">
        <v>0</v>
      </c>
      <c r="W326" s="1">
        <v>70800</v>
      </c>
      <c r="X326" s="1">
        <v>0</v>
      </c>
      <c r="Y326" s="1">
        <v>0</v>
      </c>
      <c r="Z326" s="1">
        <v>349.87</v>
      </c>
      <c r="AA326" s="1">
        <v>0</v>
      </c>
      <c r="AB326" s="1">
        <v>0</v>
      </c>
      <c r="AC326" s="1">
        <v>0</v>
      </c>
      <c r="AD326" s="1">
        <v>0</v>
      </c>
      <c r="AE326" s="1">
        <v>70800</v>
      </c>
      <c r="AF326" s="17">
        <v>43866</v>
      </c>
      <c r="AG326" s="17">
        <v>46788</v>
      </c>
      <c r="AH326" s="1">
        <v>106200</v>
      </c>
      <c r="AI326" s="16">
        <f t="shared" si="20"/>
        <v>1.5178082191780822</v>
      </c>
      <c r="AJ326" s="16">
        <f t="shared" si="22"/>
        <v>8.0054794520547947</v>
      </c>
      <c r="AK326" s="19">
        <v>5.9299999999999999E-2</v>
      </c>
      <c r="AL326" s="16">
        <f t="shared" si="21"/>
        <v>1.5178082191780822</v>
      </c>
      <c r="AM326" s="16">
        <f t="shared" si="23"/>
        <v>8.0054794520547947</v>
      </c>
      <c r="AN326" s="19">
        <v>5.9299999999999999E-2</v>
      </c>
      <c r="AO326" t="s">
        <v>721</v>
      </c>
      <c r="AP326" t="s">
        <v>722</v>
      </c>
      <c r="AQ326" s="20">
        <v>46234</v>
      </c>
    </row>
    <row r="327" spans="1:43" x14ac:dyDescent="0.3">
      <c r="A327" t="s">
        <v>1173</v>
      </c>
      <c r="B327" t="s">
        <v>1171</v>
      </c>
      <c r="C327">
        <v>9</v>
      </c>
      <c r="D327" t="s">
        <v>255</v>
      </c>
      <c r="E327" t="s">
        <v>716</v>
      </c>
      <c r="F327" t="s">
        <v>717</v>
      </c>
      <c r="G327" t="s">
        <v>215</v>
      </c>
      <c r="H327" t="s">
        <v>214</v>
      </c>
      <c r="I327" t="s">
        <v>832</v>
      </c>
      <c r="J327" t="s">
        <v>725</v>
      </c>
      <c r="K327" t="s">
        <v>833</v>
      </c>
      <c r="L327" t="s">
        <v>719</v>
      </c>
      <c r="M327" t="s">
        <v>720</v>
      </c>
      <c r="N327">
        <v>1</v>
      </c>
      <c r="O327">
        <v>1</v>
      </c>
      <c r="P327">
        <v>1</v>
      </c>
      <c r="Q327">
        <v>1</v>
      </c>
      <c r="R327">
        <v>1</v>
      </c>
      <c r="S327">
        <v>1</v>
      </c>
      <c r="T327">
        <v>0</v>
      </c>
      <c r="U327">
        <v>0</v>
      </c>
      <c r="V327">
        <v>0</v>
      </c>
      <c r="W327" s="1">
        <v>42480</v>
      </c>
      <c r="X327" s="1">
        <v>0</v>
      </c>
      <c r="Y327" s="1">
        <v>0</v>
      </c>
      <c r="Z327" s="1">
        <v>230.1</v>
      </c>
      <c r="AA327" s="1">
        <v>0</v>
      </c>
      <c r="AB327" s="1">
        <v>0</v>
      </c>
      <c r="AC327" s="1">
        <v>0</v>
      </c>
      <c r="AD327" s="1">
        <v>0</v>
      </c>
      <c r="AE327" s="1">
        <v>42480</v>
      </c>
      <c r="AF327" s="17">
        <v>43866</v>
      </c>
      <c r="AG327" s="17">
        <v>47519</v>
      </c>
      <c r="AH327" s="1">
        <v>53100</v>
      </c>
      <c r="AI327" s="16">
        <f t="shared" si="20"/>
        <v>3.5205479452054793</v>
      </c>
      <c r="AJ327" s="16">
        <f t="shared" si="22"/>
        <v>10.008219178082191</v>
      </c>
      <c r="AK327" s="19">
        <v>6.5000000000000002E-2</v>
      </c>
      <c r="AL327" s="16">
        <f t="shared" si="21"/>
        <v>3.5205479452054793</v>
      </c>
      <c r="AM327" s="16">
        <f t="shared" si="23"/>
        <v>10.008219178082191</v>
      </c>
      <c r="AN327" s="19">
        <v>6.5000000000000002E-2</v>
      </c>
      <c r="AO327" t="s">
        <v>721</v>
      </c>
      <c r="AP327" t="s">
        <v>722</v>
      </c>
      <c r="AQ327" s="20">
        <v>46234</v>
      </c>
    </row>
    <row r="328" spans="1:43" x14ac:dyDescent="0.3">
      <c r="A328" t="s">
        <v>1174</v>
      </c>
      <c r="B328" t="s">
        <v>1175</v>
      </c>
      <c r="C328">
        <v>1</v>
      </c>
      <c r="D328" t="s">
        <v>255</v>
      </c>
      <c r="E328" t="s">
        <v>716</v>
      </c>
      <c r="F328" t="s">
        <v>717</v>
      </c>
      <c r="G328" t="s">
        <v>213</v>
      </c>
      <c r="H328" t="s">
        <v>214</v>
      </c>
      <c r="I328" t="s">
        <v>724</v>
      </c>
      <c r="J328" t="s">
        <v>725</v>
      </c>
      <c r="K328" t="s">
        <v>726</v>
      </c>
      <c r="L328" t="s">
        <v>719</v>
      </c>
      <c r="M328" t="s">
        <v>720</v>
      </c>
      <c r="N328">
        <v>1</v>
      </c>
      <c r="O328">
        <v>1</v>
      </c>
      <c r="P328">
        <v>1</v>
      </c>
      <c r="Q328">
        <v>1</v>
      </c>
      <c r="R328">
        <v>1</v>
      </c>
      <c r="S328">
        <v>1</v>
      </c>
      <c r="T328">
        <v>0</v>
      </c>
      <c r="U328">
        <v>0</v>
      </c>
      <c r="V328">
        <v>0</v>
      </c>
      <c r="W328" s="1">
        <v>585831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585831</v>
      </c>
      <c r="AF328" s="17">
        <v>43826</v>
      </c>
      <c r="AG328" s="17">
        <v>46383</v>
      </c>
      <c r="AH328" s="1">
        <v>585831</v>
      </c>
      <c r="AI328" s="16">
        <f t="shared" si="20"/>
        <v>0.40821917808219177</v>
      </c>
      <c r="AJ328" s="16">
        <f t="shared" si="22"/>
        <v>7.0054794520547947</v>
      </c>
      <c r="AK328" s="19">
        <v>8.5000000000000006E-2</v>
      </c>
      <c r="AL328" s="16">
        <f t="shared" si="21"/>
        <v>0.40821917808219177</v>
      </c>
      <c r="AM328" s="16">
        <f t="shared" si="23"/>
        <v>7.0054794520547947</v>
      </c>
      <c r="AN328" s="19">
        <v>8.5000000000000006E-2</v>
      </c>
      <c r="AO328" t="s">
        <v>721</v>
      </c>
      <c r="AP328" t="s">
        <v>722</v>
      </c>
      <c r="AQ328" s="20">
        <v>46234</v>
      </c>
    </row>
    <row r="329" spans="1:43" x14ac:dyDescent="0.3">
      <c r="A329" t="s">
        <v>1176</v>
      </c>
      <c r="B329" t="s">
        <v>1177</v>
      </c>
      <c r="C329">
        <v>7</v>
      </c>
      <c r="D329" t="s">
        <v>255</v>
      </c>
      <c r="E329" t="s">
        <v>716</v>
      </c>
      <c r="F329" t="s">
        <v>717</v>
      </c>
      <c r="G329" t="s">
        <v>215</v>
      </c>
      <c r="H329" t="s">
        <v>214</v>
      </c>
      <c r="I329" t="s">
        <v>832</v>
      </c>
      <c r="J329" t="s">
        <v>725</v>
      </c>
      <c r="K329" t="s">
        <v>833</v>
      </c>
      <c r="L329" t="s">
        <v>719</v>
      </c>
      <c r="M329" t="s">
        <v>720</v>
      </c>
      <c r="N329">
        <v>1</v>
      </c>
      <c r="O329">
        <v>1</v>
      </c>
      <c r="P329">
        <v>1</v>
      </c>
      <c r="Q329">
        <v>1</v>
      </c>
      <c r="R329">
        <v>1</v>
      </c>
      <c r="S329">
        <v>1</v>
      </c>
      <c r="T329">
        <v>0</v>
      </c>
      <c r="U329">
        <v>0</v>
      </c>
      <c r="V329">
        <v>0</v>
      </c>
      <c r="W329" s="1">
        <v>1605832.5</v>
      </c>
      <c r="X329" s="1">
        <v>0</v>
      </c>
      <c r="Y329" s="1">
        <v>0</v>
      </c>
      <c r="Z329" s="1">
        <v>7547.41</v>
      </c>
      <c r="AA329" s="1">
        <v>0</v>
      </c>
      <c r="AB329" s="1">
        <v>0</v>
      </c>
      <c r="AC329" s="1">
        <v>0</v>
      </c>
      <c r="AD329" s="1">
        <v>0</v>
      </c>
      <c r="AE329" s="1">
        <v>1605832.5</v>
      </c>
      <c r="AF329" s="17">
        <v>43872</v>
      </c>
      <c r="AG329" s="17">
        <v>46429</v>
      </c>
      <c r="AH329" s="1">
        <v>3211665</v>
      </c>
      <c r="AI329" s="16">
        <f t="shared" si="20"/>
        <v>0.53424657534246578</v>
      </c>
      <c r="AJ329" s="16">
        <f t="shared" si="22"/>
        <v>7.0054794520547947</v>
      </c>
      <c r="AK329" s="19">
        <v>5.6399999999999999E-2</v>
      </c>
      <c r="AL329" s="16">
        <f t="shared" si="21"/>
        <v>0.53424657534246578</v>
      </c>
      <c r="AM329" s="16">
        <f t="shared" si="23"/>
        <v>7.0054794520547947</v>
      </c>
      <c r="AN329" s="19">
        <v>5.6399999999999999E-2</v>
      </c>
      <c r="AO329" t="s">
        <v>721</v>
      </c>
      <c r="AP329" t="s">
        <v>722</v>
      </c>
      <c r="AQ329" s="20">
        <v>46234</v>
      </c>
    </row>
    <row r="330" spans="1:43" x14ac:dyDescent="0.3">
      <c r="A330" t="s">
        <v>1178</v>
      </c>
      <c r="B330" t="s">
        <v>1177</v>
      </c>
      <c r="C330">
        <v>8</v>
      </c>
      <c r="D330" t="s">
        <v>255</v>
      </c>
      <c r="E330" t="s">
        <v>716</v>
      </c>
      <c r="F330" t="s">
        <v>717</v>
      </c>
      <c r="G330" t="s">
        <v>215</v>
      </c>
      <c r="H330" t="s">
        <v>214</v>
      </c>
      <c r="I330" t="s">
        <v>832</v>
      </c>
      <c r="J330" t="s">
        <v>725</v>
      </c>
      <c r="K330" t="s">
        <v>833</v>
      </c>
      <c r="L330" t="s">
        <v>719</v>
      </c>
      <c r="M330" t="s">
        <v>720</v>
      </c>
      <c r="N330">
        <v>1</v>
      </c>
      <c r="O330">
        <v>1</v>
      </c>
      <c r="P330">
        <v>1</v>
      </c>
      <c r="Q330">
        <v>1</v>
      </c>
      <c r="R330">
        <v>1</v>
      </c>
      <c r="S330">
        <v>1</v>
      </c>
      <c r="T330">
        <v>0</v>
      </c>
      <c r="U330">
        <v>0</v>
      </c>
      <c r="V330">
        <v>0</v>
      </c>
      <c r="W330" s="1">
        <v>139535</v>
      </c>
      <c r="X330" s="1">
        <v>0</v>
      </c>
      <c r="Y330" s="1">
        <v>0</v>
      </c>
      <c r="Z330" s="1">
        <v>689.54</v>
      </c>
      <c r="AA330" s="1">
        <v>0</v>
      </c>
      <c r="AB330" s="1">
        <v>0</v>
      </c>
      <c r="AC330" s="1">
        <v>0</v>
      </c>
      <c r="AD330" s="1">
        <v>0</v>
      </c>
      <c r="AE330" s="1">
        <v>139535</v>
      </c>
      <c r="AF330" s="17">
        <v>43872</v>
      </c>
      <c r="AG330" s="17">
        <v>46794</v>
      </c>
      <c r="AH330" s="1">
        <v>209302.5</v>
      </c>
      <c r="AI330" s="16">
        <f t="shared" si="20"/>
        <v>1.5342465753424657</v>
      </c>
      <c r="AJ330" s="16">
        <f t="shared" si="22"/>
        <v>8.0054794520547947</v>
      </c>
      <c r="AK330" s="19">
        <v>5.9299999999999999E-2</v>
      </c>
      <c r="AL330" s="16">
        <f t="shared" si="21"/>
        <v>1.5342465753424657</v>
      </c>
      <c r="AM330" s="16">
        <f t="shared" si="23"/>
        <v>8.0054794520547947</v>
      </c>
      <c r="AN330" s="19">
        <v>5.9299999999999999E-2</v>
      </c>
      <c r="AO330" t="s">
        <v>721</v>
      </c>
      <c r="AP330" t="s">
        <v>722</v>
      </c>
      <c r="AQ330" s="20">
        <v>46234</v>
      </c>
    </row>
    <row r="331" spans="1:43" x14ac:dyDescent="0.3">
      <c r="A331" t="s">
        <v>1179</v>
      </c>
      <c r="B331" t="s">
        <v>1180</v>
      </c>
      <c r="C331">
        <v>7</v>
      </c>
      <c r="D331" t="s">
        <v>255</v>
      </c>
      <c r="E331" t="s">
        <v>716</v>
      </c>
      <c r="F331" t="s">
        <v>717</v>
      </c>
      <c r="G331" t="s">
        <v>215</v>
      </c>
      <c r="H331" t="s">
        <v>214</v>
      </c>
      <c r="I331" t="s">
        <v>832</v>
      </c>
      <c r="J331" t="s">
        <v>725</v>
      </c>
      <c r="K331" t="s">
        <v>833</v>
      </c>
      <c r="L331" t="s">
        <v>719</v>
      </c>
      <c r="M331" t="s">
        <v>720</v>
      </c>
      <c r="N331">
        <v>1</v>
      </c>
      <c r="O331">
        <v>1</v>
      </c>
      <c r="P331">
        <v>1</v>
      </c>
      <c r="Q331">
        <v>1</v>
      </c>
      <c r="R331">
        <v>1</v>
      </c>
      <c r="S331">
        <v>1</v>
      </c>
      <c r="T331">
        <v>0</v>
      </c>
      <c r="U331">
        <v>0</v>
      </c>
      <c r="V331">
        <v>0</v>
      </c>
      <c r="W331" s="1">
        <v>837800</v>
      </c>
      <c r="X331" s="1">
        <v>0</v>
      </c>
      <c r="Y331" s="1">
        <v>0</v>
      </c>
      <c r="Z331" s="1">
        <v>3937.66</v>
      </c>
      <c r="AA331" s="1">
        <v>0</v>
      </c>
      <c r="AB331" s="1">
        <v>0</v>
      </c>
      <c r="AC331" s="1">
        <v>0</v>
      </c>
      <c r="AD331" s="1">
        <v>0</v>
      </c>
      <c r="AE331" s="1">
        <v>837800</v>
      </c>
      <c r="AF331" s="17">
        <v>43879</v>
      </c>
      <c r="AG331" s="17">
        <v>46436</v>
      </c>
      <c r="AH331" s="1">
        <v>1675600</v>
      </c>
      <c r="AI331" s="16">
        <f t="shared" si="20"/>
        <v>0.55342465753424652</v>
      </c>
      <c r="AJ331" s="16">
        <f t="shared" si="22"/>
        <v>7.0054794520547947</v>
      </c>
      <c r="AK331" s="19">
        <v>5.6399999999999999E-2</v>
      </c>
      <c r="AL331" s="16">
        <f t="shared" si="21"/>
        <v>0.55342465753424652</v>
      </c>
      <c r="AM331" s="16">
        <f t="shared" si="23"/>
        <v>7.0054794520547947</v>
      </c>
      <c r="AN331" s="19">
        <v>5.6399999999999999E-2</v>
      </c>
      <c r="AO331" t="s">
        <v>721</v>
      </c>
      <c r="AP331" t="s">
        <v>722</v>
      </c>
      <c r="AQ331" s="20">
        <v>46234</v>
      </c>
    </row>
    <row r="332" spans="1:43" x14ac:dyDescent="0.3">
      <c r="A332" t="s">
        <v>1181</v>
      </c>
      <c r="B332" t="s">
        <v>1180</v>
      </c>
      <c r="C332">
        <v>8</v>
      </c>
      <c r="D332" t="s">
        <v>255</v>
      </c>
      <c r="E332" t="s">
        <v>716</v>
      </c>
      <c r="F332" t="s">
        <v>717</v>
      </c>
      <c r="G332" t="s">
        <v>215</v>
      </c>
      <c r="H332" t="s">
        <v>214</v>
      </c>
      <c r="I332" t="s">
        <v>832</v>
      </c>
      <c r="J332" t="s">
        <v>725</v>
      </c>
      <c r="K332" t="s">
        <v>833</v>
      </c>
      <c r="L332" t="s">
        <v>719</v>
      </c>
      <c r="M332" t="s">
        <v>720</v>
      </c>
      <c r="N332">
        <v>1</v>
      </c>
      <c r="O332">
        <v>1</v>
      </c>
      <c r="P332">
        <v>1</v>
      </c>
      <c r="Q332">
        <v>1</v>
      </c>
      <c r="R332">
        <v>1</v>
      </c>
      <c r="S332">
        <v>1</v>
      </c>
      <c r="T332">
        <v>0</v>
      </c>
      <c r="U332">
        <v>0</v>
      </c>
      <c r="V332">
        <v>0</v>
      </c>
      <c r="W332" s="1">
        <v>137371.66</v>
      </c>
      <c r="X332" s="1">
        <v>0</v>
      </c>
      <c r="Y332" s="1">
        <v>0</v>
      </c>
      <c r="Z332" s="1">
        <v>678.84</v>
      </c>
      <c r="AA332" s="1">
        <v>0</v>
      </c>
      <c r="AB332" s="1">
        <v>0</v>
      </c>
      <c r="AC332" s="1">
        <v>0</v>
      </c>
      <c r="AD332" s="1">
        <v>0</v>
      </c>
      <c r="AE332" s="1">
        <v>137371.66</v>
      </c>
      <c r="AF332" s="17">
        <v>43879</v>
      </c>
      <c r="AG332" s="17">
        <v>46801</v>
      </c>
      <c r="AH332" s="1">
        <v>206057.5</v>
      </c>
      <c r="AI332" s="16">
        <f t="shared" si="20"/>
        <v>1.5534246575342465</v>
      </c>
      <c r="AJ332" s="16">
        <f t="shared" si="22"/>
        <v>8.0054794520547947</v>
      </c>
      <c r="AK332" s="19">
        <v>5.9299999999999999E-2</v>
      </c>
      <c r="AL332" s="16">
        <f t="shared" si="21"/>
        <v>1.5534246575342465</v>
      </c>
      <c r="AM332" s="16">
        <f t="shared" si="23"/>
        <v>8.0054794520547947</v>
      </c>
      <c r="AN332" s="19">
        <v>5.9299999999999999E-2</v>
      </c>
      <c r="AO332" t="s">
        <v>721</v>
      </c>
      <c r="AP332" t="s">
        <v>722</v>
      </c>
      <c r="AQ332" s="20">
        <v>46234</v>
      </c>
    </row>
    <row r="333" spans="1:43" x14ac:dyDescent="0.3">
      <c r="A333" t="s">
        <v>1182</v>
      </c>
      <c r="B333" t="s">
        <v>1183</v>
      </c>
      <c r="C333">
        <v>7</v>
      </c>
      <c r="D333" t="s">
        <v>255</v>
      </c>
      <c r="E333" t="s">
        <v>716</v>
      </c>
      <c r="F333" t="s">
        <v>717</v>
      </c>
      <c r="G333" t="s">
        <v>215</v>
      </c>
      <c r="H333" t="s">
        <v>214</v>
      </c>
      <c r="I333" t="s">
        <v>832</v>
      </c>
      <c r="J333" t="s">
        <v>725</v>
      </c>
      <c r="K333" t="s">
        <v>833</v>
      </c>
      <c r="L333" t="s">
        <v>719</v>
      </c>
      <c r="M333" t="s">
        <v>720</v>
      </c>
      <c r="N333">
        <v>1</v>
      </c>
      <c r="O333">
        <v>1</v>
      </c>
      <c r="P333">
        <v>1</v>
      </c>
      <c r="Q333">
        <v>1</v>
      </c>
      <c r="R333">
        <v>1</v>
      </c>
      <c r="S333">
        <v>1</v>
      </c>
      <c r="T333">
        <v>0</v>
      </c>
      <c r="U333">
        <v>0</v>
      </c>
      <c r="V333">
        <v>0</v>
      </c>
      <c r="W333" s="1">
        <v>679532.5</v>
      </c>
      <c r="X333" s="1">
        <v>0</v>
      </c>
      <c r="Y333" s="1">
        <v>0</v>
      </c>
      <c r="Z333" s="1">
        <v>3193.8</v>
      </c>
      <c r="AA333" s="1">
        <v>0</v>
      </c>
      <c r="AB333" s="1">
        <v>0</v>
      </c>
      <c r="AC333" s="1">
        <v>0</v>
      </c>
      <c r="AD333" s="1">
        <v>0</v>
      </c>
      <c r="AE333" s="1">
        <v>679532.5</v>
      </c>
      <c r="AF333" s="17">
        <v>43888</v>
      </c>
      <c r="AG333" s="17">
        <v>46445</v>
      </c>
      <c r="AH333" s="1">
        <v>1359065</v>
      </c>
      <c r="AI333" s="16">
        <f t="shared" si="20"/>
        <v>0.57808219178082187</v>
      </c>
      <c r="AJ333" s="16">
        <f t="shared" si="22"/>
        <v>7.0054794520547947</v>
      </c>
      <c r="AK333" s="19">
        <v>5.6399999999999999E-2</v>
      </c>
      <c r="AL333" s="16">
        <f t="shared" si="21"/>
        <v>0.57808219178082187</v>
      </c>
      <c r="AM333" s="16">
        <f t="shared" si="23"/>
        <v>7.0054794520547947</v>
      </c>
      <c r="AN333" s="19">
        <v>5.6399999999999999E-2</v>
      </c>
      <c r="AO333" t="s">
        <v>721</v>
      </c>
      <c r="AP333" t="s">
        <v>722</v>
      </c>
      <c r="AQ333" s="20">
        <v>46234</v>
      </c>
    </row>
    <row r="334" spans="1:43" x14ac:dyDescent="0.3">
      <c r="A334" t="s">
        <v>1184</v>
      </c>
      <c r="B334" t="s">
        <v>1183</v>
      </c>
      <c r="C334">
        <v>8</v>
      </c>
      <c r="D334" t="s">
        <v>255</v>
      </c>
      <c r="E334" t="s">
        <v>716</v>
      </c>
      <c r="F334" t="s">
        <v>717</v>
      </c>
      <c r="G334" t="s">
        <v>215</v>
      </c>
      <c r="H334" t="s">
        <v>214</v>
      </c>
      <c r="I334" t="s">
        <v>832</v>
      </c>
      <c r="J334" t="s">
        <v>725</v>
      </c>
      <c r="K334" t="s">
        <v>833</v>
      </c>
      <c r="L334" t="s">
        <v>719</v>
      </c>
      <c r="M334" t="s">
        <v>720</v>
      </c>
      <c r="N334">
        <v>1</v>
      </c>
      <c r="O334">
        <v>1</v>
      </c>
      <c r="P334">
        <v>1</v>
      </c>
      <c r="Q334">
        <v>1</v>
      </c>
      <c r="R334">
        <v>1</v>
      </c>
      <c r="S334">
        <v>1</v>
      </c>
      <c r="T334">
        <v>0</v>
      </c>
      <c r="U334">
        <v>0</v>
      </c>
      <c r="V334">
        <v>0</v>
      </c>
      <c r="W334" s="1">
        <v>275825</v>
      </c>
      <c r="X334" s="1">
        <v>0</v>
      </c>
      <c r="Y334" s="1">
        <v>0</v>
      </c>
      <c r="Z334" s="1">
        <v>1363.04</v>
      </c>
      <c r="AA334" s="1">
        <v>0</v>
      </c>
      <c r="AB334" s="1">
        <v>0</v>
      </c>
      <c r="AC334" s="1">
        <v>0</v>
      </c>
      <c r="AD334" s="1">
        <v>0</v>
      </c>
      <c r="AE334" s="1">
        <v>275825</v>
      </c>
      <c r="AF334" s="17">
        <v>43888</v>
      </c>
      <c r="AG334" s="17">
        <v>46810</v>
      </c>
      <c r="AH334" s="1">
        <v>413737.5</v>
      </c>
      <c r="AI334" s="16">
        <f t="shared" si="20"/>
        <v>1.5780821917808219</v>
      </c>
      <c r="AJ334" s="16">
        <f t="shared" si="22"/>
        <v>8.0054794520547947</v>
      </c>
      <c r="AK334" s="19">
        <v>5.9299999999999999E-2</v>
      </c>
      <c r="AL334" s="16">
        <f t="shared" si="21"/>
        <v>1.5780821917808219</v>
      </c>
      <c r="AM334" s="16">
        <f t="shared" si="23"/>
        <v>8.0054794520547947</v>
      </c>
      <c r="AN334" s="19">
        <v>5.9299999999999999E-2</v>
      </c>
      <c r="AO334" t="s">
        <v>721</v>
      </c>
      <c r="AP334" t="s">
        <v>722</v>
      </c>
      <c r="AQ334" s="20">
        <v>46234</v>
      </c>
    </row>
    <row r="335" spans="1:43" x14ac:dyDescent="0.3">
      <c r="A335" t="s">
        <v>1185</v>
      </c>
      <c r="B335" t="s">
        <v>1186</v>
      </c>
      <c r="C335">
        <v>1</v>
      </c>
      <c r="D335" t="s">
        <v>255</v>
      </c>
      <c r="E335" t="s">
        <v>716</v>
      </c>
      <c r="F335" t="s">
        <v>717</v>
      </c>
      <c r="G335" t="s">
        <v>203</v>
      </c>
      <c r="H335" t="s">
        <v>218</v>
      </c>
      <c r="I335" t="s">
        <v>210</v>
      </c>
      <c r="J335" t="s">
        <v>718</v>
      </c>
      <c r="K335" t="s">
        <v>755</v>
      </c>
      <c r="L335" t="s">
        <v>719</v>
      </c>
      <c r="M335" t="s">
        <v>720</v>
      </c>
      <c r="N335">
        <v>1</v>
      </c>
      <c r="O335">
        <v>1</v>
      </c>
      <c r="P335">
        <v>1</v>
      </c>
      <c r="Q335">
        <v>0</v>
      </c>
      <c r="R335">
        <v>0</v>
      </c>
      <c r="S335">
        <v>1</v>
      </c>
      <c r="T335">
        <v>1</v>
      </c>
      <c r="U335">
        <v>1</v>
      </c>
      <c r="V335">
        <v>0</v>
      </c>
      <c r="W335" s="1">
        <v>200000000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200000000</v>
      </c>
      <c r="AF335" s="17">
        <v>43826</v>
      </c>
      <c r="AG335" s="17">
        <v>46383</v>
      </c>
      <c r="AH335" s="1">
        <v>200000000</v>
      </c>
      <c r="AI335" s="16">
        <f t="shared" si="20"/>
        <v>0.40821917808219177</v>
      </c>
      <c r="AJ335" s="16">
        <f t="shared" si="22"/>
        <v>7.0054794520547947</v>
      </c>
      <c r="AK335" s="19">
        <v>8.5000000000000006E-2</v>
      </c>
      <c r="AL335" s="16">
        <f t="shared" si="21"/>
        <v>0.40821917808219177</v>
      </c>
      <c r="AM335" s="16">
        <f t="shared" si="23"/>
        <v>7.0054794520547947</v>
      </c>
      <c r="AN335" s="19">
        <v>8.5000000000000006E-2</v>
      </c>
      <c r="AO335" t="s">
        <v>721</v>
      </c>
      <c r="AP335" t="s">
        <v>722</v>
      </c>
      <c r="AQ335" s="20">
        <v>46234</v>
      </c>
    </row>
    <row r="336" spans="1:43" x14ac:dyDescent="0.3">
      <c r="A336" t="s">
        <v>1187</v>
      </c>
      <c r="B336" t="s">
        <v>1188</v>
      </c>
      <c r="C336">
        <v>1</v>
      </c>
      <c r="D336" t="s">
        <v>255</v>
      </c>
      <c r="E336" t="s">
        <v>716</v>
      </c>
      <c r="F336" t="s">
        <v>717</v>
      </c>
      <c r="G336" t="s">
        <v>213</v>
      </c>
      <c r="H336" t="s">
        <v>214</v>
      </c>
      <c r="I336" t="s">
        <v>724</v>
      </c>
      <c r="J336" t="s">
        <v>725</v>
      </c>
      <c r="K336" t="s">
        <v>726</v>
      </c>
      <c r="L336" t="s">
        <v>719</v>
      </c>
      <c r="M336" t="s">
        <v>720</v>
      </c>
      <c r="N336">
        <v>1</v>
      </c>
      <c r="O336">
        <v>1</v>
      </c>
      <c r="P336">
        <v>1</v>
      </c>
      <c r="Q336">
        <v>1</v>
      </c>
      <c r="R336">
        <v>1</v>
      </c>
      <c r="S336">
        <v>1</v>
      </c>
      <c r="T336">
        <v>0</v>
      </c>
      <c r="U336">
        <v>0</v>
      </c>
      <c r="V336">
        <v>0</v>
      </c>
      <c r="W336" s="1">
        <v>1564434.67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1564434.67</v>
      </c>
      <c r="AF336" s="17">
        <v>43826</v>
      </c>
      <c r="AG336" s="17">
        <v>46383</v>
      </c>
      <c r="AH336" s="1">
        <v>1564434.67</v>
      </c>
      <c r="AI336" s="16">
        <f t="shared" si="20"/>
        <v>0.40821917808219177</v>
      </c>
      <c r="AJ336" s="16">
        <f t="shared" si="22"/>
        <v>7.0054794520547947</v>
      </c>
      <c r="AK336" s="19">
        <v>8.5000000000000006E-2</v>
      </c>
      <c r="AL336" s="16">
        <f t="shared" si="21"/>
        <v>0.40821917808219177</v>
      </c>
      <c r="AM336" s="16">
        <f t="shared" si="23"/>
        <v>7.0054794520547947</v>
      </c>
      <c r="AN336" s="19">
        <v>8.5000000000000006E-2</v>
      </c>
      <c r="AO336" t="s">
        <v>721</v>
      </c>
      <c r="AP336" t="s">
        <v>722</v>
      </c>
      <c r="AQ336" s="20">
        <v>46234</v>
      </c>
    </row>
    <row r="337" spans="1:43" x14ac:dyDescent="0.3">
      <c r="A337" t="s">
        <v>1189</v>
      </c>
      <c r="B337" t="s">
        <v>1190</v>
      </c>
      <c r="C337">
        <v>1</v>
      </c>
      <c r="D337" t="s">
        <v>255</v>
      </c>
      <c r="E337" t="s">
        <v>716</v>
      </c>
      <c r="F337" t="s">
        <v>717</v>
      </c>
      <c r="G337" t="s">
        <v>213</v>
      </c>
      <c r="H337" t="s">
        <v>214</v>
      </c>
      <c r="I337" t="s">
        <v>724</v>
      </c>
      <c r="J337" t="s">
        <v>725</v>
      </c>
      <c r="K337" t="s">
        <v>726</v>
      </c>
      <c r="L337" t="s">
        <v>719</v>
      </c>
      <c r="M337" t="s">
        <v>720</v>
      </c>
      <c r="N337">
        <v>1</v>
      </c>
      <c r="O337">
        <v>1</v>
      </c>
      <c r="P337">
        <v>1</v>
      </c>
      <c r="Q337">
        <v>1</v>
      </c>
      <c r="R337">
        <v>1</v>
      </c>
      <c r="S337">
        <v>1</v>
      </c>
      <c r="T337">
        <v>0</v>
      </c>
      <c r="U337">
        <v>0</v>
      </c>
      <c r="V337">
        <v>0</v>
      </c>
      <c r="W337" s="1">
        <v>1405686.01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1405686.01</v>
      </c>
      <c r="AF337" s="17">
        <v>43826</v>
      </c>
      <c r="AG337" s="17">
        <v>46383</v>
      </c>
      <c r="AH337" s="1">
        <v>1405686.01</v>
      </c>
      <c r="AI337" s="16">
        <f t="shared" si="20"/>
        <v>0.40821917808219177</v>
      </c>
      <c r="AJ337" s="16">
        <f t="shared" si="22"/>
        <v>7.0054794520547947</v>
      </c>
      <c r="AK337" s="19">
        <v>8.5000000000000006E-2</v>
      </c>
      <c r="AL337" s="16">
        <f t="shared" si="21"/>
        <v>0.40821917808219177</v>
      </c>
      <c r="AM337" s="16">
        <f t="shared" si="23"/>
        <v>7.0054794520547947</v>
      </c>
      <c r="AN337" s="19">
        <v>8.5000000000000006E-2</v>
      </c>
      <c r="AO337" t="s">
        <v>721</v>
      </c>
      <c r="AP337" t="s">
        <v>722</v>
      </c>
      <c r="AQ337" s="20">
        <v>46234</v>
      </c>
    </row>
    <row r="338" spans="1:43" x14ac:dyDescent="0.3">
      <c r="A338" t="s">
        <v>1191</v>
      </c>
      <c r="B338" t="s">
        <v>1192</v>
      </c>
      <c r="C338">
        <v>1</v>
      </c>
      <c r="D338" t="s">
        <v>255</v>
      </c>
      <c r="E338" t="s">
        <v>716</v>
      </c>
      <c r="F338" t="s">
        <v>717</v>
      </c>
      <c r="G338" t="s">
        <v>213</v>
      </c>
      <c r="H338" t="s">
        <v>214</v>
      </c>
      <c r="I338" t="s">
        <v>724</v>
      </c>
      <c r="J338" t="s">
        <v>725</v>
      </c>
      <c r="K338" t="s">
        <v>726</v>
      </c>
      <c r="L338" t="s">
        <v>719</v>
      </c>
      <c r="M338" t="s">
        <v>720</v>
      </c>
      <c r="N338">
        <v>1</v>
      </c>
      <c r="O338">
        <v>1</v>
      </c>
      <c r="P338">
        <v>1</v>
      </c>
      <c r="Q338">
        <v>1</v>
      </c>
      <c r="R338">
        <v>1</v>
      </c>
      <c r="S338">
        <v>1</v>
      </c>
      <c r="T338">
        <v>0</v>
      </c>
      <c r="U338">
        <v>0</v>
      </c>
      <c r="V338">
        <v>0</v>
      </c>
      <c r="W338" s="1">
        <v>1204773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1204773</v>
      </c>
      <c r="AF338" s="17">
        <v>43826</v>
      </c>
      <c r="AG338" s="17">
        <v>46383</v>
      </c>
      <c r="AH338" s="1">
        <v>1204773</v>
      </c>
      <c r="AI338" s="16">
        <f t="shared" si="20"/>
        <v>0.40821917808219177</v>
      </c>
      <c r="AJ338" s="16">
        <f t="shared" si="22"/>
        <v>7.0054794520547947</v>
      </c>
      <c r="AK338" s="19">
        <v>8.5000000000000006E-2</v>
      </c>
      <c r="AL338" s="16">
        <f t="shared" si="21"/>
        <v>0.40821917808219177</v>
      </c>
      <c r="AM338" s="16">
        <f t="shared" si="23"/>
        <v>7.0054794520547947</v>
      </c>
      <c r="AN338" s="19">
        <v>8.5000000000000006E-2</v>
      </c>
      <c r="AO338" t="s">
        <v>721</v>
      </c>
      <c r="AP338" t="s">
        <v>722</v>
      </c>
      <c r="AQ338" s="20">
        <v>46234</v>
      </c>
    </row>
    <row r="339" spans="1:43" x14ac:dyDescent="0.3">
      <c r="A339" t="s">
        <v>1193</v>
      </c>
      <c r="B339" t="s">
        <v>1194</v>
      </c>
      <c r="C339">
        <v>6</v>
      </c>
      <c r="D339" t="s">
        <v>255</v>
      </c>
      <c r="E339" t="s">
        <v>716</v>
      </c>
      <c r="F339" t="s">
        <v>717</v>
      </c>
      <c r="G339" t="s">
        <v>215</v>
      </c>
      <c r="H339" t="s">
        <v>214</v>
      </c>
      <c r="I339" t="s">
        <v>832</v>
      </c>
      <c r="J339" t="s">
        <v>725</v>
      </c>
      <c r="K339" t="s">
        <v>833</v>
      </c>
      <c r="L339" t="s">
        <v>719</v>
      </c>
      <c r="M339" t="s">
        <v>720</v>
      </c>
      <c r="N339">
        <v>1</v>
      </c>
      <c r="O339">
        <v>1</v>
      </c>
      <c r="P339">
        <v>1</v>
      </c>
      <c r="Q339">
        <v>1</v>
      </c>
      <c r="R339">
        <v>1</v>
      </c>
      <c r="S339">
        <v>1</v>
      </c>
      <c r="T339">
        <v>0</v>
      </c>
      <c r="U339">
        <v>0</v>
      </c>
      <c r="V339">
        <v>0</v>
      </c>
      <c r="W339" s="1">
        <v>427086.25</v>
      </c>
      <c r="X339" s="1">
        <v>0</v>
      </c>
      <c r="Y339" s="1">
        <v>0</v>
      </c>
      <c r="Z339" s="1">
        <v>2007.31</v>
      </c>
      <c r="AA339" s="1">
        <v>0</v>
      </c>
      <c r="AB339" s="1">
        <v>0</v>
      </c>
      <c r="AC339" s="1">
        <v>0</v>
      </c>
      <c r="AD339" s="1">
        <v>0</v>
      </c>
      <c r="AE339" s="1">
        <v>427086.25</v>
      </c>
      <c r="AF339" s="17">
        <v>43900</v>
      </c>
      <c r="AG339" s="17">
        <v>46456</v>
      </c>
      <c r="AH339" s="1">
        <v>854172.5</v>
      </c>
      <c r="AI339" s="16">
        <f t="shared" si="20"/>
        <v>0.60821917808219184</v>
      </c>
      <c r="AJ339" s="16">
        <f t="shared" si="22"/>
        <v>7.0027397260273974</v>
      </c>
      <c r="AK339" s="19">
        <v>5.6399999999999999E-2</v>
      </c>
      <c r="AL339" s="16">
        <f t="shared" si="21"/>
        <v>0.60821917808219184</v>
      </c>
      <c r="AM339" s="16">
        <f t="shared" si="23"/>
        <v>7.0027397260273974</v>
      </c>
      <c r="AN339" s="19">
        <v>5.6399999999999999E-2</v>
      </c>
      <c r="AO339" t="s">
        <v>721</v>
      </c>
      <c r="AP339" t="s">
        <v>722</v>
      </c>
      <c r="AQ339" s="20">
        <v>46234</v>
      </c>
    </row>
    <row r="340" spans="1:43" x14ac:dyDescent="0.3">
      <c r="A340" t="s">
        <v>1195</v>
      </c>
      <c r="B340" t="s">
        <v>1194</v>
      </c>
      <c r="C340">
        <v>7</v>
      </c>
      <c r="D340" t="s">
        <v>255</v>
      </c>
      <c r="E340" t="s">
        <v>716</v>
      </c>
      <c r="F340" t="s">
        <v>717</v>
      </c>
      <c r="G340" t="s">
        <v>215</v>
      </c>
      <c r="H340" t="s">
        <v>214</v>
      </c>
      <c r="I340" t="s">
        <v>832</v>
      </c>
      <c r="J340" t="s">
        <v>725</v>
      </c>
      <c r="K340" t="s">
        <v>833</v>
      </c>
      <c r="L340" t="s">
        <v>719</v>
      </c>
      <c r="M340" t="s">
        <v>720</v>
      </c>
      <c r="N340">
        <v>1</v>
      </c>
      <c r="O340">
        <v>1</v>
      </c>
      <c r="P340">
        <v>1</v>
      </c>
      <c r="Q340">
        <v>1</v>
      </c>
      <c r="R340">
        <v>1</v>
      </c>
      <c r="S340">
        <v>1</v>
      </c>
      <c r="T340">
        <v>0</v>
      </c>
      <c r="U340">
        <v>0</v>
      </c>
      <c r="V340">
        <v>0</v>
      </c>
      <c r="W340" s="1">
        <v>37501.870000000003</v>
      </c>
      <c r="X340" s="1">
        <v>0</v>
      </c>
      <c r="Y340" s="1">
        <v>0</v>
      </c>
      <c r="Z340" s="1">
        <v>194.07</v>
      </c>
      <c r="AA340" s="1">
        <v>0</v>
      </c>
      <c r="AB340" s="1">
        <v>0</v>
      </c>
      <c r="AC340" s="1">
        <v>0</v>
      </c>
      <c r="AD340" s="1">
        <v>0</v>
      </c>
      <c r="AE340" s="1">
        <v>37501.870000000003</v>
      </c>
      <c r="AF340" s="17">
        <v>43900</v>
      </c>
      <c r="AG340" s="17">
        <v>47187</v>
      </c>
      <c r="AH340" s="1">
        <v>50002.5</v>
      </c>
      <c r="AI340" s="16">
        <f t="shared" si="20"/>
        <v>2.6109589041095891</v>
      </c>
      <c r="AJ340" s="16">
        <f t="shared" si="22"/>
        <v>9.0054794520547947</v>
      </c>
      <c r="AK340" s="19">
        <v>6.2100000000000002E-2</v>
      </c>
      <c r="AL340" s="16">
        <f t="shared" si="21"/>
        <v>2.6109589041095891</v>
      </c>
      <c r="AM340" s="16">
        <f t="shared" si="23"/>
        <v>9.0054794520547947</v>
      </c>
      <c r="AN340" s="19">
        <v>6.2100000000000002E-2</v>
      </c>
      <c r="AO340" t="s">
        <v>721</v>
      </c>
      <c r="AP340" t="s">
        <v>722</v>
      </c>
      <c r="AQ340" s="20">
        <v>46234</v>
      </c>
    </row>
    <row r="341" spans="1:43" x14ac:dyDescent="0.3">
      <c r="A341" t="s">
        <v>1196</v>
      </c>
      <c r="B341" t="s">
        <v>1197</v>
      </c>
      <c r="C341">
        <v>1</v>
      </c>
      <c r="D341" t="s">
        <v>255</v>
      </c>
      <c r="E341" t="s">
        <v>716</v>
      </c>
      <c r="F341" t="s">
        <v>717</v>
      </c>
      <c r="G341" t="s">
        <v>213</v>
      </c>
      <c r="H341" t="s">
        <v>214</v>
      </c>
      <c r="I341" t="s">
        <v>724</v>
      </c>
      <c r="J341" t="s">
        <v>725</v>
      </c>
      <c r="K341" t="s">
        <v>726</v>
      </c>
      <c r="L341" t="s">
        <v>719</v>
      </c>
      <c r="M341" t="s">
        <v>720</v>
      </c>
      <c r="N341">
        <v>1</v>
      </c>
      <c r="O341">
        <v>1</v>
      </c>
      <c r="P341">
        <v>1</v>
      </c>
      <c r="Q341">
        <v>1</v>
      </c>
      <c r="R341">
        <v>1</v>
      </c>
      <c r="S341">
        <v>1</v>
      </c>
      <c r="T341">
        <v>0</v>
      </c>
      <c r="U341">
        <v>0</v>
      </c>
      <c r="V341">
        <v>0</v>
      </c>
      <c r="W341" s="1">
        <v>127038.97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127038.97</v>
      </c>
      <c r="AF341" s="17">
        <v>43826</v>
      </c>
      <c r="AG341" s="17">
        <v>46383</v>
      </c>
      <c r="AH341" s="1">
        <v>127038.97</v>
      </c>
      <c r="AI341" s="16">
        <f t="shared" si="20"/>
        <v>0.40821917808219177</v>
      </c>
      <c r="AJ341" s="16">
        <f t="shared" si="22"/>
        <v>7.0054794520547947</v>
      </c>
      <c r="AK341" s="19">
        <v>8.5000000000000006E-2</v>
      </c>
      <c r="AL341" s="16">
        <f t="shared" si="21"/>
        <v>0.40821917808219177</v>
      </c>
      <c r="AM341" s="16">
        <f t="shared" si="23"/>
        <v>7.0054794520547947</v>
      </c>
      <c r="AN341" s="19">
        <v>8.5000000000000006E-2</v>
      </c>
      <c r="AO341" t="s">
        <v>721</v>
      </c>
      <c r="AP341" t="s">
        <v>722</v>
      </c>
      <c r="AQ341" s="20">
        <v>46234</v>
      </c>
    </row>
    <row r="342" spans="1:43" x14ac:dyDescent="0.3">
      <c r="A342" t="s">
        <v>1198</v>
      </c>
      <c r="B342" t="s">
        <v>1199</v>
      </c>
      <c r="C342">
        <v>1</v>
      </c>
      <c r="D342" t="s">
        <v>255</v>
      </c>
      <c r="E342" t="s">
        <v>716</v>
      </c>
      <c r="F342" t="s">
        <v>717</v>
      </c>
      <c r="G342" t="s">
        <v>213</v>
      </c>
      <c r="H342" t="s">
        <v>214</v>
      </c>
      <c r="I342" t="s">
        <v>724</v>
      </c>
      <c r="J342" t="s">
        <v>725</v>
      </c>
      <c r="K342" t="s">
        <v>726</v>
      </c>
      <c r="L342" t="s">
        <v>719</v>
      </c>
      <c r="M342" t="s">
        <v>720</v>
      </c>
      <c r="N342">
        <v>1</v>
      </c>
      <c r="O342">
        <v>1</v>
      </c>
      <c r="P342">
        <v>1</v>
      </c>
      <c r="Q342">
        <v>1</v>
      </c>
      <c r="R342">
        <v>1</v>
      </c>
      <c r="S342">
        <v>1</v>
      </c>
      <c r="T342">
        <v>0</v>
      </c>
      <c r="U342">
        <v>0</v>
      </c>
      <c r="V342">
        <v>0</v>
      </c>
      <c r="W342" s="1">
        <v>437542.38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437542.38</v>
      </c>
      <c r="AF342" s="17">
        <v>43826</v>
      </c>
      <c r="AG342" s="17">
        <v>46383</v>
      </c>
      <c r="AH342" s="1">
        <v>437542.38</v>
      </c>
      <c r="AI342" s="16">
        <f t="shared" si="20"/>
        <v>0.40821917808219177</v>
      </c>
      <c r="AJ342" s="16">
        <f t="shared" si="22"/>
        <v>7.0054794520547947</v>
      </c>
      <c r="AK342" s="19">
        <v>8.5000000000000006E-2</v>
      </c>
      <c r="AL342" s="16">
        <f t="shared" si="21"/>
        <v>0.40821917808219177</v>
      </c>
      <c r="AM342" s="16">
        <f t="shared" si="23"/>
        <v>7.0054794520547947</v>
      </c>
      <c r="AN342" s="19">
        <v>8.5000000000000006E-2</v>
      </c>
      <c r="AO342" t="s">
        <v>721</v>
      </c>
      <c r="AP342" t="s">
        <v>722</v>
      </c>
      <c r="AQ342" s="20">
        <v>46234</v>
      </c>
    </row>
    <row r="343" spans="1:43" x14ac:dyDescent="0.3">
      <c r="A343" t="s">
        <v>1200</v>
      </c>
      <c r="B343" t="s">
        <v>1201</v>
      </c>
      <c r="C343">
        <v>5</v>
      </c>
      <c r="D343" t="s">
        <v>255</v>
      </c>
      <c r="E343" t="s">
        <v>716</v>
      </c>
      <c r="F343" t="s">
        <v>717</v>
      </c>
      <c r="G343" t="s">
        <v>215</v>
      </c>
      <c r="H343" t="s">
        <v>214</v>
      </c>
      <c r="I343" t="s">
        <v>832</v>
      </c>
      <c r="J343" t="s">
        <v>725</v>
      </c>
      <c r="K343" t="s">
        <v>833</v>
      </c>
      <c r="L343" t="s">
        <v>719</v>
      </c>
      <c r="M343" t="s">
        <v>720</v>
      </c>
      <c r="N343">
        <v>1</v>
      </c>
      <c r="O343">
        <v>1</v>
      </c>
      <c r="P343">
        <v>1</v>
      </c>
      <c r="Q343">
        <v>1</v>
      </c>
      <c r="R343">
        <v>1</v>
      </c>
      <c r="S343">
        <v>1</v>
      </c>
      <c r="T343">
        <v>0</v>
      </c>
      <c r="U343">
        <v>0</v>
      </c>
      <c r="V343">
        <v>0</v>
      </c>
      <c r="W343" s="1">
        <v>1624712.5</v>
      </c>
      <c r="X343" s="1">
        <v>0</v>
      </c>
      <c r="Y343" s="1">
        <v>0</v>
      </c>
      <c r="Z343" s="1">
        <v>7636.15</v>
      </c>
      <c r="AA343" s="1">
        <v>0</v>
      </c>
      <c r="AB343" s="1">
        <v>0</v>
      </c>
      <c r="AC343" s="1">
        <v>0</v>
      </c>
      <c r="AD343" s="1">
        <v>0</v>
      </c>
      <c r="AE343" s="1">
        <v>1624712.5</v>
      </c>
      <c r="AF343" s="17">
        <v>43908</v>
      </c>
      <c r="AG343" s="17">
        <v>46464</v>
      </c>
      <c r="AH343" s="1">
        <v>3249425</v>
      </c>
      <c r="AI343" s="16">
        <f t="shared" si="20"/>
        <v>0.63013698630136983</v>
      </c>
      <c r="AJ343" s="16">
        <f t="shared" si="22"/>
        <v>7.0027397260273974</v>
      </c>
      <c r="AK343" s="19">
        <v>5.6399999999999999E-2</v>
      </c>
      <c r="AL343" s="16">
        <f t="shared" si="21"/>
        <v>0.63013698630136983</v>
      </c>
      <c r="AM343" s="16">
        <f t="shared" si="23"/>
        <v>7.0027397260273974</v>
      </c>
      <c r="AN343" s="19">
        <v>5.6399999999999999E-2</v>
      </c>
      <c r="AO343" t="s">
        <v>721</v>
      </c>
      <c r="AP343" t="s">
        <v>722</v>
      </c>
      <c r="AQ343" s="20">
        <v>46234</v>
      </c>
    </row>
    <row r="344" spans="1:43" x14ac:dyDescent="0.3">
      <c r="A344" t="s">
        <v>1202</v>
      </c>
      <c r="B344" t="s">
        <v>1203</v>
      </c>
      <c r="C344">
        <v>1</v>
      </c>
      <c r="D344" t="s">
        <v>255</v>
      </c>
      <c r="E344" t="s">
        <v>716</v>
      </c>
      <c r="F344" t="s">
        <v>717</v>
      </c>
      <c r="G344" t="s">
        <v>213</v>
      </c>
      <c r="H344" t="s">
        <v>214</v>
      </c>
      <c r="I344" t="s">
        <v>724</v>
      </c>
      <c r="J344" t="s">
        <v>725</v>
      </c>
      <c r="K344" t="s">
        <v>726</v>
      </c>
      <c r="L344" t="s">
        <v>719</v>
      </c>
      <c r="M344" t="s">
        <v>720</v>
      </c>
      <c r="N344">
        <v>1</v>
      </c>
      <c r="O344">
        <v>1</v>
      </c>
      <c r="P344">
        <v>1</v>
      </c>
      <c r="Q344">
        <v>1</v>
      </c>
      <c r="R344">
        <v>1</v>
      </c>
      <c r="S344">
        <v>1</v>
      </c>
      <c r="T344">
        <v>0</v>
      </c>
      <c r="U344">
        <v>0</v>
      </c>
      <c r="V344">
        <v>0</v>
      </c>
      <c r="W344" s="1">
        <v>2772000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2772000</v>
      </c>
      <c r="AF344" s="17">
        <v>43826</v>
      </c>
      <c r="AG344" s="17">
        <v>46383</v>
      </c>
      <c r="AH344" s="1">
        <v>2772000</v>
      </c>
      <c r="AI344" s="16">
        <f t="shared" si="20"/>
        <v>0.40821917808219177</v>
      </c>
      <c r="AJ344" s="16">
        <f t="shared" si="22"/>
        <v>7.0054794520547947</v>
      </c>
      <c r="AK344" s="19">
        <v>8.5000000000000006E-2</v>
      </c>
      <c r="AL344" s="16">
        <f t="shared" si="21"/>
        <v>0.40821917808219177</v>
      </c>
      <c r="AM344" s="16">
        <f t="shared" si="23"/>
        <v>7.0054794520547947</v>
      </c>
      <c r="AN344" s="19">
        <v>8.5000000000000006E-2</v>
      </c>
      <c r="AO344" t="s">
        <v>721</v>
      </c>
      <c r="AP344" t="s">
        <v>722</v>
      </c>
      <c r="AQ344" s="20">
        <v>46234</v>
      </c>
    </row>
    <row r="345" spans="1:43" x14ac:dyDescent="0.3">
      <c r="A345" t="s">
        <v>1204</v>
      </c>
      <c r="B345" t="s">
        <v>1205</v>
      </c>
      <c r="C345">
        <v>1</v>
      </c>
      <c r="D345" t="s">
        <v>255</v>
      </c>
      <c r="E345" t="s">
        <v>716</v>
      </c>
      <c r="F345" t="s">
        <v>717</v>
      </c>
      <c r="G345" t="s">
        <v>213</v>
      </c>
      <c r="H345" t="s">
        <v>214</v>
      </c>
      <c r="I345" t="s">
        <v>724</v>
      </c>
      <c r="J345" t="s">
        <v>725</v>
      </c>
      <c r="K345" t="s">
        <v>726</v>
      </c>
      <c r="L345" t="s">
        <v>719</v>
      </c>
      <c r="M345" t="s">
        <v>720</v>
      </c>
      <c r="N345">
        <v>1</v>
      </c>
      <c r="O345">
        <v>1</v>
      </c>
      <c r="P345">
        <v>1</v>
      </c>
      <c r="Q345">
        <v>1</v>
      </c>
      <c r="R345">
        <v>1</v>
      </c>
      <c r="S345">
        <v>1</v>
      </c>
      <c r="T345">
        <v>0</v>
      </c>
      <c r="U345">
        <v>0</v>
      </c>
      <c r="V345">
        <v>0</v>
      </c>
      <c r="W345" s="1">
        <v>1984519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1984519</v>
      </c>
      <c r="AF345" s="17">
        <v>43826</v>
      </c>
      <c r="AG345" s="17">
        <v>46383</v>
      </c>
      <c r="AH345" s="1">
        <v>1984519</v>
      </c>
      <c r="AI345" s="16">
        <f t="shared" si="20"/>
        <v>0.40821917808219177</v>
      </c>
      <c r="AJ345" s="16">
        <f t="shared" si="22"/>
        <v>7.0054794520547947</v>
      </c>
      <c r="AK345" s="19">
        <v>8.5000000000000006E-2</v>
      </c>
      <c r="AL345" s="16">
        <f t="shared" si="21"/>
        <v>0.40821917808219177</v>
      </c>
      <c r="AM345" s="16">
        <f t="shared" si="23"/>
        <v>7.0054794520547947</v>
      </c>
      <c r="AN345" s="19">
        <v>8.5000000000000006E-2</v>
      </c>
      <c r="AO345" t="s">
        <v>721</v>
      </c>
      <c r="AP345" t="s">
        <v>722</v>
      </c>
      <c r="AQ345" s="20">
        <v>46234</v>
      </c>
    </row>
    <row r="346" spans="1:43" x14ac:dyDescent="0.3">
      <c r="A346" t="s">
        <v>1206</v>
      </c>
      <c r="B346" t="s">
        <v>1207</v>
      </c>
      <c r="C346">
        <v>1</v>
      </c>
      <c r="D346" t="s">
        <v>255</v>
      </c>
      <c r="E346" t="s">
        <v>716</v>
      </c>
      <c r="F346" t="s">
        <v>717</v>
      </c>
      <c r="G346" t="s">
        <v>213</v>
      </c>
      <c r="H346" t="s">
        <v>214</v>
      </c>
      <c r="I346" t="s">
        <v>724</v>
      </c>
      <c r="J346" t="s">
        <v>725</v>
      </c>
      <c r="K346" t="s">
        <v>726</v>
      </c>
      <c r="L346" t="s">
        <v>719</v>
      </c>
      <c r="M346" t="s">
        <v>720</v>
      </c>
      <c r="N346">
        <v>1</v>
      </c>
      <c r="O346">
        <v>1</v>
      </c>
      <c r="P346">
        <v>1</v>
      </c>
      <c r="Q346">
        <v>1</v>
      </c>
      <c r="R346">
        <v>1</v>
      </c>
      <c r="S346">
        <v>1</v>
      </c>
      <c r="T346">
        <v>0</v>
      </c>
      <c r="U346">
        <v>0</v>
      </c>
      <c r="V346">
        <v>0</v>
      </c>
      <c r="W346" s="1">
        <v>2346357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2346357</v>
      </c>
      <c r="AF346" s="17">
        <v>43826</v>
      </c>
      <c r="AG346" s="17">
        <v>46383</v>
      </c>
      <c r="AH346" s="1">
        <v>2346357</v>
      </c>
      <c r="AI346" s="16">
        <f t="shared" si="20"/>
        <v>0.40821917808219177</v>
      </c>
      <c r="AJ346" s="16">
        <f t="shared" si="22"/>
        <v>7.0054794520547947</v>
      </c>
      <c r="AK346" s="19">
        <v>8.5000000000000006E-2</v>
      </c>
      <c r="AL346" s="16">
        <f t="shared" si="21"/>
        <v>0.40821917808219177</v>
      </c>
      <c r="AM346" s="16">
        <f t="shared" si="23"/>
        <v>7.0054794520547947</v>
      </c>
      <c r="AN346" s="19">
        <v>8.5000000000000006E-2</v>
      </c>
      <c r="AO346" t="s">
        <v>721</v>
      </c>
      <c r="AP346" t="s">
        <v>722</v>
      </c>
      <c r="AQ346" s="20">
        <v>46234</v>
      </c>
    </row>
    <row r="347" spans="1:43" x14ac:dyDescent="0.3">
      <c r="A347" t="s">
        <v>1208</v>
      </c>
      <c r="B347" t="s">
        <v>1209</v>
      </c>
      <c r="C347">
        <v>1</v>
      </c>
      <c r="D347" t="s">
        <v>255</v>
      </c>
      <c r="E347" t="s">
        <v>716</v>
      </c>
      <c r="F347" t="s">
        <v>717</v>
      </c>
      <c r="G347" t="s">
        <v>213</v>
      </c>
      <c r="H347" t="s">
        <v>214</v>
      </c>
      <c r="I347" t="s">
        <v>724</v>
      </c>
      <c r="J347" t="s">
        <v>725</v>
      </c>
      <c r="K347" t="s">
        <v>726</v>
      </c>
      <c r="L347" t="s">
        <v>719</v>
      </c>
      <c r="M347" t="s">
        <v>720</v>
      </c>
      <c r="N347">
        <v>1</v>
      </c>
      <c r="O347">
        <v>1</v>
      </c>
      <c r="P347">
        <v>1</v>
      </c>
      <c r="Q347">
        <v>1</v>
      </c>
      <c r="R347">
        <v>1</v>
      </c>
      <c r="S347">
        <v>1</v>
      </c>
      <c r="T347">
        <v>0</v>
      </c>
      <c r="U347">
        <v>0</v>
      </c>
      <c r="V347">
        <v>0</v>
      </c>
      <c r="W347" s="1">
        <v>312000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312000</v>
      </c>
      <c r="AF347" s="17">
        <v>43826</v>
      </c>
      <c r="AG347" s="17">
        <v>46383</v>
      </c>
      <c r="AH347" s="1">
        <v>312000</v>
      </c>
      <c r="AI347" s="16">
        <f t="shared" si="20"/>
        <v>0.40821917808219177</v>
      </c>
      <c r="AJ347" s="16">
        <f t="shared" si="22"/>
        <v>7.0054794520547947</v>
      </c>
      <c r="AK347" s="19">
        <v>8.5000000000000006E-2</v>
      </c>
      <c r="AL347" s="16">
        <f t="shared" si="21"/>
        <v>0.40821917808219177</v>
      </c>
      <c r="AM347" s="16">
        <f t="shared" si="23"/>
        <v>7.0054794520547947</v>
      </c>
      <c r="AN347" s="19">
        <v>8.5000000000000006E-2</v>
      </c>
      <c r="AO347" t="s">
        <v>721</v>
      </c>
      <c r="AP347" t="s">
        <v>722</v>
      </c>
      <c r="AQ347" s="20">
        <v>46234</v>
      </c>
    </row>
    <row r="348" spans="1:43" x14ac:dyDescent="0.3">
      <c r="A348" t="s">
        <v>1210</v>
      </c>
      <c r="B348" t="s">
        <v>1211</v>
      </c>
      <c r="C348">
        <v>5</v>
      </c>
      <c r="D348" t="s">
        <v>255</v>
      </c>
      <c r="E348" t="s">
        <v>716</v>
      </c>
      <c r="F348" t="s">
        <v>717</v>
      </c>
      <c r="G348" t="s">
        <v>215</v>
      </c>
      <c r="H348" t="s">
        <v>214</v>
      </c>
      <c r="I348" t="s">
        <v>832</v>
      </c>
      <c r="J348" t="s">
        <v>725</v>
      </c>
      <c r="K348" t="s">
        <v>833</v>
      </c>
      <c r="L348" t="s">
        <v>719</v>
      </c>
      <c r="M348" t="s">
        <v>720</v>
      </c>
      <c r="N348">
        <v>1</v>
      </c>
      <c r="O348">
        <v>1</v>
      </c>
      <c r="P348">
        <v>1</v>
      </c>
      <c r="Q348">
        <v>1</v>
      </c>
      <c r="R348">
        <v>1</v>
      </c>
      <c r="S348">
        <v>1</v>
      </c>
      <c r="T348">
        <v>0</v>
      </c>
      <c r="U348">
        <v>0</v>
      </c>
      <c r="V348">
        <v>0</v>
      </c>
      <c r="W348" s="1">
        <v>2632506.25</v>
      </c>
      <c r="X348" s="1">
        <v>0</v>
      </c>
      <c r="Y348" s="1">
        <v>0</v>
      </c>
      <c r="Z348" s="1">
        <v>12372.78</v>
      </c>
      <c r="AA348" s="1">
        <v>0</v>
      </c>
      <c r="AB348" s="1">
        <v>0</v>
      </c>
      <c r="AC348" s="1">
        <v>0</v>
      </c>
      <c r="AD348" s="1">
        <v>0</v>
      </c>
      <c r="AE348" s="1">
        <v>2632506.25</v>
      </c>
      <c r="AF348" s="17">
        <v>43917</v>
      </c>
      <c r="AG348" s="17">
        <v>46473</v>
      </c>
      <c r="AH348" s="1">
        <v>5265012.5</v>
      </c>
      <c r="AI348" s="16">
        <f t="shared" si="20"/>
        <v>0.65479452054794518</v>
      </c>
      <c r="AJ348" s="16">
        <f t="shared" si="22"/>
        <v>7.0027397260273974</v>
      </c>
      <c r="AK348" s="19">
        <v>5.6399999999999999E-2</v>
      </c>
      <c r="AL348" s="16">
        <f t="shared" si="21"/>
        <v>0.65479452054794518</v>
      </c>
      <c r="AM348" s="16">
        <f t="shared" si="23"/>
        <v>7.0027397260273974</v>
      </c>
      <c r="AN348" s="19">
        <v>5.6399999999999999E-2</v>
      </c>
      <c r="AO348" t="s">
        <v>721</v>
      </c>
      <c r="AP348" t="s">
        <v>722</v>
      </c>
      <c r="AQ348" s="20">
        <v>46234</v>
      </c>
    </row>
    <row r="349" spans="1:43" x14ac:dyDescent="0.3">
      <c r="A349" t="s">
        <v>1212</v>
      </c>
      <c r="B349" t="s">
        <v>1211</v>
      </c>
      <c r="C349">
        <v>6</v>
      </c>
      <c r="D349" t="s">
        <v>255</v>
      </c>
      <c r="E349" t="s">
        <v>716</v>
      </c>
      <c r="F349" t="s">
        <v>717</v>
      </c>
      <c r="G349" t="s">
        <v>215</v>
      </c>
      <c r="H349" t="s">
        <v>214</v>
      </c>
      <c r="I349" t="s">
        <v>832</v>
      </c>
      <c r="J349" t="s">
        <v>725</v>
      </c>
      <c r="K349" t="s">
        <v>833</v>
      </c>
      <c r="L349" t="s">
        <v>719</v>
      </c>
      <c r="M349" t="s">
        <v>720</v>
      </c>
      <c r="N349">
        <v>1</v>
      </c>
      <c r="O349">
        <v>1</v>
      </c>
      <c r="P349">
        <v>1</v>
      </c>
      <c r="Q349">
        <v>1</v>
      </c>
      <c r="R349">
        <v>1</v>
      </c>
      <c r="S349">
        <v>1</v>
      </c>
      <c r="T349">
        <v>0</v>
      </c>
      <c r="U349">
        <v>0</v>
      </c>
      <c r="V349">
        <v>0</v>
      </c>
      <c r="W349" s="1">
        <v>1306358.33</v>
      </c>
      <c r="X349" s="1">
        <v>0</v>
      </c>
      <c r="Y349" s="1">
        <v>0</v>
      </c>
      <c r="Z349" s="1">
        <v>6455.59</v>
      </c>
      <c r="AA349" s="1">
        <v>0</v>
      </c>
      <c r="AB349" s="1">
        <v>0</v>
      </c>
      <c r="AC349" s="1">
        <v>0</v>
      </c>
      <c r="AD349" s="1">
        <v>0</v>
      </c>
      <c r="AE349" s="1">
        <v>1306358.33</v>
      </c>
      <c r="AF349" s="17">
        <v>43917</v>
      </c>
      <c r="AG349" s="17">
        <v>46839</v>
      </c>
      <c r="AH349" s="1">
        <v>1959537.5</v>
      </c>
      <c r="AI349" s="16">
        <f t="shared" si="20"/>
        <v>1.6575342465753424</v>
      </c>
      <c r="AJ349" s="16">
        <f t="shared" si="22"/>
        <v>8.0054794520547947</v>
      </c>
      <c r="AK349" s="19">
        <v>5.9299999999999999E-2</v>
      </c>
      <c r="AL349" s="16">
        <f t="shared" si="21"/>
        <v>1.6575342465753424</v>
      </c>
      <c r="AM349" s="16">
        <f t="shared" si="23"/>
        <v>8.0054794520547947</v>
      </c>
      <c r="AN349" s="19">
        <v>5.9299999999999999E-2</v>
      </c>
      <c r="AO349" t="s">
        <v>721</v>
      </c>
      <c r="AP349" t="s">
        <v>722</v>
      </c>
      <c r="AQ349" s="20">
        <v>46234</v>
      </c>
    </row>
    <row r="350" spans="1:43" x14ac:dyDescent="0.3">
      <c r="A350" t="s">
        <v>1213</v>
      </c>
      <c r="B350" t="s">
        <v>1211</v>
      </c>
      <c r="C350">
        <v>7</v>
      </c>
      <c r="D350" t="s">
        <v>255</v>
      </c>
      <c r="E350" t="s">
        <v>716</v>
      </c>
      <c r="F350" t="s">
        <v>717</v>
      </c>
      <c r="G350" t="s">
        <v>215</v>
      </c>
      <c r="H350" t="s">
        <v>214</v>
      </c>
      <c r="I350" t="s">
        <v>832</v>
      </c>
      <c r="J350" t="s">
        <v>725</v>
      </c>
      <c r="K350" t="s">
        <v>833</v>
      </c>
      <c r="L350" t="s">
        <v>719</v>
      </c>
      <c r="M350" t="s">
        <v>720</v>
      </c>
      <c r="N350">
        <v>1</v>
      </c>
      <c r="O350">
        <v>1</v>
      </c>
      <c r="P350">
        <v>1</v>
      </c>
      <c r="Q350">
        <v>1</v>
      </c>
      <c r="R350">
        <v>1</v>
      </c>
      <c r="S350">
        <v>1</v>
      </c>
      <c r="T350">
        <v>0</v>
      </c>
      <c r="U350">
        <v>0</v>
      </c>
      <c r="V350">
        <v>0</v>
      </c>
      <c r="W350" s="1">
        <v>199125</v>
      </c>
      <c r="X350" s="1">
        <v>0</v>
      </c>
      <c r="Y350" s="1">
        <v>0</v>
      </c>
      <c r="Z350" s="1">
        <v>1030.47</v>
      </c>
      <c r="AA350" s="1">
        <v>0</v>
      </c>
      <c r="AB350" s="1">
        <v>0</v>
      </c>
      <c r="AC350" s="1">
        <v>0</v>
      </c>
      <c r="AD350" s="1">
        <v>0</v>
      </c>
      <c r="AE350" s="1">
        <v>199125</v>
      </c>
      <c r="AF350" s="17">
        <v>43917</v>
      </c>
      <c r="AG350" s="17">
        <v>47204</v>
      </c>
      <c r="AH350" s="1">
        <v>265500</v>
      </c>
      <c r="AI350" s="16">
        <f t="shared" si="20"/>
        <v>2.6575342465753424</v>
      </c>
      <c r="AJ350" s="16">
        <f t="shared" si="22"/>
        <v>9.0054794520547947</v>
      </c>
      <c r="AK350" s="19">
        <v>6.2100000000000002E-2</v>
      </c>
      <c r="AL350" s="16">
        <f t="shared" si="21"/>
        <v>2.6575342465753424</v>
      </c>
      <c r="AM350" s="16">
        <f t="shared" si="23"/>
        <v>9.0054794520547947</v>
      </c>
      <c r="AN350" s="19">
        <v>6.2100000000000002E-2</v>
      </c>
      <c r="AO350" t="s">
        <v>721</v>
      </c>
      <c r="AP350" t="s">
        <v>722</v>
      </c>
      <c r="AQ350" s="20">
        <v>46234</v>
      </c>
    </row>
    <row r="351" spans="1:43" x14ac:dyDescent="0.3">
      <c r="A351" t="s">
        <v>1214</v>
      </c>
      <c r="B351" t="s">
        <v>1211</v>
      </c>
      <c r="C351">
        <v>8</v>
      </c>
      <c r="D351" t="s">
        <v>255</v>
      </c>
      <c r="E351" t="s">
        <v>716</v>
      </c>
      <c r="F351" t="s">
        <v>717</v>
      </c>
      <c r="G351" t="s">
        <v>215</v>
      </c>
      <c r="H351" t="s">
        <v>214</v>
      </c>
      <c r="I351" t="s">
        <v>832</v>
      </c>
      <c r="J351" t="s">
        <v>725</v>
      </c>
      <c r="K351" t="s">
        <v>833</v>
      </c>
      <c r="L351" t="s">
        <v>719</v>
      </c>
      <c r="M351" t="s">
        <v>720</v>
      </c>
      <c r="N351">
        <v>1</v>
      </c>
      <c r="O351">
        <v>1</v>
      </c>
      <c r="P351">
        <v>1</v>
      </c>
      <c r="Q351">
        <v>1</v>
      </c>
      <c r="R351">
        <v>1</v>
      </c>
      <c r="S351">
        <v>1</v>
      </c>
      <c r="T351">
        <v>0</v>
      </c>
      <c r="U351">
        <v>0</v>
      </c>
      <c r="V351">
        <v>0</v>
      </c>
      <c r="W351" s="1">
        <v>74222</v>
      </c>
      <c r="X351" s="1">
        <v>0</v>
      </c>
      <c r="Y351" s="1">
        <v>0</v>
      </c>
      <c r="Z351" s="1">
        <v>402.04</v>
      </c>
      <c r="AA351" s="1">
        <v>0</v>
      </c>
      <c r="AB351" s="1">
        <v>0</v>
      </c>
      <c r="AC351" s="1">
        <v>0</v>
      </c>
      <c r="AD351" s="1">
        <v>0</v>
      </c>
      <c r="AE351" s="1">
        <v>74222</v>
      </c>
      <c r="AF351" s="17">
        <v>43917</v>
      </c>
      <c r="AG351" s="17">
        <v>47569</v>
      </c>
      <c r="AH351" s="1">
        <v>92777.5</v>
      </c>
      <c r="AI351" s="16">
        <f t="shared" si="20"/>
        <v>3.6575342465753424</v>
      </c>
      <c r="AJ351" s="16">
        <f t="shared" si="22"/>
        <v>10.005479452054795</v>
      </c>
      <c r="AK351" s="19">
        <v>6.5000000000000002E-2</v>
      </c>
      <c r="AL351" s="16">
        <f t="shared" si="21"/>
        <v>3.6575342465753424</v>
      </c>
      <c r="AM351" s="16">
        <f t="shared" si="23"/>
        <v>10.005479452054795</v>
      </c>
      <c r="AN351" s="19">
        <v>6.5000000000000002E-2</v>
      </c>
      <c r="AO351" t="s">
        <v>721</v>
      </c>
      <c r="AP351" t="s">
        <v>722</v>
      </c>
      <c r="AQ351" s="20">
        <v>46234</v>
      </c>
    </row>
    <row r="352" spans="1:43" x14ac:dyDescent="0.3">
      <c r="A352" t="s">
        <v>1215</v>
      </c>
      <c r="B352" t="s">
        <v>1216</v>
      </c>
      <c r="C352">
        <v>1</v>
      </c>
      <c r="D352" t="s">
        <v>255</v>
      </c>
      <c r="E352" t="s">
        <v>716</v>
      </c>
      <c r="F352" t="s">
        <v>717</v>
      </c>
      <c r="G352" t="s">
        <v>213</v>
      </c>
      <c r="H352" t="s">
        <v>214</v>
      </c>
      <c r="I352" t="s">
        <v>724</v>
      </c>
      <c r="J352" t="s">
        <v>725</v>
      </c>
      <c r="K352" t="s">
        <v>726</v>
      </c>
      <c r="L352" t="s">
        <v>719</v>
      </c>
      <c r="M352" t="s">
        <v>720</v>
      </c>
      <c r="N352">
        <v>1</v>
      </c>
      <c r="O352">
        <v>1</v>
      </c>
      <c r="P352">
        <v>1</v>
      </c>
      <c r="Q352">
        <v>1</v>
      </c>
      <c r="R352">
        <v>1</v>
      </c>
      <c r="S352">
        <v>1</v>
      </c>
      <c r="T352">
        <v>0</v>
      </c>
      <c r="U352">
        <v>0</v>
      </c>
      <c r="V352">
        <v>0</v>
      </c>
      <c r="W352" s="1">
        <v>1750702.26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1750702.26</v>
      </c>
      <c r="AF352" s="17">
        <v>43826</v>
      </c>
      <c r="AG352" s="17">
        <v>46383</v>
      </c>
      <c r="AH352" s="1">
        <v>1750702.26</v>
      </c>
      <c r="AI352" s="16">
        <f t="shared" si="20"/>
        <v>0.40821917808219177</v>
      </c>
      <c r="AJ352" s="16">
        <f t="shared" si="22"/>
        <v>7.0054794520547947</v>
      </c>
      <c r="AK352" s="19">
        <v>8.5000000000000006E-2</v>
      </c>
      <c r="AL352" s="16">
        <f t="shared" si="21"/>
        <v>0.40821917808219177</v>
      </c>
      <c r="AM352" s="16">
        <f t="shared" si="23"/>
        <v>7.0054794520547947</v>
      </c>
      <c r="AN352" s="19">
        <v>8.5000000000000006E-2</v>
      </c>
      <c r="AO352" t="s">
        <v>721</v>
      </c>
      <c r="AP352" t="s">
        <v>722</v>
      </c>
      <c r="AQ352" s="20">
        <v>46234</v>
      </c>
    </row>
    <row r="353" spans="1:43" x14ac:dyDescent="0.3">
      <c r="A353" t="s">
        <v>1217</v>
      </c>
      <c r="B353" t="s">
        <v>1218</v>
      </c>
      <c r="C353">
        <v>5</v>
      </c>
      <c r="D353" t="s">
        <v>255</v>
      </c>
      <c r="E353" t="s">
        <v>716</v>
      </c>
      <c r="F353" t="s">
        <v>717</v>
      </c>
      <c r="G353" t="s">
        <v>215</v>
      </c>
      <c r="H353" t="s">
        <v>214</v>
      </c>
      <c r="I353" t="s">
        <v>832</v>
      </c>
      <c r="J353" t="s">
        <v>725</v>
      </c>
      <c r="K353" t="s">
        <v>833</v>
      </c>
      <c r="L353" t="s">
        <v>719</v>
      </c>
      <c r="M353" t="s">
        <v>720</v>
      </c>
      <c r="N353">
        <v>1</v>
      </c>
      <c r="O353">
        <v>1</v>
      </c>
      <c r="P353">
        <v>1</v>
      </c>
      <c r="Q353">
        <v>1</v>
      </c>
      <c r="R353">
        <v>1</v>
      </c>
      <c r="S353">
        <v>1</v>
      </c>
      <c r="T353">
        <v>0</v>
      </c>
      <c r="U353">
        <v>0</v>
      </c>
      <c r="V353">
        <v>0</v>
      </c>
      <c r="W353" s="1">
        <v>2307711.25</v>
      </c>
      <c r="X353" s="1">
        <v>0</v>
      </c>
      <c r="Y353" s="1">
        <v>0</v>
      </c>
      <c r="Z353" s="1">
        <v>10846.24</v>
      </c>
      <c r="AA353" s="1">
        <v>0</v>
      </c>
      <c r="AB353" s="1">
        <v>0</v>
      </c>
      <c r="AC353" s="1">
        <v>0</v>
      </c>
      <c r="AD353" s="1">
        <v>0</v>
      </c>
      <c r="AE353" s="1">
        <v>2307711.25</v>
      </c>
      <c r="AF353" s="17">
        <v>43924</v>
      </c>
      <c r="AG353" s="17">
        <v>46480</v>
      </c>
      <c r="AH353" s="1">
        <v>4615422.5</v>
      </c>
      <c r="AI353" s="16">
        <f t="shared" si="20"/>
        <v>0.67397260273972603</v>
      </c>
      <c r="AJ353" s="16">
        <f t="shared" si="22"/>
        <v>7.0027397260273974</v>
      </c>
      <c r="AK353" s="19">
        <v>5.6399999999999999E-2</v>
      </c>
      <c r="AL353" s="16">
        <f t="shared" si="21"/>
        <v>0.67397260273972603</v>
      </c>
      <c r="AM353" s="16">
        <f t="shared" si="23"/>
        <v>7.0027397260273974</v>
      </c>
      <c r="AN353" s="19">
        <v>5.6399999999999999E-2</v>
      </c>
      <c r="AO353" t="s">
        <v>721</v>
      </c>
      <c r="AP353" t="s">
        <v>722</v>
      </c>
      <c r="AQ353" s="20">
        <v>46234</v>
      </c>
    </row>
    <row r="354" spans="1:43" x14ac:dyDescent="0.3">
      <c r="A354" t="s">
        <v>1219</v>
      </c>
      <c r="B354" t="s">
        <v>1218</v>
      </c>
      <c r="C354">
        <v>6</v>
      </c>
      <c r="D354" t="s">
        <v>255</v>
      </c>
      <c r="E354" t="s">
        <v>716</v>
      </c>
      <c r="F354" t="s">
        <v>717</v>
      </c>
      <c r="G354" t="s">
        <v>215</v>
      </c>
      <c r="H354" t="s">
        <v>214</v>
      </c>
      <c r="I354" t="s">
        <v>832</v>
      </c>
      <c r="J354" t="s">
        <v>725</v>
      </c>
      <c r="K354" t="s">
        <v>833</v>
      </c>
      <c r="L354" t="s">
        <v>719</v>
      </c>
      <c r="M354" t="s">
        <v>720</v>
      </c>
      <c r="N354">
        <v>1</v>
      </c>
      <c r="O354">
        <v>1</v>
      </c>
      <c r="P354">
        <v>1</v>
      </c>
      <c r="Q354">
        <v>1</v>
      </c>
      <c r="R354">
        <v>1</v>
      </c>
      <c r="S354">
        <v>1</v>
      </c>
      <c r="T354">
        <v>0</v>
      </c>
      <c r="U354">
        <v>0</v>
      </c>
      <c r="V354">
        <v>0</v>
      </c>
      <c r="W354" s="1">
        <v>1898718.33</v>
      </c>
      <c r="X354" s="1">
        <v>0</v>
      </c>
      <c r="Y354" s="1">
        <v>0</v>
      </c>
      <c r="Z354" s="1">
        <v>9382.83</v>
      </c>
      <c r="AA354" s="1">
        <v>0</v>
      </c>
      <c r="AB354" s="1">
        <v>0</v>
      </c>
      <c r="AC354" s="1">
        <v>0</v>
      </c>
      <c r="AD354" s="1">
        <v>0</v>
      </c>
      <c r="AE354" s="1">
        <v>1898718.33</v>
      </c>
      <c r="AF354" s="17">
        <v>43924</v>
      </c>
      <c r="AG354" s="17">
        <v>46846</v>
      </c>
      <c r="AH354" s="1">
        <v>2848077.5</v>
      </c>
      <c r="AI354" s="16">
        <f t="shared" si="20"/>
        <v>1.6767123287671233</v>
      </c>
      <c r="AJ354" s="16">
        <f t="shared" si="22"/>
        <v>8.0054794520547947</v>
      </c>
      <c r="AK354" s="19">
        <v>5.9299999999999999E-2</v>
      </c>
      <c r="AL354" s="16">
        <f t="shared" si="21"/>
        <v>1.6767123287671233</v>
      </c>
      <c r="AM354" s="16">
        <f t="shared" si="23"/>
        <v>8.0054794520547947</v>
      </c>
      <c r="AN354" s="19">
        <v>5.9299999999999999E-2</v>
      </c>
      <c r="AO354" t="s">
        <v>721</v>
      </c>
      <c r="AP354" t="s">
        <v>722</v>
      </c>
      <c r="AQ354" s="20">
        <v>46234</v>
      </c>
    </row>
    <row r="355" spans="1:43" x14ac:dyDescent="0.3">
      <c r="A355" t="s">
        <v>1220</v>
      </c>
      <c r="B355" t="s">
        <v>1218</v>
      </c>
      <c r="C355">
        <v>7</v>
      </c>
      <c r="D355" t="s">
        <v>255</v>
      </c>
      <c r="E355" t="s">
        <v>716</v>
      </c>
      <c r="F355" t="s">
        <v>717</v>
      </c>
      <c r="G355" t="s">
        <v>215</v>
      </c>
      <c r="H355" t="s">
        <v>214</v>
      </c>
      <c r="I355" t="s">
        <v>832</v>
      </c>
      <c r="J355" t="s">
        <v>725</v>
      </c>
      <c r="K355" t="s">
        <v>833</v>
      </c>
      <c r="L355" t="s">
        <v>719</v>
      </c>
      <c r="M355" t="s">
        <v>720</v>
      </c>
      <c r="N355">
        <v>1</v>
      </c>
      <c r="O355">
        <v>1</v>
      </c>
      <c r="P355">
        <v>1</v>
      </c>
      <c r="Q355">
        <v>1</v>
      </c>
      <c r="R355">
        <v>1</v>
      </c>
      <c r="S355">
        <v>1</v>
      </c>
      <c r="T355">
        <v>0</v>
      </c>
      <c r="U355">
        <v>0</v>
      </c>
      <c r="V355">
        <v>0</v>
      </c>
      <c r="W355" s="1">
        <v>199125</v>
      </c>
      <c r="X355" s="1">
        <v>0</v>
      </c>
      <c r="Y355" s="1">
        <v>0</v>
      </c>
      <c r="Z355" s="1">
        <v>1030.47</v>
      </c>
      <c r="AA355" s="1">
        <v>0</v>
      </c>
      <c r="AB355" s="1">
        <v>0</v>
      </c>
      <c r="AC355" s="1">
        <v>0</v>
      </c>
      <c r="AD355" s="1">
        <v>0</v>
      </c>
      <c r="AE355" s="1">
        <v>199125</v>
      </c>
      <c r="AF355" s="17">
        <v>43924</v>
      </c>
      <c r="AG355" s="17">
        <v>47211</v>
      </c>
      <c r="AH355" s="1">
        <v>265500</v>
      </c>
      <c r="AI355" s="16">
        <f t="shared" si="20"/>
        <v>2.6767123287671235</v>
      </c>
      <c r="AJ355" s="16">
        <f t="shared" si="22"/>
        <v>9.0054794520547947</v>
      </c>
      <c r="AK355" s="19">
        <v>6.2100000000000002E-2</v>
      </c>
      <c r="AL355" s="16">
        <f t="shared" si="21"/>
        <v>2.6767123287671235</v>
      </c>
      <c r="AM355" s="16">
        <f t="shared" si="23"/>
        <v>9.0054794520547947</v>
      </c>
      <c r="AN355" s="19">
        <v>6.2100000000000002E-2</v>
      </c>
      <c r="AO355" t="s">
        <v>721</v>
      </c>
      <c r="AP355" t="s">
        <v>722</v>
      </c>
      <c r="AQ355" s="20">
        <v>46234</v>
      </c>
    </row>
    <row r="356" spans="1:43" x14ac:dyDescent="0.3">
      <c r="A356" t="s">
        <v>1221</v>
      </c>
      <c r="B356" t="s">
        <v>1218</v>
      </c>
      <c r="C356">
        <v>8</v>
      </c>
      <c r="D356" t="s">
        <v>255</v>
      </c>
      <c r="E356" t="s">
        <v>716</v>
      </c>
      <c r="F356" t="s">
        <v>717</v>
      </c>
      <c r="G356" t="s">
        <v>215</v>
      </c>
      <c r="H356" t="s">
        <v>214</v>
      </c>
      <c r="I356" t="s">
        <v>832</v>
      </c>
      <c r="J356" t="s">
        <v>725</v>
      </c>
      <c r="K356" t="s">
        <v>833</v>
      </c>
      <c r="L356" t="s">
        <v>719</v>
      </c>
      <c r="M356" t="s">
        <v>720</v>
      </c>
      <c r="N356">
        <v>1</v>
      </c>
      <c r="O356">
        <v>1</v>
      </c>
      <c r="P356">
        <v>1</v>
      </c>
      <c r="Q356">
        <v>1</v>
      </c>
      <c r="R356">
        <v>1</v>
      </c>
      <c r="S356">
        <v>1</v>
      </c>
      <c r="T356">
        <v>0</v>
      </c>
      <c r="U356">
        <v>0</v>
      </c>
      <c r="V356">
        <v>0</v>
      </c>
      <c r="W356" s="1">
        <v>42480</v>
      </c>
      <c r="X356" s="1">
        <v>0</v>
      </c>
      <c r="Y356" s="1">
        <v>0</v>
      </c>
      <c r="Z356" s="1">
        <v>230.1</v>
      </c>
      <c r="AA356" s="1">
        <v>0</v>
      </c>
      <c r="AB356" s="1">
        <v>0</v>
      </c>
      <c r="AC356" s="1">
        <v>0</v>
      </c>
      <c r="AD356" s="1">
        <v>0</v>
      </c>
      <c r="AE356" s="1">
        <v>42480</v>
      </c>
      <c r="AF356" s="17">
        <v>43924</v>
      </c>
      <c r="AG356" s="17">
        <v>47576</v>
      </c>
      <c r="AH356" s="1">
        <v>53100</v>
      </c>
      <c r="AI356" s="16">
        <f t="shared" si="20"/>
        <v>3.6767123287671235</v>
      </c>
      <c r="AJ356" s="16">
        <f t="shared" si="22"/>
        <v>10.005479452054795</v>
      </c>
      <c r="AK356" s="19">
        <v>6.5000000000000002E-2</v>
      </c>
      <c r="AL356" s="16">
        <f t="shared" si="21"/>
        <v>3.6767123287671235</v>
      </c>
      <c r="AM356" s="16">
        <f t="shared" si="23"/>
        <v>10.005479452054795</v>
      </c>
      <c r="AN356" s="19">
        <v>6.5000000000000002E-2</v>
      </c>
      <c r="AO356" t="s">
        <v>721</v>
      </c>
      <c r="AP356" t="s">
        <v>722</v>
      </c>
      <c r="AQ356" s="20">
        <v>46234</v>
      </c>
    </row>
    <row r="357" spans="1:43" x14ac:dyDescent="0.3">
      <c r="A357" t="s">
        <v>1222</v>
      </c>
      <c r="B357" t="s">
        <v>1223</v>
      </c>
      <c r="C357">
        <v>1</v>
      </c>
      <c r="D357" t="s">
        <v>255</v>
      </c>
      <c r="E357" t="s">
        <v>716</v>
      </c>
      <c r="F357" t="s">
        <v>717</v>
      </c>
      <c r="G357" t="s">
        <v>220</v>
      </c>
      <c r="H357" t="s">
        <v>218</v>
      </c>
      <c r="I357" t="s">
        <v>210</v>
      </c>
      <c r="J357" t="s">
        <v>718</v>
      </c>
      <c r="K357" t="s">
        <v>1224</v>
      </c>
      <c r="L357" t="s">
        <v>719</v>
      </c>
      <c r="M357" t="s">
        <v>720</v>
      </c>
      <c r="N357">
        <v>1</v>
      </c>
      <c r="O357">
        <v>1</v>
      </c>
      <c r="P357">
        <v>1</v>
      </c>
      <c r="Q357">
        <v>0</v>
      </c>
      <c r="R357">
        <v>0</v>
      </c>
      <c r="S357">
        <v>1</v>
      </c>
      <c r="T357">
        <v>1</v>
      </c>
      <c r="U357">
        <v>1</v>
      </c>
      <c r="V357">
        <v>0</v>
      </c>
      <c r="W357" s="1">
        <v>626913.92000000004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626913.92000000004</v>
      </c>
      <c r="AF357" s="17">
        <v>43826</v>
      </c>
      <c r="AG357" s="17">
        <v>46383</v>
      </c>
      <c r="AH357" s="1">
        <v>626913.92000000004</v>
      </c>
      <c r="AI357" s="16">
        <f t="shared" si="20"/>
        <v>0.40821917808219177</v>
      </c>
      <c r="AJ357" s="16">
        <f t="shared" si="22"/>
        <v>7.0054794520547947</v>
      </c>
      <c r="AK357" s="19">
        <v>8.5000000000000006E-2</v>
      </c>
      <c r="AL357" s="16">
        <f t="shared" si="21"/>
        <v>0.40821917808219177</v>
      </c>
      <c r="AM357" s="16">
        <f t="shared" si="23"/>
        <v>7.0054794520547947</v>
      </c>
      <c r="AN357" s="19">
        <v>8.5000000000000006E-2</v>
      </c>
      <c r="AO357" t="s">
        <v>721</v>
      </c>
      <c r="AP357" t="s">
        <v>722</v>
      </c>
      <c r="AQ357" s="20">
        <v>46234</v>
      </c>
    </row>
    <row r="358" spans="1:43" x14ac:dyDescent="0.3">
      <c r="A358" t="s">
        <v>1225</v>
      </c>
      <c r="B358" t="s">
        <v>1226</v>
      </c>
      <c r="C358">
        <v>1</v>
      </c>
      <c r="D358" t="s">
        <v>255</v>
      </c>
      <c r="E358" t="s">
        <v>716</v>
      </c>
      <c r="F358" t="s">
        <v>717</v>
      </c>
      <c r="G358" t="s">
        <v>213</v>
      </c>
      <c r="H358" t="s">
        <v>214</v>
      </c>
      <c r="I358" t="s">
        <v>724</v>
      </c>
      <c r="J358" t="s">
        <v>725</v>
      </c>
      <c r="K358" t="s">
        <v>726</v>
      </c>
      <c r="L358" t="s">
        <v>719</v>
      </c>
      <c r="M358" t="s">
        <v>720</v>
      </c>
      <c r="N358">
        <v>1</v>
      </c>
      <c r="O358">
        <v>1</v>
      </c>
      <c r="P358">
        <v>1</v>
      </c>
      <c r="Q358">
        <v>1</v>
      </c>
      <c r="R358">
        <v>1</v>
      </c>
      <c r="S358">
        <v>1</v>
      </c>
      <c r="T358">
        <v>0</v>
      </c>
      <c r="U358">
        <v>0</v>
      </c>
      <c r="V358">
        <v>0</v>
      </c>
      <c r="W358" s="1">
        <v>451019.78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451019.78</v>
      </c>
      <c r="AF358" s="17">
        <v>43826</v>
      </c>
      <c r="AG358" s="17">
        <v>46383</v>
      </c>
      <c r="AH358" s="1">
        <v>451019.78</v>
      </c>
      <c r="AI358" s="16">
        <f t="shared" si="20"/>
        <v>0.40821917808219177</v>
      </c>
      <c r="AJ358" s="16">
        <f t="shared" si="22"/>
        <v>7.0054794520547947</v>
      </c>
      <c r="AK358" s="19">
        <v>8.5000000000000006E-2</v>
      </c>
      <c r="AL358" s="16">
        <f t="shared" si="21"/>
        <v>0.40821917808219177</v>
      </c>
      <c r="AM358" s="16">
        <f t="shared" si="23"/>
        <v>7.0054794520547947</v>
      </c>
      <c r="AN358" s="19">
        <v>8.5000000000000006E-2</v>
      </c>
      <c r="AO358" t="s">
        <v>721</v>
      </c>
      <c r="AP358" t="s">
        <v>722</v>
      </c>
      <c r="AQ358" s="20">
        <v>46234</v>
      </c>
    </row>
    <row r="359" spans="1:43" x14ac:dyDescent="0.3">
      <c r="A359" t="s">
        <v>1227</v>
      </c>
      <c r="B359" t="s">
        <v>1228</v>
      </c>
      <c r="C359">
        <v>1</v>
      </c>
      <c r="D359" t="s">
        <v>255</v>
      </c>
      <c r="E359" t="s">
        <v>716</v>
      </c>
      <c r="F359" t="s">
        <v>717</v>
      </c>
      <c r="G359" t="s">
        <v>213</v>
      </c>
      <c r="H359" t="s">
        <v>214</v>
      </c>
      <c r="I359" t="s">
        <v>724</v>
      </c>
      <c r="J359" t="s">
        <v>725</v>
      </c>
      <c r="K359" t="s">
        <v>726</v>
      </c>
      <c r="L359" t="s">
        <v>719</v>
      </c>
      <c r="M359" t="s">
        <v>720</v>
      </c>
      <c r="N359">
        <v>1</v>
      </c>
      <c r="O359">
        <v>1</v>
      </c>
      <c r="P359">
        <v>1</v>
      </c>
      <c r="Q359">
        <v>1</v>
      </c>
      <c r="R359">
        <v>1</v>
      </c>
      <c r="S359">
        <v>1</v>
      </c>
      <c r="T359">
        <v>0</v>
      </c>
      <c r="U359">
        <v>0</v>
      </c>
      <c r="V359">
        <v>0</v>
      </c>
      <c r="W359" s="1">
        <v>1549032.27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1549032.27</v>
      </c>
      <c r="AF359" s="17">
        <v>43826</v>
      </c>
      <c r="AG359" s="17">
        <v>46383</v>
      </c>
      <c r="AH359" s="1">
        <v>1549032.27</v>
      </c>
      <c r="AI359" s="16">
        <f t="shared" si="20"/>
        <v>0.40821917808219177</v>
      </c>
      <c r="AJ359" s="16">
        <f t="shared" si="22"/>
        <v>7.0054794520547947</v>
      </c>
      <c r="AK359" s="19">
        <v>8.5000000000000006E-2</v>
      </c>
      <c r="AL359" s="16">
        <f t="shared" si="21"/>
        <v>0.40821917808219177</v>
      </c>
      <c r="AM359" s="16">
        <f t="shared" si="23"/>
        <v>7.0054794520547947</v>
      </c>
      <c r="AN359" s="19">
        <v>8.5000000000000006E-2</v>
      </c>
      <c r="AO359" t="s">
        <v>721</v>
      </c>
      <c r="AP359" t="s">
        <v>722</v>
      </c>
      <c r="AQ359" s="20">
        <v>46234</v>
      </c>
    </row>
    <row r="360" spans="1:43" x14ac:dyDescent="0.3">
      <c r="A360" t="s">
        <v>1229</v>
      </c>
      <c r="B360" t="s">
        <v>1230</v>
      </c>
      <c r="C360">
        <v>6</v>
      </c>
      <c r="D360" t="s">
        <v>255</v>
      </c>
      <c r="E360" t="s">
        <v>716</v>
      </c>
      <c r="F360" t="s">
        <v>717</v>
      </c>
      <c r="G360" t="s">
        <v>215</v>
      </c>
      <c r="H360" t="s">
        <v>214</v>
      </c>
      <c r="I360" t="s">
        <v>832</v>
      </c>
      <c r="J360" t="s">
        <v>725</v>
      </c>
      <c r="K360" t="s">
        <v>833</v>
      </c>
      <c r="L360" t="s">
        <v>719</v>
      </c>
      <c r="M360" t="s">
        <v>720</v>
      </c>
      <c r="N360">
        <v>1</v>
      </c>
      <c r="O360">
        <v>1</v>
      </c>
      <c r="P360">
        <v>1</v>
      </c>
      <c r="Q360">
        <v>1</v>
      </c>
      <c r="R360">
        <v>1</v>
      </c>
      <c r="S360">
        <v>1</v>
      </c>
      <c r="T360">
        <v>0</v>
      </c>
      <c r="U360">
        <v>0</v>
      </c>
      <c r="V360">
        <v>0</v>
      </c>
      <c r="W360" s="1">
        <v>1932250</v>
      </c>
      <c r="X360" s="1">
        <v>0</v>
      </c>
      <c r="Y360" s="1">
        <v>0</v>
      </c>
      <c r="Z360" s="1">
        <v>9081.57</v>
      </c>
      <c r="AA360" s="1">
        <v>0</v>
      </c>
      <c r="AB360" s="1">
        <v>0</v>
      </c>
      <c r="AC360" s="1">
        <v>0</v>
      </c>
      <c r="AD360" s="1">
        <v>0</v>
      </c>
      <c r="AE360" s="1">
        <v>1932250</v>
      </c>
      <c r="AF360" s="17">
        <v>43941</v>
      </c>
      <c r="AG360" s="17">
        <v>46497</v>
      </c>
      <c r="AH360" s="1">
        <v>3864500</v>
      </c>
      <c r="AI360" s="16">
        <f t="shared" si="20"/>
        <v>0.72054794520547949</v>
      </c>
      <c r="AJ360" s="16">
        <f t="shared" si="22"/>
        <v>7.0027397260273974</v>
      </c>
      <c r="AK360" s="19">
        <v>5.6399999999999999E-2</v>
      </c>
      <c r="AL360" s="16">
        <f t="shared" si="21"/>
        <v>0.72054794520547949</v>
      </c>
      <c r="AM360" s="16">
        <f t="shared" si="23"/>
        <v>7.0027397260273974</v>
      </c>
      <c r="AN360" s="19">
        <v>5.6399999999999999E-2</v>
      </c>
      <c r="AO360" t="s">
        <v>721</v>
      </c>
      <c r="AP360" t="s">
        <v>722</v>
      </c>
      <c r="AQ360" s="20">
        <v>46234</v>
      </c>
    </row>
    <row r="361" spans="1:43" x14ac:dyDescent="0.3">
      <c r="A361" t="s">
        <v>1231</v>
      </c>
      <c r="B361" t="s">
        <v>1230</v>
      </c>
      <c r="C361">
        <v>7</v>
      </c>
      <c r="D361" t="s">
        <v>255</v>
      </c>
      <c r="E361" t="s">
        <v>716</v>
      </c>
      <c r="F361" t="s">
        <v>717</v>
      </c>
      <c r="G361" t="s">
        <v>215</v>
      </c>
      <c r="H361" t="s">
        <v>214</v>
      </c>
      <c r="I361" t="s">
        <v>832</v>
      </c>
      <c r="J361" t="s">
        <v>725</v>
      </c>
      <c r="K361" t="s">
        <v>833</v>
      </c>
      <c r="L361" t="s">
        <v>719</v>
      </c>
      <c r="M361" t="s">
        <v>720</v>
      </c>
      <c r="N361">
        <v>1</v>
      </c>
      <c r="O361">
        <v>1</v>
      </c>
      <c r="P361">
        <v>1</v>
      </c>
      <c r="Q361">
        <v>1</v>
      </c>
      <c r="R361">
        <v>1</v>
      </c>
      <c r="S361">
        <v>1</v>
      </c>
      <c r="T361">
        <v>0</v>
      </c>
      <c r="U361">
        <v>0</v>
      </c>
      <c r="V361">
        <v>0</v>
      </c>
      <c r="W361" s="1">
        <v>1678255</v>
      </c>
      <c r="X361" s="1">
        <v>0</v>
      </c>
      <c r="Y361" s="1">
        <v>0</v>
      </c>
      <c r="Z361" s="1">
        <v>8293.3799999999992</v>
      </c>
      <c r="AA361" s="1">
        <v>0</v>
      </c>
      <c r="AB361" s="1">
        <v>0</v>
      </c>
      <c r="AC361" s="1">
        <v>0</v>
      </c>
      <c r="AD361" s="1">
        <v>0</v>
      </c>
      <c r="AE361" s="1">
        <v>1678255</v>
      </c>
      <c r="AF361" s="17">
        <v>43941</v>
      </c>
      <c r="AG361" s="17">
        <v>46863</v>
      </c>
      <c r="AH361" s="1">
        <v>2517382.5</v>
      </c>
      <c r="AI361" s="16">
        <f t="shared" si="20"/>
        <v>1.7232876712328766</v>
      </c>
      <c r="AJ361" s="16">
        <f t="shared" si="22"/>
        <v>8.0054794520547947</v>
      </c>
      <c r="AK361" s="19">
        <v>5.9299999999999999E-2</v>
      </c>
      <c r="AL361" s="16">
        <f t="shared" si="21"/>
        <v>1.7232876712328766</v>
      </c>
      <c r="AM361" s="16">
        <f t="shared" si="23"/>
        <v>8.0054794520547947</v>
      </c>
      <c r="AN361" s="19">
        <v>5.9299999999999999E-2</v>
      </c>
      <c r="AO361" t="s">
        <v>721</v>
      </c>
      <c r="AP361" t="s">
        <v>722</v>
      </c>
      <c r="AQ361" s="20">
        <v>46234</v>
      </c>
    </row>
    <row r="362" spans="1:43" x14ac:dyDescent="0.3">
      <c r="A362" t="s">
        <v>1232</v>
      </c>
      <c r="B362" t="s">
        <v>1230</v>
      </c>
      <c r="C362">
        <v>8</v>
      </c>
      <c r="D362" t="s">
        <v>255</v>
      </c>
      <c r="E362" t="s">
        <v>716</v>
      </c>
      <c r="F362" t="s">
        <v>717</v>
      </c>
      <c r="G362" t="s">
        <v>215</v>
      </c>
      <c r="H362" t="s">
        <v>214</v>
      </c>
      <c r="I362" t="s">
        <v>832</v>
      </c>
      <c r="J362" t="s">
        <v>725</v>
      </c>
      <c r="K362" t="s">
        <v>833</v>
      </c>
      <c r="L362" t="s">
        <v>719</v>
      </c>
      <c r="M362" t="s">
        <v>720</v>
      </c>
      <c r="N362">
        <v>1</v>
      </c>
      <c r="O362">
        <v>1</v>
      </c>
      <c r="P362">
        <v>1</v>
      </c>
      <c r="Q362">
        <v>1</v>
      </c>
      <c r="R362">
        <v>1</v>
      </c>
      <c r="S362">
        <v>1</v>
      </c>
      <c r="T362">
        <v>0</v>
      </c>
      <c r="U362">
        <v>0</v>
      </c>
      <c r="V362">
        <v>0</v>
      </c>
      <c r="W362" s="1">
        <v>79650</v>
      </c>
      <c r="X362" s="1">
        <v>0</v>
      </c>
      <c r="Y362" s="1">
        <v>0</v>
      </c>
      <c r="Z362" s="1">
        <v>412.19</v>
      </c>
      <c r="AA362" s="1">
        <v>0</v>
      </c>
      <c r="AB362" s="1">
        <v>0</v>
      </c>
      <c r="AC362" s="1">
        <v>0</v>
      </c>
      <c r="AD362" s="1">
        <v>0</v>
      </c>
      <c r="AE362" s="1">
        <v>79650</v>
      </c>
      <c r="AF362" s="17">
        <v>43941</v>
      </c>
      <c r="AG362" s="17">
        <v>47228</v>
      </c>
      <c r="AH362" s="1">
        <v>106200</v>
      </c>
      <c r="AI362" s="16">
        <f t="shared" si="20"/>
        <v>2.7232876712328768</v>
      </c>
      <c r="AJ362" s="16">
        <f t="shared" si="22"/>
        <v>9.0054794520547947</v>
      </c>
      <c r="AK362" s="19">
        <v>6.2100000000000002E-2</v>
      </c>
      <c r="AL362" s="16">
        <f t="shared" si="21"/>
        <v>2.7232876712328768</v>
      </c>
      <c r="AM362" s="16">
        <f t="shared" si="23"/>
        <v>9.0054794520547947</v>
      </c>
      <c r="AN362" s="19">
        <v>6.2100000000000002E-2</v>
      </c>
      <c r="AO362" t="s">
        <v>721</v>
      </c>
      <c r="AP362" t="s">
        <v>722</v>
      </c>
      <c r="AQ362" s="20">
        <v>46234</v>
      </c>
    </row>
    <row r="363" spans="1:43" x14ac:dyDescent="0.3">
      <c r="A363" t="s">
        <v>1233</v>
      </c>
      <c r="B363" t="s">
        <v>1230</v>
      </c>
      <c r="C363">
        <v>9</v>
      </c>
      <c r="D363" t="s">
        <v>255</v>
      </c>
      <c r="E363" t="s">
        <v>716</v>
      </c>
      <c r="F363" t="s">
        <v>717</v>
      </c>
      <c r="G363" t="s">
        <v>215</v>
      </c>
      <c r="H363" t="s">
        <v>214</v>
      </c>
      <c r="I363" t="s">
        <v>832</v>
      </c>
      <c r="J363" t="s">
        <v>725</v>
      </c>
      <c r="K363" t="s">
        <v>833</v>
      </c>
      <c r="L363" t="s">
        <v>719</v>
      </c>
      <c r="M363" t="s">
        <v>720</v>
      </c>
      <c r="N363">
        <v>1</v>
      </c>
      <c r="O363">
        <v>1</v>
      </c>
      <c r="P363">
        <v>1</v>
      </c>
      <c r="Q363">
        <v>1</v>
      </c>
      <c r="R363">
        <v>1</v>
      </c>
      <c r="S363">
        <v>1</v>
      </c>
      <c r="T363">
        <v>0</v>
      </c>
      <c r="U363">
        <v>0</v>
      </c>
      <c r="V363">
        <v>0</v>
      </c>
      <c r="W363" s="1">
        <v>42480</v>
      </c>
      <c r="X363" s="1">
        <v>0</v>
      </c>
      <c r="Y363" s="1">
        <v>0</v>
      </c>
      <c r="Z363" s="1">
        <v>230.1</v>
      </c>
      <c r="AA363" s="1">
        <v>0</v>
      </c>
      <c r="AB363" s="1">
        <v>0</v>
      </c>
      <c r="AC363" s="1">
        <v>0</v>
      </c>
      <c r="AD363" s="1">
        <v>0</v>
      </c>
      <c r="AE363" s="1">
        <v>42480</v>
      </c>
      <c r="AF363" s="17">
        <v>43941</v>
      </c>
      <c r="AG363" s="17">
        <v>47593</v>
      </c>
      <c r="AH363" s="1">
        <v>53100</v>
      </c>
      <c r="AI363" s="16">
        <f t="shared" si="20"/>
        <v>3.7232876712328768</v>
      </c>
      <c r="AJ363" s="16">
        <f t="shared" si="22"/>
        <v>10.005479452054795</v>
      </c>
      <c r="AK363" s="19">
        <v>6.5000000000000002E-2</v>
      </c>
      <c r="AL363" s="16">
        <f t="shared" si="21"/>
        <v>3.7232876712328768</v>
      </c>
      <c r="AM363" s="16">
        <f t="shared" si="23"/>
        <v>10.005479452054795</v>
      </c>
      <c r="AN363" s="19">
        <v>6.5000000000000002E-2</v>
      </c>
      <c r="AO363" t="s">
        <v>721</v>
      </c>
      <c r="AP363" t="s">
        <v>722</v>
      </c>
      <c r="AQ363" s="20">
        <v>46234</v>
      </c>
    </row>
    <row r="364" spans="1:43" x14ac:dyDescent="0.3">
      <c r="A364" t="s">
        <v>1234</v>
      </c>
      <c r="B364" t="s">
        <v>1235</v>
      </c>
      <c r="C364">
        <v>1</v>
      </c>
      <c r="D364" t="s">
        <v>255</v>
      </c>
      <c r="E364" t="s">
        <v>716</v>
      </c>
      <c r="F364" t="s">
        <v>717</v>
      </c>
      <c r="G364" t="s">
        <v>213</v>
      </c>
      <c r="H364" t="s">
        <v>214</v>
      </c>
      <c r="I364" t="s">
        <v>724</v>
      </c>
      <c r="J364" t="s">
        <v>725</v>
      </c>
      <c r="K364" t="s">
        <v>726</v>
      </c>
      <c r="L364" t="s">
        <v>719</v>
      </c>
      <c r="M364" t="s">
        <v>720</v>
      </c>
      <c r="N364">
        <v>1</v>
      </c>
      <c r="O364">
        <v>1</v>
      </c>
      <c r="P364">
        <v>1</v>
      </c>
      <c r="Q364">
        <v>1</v>
      </c>
      <c r="R364">
        <v>1</v>
      </c>
      <c r="S364">
        <v>1</v>
      </c>
      <c r="T364">
        <v>0</v>
      </c>
      <c r="U364">
        <v>0</v>
      </c>
      <c r="V364">
        <v>0</v>
      </c>
      <c r="W364" s="1">
        <v>405350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405350</v>
      </c>
      <c r="AF364" s="17">
        <v>43826</v>
      </c>
      <c r="AG364" s="17">
        <v>46383</v>
      </c>
      <c r="AH364" s="1">
        <v>405350</v>
      </c>
      <c r="AI364" s="16">
        <f t="shared" si="20"/>
        <v>0.40821917808219177</v>
      </c>
      <c r="AJ364" s="16">
        <f t="shared" si="22"/>
        <v>7.0054794520547947</v>
      </c>
      <c r="AK364" s="19">
        <v>8.5000000000000006E-2</v>
      </c>
      <c r="AL364" s="16">
        <f t="shared" si="21"/>
        <v>0.40821917808219177</v>
      </c>
      <c r="AM364" s="16">
        <f t="shared" si="23"/>
        <v>7.0054794520547947</v>
      </c>
      <c r="AN364" s="19">
        <v>8.5000000000000006E-2</v>
      </c>
      <c r="AO364" t="s">
        <v>721</v>
      </c>
      <c r="AP364" t="s">
        <v>722</v>
      </c>
      <c r="AQ364" s="20">
        <v>46234</v>
      </c>
    </row>
    <row r="365" spans="1:43" x14ac:dyDescent="0.3">
      <c r="A365" t="s">
        <v>1236</v>
      </c>
      <c r="B365" t="s">
        <v>1237</v>
      </c>
      <c r="C365">
        <v>1</v>
      </c>
      <c r="D365" t="s">
        <v>255</v>
      </c>
      <c r="E365" t="s">
        <v>716</v>
      </c>
      <c r="F365" t="s">
        <v>717</v>
      </c>
      <c r="G365" t="s">
        <v>213</v>
      </c>
      <c r="H365" t="s">
        <v>214</v>
      </c>
      <c r="I365" t="s">
        <v>724</v>
      </c>
      <c r="J365" t="s">
        <v>725</v>
      </c>
      <c r="K365" t="s">
        <v>726</v>
      </c>
      <c r="L365" t="s">
        <v>719</v>
      </c>
      <c r="M365" t="s">
        <v>720</v>
      </c>
      <c r="N365">
        <v>1</v>
      </c>
      <c r="O365">
        <v>1</v>
      </c>
      <c r="P365">
        <v>1</v>
      </c>
      <c r="Q365">
        <v>1</v>
      </c>
      <c r="R365">
        <v>1</v>
      </c>
      <c r="S365">
        <v>1</v>
      </c>
      <c r="T365">
        <v>0</v>
      </c>
      <c r="U365">
        <v>0</v>
      </c>
      <c r="V365">
        <v>0</v>
      </c>
      <c r="W365" s="1">
        <v>401924.85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401924.85</v>
      </c>
      <c r="AF365" s="17">
        <v>43826</v>
      </c>
      <c r="AG365" s="17">
        <v>46383</v>
      </c>
      <c r="AH365" s="1">
        <v>401924.85</v>
      </c>
      <c r="AI365" s="16">
        <f t="shared" si="20"/>
        <v>0.40821917808219177</v>
      </c>
      <c r="AJ365" s="16">
        <f t="shared" si="22"/>
        <v>7.0054794520547947</v>
      </c>
      <c r="AK365" s="19">
        <v>8.5000000000000006E-2</v>
      </c>
      <c r="AL365" s="16">
        <f t="shared" si="21"/>
        <v>0.40821917808219177</v>
      </c>
      <c r="AM365" s="16">
        <f t="shared" si="23"/>
        <v>7.0054794520547947</v>
      </c>
      <c r="AN365" s="19">
        <v>8.5000000000000006E-2</v>
      </c>
      <c r="AO365" t="s">
        <v>721</v>
      </c>
      <c r="AP365" t="s">
        <v>722</v>
      </c>
      <c r="AQ365" s="20">
        <v>46234</v>
      </c>
    </row>
    <row r="366" spans="1:43" x14ac:dyDescent="0.3">
      <c r="A366" t="s">
        <v>1238</v>
      </c>
      <c r="B366" t="s">
        <v>1239</v>
      </c>
      <c r="C366">
        <v>6</v>
      </c>
      <c r="D366" t="s">
        <v>255</v>
      </c>
      <c r="E366" t="s">
        <v>716</v>
      </c>
      <c r="F366" t="s">
        <v>717</v>
      </c>
      <c r="G366" t="s">
        <v>215</v>
      </c>
      <c r="H366" t="s">
        <v>214</v>
      </c>
      <c r="I366" t="s">
        <v>832</v>
      </c>
      <c r="J366" t="s">
        <v>725</v>
      </c>
      <c r="K366" t="s">
        <v>833</v>
      </c>
      <c r="L366" t="s">
        <v>719</v>
      </c>
      <c r="M366" t="s">
        <v>720</v>
      </c>
      <c r="N366">
        <v>1</v>
      </c>
      <c r="O366">
        <v>1</v>
      </c>
      <c r="P366">
        <v>1</v>
      </c>
      <c r="Q366">
        <v>1</v>
      </c>
      <c r="R366">
        <v>1</v>
      </c>
      <c r="S366">
        <v>1</v>
      </c>
      <c r="T366">
        <v>0</v>
      </c>
      <c r="U366">
        <v>0</v>
      </c>
      <c r="V366">
        <v>0</v>
      </c>
      <c r="W366" s="1">
        <v>1581790</v>
      </c>
      <c r="X366" s="1">
        <v>0</v>
      </c>
      <c r="Y366" s="1">
        <v>0</v>
      </c>
      <c r="Z366" s="1">
        <v>7434.41</v>
      </c>
      <c r="AA366" s="1">
        <v>0</v>
      </c>
      <c r="AB366" s="1">
        <v>0</v>
      </c>
      <c r="AC366" s="1">
        <v>0</v>
      </c>
      <c r="AD366" s="1">
        <v>0</v>
      </c>
      <c r="AE366" s="1">
        <v>1581790</v>
      </c>
      <c r="AF366" s="17">
        <v>43962</v>
      </c>
      <c r="AG366" s="17">
        <v>46518</v>
      </c>
      <c r="AH366" s="1">
        <v>3163580</v>
      </c>
      <c r="AI366" s="16">
        <f t="shared" si="20"/>
        <v>0.77808219178082194</v>
      </c>
      <c r="AJ366" s="16">
        <f t="shared" si="22"/>
        <v>7.0027397260273974</v>
      </c>
      <c r="AK366" s="19">
        <v>5.6399999999999999E-2</v>
      </c>
      <c r="AL366" s="16">
        <f t="shared" si="21"/>
        <v>0.77808219178082194</v>
      </c>
      <c r="AM366" s="16">
        <f t="shared" si="23"/>
        <v>7.0027397260273974</v>
      </c>
      <c r="AN366" s="19">
        <v>5.6399999999999999E-2</v>
      </c>
      <c r="AO366" t="s">
        <v>721</v>
      </c>
      <c r="AP366" t="s">
        <v>722</v>
      </c>
      <c r="AQ366" s="20">
        <v>46234</v>
      </c>
    </row>
    <row r="367" spans="1:43" x14ac:dyDescent="0.3">
      <c r="A367" t="s">
        <v>1240</v>
      </c>
      <c r="B367" t="s">
        <v>1239</v>
      </c>
      <c r="C367">
        <v>7</v>
      </c>
      <c r="D367" t="s">
        <v>255</v>
      </c>
      <c r="E367" t="s">
        <v>716</v>
      </c>
      <c r="F367" t="s">
        <v>717</v>
      </c>
      <c r="G367" t="s">
        <v>215</v>
      </c>
      <c r="H367" t="s">
        <v>214</v>
      </c>
      <c r="I367" t="s">
        <v>832</v>
      </c>
      <c r="J367" t="s">
        <v>725</v>
      </c>
      <c r="K367" t="s">
        <v>833</v>
      </c>
      <c r="L367" t="s">
        <v>719</v>
      </c>
      <c r="M367" t="s">
        <v>720</v>
      </c>
      <c r="N367">
        <v>1</v>
      </c>
      <c r="O367">
        <v>1</v>
      </c>
      <c r="P367">
        <v>1</v>
      </c>
      <c r="Q367">
        <v>1</v>
      </c>
      <c r="R367">
        <v>1</v>
      </c>
      <c r="S367">
        <v>1</v>
      </c>
      <c r="T367">
        <v>0</v>
      </c>
      <c r="U367">
        <v>0</v>
      </c>
      <c r="V367">
        <v>0</v>
      </c>
      <c r="W367" s="1">
        <v>1811791.66</v>
      </c>
      <c r="X367" s="1">
        <v>0</v>
      </c>
      <c r="Y367" s="1">
        <v>0</v>
      </c>
      <c r="Z367" s="1">
        <v>8953.27</v>
      </c>
      <c r="AA367" s="1">
        <v>0</v>
      </c>
      <c r="AB367" s="1">
        <v>0</v>
      </c>
      <c r="AC367" s="1">
        <v>0</v>
      </c>
      <c r="AD367" s="1">
        <v>0</v>
      </c>
      <c r="AE367" s="1">
        <v>1811791.66</v>
      </c>
      <c r="AF367" s="17">
        <v>43962</v>
      </c>
      <c r="AG367" s="17">
        <v>46884</v>
      </c>
      <c r="AH367" s="1">
        <v>2717687.5</v>
      </c>
      <c r="AI367" s="16">
        <f t="shared" si="20"/>
        <v>1.7808219178082192</v>
      </c>
      <c r="AJ367" s="16">
        <f t="shared" si="22"/>
        <v>8.0054794520547947</v>
      </c>
      <c r="AK367" s="19">
        <v>5.9299999999999999E-2</v>
      </c>
      <c r="AL367" s="16">
        <f t="shared" si="21"/>
        <v>1.7808219178082192</v>
      </c>
      <c r="AM367" s="16">
        <f t="shared" si="23"/>
        <v>8.0054794520547947</v>
      </c>
      <c r="AN367" s="19">
        <v>5.9299999999999999E-2</v>
      </c>
      <c r="AO367" t="s">
        <v>721</v>
      </c>
      <c r="AP367" t="s">
        <v>722</v>
      </c>
      <c r="AQ367" s="20">
        <v>46234</v>
      </c>
    </row>
    <row r="368" spans="1:43" x14ac:dyDescent="0.3">
      <c r="A368" t="s">
        <v>1241</v>
      </c>
      <c r="B368" t="s">
        <v>1239</v>
      </c>
      <c r="C368">
        <v>8</v>
      </c>
      <c r="D368" t="s">
        <v>255</v>
      </c>
      <c r="E368" t="s">
        <v>716</v>
      </c>
      <c r="F368" t="s">
        <v>717</v>
      </c>
      <c r="G368" t="s">
        <v>215</v>
      </c>
      <c r="H368" t="s">
        <v>214</v>
      </c>
      <c r="I368" t="s">
        <v>832</v>
      </c>
      <c r="J368" t="s">
        <v>725</v>
      </c>
      <c r="K368" t="s">
        <v>833</v>
      </c>
      <c r="L368" t="s">
        <v>719</v>
      </c>
      <c r="M368" t="s">
        <v>720</v>
      </c>
      <c r="N368">
        <v>1</v>
      </c>
      <c r="O368">
        <v>1</v>
      </c>
      <c r="P368">
        <v>1</v>
      </c>
      <c r="Q368">
        <v>1</v>
      </c>
      <c r="R368">
        <v>1</v>
      </c>
      <c r="S368">
        <v>1</v>
      </c>
      <c r="T368">
        <v>0</v>
      </c>
      <c r="U368">
        <v>0</v>
      </c>
      <c r="V368">
        <v>0</v>
      </c>
      <c r="W368" s="1">
        <v>39825</v>
      </c>
      <c r="X368" s="1">
        <v>0</v>
      </c>
      <c r="Y368" s="1">
        <v>0</v>
      </c>
      <c r="Z368" s="1">
        <v>206.09</v>
      </c>
      <c r="AA368" s="1">
        <v>0</v>
      </c>
      <c r="AB368" s="1">
        <v>0</v>
      </c>
      <c r="AC368" s="1">
        <v>0</v>
      </c>
      <c r="AD368" s="1">
        <v>0</v>
      </c>
      <c r="AE368" s="1">
        <v>39825</v>
      </c>
      <c r="AF368" s="17">
        <v>43962</v>
      </c>
      <c r="AG368" s="17">
        <v>47249</v>
      </c>
      <c r="AH368" s="1">
        <v>53100</v>
      </c>
      <c r="AI368" s="16">
        <f t="shared" si="20"/>
        <v>2.7808219178082192</v>
      </c>
      <c r="AJ368" s="16">
        <f t="shared" si="22"/>
        <v>9.0054794520547947</v>
      </c>
      <c r="AK368" s="19">
        <v>6.2100000000000002E-2</v>
      </c>
      <c r="AL368" s="16">
        <f t="shared" si="21"/>
        <v>2.7808219178082192</v>
      </c>
      <c r="AM368" s="16">
        <f t="shared" si="23"/>
        <v>9.0054794520547947</v>
      </c>
      <c r="AN368" s="19">
        <v>6.2100000000000002E-2</v>
      </c>
      <c r="AO368" t="s">
        <v>721</v>
      </c>
      <c r="AP368" t="s">
        <v>722</v>
      </c>
      <c r="AQ368" s="20">
        <v>46234</v>
      </c>
    </row>
    <row r="369" spans="1:43" x14ac:dyDescent="0.3">
      <c r="A369" t="s">
        <v>1242</v>
      </c>
      <c r="B369" t="s">
        <v>1243</v>
      </c>
      <c r="C369">
        <v>1</v>
      </c>
      <c r="D369" t="s">
        <v>255</v>
      </c>
      <c r="E369" t="s">
        <v>716</v>
      </c>
      <c r="F369" t="s">
        <v>717</v>
      </c>
      <c r="G369" t="s">
        <v>213</v>
      </c>
      <c r="H369" t="s">
        <v>214</v>
      </c>
      <c r="I369" t="s">
        <v>724</v>
      </c>
      <c r="J369" t="s">
        <v>725</v>
      </c>
      <c r="K369" t="s">
        <v>726</v>
      </c>
      <c r="L369" t="s">
        <v>719</v>
      </c>
      <c r="M369" t="s">
        <v>720</v>
      </c>
      <c r="N369">
        <v>1</v>
      </c>
      <c r="O369">
        <v>1</v>
      </c>
      <c r="P369">
        <v>1</v>
      </c>
      <c r="Q369">
        <v>1</v>
      </c>
      <c r="R369">
        <v>1</v>
      </c>
      <c r="S369">
        <v>1</v>
      </c>
      <c r="T369">
        <v>0</v>
      </c>
      <c r="U369">
        <v>0</v>
      </c>
      <c r="V369">
        <v>0</v>
      </c>
      <c r="W369" s="1">
        <v>1039101.67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1039101.67</v>
      </c>
      <c r="AF369" s="17">
        <v>43826</v>
      </c>
      <c r="AG369" s="17">
        <v>46383</v>
      </c>
      <c r="AH369" s="1">
        <v>1039101.67</v>
      </c>
      <c r="AI369" s="16">
        <f t="shared" si="20"/>
        <v>0.40821917808219177</v>
      </c>
      <c r="AJ369" s="16">
        <f t="shared" si="22"/>
        <v>7.0054794520547947</v>
      </c>
      <c r="AK369" s="19">
        <v>8.5000000000000006E-2</v>
      </c>
      <c r="AL369" s="16">
        <f t="shared" si="21"/>
        <v>0.40821917808219177</v>
      </c>
      <c r="AM369" s="16">
        <f t="shared" si="23"/>
        <v>7.0054794520547947</v>
      </c>
      <c r="AN369" s="19">
        <v>8.5000000000000006E-2</v>
      </c>
      <c r="AO369" t="s">
        <v>721</v>
      </c>
      <c r="AP369" t="s">
        <v>722</v>
      </c>
      <c r="AQ369" s="20">
        <v>46234</v>
      </c>
    </row>
    <row r="370" spans="1:43" x14ac:dyDescent="0.3">
      <c r="A370" t="s">
        <v>1244</v>
      </c>
      <c r="B370" t="s">
        <v>1245</v>
      </c>
      <c r="C370">
        <v>1</v>
      </c>
      <c r="D370" t="s">
        <v>255</v>
      </c>
      <c r="E370" t="s">
        <v>716</v>
      </c>
      <c r="F370" t="s">
        <v>717</v>
      </c>
      <c r="G370" t="s">
        <v>203</v>
      </c>
      <c r="H370" t="s">
        <v>218</v>
      </c>
      <c r="I370" t="s">
        <v>210</v>
      </c>
      <c r="J370" t="s">
        <v>718</v>
      </c>
      <c r="K370" t="s">
        <v>755</v>
      </c>
      <c r="L370" t="s">
        <v>719</v>
      </c>
      <c r="M370" t="s">
        <v>720</v>
      </c>
      <c r="N370">
        <v>1</v>
      </c>
      <c r="O370">
        <v>1</v>
      </c>
      <c r="P370">
        <v>1</v>
      </c>
      <c r="Q370">
        <v>0</v>
      </c>
      <c r="R370">
        <v>0</v>
      </c>
      <c r="S370">
        <v>1</v>
      </c>
      <c r="T370">
        <v>1</v>
      </c>
      <c r="U370">
        <v>1</v>
      </c>
      <c r="V370">
        <v>0</v>
      </c>
      <c r="W370" s="1">
        <v>90000000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90000000</v>
      </c>
      <c r="AF370" s="17">
        <v>43826</v>
      </c>
      <c r="AG370" s="17">
        <v>46383</v>
      </c>
      <c r="AH370" s="1">
        <v>90000000</v>
      </c>
      <c r="AI370" s="16">
        <f t="shared" si="20"/>
        <v>0.40821917808219177</v>
      </c>
      <c r="AJ370" s="16">
        <f t="shared" si="22"/>
        <v>7.0054794520547947</v>
      </c>
      <c r="AK370" s="19">
        <v>8.5000000000000006E-2</v>
      </c>
      <c r="AL370" s="16">
        <f t="shared" si="21"/>
        <v>0.40821917808219177</v>
      </c>
      <c r="AM370" s="16">
        <f t="shared" si="23"/>
        <v>7.0054794520547947</v>
      </c>
      <c r="AN370" s="19">
        <v>8.5000000000000006E-2</v>
      </c>
      <c r="AO370" t="s">
        <v>721</v>
      </c>
      <c r="AP370" t="s">
        <v>722</v>
      </c>
      <c r="AQ370" s="20">
        <v>46234</v>
      </c>
    </row>
    <row r="371" spans="1:43" x14ac:dyDescent="0.3">
      <c r="A371" t="s">
        <v>1246</v>
      </c>
      <c r="B371" t="s">
        <v>1247</v>
      </c>
      <c r="C371">
        <v>1</v>
      </c>
      <c r="D371" t="s">
        <v>255</v>
      </c>
      <c r="E371" t="s">
        <v>716</v>
      </c>
      <c r="F371" t="s">
        <v>717</v>
      </c>
      <c r="G371" t="s">
        <v>203</v>
      </c>
      <c r="H371" t="s">
        <v>218</v>
      </c>
      <c r="I371" t="s">
        <v>210</v>
      </c>
      <c r="J371" t="s">
        <v>718</v>
      </c>
      <c r="K371" t="s">
        <v>755</v>
      </c>
      <c r="L371" t="s">
        <v>719</v>
      </c>
      <c r="M371" t="s">
        <v>720</v>
      </c>
      <c r="N371">
        <v>1</v>
      </c>
      <c r="O371">
        <v>1</v>
      </c>
      <c r="P371">
        <v>1</v>
      </c>
      <c r="Q371">
        <v>0</v>
      </c>
      <c r="R371">
        <v>0</v>
      </c>
      <c r="S371">
        <v>1</v>
      </c>
      <c r="T371">
        <v>1</v>
      </c>
      <c r="U371">
        <v>1</v>
      </c>
      <c r="V371">
        <v>0</v>
      </c>
      <c r="W371" s="1">
        <v>90000000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90000000</v>
      </c>
      <c r="AF371" s="17">
        <v>43826</v>
      </c>
      <c r="AG371" s="17">
        <v>46383</v>
      </c>
      <c r="AH371" s="1">
        <v>90000000</v>
      </c>
      <c r="AI371" s="16">
        <f t="shared" si="20"/>
        <v>0.40821917808219177</v>
      </c>
      <c r="AJ371" s="16">
        <f t="shared" si="22"/>
        <v>7.0054794520547947</v>
      </c>
      <c r="AK371" s="19">
        <v>8.5000000000000006E-2</v>
      </c>
      <c r="AL371" s="16">
        <f t="shared" si="21"/>
        <v>0.40821917808219177</v>
      </c>
      <c r="AM371" s="16">
        <f t="shared" si="23"/>
        <v>7.0054794520547947</v>
      </c>
      <c r="AN371" s="19">
        <v>8.5000000000000006E-2</v>
      </c>
      <c r="AO371" t="s">
        <v>721</v>
      </c>
      <c r="AP371" t="s">
        <v>722</v>
      </c>
      <c r="AQ371" s="20">
        <v>46234</v>
      </c>
    </row>
    <row r="372" spans="1:43" x14ac:dyDescent="0.3">
      <c r="A372" t="s">
        <v>1248</v>
      </c>
      <c r="B372" t="s">
        <v>1249</v>
      </c>
      <c r="C372">
        <v>1</v>
      </c>
      <c r="D372" t="s">
        <v>255</v>
      </c>
      <c r="E372" t="s">
        <v>716</v>
      </c>
      <c r="F372" t="s">
        <v>717</v>
      </c>
      <c r="G372" t="s">
        <v>203</v>
      </c>
      <c r="H372" t="s">
        <v>218</v>
      </c>
      <c r="I372" t="s">
        <v>210</v>
      </c>
      <c r="J372" t="s">
        <v>718</v>
      </c>
      <c r="K372" t="s">
        <v>755</v>
      </c>
      <c r="L372" t="s">
        <v>719</v>
      </c>
      <c r="M372" t="s">
        <v>720</v>
      </c>
      <c r="N372">
        <v>1</v>
      </c>
      <c r="O372">
        <v>1</v>
      </c>
      <c r="P372">
        <v>1</v>
      </c>
      <c r="Q372">
        <v>0</v>
      </c>
      <c r="R372">
        <v>0</v>
      </c>
      <c r="S372">
        <v>1</v>
      </c>
      <c r="T372">
        <v>1</v>
      </c>
      <c r="U372">
        <v>1</v>
      </c>
      <c r="V372">
        <v>0</v>
      </c>
      <c r="W372" s="1">
        <v>89756147.980000004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89756147.980000004</v>
      </c>
      <c r="AF372" s="17">
        <v>43826</v>
      </c>
      <c r="AG372" s="17">
        <v>46383</v>
      </c>
      <c r="AH372" s="1">
        <v>89756147.980000004</v>
      </c>
      <c r="AI372" s="16">
        <f t="shared" si="20"/>
        <v>0.40821917808219177</v>
      </c>
      <c r="AJ372" s="16">
        <f t="shared" si="22"/>
        <v>7.0054794520547947</v>
      </c>
      <c r="AK372" s="19">
        <v>8.5000000000000006E-2</v>
      </c>
      <c r="AL372" s="16">
        <f t="shared" si="21"/>
        <v>0.40821917808219177</v>
      </c>
      <c r="AM372" s="16">
        <f t="shared" si="23"/>
        <v>7.0054794520547947</v>
      </c>
      <c r="AN372" s="19">
        <v>8.5000000000000006E-2</v>
      </c>
      <c r="AO372" t="s">
        <v>721</v>
      </c>
      <c r="AP372" t="s">
        <v>722</v>
      </c>
      <c r="AQ372" s="20">
        <v>46234</v>
      </c>
    </row>
    <row r="373" spans="1:43" x14ac:dyDescent="0.3">
      <c r="A373" t="s">
        <v>1250</v>
      </c>
      <c r="B373" t="s">
        <v>1251</v>
      </c>
      <c r="C373">
        <v>1</v>
      </c>
      <c r="D373" t="s">
        <v>255</v>
      </c>
      <c r="E373" t="s">
        <v>716</v>
      </c>
      <c r="F373" t="s">
        <v>717</v>
      </c>
      <c r="G373" t="s">
        <v>213</v>
      </c>
      <c r="H373" t="s">
        <v>214</v>
      </c>
      <c r="I373" t="s">
        <v>724</v>
      </c>
      <c r="J373" t="s">
        <v>725</v>
      </c>
      <c r="K373" t="s">
        <v>726</v>
      </c>
      <c r="L373" t="s">
        <v>719</v>
      </c>
      <c r="M373" t="s">
        <v>720</v>
      </c>
      <c r="N373">
        <v>1</v>
      </c>
      <c r="O373">
        <v>1</v>
      </c>
      <c r="P373">
        <v>1</v>
      </c>
      <c r="Q373">
        <v>1</v>
      </c>
      <c r="R373">
        <v>1</v>
      </c>
      <c r="S373">
        <v>1</v>
      </c>
      <c r="T373">
        <v>0</v>
      </c>
      <c r="U373">
        <v>0</v>
      </c>
      <c r="V373">
        <v>0</v>
      </c>
      <c r="W373" s="1">
        <v>266120.73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266120.73</v>
      </c>
      <c r="AF373" s="17">
        <v>43826</v>
      </c>
      <c r="AG373" s="17">
        <v>46383</v>
      </c>
      <c r="AH373" s="1">
        <v>266120.73</v>
      </c>
      <c r="AI373" s="16">
        <f t="shared" si="20"/>
        <v>0.40821917808219177</v>
      </c>
      <c r="AJ373" s="16">
        <f t="shared" si="22"/>
        <v>7.0054794520547947</v>
      </c>
      <c r="AK373" s="19">
        <v>8.5000000000000006E-2</v>
      </c>
      <c r="AL373" s="16">
        <f t="shared" si="21"/>
        <v>0.40821917808219177</v>
      </c>
      <c r="AM373" s="16">
        <f t="shared" si="23"/>
        <v>7.0054794520547947</v>
      </c>
      <c r="AN373" s="19">
        <v>8.5000000000000006E-2</v>
      </c>
      <c r="AO373" t="s">
        <v>721</v>
      </c>
      <c r="AP373" t="s">
        <v>722</v>
      </c>
      <c r="AQ373" s="20">
        <v>46234</v>
      </c>
    </row>
    <row r="374" spans="1:43" x14ac:dyDescent="0.3">
      <c r="A374" t="s">
        <v>1252</v>
      </c>
      <c r="B374" t="s">
        <v>1253</v>
      </c>
      <c r="C374">
        <v>1</v>
      </c>
      <c r="D374" t="s">
        <v>255</v>
      </c>
      <c r="E374" t="s">
        <v>716</v>
      </c>
      <c r="F374" t="s">
        <v>717</v>
      </c>
      <c r="G374" t="s">
        <v>203</v>
      </c>
      <c r="H374" t="s">
        <v>218</v>
      </c>
      <c r="I374" t="s">
        <v>210</v>
      </c>
      <c r="J374" t="s">
        <v>718</v>
      </c>
      <c r="K374" t="s">
        <v>755</v>
      </c>
      <c r="L374" t="s">
        <v>719</v>
      </c>
      <c r="M374" t="s">
        <v>720</v>
      </c>
      <c r="N374">
        <v>1</v>
      </c>
      <c r="O374">
        <v>1</v>
      </c>
      <c r="P374">
        <v>1</v>
      </c>
      <c r="Q374">
        <v>0</v>
      </c>
      <c r="R374">
        <v>0</v>
      </c>
      <c r="S374">
        <v>1</v>
      </c>
      <c r="T374">
        <v>1</v>
      </c>
      <c r="U374">
        <v>1</v>
      </c>
      <c r="V374">
        <v>0</v>
      </c>
      <c r="W374" s="1">
        <v>88930180.959999993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88930180.959999993</v>
      </c>
      <c r="AF374" s="17">
        <v>43826</v>
      </c>
      <c r="AG374" s="17">
        <v>46383</v>
      </c>
      <c r="AH374" s="1">
        <v>88930180.959999993</v>
      </c>
      <c r="AI374" s="16">
        <f t="shared" si="20"/>
        <v>0.40821917808219177</v>
      </c>
      <c r="AJ374" s="16">
        <f t="shared" si="22"/>
        <v>7.0054794520547947</v>
      </c>
      <c r="AK374" s="19">
        <v>8.5000000000000006E-2</v>
      </c>
      <c r="AL374" s="16">
        <f t="shared" si="21"/>
        <v>0.40821917808219177</v>
      </c>
      <c r="AM374" s="16">
        <f t="shared" si="23"/>
        <v>7.0054794520547947</v>
      </c>
      <c r="AN374" s="19">
        <v>8.5000000000000006E-2</v>
      </c>
      <c r="AO374" t="s">
        <v>721</v>
      </c>
      <c r="AP374" t="s">
        <v>722</v>
      </c>
      <c r="AQ374" s="20">
        <v>46234</v>
      </c>
    </row>
    <row r="375" spans="1:43" x14ac:dyDescent="0.3">
      <c r="A375" t="s">
        <v>1254</v>
      </c>
      <c r="B375" t="s">
        <v>1255</v>
      </c>
      <c r="C375">
        <v>1</v>
      </c>
      <c r="D375" t="s">
        <v>255</v>
      </c>
      <c r="E375" t="s">
        <v>716</v>
      </c>
      <c r="F375" t="s">
        <v>717</v>
      </c>
      <c r="G375" t="s">
        <v>213</v>
      </c>
      <c r="H375" t="s">
        <v>214</v>
      </c>
      <c r="I375" t="s">
        <v>724</v>
      </c>
      <c r="J375" t="s">
        <v>725</v>
      </c>
      <c r="K375" t="s">
        <v>726</v>
      </c>
      <c r="L375" t="s">
        <v>719</v>
      </c>
      <c r="M375" t="s">
        <v>720</v>
      </c>
      <c r="N375">
        <v>1</v>
      </c>
      <c r="O375">
        <v>1</v>
      </c>
      <c r="P375">
        <v>1</v>
      </c>
      <c r="Q375">
        <v>1</v>
      </c>
      <c r="R375">
        <v>1</v>
      </c>
      <c r="S375">
        <v>1</v>
      </c>
      <c r="T375">
        <v>0</v>
      </c>
      <c r="U375">
        <v>0</v>
      </c>
      <c r="V375">
        <v>0</v>
      </c>
      <c r="W375" s="1">
        <v>132758.62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132758.62</v>
      </c>
      <c r="AF375" s="17">
        <v>43826</v>
      </c>
      <c r="AG375" s="17">
        <v>46383</v>
      </c>
      <c r="AH375" s="1">
        <v>132758.62</v>
      </c>
      <c r="AI375" s="16">
        <f t="shared" si="20"/>
        <v>0.40821917808219177</v>
      </c>
      <c r="AJ375" s="16">
        <f t="shared" si="22"/>
        <v>7.0054794520547947</v>
      </c>
      <c r="AK375" s="19">
        <v>8.5000000000000006E-2</v>
      </c>
      <c r="AL375" s="16">
        <f t="shared" si="21"/>
        <v>0.40821917808219177</v>
      </c>
      <c r="AM375" s="16">
        <f t="shared" si="23"/>
        <v>7.0054794520547947</v>
      </c>
      <c r="AN375" s="19">
        <v>8.5000000000000006E-2</v>
      </c>
      <c r="AO375" t="s">
        <v>721</v>
      </c>
      <c r="AP375" t="s">
        <v>722</v>
      </c>
      <c r="AQ375" s="20">
        <v>46234</v>
      </c>
    </row>
    <row r="376" spans="1:43" x14ac:dyDescent="0.3">
      <c r="A376" t="s">
        <v>1256</v>
      </c>
      <c r="B376" t="s">
        <v>1257</v>
      </c>
      <c r="C376">
        <v>1</v>
      </c>
      <c r="D376" t="s">
        <v>255</v>
      </c>
      <c r="E376" t="s">
        <v>716</v>
      </c>
      <c r="F376" t="s">
        <v>717</v>
      </c>
      <c r="G376" t="s">
        <v>213</v>
      </c>
      <c r="H376" t="s">
        <v>214</v>
      </c>
      <c r="I376" t="s">
        <v>724</v>
      </c>
      <c r="J376" t="s">
        <v>725</v>
      </c>
      <c r="K376" t="s">
        <v>726</v>
      </c>
      <c r="L376" t="s">
        <v>719</v>
      </c>
      <c r="M376" t="s">
        <v>720</v>
      </c>
      <c r="N376">
        <v>1</v>
      </c>
      <c r="O376">
        <v>1</v>
      </c>
      <c r="P376">
        <v>1</v>
      </c>
      <c r="Q376">
        <v>1</v>
      </c>
      <c r="R376">
        <v>1</v>
      </c>
      <c r="S376">
        <v>1</v>
      </c>
      <c r="T376">
        <v>0</v>
      </c>
      <c r="U376">
        <v>0</v>
      </c>
      <c r="V376">
        <v>0</v>
      </c>
      <c r="W376" s="1">
        <v>147000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147000</v>
      </c>
      <c r="AF376" s="17">
        <v>43826</v>
      </c>
      <c r="AG376" s="17">
        <v>46383</v>
      </c>
      <c r="AH376" s="1">
        <v>147000</v>
      </c>
      <c r="AI376" s="16">
        <f t="shared" si="20"/>
        <v>0.40821917808219177</v>
      </c>
      <c r="AJ376" s="16">
        <f t="shared" si="22"/>
        <v>7.0054794520547947</v>
      </c>
      <c r="AK376" s="19">
        <v>8.5000000000000006E-2</v>
      </c>
      <c r="AL376" s="16">
        <f t="shared" si="21"/>
        <v>0.40821917808219177</v>
      </c>
      <c r="AM376" s="16">
        <f t="shared" si="23"/>
        <v>7.0054794520547947</v>
      </c>
      <c r="AN376" s="19">
        <v>8.5000000000000006E-2</v>
      </c>
      <c r="AO376" t="s">
        <v>721</v>
      </c>
      <c r="AP376" t="s">
        <v>722</v>
      </c>
      <c r="AQ376" s="20">
        <v>46234</v>
      </c>
    </row>
    <row r="377" spans="1:43" x14ac:dyDescent="0.3">
      <c r="A377" t="s">
        <v>1258</v>
      </c>
      <c r="B377" t="s">
        <v>1259</v>
      </c>
      <c r="C377">
        <v>1</v>
      </c>
      <c r="D377" t="s">
        <v>255</v>
      </c>
      <c r="E377" t="s">
        <v>716</v>
      </c>
      <c r="F377" t="s">
        <v>717</v>
      </c>
      <c r="G377" t="s">
        <v>213</v>
      </c>
      <c r="H377" t="s">
        <v>214</v>
      </c>
      <c r="I377" t="s">
        <v>724</v>
      </c>
      <c r="J377" t="s">
        <v>725</v>
      </c>
      <c r="K377" t="s">
        <v>726</v>
      </c>
      <c r="L377" t="s">
        <v>719</v>
      </c>
      <c r="M377" t="s">
        <v>720</v>
      </c>
      <c r="N377">
        <v>1</v>
      </c>
      <c r="O377">
        <v>1</v>
      </c>
      <c r="P377">
        <v>1</v>
      </c>
      <c r="Q377">
        <v>1</v>
      </c>
      <c r="R377">
        <v>1</v>
      </c>
      <c r="S377">
        <v>1</v>
      </c>
      <c r="T377">
        <v>0</v>
      </c>
      <c r="U377">
        <v>0</v>
      </c>
      <c r="V377">
        <v>0</v>
      </c>
      <c r="W377" s="1">
        <v>1567402.03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1567402.03</v>
      </c>
      <c r="AF377" s="17">
        <v>43826</v>
      </c>
      <c r="AG377" s="17">
        <v>46383</v>
      </c>
      <c r="AH377" s="1">
        <v>1567402.03</v>
      </c>
      <c r="AI377" s="16">
        <f t="shared" si="20"/>
        <v>0.40821917808219177</v>
      </c>
      <c r="AJ377" s="16">
        <f t="shared" si="22"/>
        <v>7.0054794520547947</v>
      </c>
      <c r="AK377" s="19">
        <v>8.5000000000000006E-2</v>
      </c>
      <c r="AL377" s="16">
        <f t="shared" si="21"/>
        <v>0.40821917808219177</v>
      </c>
      <c r="AM377" s="16">
        <f t="shared" si="23"/>
        <v>7.0054794520547947</v>
      </c>
      <c r="AN377" s="19">
        <v>8.5000000000000006E-2</v>
      </c>
      <c r="AO377" t="s">
        <v>721</v>
      </c>
      <c r="AP377" t="s">
        <v>722</v>
      </c>
      <c r="AQ377" s="20">
        <v>46234</v>
      </c>
    </row>
    <row r="378" spans="1:43" x14ac:dyDescent="0.3">
      <c r="A378" t="s">
        <v>1260</v>
      </c>
      <c r="B378" t="s">
        <v>1261</v>
      </c>
      <c r="C378">
        <v>1</v>
      </c>
      <c r="D378" t="s">
        <v>255</v>
      </c>
      <c r="E378" t="s">
        <v>716</v>
      </c>
      <c r="F378" t="s">
        <v>717</v>
      </c>
      <c r="G378" t="s">
        <v>213</v>
      </c>
      <c r="H378" t="s">
        <v>214</v>
      </c>
      <c r="I378" t="s">
        <v>724</v>
      </c>
      <c r="J378" t="s">
        <v>725</v>
      </c>
      <c r="K378" t="s">
        <v>726</v>
      </c>
      <c r="L378" t="s">
        <v>719</v>
      </c>
      <c r="M378" t="s">
        <v>720</v>
      </c>
      <c r="N378">
        <v>1</v>
      </c>
      <c r="O378">
        <v>1</v>
      </c>
      <c r="P378">
        <v>1</v>
      </c>
      <c r="Q378">
        <v>1</v>
      </c>
      <c r="R378">
        <v>1</v>
      </c>
      <c r="S378">
        <v>1</v>
      </c>
      <c r="T378">
        <v>0</v>
      </c>
      <c r="U378">
        <v>0</v>
      </c>
      <c r="V378">
        <v>0</v>
      </c>
      <c r="W378" s="1">
        <v>680301.87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680301.87</v>
      </c>
      <c r="AF378" s="17">
        <v>43826</v>
      </c>
      <c r="AG378" s="17">
        <v>46383</v>
      </c>
      <c r="AH378" s="1">
        <v>680301.87</v>
      </c>
      <c r="AI378" s="16">
        <f t="shared" si="20"/>
        <v>0.40821917808219177</v>
      </c>
      <c r="AJ378" s="16">
        <f t="shared" si="22"/>
        <v>7.0054794520547947</v>
      </c>
      <c r="AK378" s="19">
        <v>8.5000000000000006E-2</v>
      </c>
      <c r="AL378" s="16">
        <f t="shared" si="21"/>
        <v>0.40821917808219177</v>
      </c>
      <c r="AM378" s="16">
        <f t="shared" si="23"/>
        <v>7.0054794520547947</v>
      </c>
      <c r="AN378" s="19">
        <v>8.5000000000000006E-2</v>
      </c>
      <c r="AO378" t="s">
        <v>721</v>
      </c>
      <c r="AP378" t="s">
        <v>722</v>
      </c>
      <c r="AQ378" s="20">
        <v>46234</v>
      </c>
    </row>
    <row r="379" spans="1:43" x14ac:dyDescent="0.3">
      <c r="A379" t="s">
        <v>1262</v>
      </c>
      <c r="B379" t="s">
        <v>1263</v>
      </c>
      <c r="C379">
        <v>4</v>
      </c>
      <c r="D379" t="s">
        <v>255</v>
      </c>
      <c r="E379" t="s">
        <v>716</v>
      </c>
      <c r="F379" t="s">
        <v>717</v>
      </c>
      <c r="G379" t="s">
        <v>215</v>
      </c>
      <c r="H379" t="s">
        <v>214</v>
      </c>
      <c r="I379" t="s">
        <v>832</v>
      </c>
      <c r="J379" t="s">
        <v>725</v>
      </c>
      <c r="K379" t="s">
        <v>833</v>
      </c>
      <c r="L379" t="s">
        <v>719</v>
      </c>
      <c r="M379" t="s">
        <v>720</v>
      </c>
      <c r="N379">
        <v>1</v>
      </c>
      <c r="O379">
        <v>1</v>
      </c>
      <c r="P379">
        <v>1</v>
      </c>
      <c r="Q379">
        <v>1</v>
      </c>
      <c r="R379">
        <v>1</v>
      </c>
      <c r="S379">
        <v>1</v>
      </c>
      <c r="T379">
        <v>0</v>
      </c>
      <c r="U379">
        <v>0</v>
      </c>
      <c r="V379">
        <v>0</v>
      </c>
      <c r="W379" s="1">
        <v>181498.75</v>
      </c>
      <c r="X379" s="1">
        <v>0</v>
      </c>
      <c r="Y379" s="1">
        <v>181498.75</v>
      </c>
      <c r="Z379" s="1">
        <v>810.69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7">
        <v>44013</v>
      </c>
      <c r="AG379" s="17">
        <v>46204</v>
      </c>
      <c r="AH379" s="1">
        <v>362997.5</v>
      </c>
      <c r="AI379" s="16">
        <f t="shared" si="20"/>
        <v>-8.2191780821917804E-2</v>
      </c>
      <c r="AJ379" s="16">
        <f t="shared" si="22"/>
        <v>6.0027397260273974</v>
      </c>
      <c r="AK379" s="19">
        <v>5.3600000000000002E-2</v>
      </c>
      <c r="AL379" s="16">
        <f t="shared" si="21"/>
        <v>-8.2191780821917804E-2</v>
      </c>
      <c r="AM379" s="16">
        <f t="shared" si="23"/>
        <v>6.0027397260273974</v>
      </c>
      <c r="AN379" s="19">
        <v>5.3600000000000002E-2</v>
      </c>
      <c r="AO379" t="s">
        <v>721</v>
      </c>
      <c r="AP379" t="s">
        <v>722</v>
      </c>
      <c r="AQ379" s="20">
        <v>46234</v>
      </c>
    </row>
    <row r="380" spans="1:43" x14ac:dyDescent="0.3">
      <c r="A380" t="s">
        <v>1264</v>
      </c>
      <c r="B380" t="s">
        <v>1263</v>
      </c>
      <c r="C380">
        <v>5</v>
      </c>
      <c r="D380" t="s">
        <v>255</v>
      </c>
      <c r="E380" t="s">
        <v>716</v>
      </c>
      <c r="F380" t="s">
        <v>717</v>
      </c>
      <c r="G380" t="s">
        <v>215</v>
      </c>
      <c r="H380" t="s">
        <v>214</v>
      </c>
      <c r="I380" t="s">
        <v>832</v>
      </c>
      <c r="J380" t="s">
        <v>725</v>
      </c>
      <c r="K380" t="s">
        <v>833</v>
      </c>
      <c r="L380" t="s">
        <v>719</v>
      </c>
      <c r="M380" t="s">
        <v>720</v>
      </c>
      <c r="N380">
        <v>1</v>
      </c>
      <c r="O380">
        <v>1</v>
      </c>
      <c r="P380">
        <v>1</v>
      </c>
      <c r="Q380">
        <v>1</v>
      </c>
      <c r="R380">
        <v>1</v>
      </c>
      <c r="S380">
        <v>1</v>
      </c>
      <c r="T380">
        <v>0</v>
      </c>
      <c r="U380">
        <v>0</v>
      </c>
      <c r="V380">
        <v>0</v>
      </c>
      <c r="W380" s="1">
        <v>1695365</v>
      </c>
      <c r="X380" s="1">
        <v>0</v>
      </c>
      <c r="Y380" s="1">
        <v>847682.5</v>
      </c>
      <c r="Z380" s="1">
        <v>7968.22</v>
      </c>
      <c r="AA380" s="1">
        <v>0</v>
      </c>
      <c r="AB380" s="1">
        <v>0</v>
      </c>
      <c r="AC380" s="1">
        <v>0</v>
      </c>
      <c r="AD380" s="1">
        <v>0</v>
      </c>
      <c r="AE380" s="1">
        <v>847682.5</v>
      </c>
      <c r="AF380" s="17">
        <v>44013</v>
      </c>
      <c r="AG380" s="17">
        <v>46569</v>
      </c>
      <c r="AH380" s="1">
        <v>1695365</v>
      </c>
      <c r="AI380" s="16">
        <f t="shared" si="20"/>
        <v>0.9178082191780822</v>
      </c>
      <c r="AJ380" s="16">
        <f t="shared" si="22"/>
        <v>7.0027397260273974</v>
      </c>
      <c r="AK380" s="19">
        <v>5.6399999999999999E-2</v>
      </c>
      <c r="AL380" s="16">
        <f t="shared" si="21"/>
        <v>0.9178082191780822</v>
      </c>
      <c r="AM380" s="16">
        <f t="shared" si="23"/>
        <v>7.0027397260273974</v>
      </c>
      <c r="AN380" s="19">
        <v>5.6399999999999999E-2</v>
      </c>
      <c r="AO380" t="s">
        <v>721</v>
      </c>
      <c r="AP380" t="s">
        <v>722</v>
      </c>
      <c r="AQ380" s="20">
        <v>46234</v>
      </c>
    </row>
    <row r="381" spans="1:43" x14ac:dyDescent="0.3">
      <c r="A381" t="s">
        <v>1265</v>
      </c>
      <c r="B381" t="s">
        <v>1263</v>
      </c>
      <c r="C381">
        <v>6</v>
      </c>
      <c r="D381" t="s">
        <v>255</v>
      </c>
      <c r="E381" t="s">
        <v>716</v>
      </c>
      <c r="F381" t="s">
        <v>717</v>
      </c>
      <c r="G381" t="s">
        <v>215</v>
      </c>
      <c r="H381" t="s">
        <v>214</v>
      </c>
      <c r="I381" t="s">
        <v>832</v>
      </c>
      <c r="J381" t="s">
        <v>725</v>
      </c>
      <c r="K381" t="s">
        <v>833</v>
      </c>
      <c r="L381" t="s">
        <v>719</v>
      </c>
      <c r="M381" t="s">
        <v>720</v>
      </c>
      <c r="N381">
        <v>1</v>
      </c>
      <c r="O381">
        <v>1</v>
      </c>
      <c r="P381">
        <v>1</v>
      </c>
      <c r="Q381">
        <v>1</v>
      </c>
      <c r="R381">
        <v>1</v>
      </c>
      <c r="S381">
        <v>1</v>
      </c>
      <c r="T381">
        <v>0</v>
      </c>
      <c r="U381">
        <v>0</v>
      </c>
      <c r="V381">
        <v>0</v>
      </c>
      <c r="W381" s="1">
        <v>264467.5</v>
      </c>
      <c r="X381" s="1">
        <v>0</v>
      </c>
      <c r="Y381" s="1">
        <v>88155.839999999997</v>
      </c>
      <c r="Z381" s="1">
        <v>1306.9100000000001</v>
      </c>
      <c r="AA381" s="1">
        <v>0</v>
      </c>
      <c r="AB381" s="1">
        <v>0</v>
      </c>
      <c r="AC381" s="1">
        <v>0</v>
      </c>
      <c r="AD381" s="1">
        <v>0</v>
      </c>
      <c r="AE381" s="1">
        <v>176311.66</v>
      </c>
      <c r="AF381" s="17">
        <v>44013</v>
      </c>
      <c r="AG381" s="17">
        <v>46935</v>
      </c>
      <c r="AH381" s="1">
        <v>264467.5</v>
      </c>
      <c r="AI381" s="16">
        <f t="shared" si="20"/>
        <v>1.9205479452054794</v>
      </c>
      <c r="AJ381" s="16">
        <f t="shared" si="22"/>
        <v>8.0054794520547947</v>
      </c>
      <c r="AK381" s="19">
        <v>5.9299999999999999E-2</v>
      </c>
      <c r="AL381" s="16">
        <f t="shared" si="21"/>
        <v>1.9205479452054794</v>
      </c>
      <c r="AM381" s="16">
        <f t="shared" si="23"/>
        <v>8.0054794520547947</v>
      </c>
      <c r="AN381" s="19">
        <v>5.9299999999999999E-2</v>
      </c>
      <c r="AO381" t="s">
        <v>721</v>
      </c>
      <c r="AP381" t="s">
        <v>722</v>
      </c>
      <c r="AQ381" s="20">
        <v>46234</v>
      </c>
    </row>
    <row r="382" spans="1:43" x14ac:dyDescent="0.3">
      <c r="A382" t="s">
        <v>1266</v>
      </c>
      <c r="B382" t="s">
        <v>1267</v>
      </c>
      <c r="C382">
        <v>1</v>
      </c>
      <c r="D382" t="s">
        <v>255</v>
      </c>
      <c r="E382" t="s">
        <v>716</v>
      </c>
      <c r="F382" t="s">
        <v>717</v>
      </c>
      <c r="G382" t="s">
        <v>213</v>
      </c>
      <c r="H382" t="s">
        <v>214</v>
      </c>
      <c r="I382" t="s">
        <v>724</v>
      </c>
      <c r="J382" t="s">
        <v>725</v>
      </c>
      <c r="K382" t="s">
        <v>726</v>
      </c>
      <c r="L382" t="s">
        <v>719</v>
      </c>
      <c r="M382" t="s">
        <v>720</v>
      </c>
      <c r="N382">
        <v>1</v>
      </c>
      <c r="O382">
        <v>1</v>
      </c>
      <c r="P382">
        <v>1</v>
      </c>
      <c r="Q382">
        <v>1</v>
      </c>
      <c r="R382">
        <v>1</v>
      </c>
      <c r="S382">
        <v>1</v>
      </c>
      <c r="T382">
        <v>0</v>
      </c>
      <c r="U382">
        <v>0</v>
      </c>
      <c r="V382">
        <v>0</v>
      </c>
      <c r="W382" s="1">
        <v>493040.22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493040.22</v>
      </c>
      <c r="AF382" s="17">
        <v>43826</v>
      </c>
      <c r="AG382" s="17">
        <v>46383</v>
      </c>
      <c r="AH382" s="1">
        <v>493040.22</v>
      </c>
      <c r="AI382" s="16">
        <f t="shared" si="20"/>
        <v>0.40821917808219177</v>
      </c>
      <c r="AJ382" s="16">
        <f t="shared" si="22"/>
        <v>7.0054794520547947</v>
      </c>
      <c r="AK382" s="19">
        <v>8.5000000000000006E-2</v>
      </c>
      <c r="AL382" s="16">
        <f t="shared" si="21"/>
        <v>0.40821917808219177</v>
      </c>
      <c r="AM382" s="16">
        <f t="shared" si="23"/>
        <v>7.0054794520547947</v>
      </c>
      <c r="AN382" s="19">
        <v>8.5000000000000006E-2</v>
      </c>
      <c r="AO382" t="s">
        <v>721</v>
      </c>
      <c r="AP382" t="s">
        <v>722</v>
      </c>
      <c r="AQ382" s="20">
        <v>46234</v>
      </c>
    </row>
    <row r="383" spans="1:43" x14ac:dyDescent="0.3">
      <c r="A383" t="s">
        <v>1268</v>
      </c>
      <c r="B383" t="s">
        <v>1269</v>
      </c>
      <c r="C383">
        <v>5</v>
      </c>
      <c r="D383" t="s">
        <v>255</v>
      </c>
      <c r="E383" t="s">
        <v>716</v>
      </c>
      <c r="F383" t="s">
        <v>717</v>
      </c>
      <c r="G383" t="s">
        <v>215</v>
      </c>
      <c r="H383" t="s">
        <v>214</v>
      </c>
      <c r="I383" t="s">
        <v>832</v>
      </c>
      <c r="J383" t="s">
        <v>725</v>
      </c>
      <c r="K383" t="s">
        <v>833</v>
      </c>
      <c r="L383" t="s">
        <v>719</v>
      </c>
      <c r="M383" t="s">
        <v>720</v>
      </c>
      <c r="N383">
        <v>1</v>
      </c>
      <c r="O383">
        <v>1</v>
      </c>
      <c r="P383">
        <v>1</v>
      </c>
      <c r="Q383">
        <v>1</v>
      </c>
      <c r="R383">
        <v>1</v>
      </c>
      <c r="S383">
        <v>1</v>
      </c>
      <c r="T383">
        <v>0</v>
      </c>
      <c r="U383">
        <v>0</v>
      </c>
      <c r="V383">
        <v>0</v>
      </c>
      <c r="W383" s="1">
        <v>487635</v>
      </c>
      <c r="X383" s="1">
        <v>0</v>
      </c>
      <c r="Y383" s="1">
        <v>487635</v>
      </c>
      <c r="Z383" s="1">
        <v>2178.1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7">
        <v>44021</v>
      </c>
      <c r="AG383" s="17">
        <v>46212</v>
      </c>
      <c r="AH383" s="1">
        <v>975270</v>
      </c>
      <c r="AI383" s="16">
        <f t="shared" si="20"/>
        <v>-6.0273972602739728E-2</v>
      </c>
      <c r="AJ383" s="16">
        <f t="shared" si="22"/>
        <v>6.0027397260273974</v>
      </c>
      <c r="AK383" s="19">
        <v>5.3600000000000002E-2</v>
      </c>
      <c r="AL383" s="16">
        <f t="shared" si="21"/>
        <v>-6.0273972602739728E-2</v>
      </c>
      <c r="AM383" s="16">
        <f t="shared" si="23"/>
        <v>6.0027397260273974</v>
      </c>
      <c r="AN383" s="19">
        <v>5.3600000000000002E-2</v>
      </c>
      <c r="AO383" t="s">
        <v>721</v>
      </c>
      <c r="AP383" t="s">
        <v>722</v>
      </c>
      <c r="AQ383" s="20">
        <v>46234</v>
      </c>
    </row>
    <row r="384" spans="1:43" x14ac:dyDescent="0.3">
      <c r="A384" t="s">
        <v>1270</v>
      </c>
      <c r="B384" t="s">
        <v>1269</v>
      </c>
      <c r="C384">
        <v>6</v>
      </c>
      <c r="D384" t="s">
        <v>255</v>
      </c>
      <c r="E384" t="s">
        <v>716</v>
      </c>
      <c r="F384" t="s">
        <v>717</v>
      </c>
      <c r="G384" t="s">
        <v>215</v>
      </c>
      <c r="H384" t="s">
        <v>214</v>
      </c>
      <c r="I384" t="s">
        <v>832</v>
      </c>
      <c r="J384" t="s">
        <v>725</v>
      </c>
      <c r="K384" t="s">
        <v>833</v>
      </c>
      <c r="L384" t="s">
        <v>719</v>
      </c>
      <c r="M384" t="s">
        <v>720</v>
      </c>
      <c r="N384">
        <v>1</v>
      </c>
      <c r="O384">
        <v>1</v>
      </c>
      <c r="P384">
        <v>1</v>
      </c>
      <c r="Q384">
        <v>1</v>
      </c>
      <c r="R384">
        <v>1</v>
      </c>
      <c r="S384">
        <v>1</v>
      </c>
      <c r="T384">
        <v>0</v>
      </c>
      <c r="U384">
        <v>0</v>
      </c>
      <c r="V384">
        <v>0</v>
      </c>
      <c r="W384" s="1">
        <v>314322.5</v>
      </c>
      <c r="X384" s="1">
        <v>0</v>
      </c>
      <c r="Y384" s="1">
        <v>157161.25</v>
      </c>
      <c r="Z384" s="1">
        <v>1477.32</v>
      </c>
      <c r="AA384" s="1">
        <v>0</v>
      </c>
      <c r="AB384" s="1">
        <v>0</v>
      </c>
      <c r="AC384" s="1">
        <v>0</v>
      </c>
      <c r="AD384" s="1">
        <v>0</v>
      </c>
      <c r="AE384" s="1">
        <v>157161.25</v>
      </c>
      <c r="AF384" s="17">
        <v>44021</v>
      </c>
      <c r="AG384" s="17">
        <v>46577</v>
      </c>
      <c r="AH384" s="1">
        <v>314322.5</v>
      </c>
      <c r="AI384" s="16">
        <f t="shared" si="20"/>
        <v>0.9397260273972603</v>
      </c>
      <c r="AJ384" s="16">
        <f t="shared" si="22"/>
        <v>7.0027397260273974</v>
      </c>
      <c r="AK384" s="19">
        <v>5.6399999999999999E-2</v>
      </c>
      <c r="AL384" s="16">
        <f t="shared" si="21"/>
        <v>0.9397260273972603</v>
      </c>
      <c r="AM384" s="16">
        <f t="shared" si="23"/>
        <v>7.0027397260273974</v>
      </c>
      <c r="AN384" s="19">
        <v>5.6399999999999999E-2</v>
      </c>
      <c r="AO384" t="s">
        <v>721</v>
      </c>
      <c r="AP384" t="s">
        <v>722</v>
      </c>
      <c r="AQ384" s="20">
        <v>46234</v>
      </c>
    </row>
    <row r="385" spans="1:43" x14ac:dyDescent="0.3">
      <c r="A385" t="s">
        <v>1271</v>
      </c>
      <c r="B385" t="s">
        <v>1269</v>
      </c>
      <c r="C385">
        <v>7</v>
      </c>
      <c r="D385" t="s">
        <v>255</v>
      </c>
      <c r="E385" t="s">
        <v>716</v>
      </c>
      <c r="F385" t="s">
        <v>717</v>
      </c>
      <c r="G385" t="s">
        <v>215</v>
      </c>
      <c r="H385" t="s">
        <v>214</v>
      </c>
      <c r="I385" t="s">
        <v>832</v>
      </c>
      <c r="J385" t="s">
        <v>725</v>
      </c>
      <c r="K385" t="s">
        <v>833</v>
      </c>
      <c r="L385" t="s">
        <v>719</v>
      </c>
      <c r="M385" t="s">
        <v>720</v>
      </c>
      <c r="N385">
        <v>1</v>
      </c>
      <c r="O385">
        <v>1</v>
      </c>
      <c r="P385">
        <v>1</v>
      </c>
      <c r="Q385">
        <v>1</v>
      </c>
      <c r="R385">
        <v>1</v>
      </c>
      <c r="S385">
        <v>1</v>
      </c>
      <c r="T385">
        <v>0</v>
      </c>
      <c r="U385">
        <v>0</v>
      </c>
      <c r="V385">
        <v>0</v>
      </c>
      <c r="W385" s="1">
        <v>264320</v>
      </c>
      <c r="X385" s="1">
        <v>0</v>
      </c>
      <c r="Y385" s="1">
        <v>88106.67</v>
      </c>
      <c r="Z385" s="1">
        <v>1306.18</v>
      </c>
      <c r="AA385" s="1">
        <v>0</v>
      </c>
      <c r="AB385" s="1">
        <v>0</v>
      </c>
      <c r="AC385" s="1">
        <v>0</v>
      </c>
      <c r="AD385" s="1">
        <v>0</v>
      </c>
      <c r="AE385" s="1">
        <v>176213.33000000002</v>
      </c>
      <c r="AF385" s="17">
        <v>44021</v>
      </c>
      <c r="AG385" s="17">
        <v>46943</v>
      </c>
      <c r="AH385" s="1">
        <v>264320</v>
      </c>
      <c r="AI385" s="16">
        <f t="shared" si="20"/>
        <v>1.9424657534246574</v>
      </c>
      <c r="AJ385" s="16">
        <f t="shared" si="22"/>
        <v>8.0054794520547947</v>
      </c>
      <c r="AK385" s="19">
        <v>5.9299999999999999E-2</v>
      </c>
      <c r="AL385" s="16">
        <f t="shared" si="21"/>
        <v>1.9424657534246574</v>
      </c>
      <c r="AM385" s="16">
        <f t="shared" si="23"/>
        <v>8.0054794520547947</v>
      </c>
      <c r="AN385" s="19">
        <v>5.9299999999999999E-2</v>
      </c>
      <c r="AO385" t="s">
        <v>721</v>
      </c>
      <c r="AP385" t="s">
        <v>722</v>
      </c>
      <c r="AQ385" s="20">
        <v>46234</v>
      </c>
    </row>
    <row r="386" spans="1:43" x14ac:dyDescent="0.3">
      <c r="A386" t="s">
        <v>1272</v>
      </c>
      <c r="B386" t="s">
        <v>1273</v>
      </c>
      <c r="C386">
        <v>1</v>
      </c>
      <c r="D386" t="s">
        <v>255</v>
      </c>
      <c r="E386" t="s">
        <v>716</v>
      </c>
      <c r="F386" t="s">
        <v>717</v>
      </c>
      <c r="G386" t="s">
        <v>215</v>
      </c>
      <c r="H386" t="s">
        <v>214</v>
      </c>
      <c r="I386" t="s">
        <v>832</v>
      </c>
      <c r="J386" t="s">
        <v>725</v>
      </c>
      <c r="K386" t="s">
        <v>833</v>
      </c>
      <c r="L386" t="s">
        <v>719</v>
      </c>
      <c r="M386" t="s">
        <v>720</v>
      </c>
      <c r="N386">
        <v>1</v>
      </c>
      <c r="O386">
        <v>1</v>
      </c>
      <c r="P386">
        <v>1</v>
      </c>
      <c r="Q386">
        <v>1</v>
      </c>
      <c r="R386">
        <v>1</v>
      </c>
      <c r="S386">
        <v>1</v>
      </c>
      <c r="T386">
        <v>0</v>
      </c>
      <c r="U386">
        <v>0</v>
      </c>
      <c r="V386">
        <v>0</v>
      </c>
      <c r="W386" s="1">
        <v>249201.25</v>
      </c>
      <c r="X386" s="1">
        <v>0</v>
      </c>
      <c r="Y386" s="1">
        <v>249201.25</v>
      </c>
      <c r="Z386" s="1">
        <v>1113.0999999999999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7">
        <v>44029</v>
      </c>
      <c r="AG386" s="17">
        <v>46220</v>
      </c>
      <c r="AH386" s="1">
        <v>498402.5</v>
      </c>
      <c r="AI386" s="16">
        <f t="shared" si="20"/>
        <v>-3.8356164383561646E-2</v>
      </c>
      <c r="AJ386" s="16">
        <f t="shared" si="22"/>
        <v>6.0027397260273974</v>
      </c>
      <c r="AK386" s="19">
        <v>5.3600000000000002E-2</v>
      </c>
      <c r="AL386" s="16">
        <f t="shared" si="21"/>
        <v>-3.8356164383561646E-2</v>
      </c>
      <c r="AM386" s="16">
        <f t="shared" si="23"/>
        <v>6.0027397260273974</v>
      </c>
      <c r="AN386" s="19">
        <v>5.3600000000000002E-2</v>
      </c>
      <c r="AO386" t="s">
        <v>721</v>
      </c>
      <c r="AP386" t="s">
        <v>722</v>
      </c>
      <c r="AQ386" s="20">
        <v>46234</v>
      </c>
    </row>
    <row r="387" spans="1:43" x14ac:dyDescent="0.3">
      <c r="A387" t="s">
        <v>1274</v>
      </c>
      <c r="B387" t="s">
        <v>1273</v>
      </c>
      <c r="C387">
        <v>2</v>
      </c>
      <c r="D387" t="s">
        <v>255</v>
      </c>
      <c r="E387" t="s">
        <v>716</v>
      </c>
      <c r="F387" t="s">
        <v>717</v>
      </c>
      <c r="G387" t="s">
        <v>215</v>
      </c>
      <c r="H387" t="s">
        <v>214</v>
      </c>
      <c r="I387" t="s">
        <v>832</v>
      </c>
      <c r="J387" t="s">
        <v>725</v>
      </c>
      <c r="K387" t="s">
        <v>833</v>
      </c>
      <c r="L387" t="s">
        <v>719</v>
      </c>
      <c r="M387" t="s">
        <v>720</v>
      </c>
      <c r="N387">
        <v>1</v>
      </c>
      <c r="O387">
        <v>1</v>
      </c>
      <c r="P387">
        <v>1</v>
      </c>
      <c r="Q387">
        <v>1</v>
      </c>
      <c r="R387">
        <v>1</v>
      </c>
      <c r="S387">
        <v>1</v>
      </c>
      <c r="T387">
        <v>0</v>
      </c>
      <c r="U387">
        <v>0</v>
      </c>
      <c r="V387">
        <v>0</v>
      </c>
      <c r="W387" s="1">
        <v>1812480</v>
      </c>
      <c r="X387" s="1">
        <v>0</v>
      </c>
      <c r="Y387" s="1">
        <v>906240</v>
      </c>
      <c r="Z387" s="1">
        <v>8518.66</v>
      </c>
      <c r="AA387" s="1">
        <v>0</v>
      </c>
      <c r="AB387" s="1">
        <v>0</v>
      </c>
      <c r="AC387" s="1">
        <v>0</v>
      </c>
      <c r="AD387" s="1">
        <v>0</v>
      </c>
      <c r="AE387" s="1">
        <v>906240</v>
      </c>
      <c r="AF387" s="17">
        <v>44029</v>
      </c>
      <c r="AG387" s="17">
        <v>46585</v>
      </c>
      <c r="AH387" s="1">
        <v>1812480</v>
      </c>
      <c r="AI387" s="16">
        <f t="shared" ref="AI387:AI450" si="24">(AG387-AQ387)/365</f>
        <v>0.9616438356164384</v>
      </c>
      <c r="AJ387" s="16">
        <f t="shared" si="22"/>
        <v>7.0027397260273974</v>
      </c>
      <c r="AK387" s="19">
        <v>5.6399999999999999E-2</v>
      </c>
      <c r="AL387" s="16">
        <f t="shared" ref="AL387:AL450" si="25">(AG387-AQ387)/365</f>
        <v>0.9616438356164384</v>
      </c>
      <c r="AM387" s="16">
        <f t="shared" si="23"/>
        <v>7.0027397260273974</v>
      </c>
      <c r="AN387" s="19">
        <v>5.6399999999999999E-2</v>
      </c>
      <c r="AO387" t="s">
        <v>721</v>
      </c>
      <c r="AP387" t="s">
        <v>722</v>
      </c>
      <c r="AQ387" s="20">
        <v>46234</v>
      </c>
    </row>
    <row r="388" spans="1:43" x14ac:dyDescent="0.3">
      <c r="A388" t="s">
        <v>1275</v>
      </c>
      <c r="B388" t="s">
        <v>1273</v>
      </c>
      <c r="C388">
        <v>3</v>
      </c>
      <c r="D388" t="s">
        <v>255</v>
      </c>
      <c r="E388" t="s">
        <v>716</v>
      </c>
      <c r="F388" t="s">
        <v>717</v>
      </c>
      <c r="G388" t="s">
        <v>215</v>
      </c>
      <c r="H388" t="s">
        <v>214</v>
      </c>
      <c r="I388" t="s">
        <v>832</v>
      </c>
      <c r="J388" t="s">
        <v>725</v>
      </c>
      <c r="K388" t="s">
        <v>833</v>
      </c>
      <c r="L388" t="s">
        <v>719</v>
      </c>
      <c r="M388" t="s">
        <v>720</v>
      </c>
      <c r="N388">
        <v>1</v>
      </c>
      <c r="O388">
        <v>1</v>
      </c>
      <c r="P388">
        <v>1</v>
      </c>
      <c r="Q388">
        <v>1</v>
      </c>
      <c r="R388">
        <v>1</v>
      </c>
      <c r="S388">
        <v>1</v>
      </c>
      <c r="T388">
        <v>0</v>
      </c>
      <c r="U388">
        <v>0</v>
      </c>
      <c r="V388">
        <v>0</v>
      </c>
      <c r="W388" s="1">
        <v>156792.5</v>
      </c>
      <c r="X388" s="1">
        <v>0</v>
      </c>
      <c r="Y388" s="1">
        <v>52264.17</v>
      </c>
      <c r="Z388" s="1">
        <v>774.82</v>
      </c>
      <c r="AA388" s="1">
        <v>0</v>
      </c>
      <c r="AB388" s="1">
        <v>0</v>
      </c>
      <c r="AC388" s="1">
        <v>0</v>
      </c>
      <c r="AD388" s="1">
        <v>0</v>
      </c>
      <c r="AE388" s="1">
        <v>104528.33</v>
      </c>
      <c r="AF388" s="17">
        <v>44029</v>
      </c>
      <c r="AG388" s="17">
        <v>46951</v>
      </c>
      <c r="AH388" s="1">
        <v>156792.5</v>
      </c>
      <c r="AI388" s="16">
        <f t="shared" si="24"/>
        <v>1.9643835616438357</v>
      </c>
      <c r="AJ388" s="16">
        <f t="shared" ref="AJ388:AJ451" si="26">(AG388-AF388)/365</f>
        <v>8.0054794520547947</v>
      </c>
      <c r="AK388" s="19">
        <v>5.9299999999999999E-2</v>
      </c>
      <c r="AL388" s="16">
        <f t="shared" si="25"/>
        <v>1.9643835616438357</v>
      </c>
      <c r="AM388" s="16">
        <f t="shared" ref="AM388:AM451" si="27">(AG388-AF388)/365</f>
        <v>8.0054794520547947</v>
      </c>
      <c r="AN388" s="19">
        <v>5.9299999999999999E-2</v>
      </c>
      <c r="AO388" t="s">
        <v>721</v>
      </c>
      <c r="AP388" t="s">
        <v>722</v>
      </c>
      <c r="AQ388" s="20">
        <v>46234</v>
      </c>
    </row>
    <row r="389" spans="1:43" x14ac:dyDescent="0.3">
      <c r="A389" t="s">
        <v>1276</v>
      </c>
      <c r="B389" t="s">
        <v>1277</v>
      </c>
      <c r="C389">
        <v>1</v>
      </c>
      <c r="D389" t="s">
        <v>255</v>
      </c>
      <c r="E389" t="s">
        <v>716</v>
      </c>
      <c r="F389" t="s">
        <v>717</v>
      </c>
      <c r="G389" t="s">
        <v>213</v>
      </c>
      <c r="H389" t="s">
        <v>214</v>
      </c>
      <c r="I389" t="s">
        <v>724</v>
      </c>
      <c r="J389" t="s">
        <v>725</v>
      </c>
      <c r="K389" t="s">
        <v>726</v>
      </c>
      <c r="L389" t="s">
        <v>719</v>
      </c>
      <c r="M389" t="s">
        <v>720</v>
      </c>
      <c r="N389">
        <v>1</v>
      </c>
      <c r="O389">
        <v>1</v>
      </c>
      <c r="P389">
        <v>1</v>
      </c>
      <c r="Q389">
        <v>1</v>
      </c>
      <c r="R389">
        <v>1</v>
      </c>
      <c r="S389">
        <v>1</v>
      </c>
      <c r="T389">
        <v>0</v>
      </c>
      <c r="U389">
        <v>0</v>
      </c>
      <c r="V389">
        <v>0</v>
      </c>
      <c r="W389" s="1">
        <v>6587165.75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6587165.75</v>
      </c>
      <c r="AF389" s="17">
        <v>43826</v>
      </c>
      <c r="AG389" s="17">
        <v>46383</v>
      </c>
      <c r="AH389" s="1">
        <v>6587165.75</v>
      </c>
      <c r="AI389" s="16">
        <f t="shared" si="24"/>
        <v>0.40821917808219177</v>
      </c>
      <c r="AJ389" s="16">
        <f t="shared" si="26"/>
        <v>7.0054794520547947</v>
      </c>
      <c r="AK389" s="19">
        <v>8.5000000000000006E-2</v>
      </c>
      <c r="AL389" s="16">
        <f t="shared" si="25"/>
        <v>0.40821917808219177</v>
      </c>
      <c r="AM389" s="16">
        <f t="shared" si="27"/>
        <v>7.0054794520547947</v>
      </c>
      <c r="AN389" s="19">
        <v>8.5000000000000006E-2</v>
      </c>
      <c r="AO389" t="s">
        <v>721</v>
      </c>
      <c r="AP389" t="s">
        <v>722</v>
      </c>
      <c r="AQ389" s="20">
        <v>46234</v>
      </c>
    </row>
    <row r="390" spans="1:43" x14ac:dyDescent="0.3">
      <c r="A390" t="s">
        <v>1278</v>
      </c>
      <c r="B390" t="s">
        <v>1279</v>
      </c>
      <c r="C390">
        <v>1</v>
      </c>
      <c r="D390" t="s">
        <v>255</v>
      </c>
      <c r="E390" t="s">
        <v>716</v>
      </c>
      <c r="F390" t="s">
        <v>717</v>
      </c>
      <c r="G390" t="s">
        <v>215</v>
      </c>
      <c r="H390" t="s">
        <v>214</v>
      </c>
      <c r="I390" t="s">
        <v>832</v>
      </c>
      <c r="J390" t="s">
        <v>725</v>
      </c>
      <c r="K390" t="s">
        <v>833</v>
      </c>
      <c r="L390" t="s">
        <v>719</v>
      </c>
      <c r="M390" t="s">
        <v>720</v>
      </c>
      <c r="N390">
        <v>1</v>
      </c>
      <c r="O390">
        <v>1</v>
      </c>
      <c r="P390">
        <v>1</v>
      </c>
      <c r="Q390">
        <v>1</v>
      </c>
      <c r="R390">
        <v>1</v>
      </c>
      <c r="S390">
        <v>1</v>
      </c>
      <c r="T390">
        <v>0</v>
      </c>
      <c r="U390">
        <v>0</v>
      </c>
      <c r="V390">
        <v>0</v>
      </c>
      <c r="W390" s="1">
        <v>241457.5</v>
      </c>
      <c r="X390" s="1">
        <v>0</v>
      </c>
      <c r="Y390" s="1">
        <v>120728.75</v>
      </c>
      <c r="Z390" s="1">
        <v>1134.8499999999999</v>
      </c>
      <c r="AA390" s="1">
        <v>0</v>
      </c>
      <c r="AB390" s="1">
        <v>0</v>
      </c>
      <c r="AC390" s="1">
        <v>0</v>
      </c>
      <c r="AD390" s="1">
        <v>0</v>
      </c>
      <c r="AE390" s="1">
        <v>120728.75</v>
      </c>
      <c r="AF390" s="17">
        <v>44040</v>
      </c>
      <c r="AG390" s="17">
        <v>46596</v>
      </c>
      <c r="AH390" s="1">
        <v>241457.5</v>
      </c>
      <c r="AI390" s="16">
        <f t="shared" si="24"/>
        <v>0.99178082191780825</v>
      </c>
      <c r="AJ390" s="16">
        <f t="shared" si="26"/>
        <v>7.0027397260273974</v>
      </c>
      <c r="AK390" s="19">
        <v>5.6399999999999999E-2</v>
      </c>
      <c r="AL390" s="16">
        <f t="shared" si="25"/>
        <v>0.99178082191780825</v>
      </c>
      <c r="AM390" s="16">
        <f t="shared" si="27"/>
        <v>7.0027397260273974</v>
      </c>
      <c r="AN390" s="19">
        <v>5.6399999999999999E-2</v>
      </c>
      <c r="AO390" t="s">
        <v>721</v>
      </c>
      <c r="AP390" t="s">
        <v>722</v>
      </c>
      <c r="AQ390" s="20">
        <v>46234</v>
      </c>
    </row>
    <row r="391" spans="1:43" x14ac:dyDescent="0.3">
      <c r="A391" t="s">
        <v>1280</v>
      </c>
      <c r="B391" t="s">
        <v>1279</v>
      </c>
      <c r="C391">
        <v>2</v>
      </c>
      <c r="D391" t="s">
        <v>255</v>
      </c>
      <c r="E391" t="s">
        <v>716</v>
      </c>
      <c r="F391" t="s">
        <v>717</v>
      </c>
      <c r="G391" t="s">
        <v>215</v>
      </c>
      <c r="H391" t="s">
        <v>214</v>
      </c>
      <c r="I391" t="s">
        <v>832</v>
      </c>
      <c r="J391" t="s">
        <v>725</v>
      </c>
      <c r="K391" t="s">
        <v>833</v>
      </c>
      <c r="L391" t="s">
        <v>719</v>
      </c>
      <c r="M391" t="s">
        <v>720</v>
      </c>
      <c r="N391">
        <v>1</v>
      </c>
      <c r="O391">
        <v>1</v>
      </c>
      <c r="P391">
        <v>1</v>
      </c>
      <c r="Q391">
        <v>1</v>
      </c>
      <c r="R391">
        <v>1</v>
      </c>
      <c r="S391">
        <v>1</v>
      </c>
      <c r="T391">
        <v>0</v>
      </c>
      <c r="U391">
        <v>0</v>
      </c>
      <c r="V391">
        <v>0</v>
      </c>
      <c r="W391" s="1">
        <v>2259257.5</v>
      </c>
      <c r="X391" s="1">
        <v>0</v>
      </c>
      <c r="Y391" s="1">
        <v>753085.84</v>
      </c>
      <c r="Z391" s="1">
        <v>11164.5</v>
      </c>
      <c r="AA391" s="1">
        <v>0</v>
      </c>
      <c r="AB391" s="1">
        <v>0</v>
      </c>
      <c r="AC391" s="1">
        <v>0</v>
      </c>
      <c r="AD391" s="1">
        <v>0</v>
      </c>
      <c r="AE391" s="1">
        <v>1506171.6600000001</v>
      </c>
      <c r="AF391" s="17">
        <v>44040</v>
      </c>
      <c r="AG391" s="17">
        <v>46962</v>
      </c>
      <c r="AH391" s="1">
        <v>2259257.5</v>
      </c>
      <c r="AI391" s="16">
        <f t="shared" si="24"/>
        <v>1.9945205479452055</v>
      </c>
      <c r="AJ391" s="16">
        <f t="shared" si="26"/>
        <v>8.0054794520547947</v>
      </c>
      <c r="AK391" s="19">
        <v>5.9299999999999999E-2</v>
      </c>
      <c r="AL391" s="16">
        <f t="shared" si="25"/>
        <v>1.9945205479452055</v>
      </c>
      <c r="AM391" s="16">
        <f t="shared" si="27"/>
        <v>8.0054794520547947</v>
      </c>
      <c r="AN391" s="19">
        <v>5.9299999999999999E-2</v>
      </c>
      <c r="AO391" t="s">
        <v>721</v>
      </c>
      <c r="AP391" t="s">
        <v>722</v>
      </c>
      <c r="AQ391" s="20">
        <v>46234</v>
      </c>
    </row>
    <row r="392" spans="1:43" x14ac:dyDescent="0.3">
      <c r="A392" t="s">
        <v>1281</v>
      </c>
      <c r="B392" t="s">
        <v>1279</v>
      </c>
      <c r="C392">
        <v>3</v>
      </c>
      <c r="D392" t="s">
        <v>255</v>
      </c>
      <c r="E392" t="s">
        <v>716</v>
      </c>
      <c r="F392" t="s">
        <v>717</v>
      </c>
      <c r="G392" t="s">
        <v>215</v>
      </c>
      <c r="H392" t="s">
        <v>214</v>
      </c>
      <c r="I392" t="s">
        <v>832</v>
      </c>
      <c r="J392" t="s">
        <v>725</v>
      </c>
      <c r="K392" t="s">
        <v>833</v>
      </c>
      <c r="L392" t="s">
        <v>719</v>
      </c>
      <c r="M392" t="s">
        <v>720</v>
      </c>
      <c r="N392">
        <v>1</v>
      </c>
      <c r="O392">
        <v>1</v>
      </c>
      <c r="P392">
        <v>1</v>
      </c>
      <c r="Q392">
        <v>1</v>
      </c>
      <c r="R392">
        <v>1</v>
      </c>
      <c r="S392">
        <v>1</v>
      </c>
      <c r="T392">
        <v>0</v>
      </c>
      <c r="U392">
        <v>0</v>
      </c>
      <c r="V392">
        <v>0</v>
      </c>
      <c r="W392" s="1">
        <v>53100</v>
      </c>
      <c r="X392" s="1">
        <v>0</v>
      </c>
      <c r="Y392" s="1">
        <v>13275</v>
      </c>
      <c r="Z392" s="1">
        <v>274.79000000000002</v>
      </c>
      <c r="AA392" s="1">
        <v>0</v>
      </c>
      <c r="AB392" s="1">
        <v>0</v>
      </c>
      <c r="AC392" s="1">
        <v>0</v>
      </c>
      <c r="AD392" s="1">
        <v>0</v>
      </c>
      <c r="AE392" s="1">
        <v>39825</v>
      </c>
      <c r="AF392" s="17">
        <v>44040</v>
      </c>
      <c r="AG392" s="17">
        <v>47327</v>
      </c>
      <c r="AH392" s="1">
        <v>53100</v>
      </c>
      <c r="AI392" s="16">
        <f t="shared" si="24"/>
        <v>2.9945205479452053</v>
      </c>
      <c r="AJ392" s="16">
        <f t="shared" si="26"/>
        <v>9.0054794520547947</v>
      </c>
      <c r="AK392" s="19">
        <v>6.2100000000000002E-2</v>
      </c>
      <c r="AL392" s="16">
        <f t="shared" si="25"/>
        <v>2.9945205479452053</v>
      </c>
      <c r="AM392" s="16">
        <f t="shared" si="27"/>
        <v>9.0054794520547947</v>
      </c>
      <c r="AN392" s="19">
        <v>6.2100000000000002E-2</v>
      </c>
      <c r="AO392" t="s">
        <v>721</v>
      </c>
      <c r="AP392" t="s">
        <v>722</v>
      </c>
      <c r="AQ392" s="20">
        <v>46234</v>
      </c>
    </row>
    <row r="393" spans="1:43" x14ac:dyDescent="0.3">
      <c r="A393" t="s">
        <v>1282</v>
      </c>
      <c r="B393" t="s">
        <v>1283</v>
      </c>
      <c r="C393">
        <v>1</v>
      </c>
      <c r="D393" t="s">
        <v>255</v>
      </c>
      <c r="E393" t="s">
        <v>716</v>
      </c>
      <c r="F393" t="s">
        <v>717</v>
      </c>
      <c r="G393" t="s">
        <v>213</v>
      </c>
      <c r="H393" t="s">
        <v>214</v>
      </c>
      <c r="I393" t="s">
        <v>724</v>
      </c>
      <c r="J393" t="s">
        <v>725</v>
      </c>
      <c r="K393" t="s">
        <v>726</v>
      </c>
      <c r="L393" t="s">
        <v>719</v>
      </c>
      <c r="M393" t="s">
        <v>720</v>
      </c>
      <c r="N393">
        <v>1</v>
      </c>
      <c r="O393">
        <v>1</v>
      </c>
      <c r="P393">
        <v>1</v>
      </c>
      <c r="Q393">
        <v>1</v>
      </c>
      <c r="R393">
        <v>1</v>
      </c>
      <c r="S393">
        <v>1</v>
      </c>
      <c r="T393">
        <v>0</v>
      </c>
      <c r="U393">
        <v>0</v>
      </c>
      <c r="V393">
        <v>0</v>
      </c>
      <c r="W393" s="1">
        <v>1574092.65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1574092.65</v>
      </c>
      <c r="AF393" s="17">
        <v>44050</v>
      </c>
      <c r="AG393" s="17">
        <v>46606</v>
      </c>
      <c r="AH393" s="1">
        <v>1574092.65</v>
      </c>
      <c r="AI393" s="16">
        <f t="shared" si="24"/>
        <v>1.0191780821917809</v>
      </c>
      <c r="AJ393" s="16">
        <f t="shared" si="26"/>
        <v>7.0027397260273974</v>
      </c>
      <c r="AK393" s="19">
        <v>7.5481999999999994E-2</v>
      </c>
      <c r="AL393" s="16">
        <f t="shared" si="25"/>
        <v>1.0191780821917809</v>
      </c>
      <c r="AM393" s="16">
        <f t="shared" si="27"/>
        <v>7.0027397260273974</v>
      </c>
      <c r="AN393" s="19">
        <v>7.5481999999999994E-2</v>
      </c>
      <c r="AO393" t="s">
        <v>721</v>
      </c>
      <c r="AP393" t="s">
        <v>722</v>
      </c>
      <c r="AQ393" s="20">
        <v>46234</v>
      </c>
    </row>
    <row r="394" spans="1:43" x14ac:dyDescent="0.3">
      <c r="A394" t="s">
        <v>1284</v>
      </c>
      <c r="B394" t="s">
        <v>1285</v>
      </c>
      <c r="C394">
        <v>5</v>
      </c>
      <c r="D394" t="s">
        <v>255</v>
      </c>
      <c r="E394" t="s">
        <v>716</v>
      </c>
      <c r="F394" t="s">
        <v>717</v>
      </c>
      <c r="G394" t="s">
        <v>215</v>
      </c>
      <c r="H394" t="s">
        <v>214</v>
      </c>
      <c r="I394" t="s">
        <v>832</v>
      </c>
      <c r="J394" t="s">
        <v>725</v>
      </c>
      <c r="K394" t="s">
        <v>833</v>
      </c>
      <c r="L394" t="s">
        <v>719</v>
      </c>
      <c r="M394" t="s">
        <v>720</v>
      </c>
      <c r="N394">
        <v>1</v>
      </c>
      <c r="O394">
        <v>1</v>
      </c>
      <c r="P394">
        <v>1</v>
      </c>
      <c r="Q394">
        <v>1</v>
      </c>
      <c r="R394">
        <v>1</v>
      </c>
      <c r="S394">
        <v>1</v>
      </c>
      <c r="T394">
        <v>0</v>
      </c>
      <c r="U394">
        <v>0</v>
      </c>
      <c r="V394">
        <v>0</v>
      </c>
      <c r="W394" s="1">
        <v>230837.5</v>
      </c>
      <c r="X394" s="1">
        <v>0</v>
      </c>
      <c r="Y394" s="1">
        <v>0</v>
      </c>
      <c r="Z394" s="1">
        <v>1031.07</v>
      </c>
      <c r="AA394" s="1">
        <v>0</v>
      </c>
      <c r="AB394" s="1">
        <v>0</v>
      </c>
      <c r="AC394" s="1">
        <v>0</v>
      </c>
      <c r="AD394" s="1">
        <v>0</v>
      </c>
      <c r="AE394" s="1">
        <v>230837.5</v>
      </c>
      <c r="AF394" s="17">
        <v>44050</v>
      </c>
      <c r="AG394" s="17">
        <v>46241</v>
      </c>
      <c r="AH394" s="1">
        <v>461675</v>
      </c>
      <c r="AI394" s="16">
        <f t="shared" si="24"/>
        <v>1.9178082191780823E-2</v>
      </c>
      <c r="AJ394" s="16">
        <f t="shared" si="26"/>
        <v>6.0027397260273974</v>
      </c>
      <c r="AK394" s="19">
        <v>5.3600000000000002E-2</v>
      </c>
      <c r="AL394" s="16">
        <f t="shared" si="25"/>
        <v>1.9178082191780823E-2</v>
      </c>
      <c r="AM394" s="16">
        <f t="shared" si="27"/>
        <v>6.0027397260273974</v>
      </c>
      <c r="AN394" s="19">
        <v>5.3600000000000002E-2</v>
      </c>
      <c r="AO394" t="s">
        <v>721</v>
      </c>
      <c r="AP394" t="s">
        <v>722</v>
      </c>
      <c r="AQ394" s="20">
        <v>46234</v>
      </c>
    </row>
    <row r="395" spans="1:43" x14ac:dyDescent="0.3">
      <c r="A395" t="s">
        <v>1286</v>
      </c>
      <c r="B395" t="s">
        <v>1285</v>
      </c>
      <c r="C395">
        <v>6</v>
      </c>
      <c r="D395" t="s">
        <v>255</v>
      </c>
      <c r="E395" t="s">
        <v>716</v>
      </c>
      <c r="F395" t="s">
        <v>717</v>
      </c>
      <c r="G395" t="s">
        <v>215</v>
      </c>
      <c r="H395" t="s">
        <v>214</v>
      </c>
      <c r="I395" t="s">
        <v>832</v>
      </c>
      <c r="J395" t="s">
        <v>725</v>
      </c>
      <c r="K395" t="s">
        <v>833</v>
      </c>
      <c r="L395" t="s">
        <v>719</v>
      </c>
      <c r="M395" t="s">
        <v>720</v>
      </c>
      <c r="N395">
        <v>1</v>
      </c>
      <c r="O395">
        <v>1</v>
      </c>
      <c r="P395">
        <v>1</v>
      </c>
      <c r="Q395">
        <v>1</v>
      </c>
      <c r="R395">
        <v>1</v>
      </c>
      <c r="S395">
        <v>1</v>
      </c>
      <c r="T395">
        <v>0</v>
      </c>
      <c r="U395">
        <v>0</v>
      </c>
      <c r="V395">
        <v>0</v>
      </c>
      <c r="W395" s="1">
        <v>837210</v>
      </c>
      <c r="X395" s="1">
        <v>0</v>
      </c>
      <c r="Y395" s="1">
        <v>0</v>
      </c>
      <c r="Z395" s="1">
        <v>3934.89</v>
      </c>
      <c r="AA395" s="1">
        <v>0</v>
      </c>
      <c r="AB395" s="1">
        <v>0</v>
      </c>
      <c r="AC395" s="1">
        <v>0</v>
      </c>
      <c r="AD395" s="1">
        <v>0</v>
      </c>
      <c r="AE395" s="1">
        <v>837210</v>
      </c>
      <c r="AF395" s="17">
        <v>44050</v>
      </c>
      <c r="AG395" s="17">
        <v>46606</v>
      </c>
      <c r="AH395" s="1">
        <v>837210</v>
      </c>
      <c r="AI395" s="16">
        <f t="shared" si="24"/>
        <v>1.0191780821917809</v>
      </c>
      <c r="AJ395" s="16">
        <f t="shared" si="26"/>
        <v>7.0027397260273974</v>
      </c>
      <c r="AK395" s="19">
        <v>5.6399999999999999E-2</v>
      </c>
      <c r="AL395" s="16">
        <f t="shared" si="25"/>
        <v>1.0191780821917809</v>
      </c>
      <c r="AM395" s="16">
        <f t="shared" si="27"/>
        <v>7.0027397260273974</v>
      </c>
      <c r="AN395" s="19">
        <v>5.6399999999999999E-2</v>
      </c>
      <c r="AO395" t="s">
        <v>721</v>
      </c>
      <c r="AP395" t="s">
        <v>722</v>
      </c>
      <c r="AQ395" s="20">
        <v>46234</v>
      </c>
    </row>
    <row r="396" spans="1:43" x14ac:dyDescent="0.3">
      <c r="A396" t="s">
        <v>1287</v>
      </c>
      <c r="B396" t="s">
        <v>1285</v>
      </c>
      <c r="C396">
        <v>7</v>
      </c>
      <c r="D396" t="s">
        <v>255</v>
      </c>
      <c r="E396" t="s">
        <v>716</v>
      </c>
      <c r="F396" t="s">
        <v>717</v>
      </c>
      <c r="G396" t="s">
        <v>215</v>
      </c>
      <c r="H396" t="s">
        <v>214</v>
      </c>
      <c r="I396" t="s">
        <v>832</v>
      </c>
      <c r="J396" t="s">
        <v>725</v>
      </c>
      <c r="K396" t="s">
        <v>833</v>
      </c>
      <c r="L396" t="s">
        <v>719</v>
      </c>
      <c r="M396" t="s">
        <v>720</v>
      </c>
      <c r="N396">
        <v>1</v>
      </c>
      <c r="O396">
        <v>1</v>
      </c>
      <c r="P396">
        <v>1</v>
      </c>
      <c r="Q396">
        <v>1</v>
      </c>
      <c r="R396">
        <v>1</v>
      </c>
      <c r="S396">
        <v>1</v>
      </c>
      <c r="T396">
        <v>0</v>
      </c>
      <c r="U396">
        <v>0</v>
      </c>
      <c r="V396">
        <v>0</v>
      </c>
      <c r="W396" s="1">
        <v>106200</v>
      </c>
      <c r="X396" s="1">
        <v>0</v>
      </c>
      <c r="Y396" s="1">
        <v>0</v>
      </c>
      <c r="Z396" s="1">
        <v>524.79999999999995</v>
      </c>
      <c r="AA396" s="1">
        <v>0</v>
      </c>
      <c r="AB396" s="1">
        <v>0</v>
      </c>
      <c r="AC396" s="1">
        <v>0</v>
      </c>
      <c r="AD396" s="1">
        <v>0</v>
      </c>
      <c r="AE396" s="1">
        <v>106200</v>
      </c>
      <c r="AF396" s="17">
        <v>44050</v>
      </c>
      <c r="AG396" s="17">
        <v>46972</v>
      </c>
      <c r="AH396" s="1">
        <v>106200</v>
      </c>
      <c r="AI396" s="16">
        <f t="shared" si="24"/>
        <v>2.021917808219178</v>
      </c>
      <c r="AJ396" s="16">
        <f t="shared" si="26"/>
        <v>8.0054794520547947</v>
      </c>
      <c r="AK396" s="19">
        <v>5.9299999999999999E-2</v>
      </c>
      <c r="AL396" s="16">
        <f t="shared" si="25"/>
        <v>2.021917808219178</v>
      </c>
      <c r="AM396" s="16">
        <f t="shared" si="27"/>
        <v>8.0054794520547947</v>
      </c>
      <c r="AN396" s="19">
        <v>5.9299999999999999E-2</v>
      </c>
      <c r="AO396" t="s">
        <v>721</v>
      </c>
      <c r="AP396" t="s">
        <v>722</v>
      </c>
      <c r="AQ396" s="20">
        <v>46234</v>
      </c>
    </row>
    <row r="397" spans="1:43" x14ac:dyDescent="0.3">
      <c r="A397" t="s">
        <v>1288</v>
      </c>
      <c r="B397" t="s">
        <v>1285</v>
      </c>
      <c r="C397">
        <v>8</v>
      </c>
      <c r="D397" t="s">
        <v>255</v>
      </c>
      <c r="E397" t="s">
        <v>716</v>
      </c>
      <c r="F397" t="s">
        <v>717</v>
      </c>
      <c r="G397" t="s">
        <v>215</v>
      </c>
      <c r="H397" t="s">
        <v>214</v>
      </c>
      <c r="I397" t="s">
        <v>832</v>
      </c>
      <c r="J397" t="s">
        <v>725</v>
      </c>
      <c r="K397" t="s">
        <v>833</v>
      </c>
      <c r="L397" t="s">
        <v>719</v>
      </c>
      <c r="M397" t="s">
        <v>720</v>
      </c>
      <c r="N397">
        <v>1</v>
      </c>
      <c r="O397">
        <v>1</v>
      </c>
      <c r="P397">
        <v>1</v>
      </c>
      <c r="Q397">
        <v>1</v>
      </c>
      <c r="R397">
        <v>1</v>
      </c>
      <c r="S397">
        <v>1</v>
      </c>
      <c r="T397">
        <v>0</v>
      </c>
      <c r="U397">
        <v>0</v>
      </c>
      <c r="V397">
        <v>0</v>
      </c>
      <c r="W397" s="1">
        <v>53100</v>
      </c>
      <c r="X397" s="1">
        <v>0</v>
      </c>
      <c r="Y397" s="1">
        <v>0</v>
      </c>
      <c r="Z397" s="1">
        <v>274.79000000000002</v>
      </c>
      <c r="AA397" s="1">
        <v>0</v>
      </c>
      <c r="AB397" s="1">
        <v>0</v>
      </c>
      <c r="AC397" s="1">
        <v>0</v>
      </c>
      <c r="AD397" s="1">
        <v>0</v>
      </c>
      <c r="AE397" s="1">
        <v>53100</v>
      </c>
      <c r="AF397" s="17">
        <v>44050</v>
      </c>
      <c r="AG397" s="17">
        <v>47337</v>
      </c>
      <c r="AH397" s="1">
        <v>53100</v>
      </c>
      <c r="AI397" s="16">
        <f t="shared" si="24"/>
        <v>3.021917808219178</v>
      </c>
      <c r="AJ397" s="16">
        <f t="shared" si="26"/>
        <v>9.0054794520547947</v>
      </c>
      <c r="AK397" s="19">
        <v>6.2100000000000002E-2</v>
      </c>
      <c r="AL397" s="16">
        <f t="shared" si="25"/>
        <v>3.021917808219178</v>
      </c>
      <c r="AM397" s="16">
        <f t="shared" si="27"/>
        <v>9.0054794520547947</v>
      </c>
      <c r="AN397" s="19">
        <v>6.2100000000000002E-2</v>
      </c>
      <c r="AO397" t="s">
        <v>721</v>
      </c>
      <c r="AP397" t="s">
        <v>722</v>
      </c>
      <c r="AQ397" s="20">
        <v>46234</v>
      </c>
    </row>
    <row r="398" spans="1:43" x14ac:dyDescent="0.3">
      <c r="A398" t="s">
        <v>1289</v>
      </c>
      <c r="B398" t="s">
        <v>1290</v>
      </c>
      <c r="C398">
        <v>1</v>
      </c>
      <c r="D398" t="s">
        <v>255</v>
      </c>
      <c r="E398" t="s">
        <v>716</v>
      </c>
      <c r="F398" t="s">
        <v>717</v>
      </c>
      <c r="G398" t="s">
        <v>213</v>
      </c>
      <c r="H398" t="s">
        <v>214</v>
      </c>
      <c r="I398" t="s">
        <v>724</v>
      </c>
      <c r="J398" t="s">
        <v>725</v>
      </c>
      <c r="K398" t="s">
        <v>726</v>
      </c>
      <c r="L398" t="s">
        <v>719</v>
      </c>
      <c r="M398" t="s">
        <v>720</v>
      </c>
      <c r="N398">
        <v>1</v>
      </c>
      <c r="O398">
        <v>1</v>
      </c>
      <c r="P398">
        <v>1</v>
      </c>
      <c r="Q398">
        <v>1</v>
      </c>
      <c r="R398">
        <v>1</v>
      </c>
      <c r="S398">
        <v>1</v>
      </c>
      <c r="T398">
        <v>0</v>
      </c>
      <c r="U398">
        <v>0</v>
      </c>
      <c r="V398">
        <v>0</v>
      </c>
      <c r="W398" s="1">
        <v>502063.34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502063.34</v>
      </c>
      <c r="AF398" s="17">
        <v>44050</v>
      </c>
      <c r="AG398" s="17">
        <v>46606</v>
      </c>
      <c r="AH398" s="1">
        <v>502063.34</v>
      </c>
      <c r="AI398" s="16">
        <f t="shared" si="24"/>
        <v>1.0191780821917809</v>
      </c>
      <c r="AJ398" s="16">
        <f t="shared" si="26"/>
        <v>7.0027397260273974</v>
      </c>
      <c r="AK398" s="19">
        <v>7.5481999999999994E-2</v>
      </c>
      <c r="AL398" s="16">
        <f t="shared" si="25"/>
        <v>1.0191780821917809</v>
      </c>
      <c r="AM398" s="16">
        <f t="shared" si="27"/>
        <v>7.0027397260273974</v>
      </c>
      <c r="AN398" s="19">
        <v>7.5481999999999994E-2</v>
      </c>
      <c r="AO398" t="s">
        <v>721</v>
      </c>
      <c r="AP398" t="s">
        <v>722</v>
      </c>
      <c r="AQ398" s="20">
        <v>46234</v>
      </c>
    </row>
    <row r="399" spans="1:43" x14ac:dyDescent="0.3">
      <c r="A399" t="s">
        <v>1291</v>
      </c>
      <c r="B399" t="s">
        <v>1292</v>
      </c>
      <c r="C399">
        <v>1</v>
      </c>
      <c r="D399" t="s">
        <v>255</v>
      </c>
      <c r="E399" t="s">
        <v>716</v>
      </c>
      <c r="F399" t="s">
        <v>717</v>
      </c>
      <c r="G399" t="s">
        <v>213</v>
      </c>
      <c r="H399" t="s">
        <v>214</v>
      </c>
      <c r="I399" t="s">
        <v>724</v>
      </c>
      <c r="J399" t="s">
        <v>725</v>
      </c>
      <c r="K399" t="s">
        <v>726</v>
      </c>
      <c r="L399" t="s">
        <v>719</v>
      </c>
      <c r="M399" t="s">
        <v>720</v>
      </c>
      <c r="N399">
        <v>1</v>
      </c>
      <c r="O399">
        <v>1</v>
      </c>
      <c r="P399">
        <v>1</v>
      </c>
      <c r="Q399">
        <v>1</v>
      </c>
      <c r="R399">
        <v>1</v>
      </c>
      <c r="S399">
        <v>1</v>
      </c>
      <c r="T399">
        <v>0</v>
      </c>
      <c r="U399">
        <v>0</v>
      </c>
      <c r="V399">
        <v>0</v>
      </c>
      <c r="W399" s="1">
        <v>283200.63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283200.63</v>
      </c>
      <c r="AF399" s="17">
        <v>44050</v>
      </c>
      <c r="AG399" s="17">
        <v>46606</v>
      </c>
      <c r="AH399" s="1">
        <v>283200.63</v>
      </c>
      <c r="AI399" s="16">
        <f t="shared" si="24"/>
        <v>1.0191780821917809</v>
      </c>
      <c r="AJ399" s="16">
        <f t="shared" si="26"/>
        <v>7.0027397260273974</v>
      </c>
      <c r="AK399" s="19">
        <v>7.5481999999999994E-2</v>
      </c>
      <c r="AL399" s="16">
        <f t="shared" si="25"/>
        <v>1.0191780821917809</v>
      </c>
      <c r="AM399" s="16">
        <f t="shared" si="27"/>
        <v>7.0027397260273974</v>
      </c>
      <c r="AN399" s="19">
        <v>7.5481999999999994E-2</v>
      </c>
      <c r="AO399" t="s">
        <v>721</v>
      </c>
      <c r="AP399" t="s">
        <v>722</v>
      </c>
      <c r="AQ399" s="20">
        <v>46234</v>
      </c>
    </row>
    <row r="400" spans="1:43" x14ac:dyDescent="0.3">
      <c r="A400" t="s">
        <v>1293</v>
      </c>
      <c r="B400" t="s">
        <v>1294</v>
      </c>
      <c r="C400">
        <v>5</v>
      </c>
      <c r="D400" t="s">
        <v>255</v>
      </c>
      <c r="E400" t="s">
        <v>716</v>
      </c>
      <c r="F400" t="s">
        <v>717</v>
      </c>
      <c r="G400" t="s">
        <v>215</v>
      </c>
      <c r="H400" t="s">
        <v>214</v>
      </c>
      <c r="I400" t="s">
        <v>832</v>
      </c>
      <c r="J400" t="s">
        <v>725</v>
      </c>
      <c r="K400" t="s">
        <v>833</v>
      </c>
      <c r="L400" t="s">
        <v>719</v>
      </c>
      <c r="M400" t="s">
        <v>720</v>
      </c>
      <c r="N400">
        <v>1</v>
      </c>
      <c r="O400">
        <v>1</v>
      </c>
      <c r="P400">
        <v>1</v>
      </c>
      <c r="Q400">
        <v>1</v>
      </c>
      <c r="R400">
        <v>1</v>
      </c>
      <c r="S400">
        <v>1</v>
      </c>
      <c r="T400">
        <v>0</v>
      </c>
      <c r="U400">
        <v>0</v>
      </c>
      <c r="V400">
        <v>0</v>
      </c>
      <c r="W400" s="1">
        <v>353557.5</v>
      </c>
      <c r="X400" s="1">
        <v>0</v>
      </c>
      <c r="Y400" s="1">
        <v>0</v>
      </c>
      <c r="Z400" s="1">
        <v>1579.22</v>
      </c>
      <c r="AA400" s="1">
        <v>0</v>
      </c>
      <c r="AB400" s="1">
        <v>0</v>
      </c>
      <c r="AC400" s="1">
        <v>0</v>
      </c>
      <c r="AD400" s="1">
        <v>0</v>
      </c>
      <c r="AE400" s="1">
        <v>353557.5</v>
      </c>
      <c r="AF400" s="17">
        <v>44063</v>
      </c>
      <c r="AG400" s="17">
        <v>46254</v>
      </c>
      <c r="AH400" s="1">
        <v>707115</v>
      </c>
      <c r="AI400" s="16">
        <f t="shared" si="24"/>
        <v>5.4794520547945202E-2</v>
      </c>
      <c r="AJ400" s="16">
        <f t="shared" si="26"/>
        <v>6.0027397260273974</v>
      </c>
      <c r="AK400" s="19">
        <v>5.3600000000000002E-2</v>
      </c>
      <c r="AL400" s="16">
        <f t="shared" si="25"/>
        <v>5.4794520547945202E-2</v>
      </c>
      <c r="AM400" s="16">
        <f t="shared" si="27"/>
        <v>6.0027397260273974</v>
      </c>
      <c r="AN400" s="19">
        <v>5.3600000000000002E-2</v>
      </c>
      <c r="AO400" t="s">
        <v>721</v>
      </c>
      <c r="AP400" t="s">
        <v>722</v>
      </c>
      <c r="AQ400" s="20">
        <v>46234</v>
      </c>
    </row>
    <row r="401" spans="1:43" x14ac:dyDescent="0.3">
      <c r="A401" t="s">
        <v>1295</v>
      </c>
      <c r="B401" t="s">
        <v>1294</v>
      </c>
      <c r="C401">
        <v>6</v>
      </c>
      <c r="D401" t="s">
        <v>255</v>
      </c>
      <c r="E401" t="s">
        <v>716</v>
      </c>
      <c r="F401" t="s">
        <v>717</v>
      </c>
      <c r="G401" t="s">
        <v>215</v>
      </c>
      <c r="H401" t="s">
        <v>214</v>
      </c>
      <c r="I401" t="s">
        <v>832</v>
      </c>
      <c r="J401" t="s">
        <v>725</v>
      </c>
      <c r="K401" t="s">
        <v>833</v>
      </c>
      <c r="L401" t="s">
        <v>719</v>
      </c>
      <c r="M401" t="s">
        <v>720</v>
      </c>
      <c r="N401">
        <v>1</v>
      </c>
      <c r="O401">
        <v>1</v>
      </c>
      <c r="P401">
        <v>1</v>
      </c>
      <c r="Q401">
        <v>1</v>
      </c>
      <c r="R401">
        <v>1</v>
      </c>
      <c r="S401">
        <v>1</v>
      </c>
      <c r="T401">
        <v>0</v>
      </c>
      <c r="U401">
        <v>0</v>
      </c>
      <c r="V401">
        <v>0</v>
      </c>
      <c r="W401" s="1">
        <v>1085010</v>
      </c>
      <c r="X401" s="1">
        <v>0</v>
      </c>
      <c r="Y401" s="1">
        <v>0</v>
      </c>
      <c r="Z401" s="1">
        <v>5099.55</v>
      </c>
      <c r="AA401" s="1">
        <v>0</v>
      </c>
      <c r="AB401" s="1">
        <v>0</v>
      </c>
      <c r="AC401" s="1">
        <v>0</v>
      </c>
      <c r="AD401" s="1">
        <v>0</v>
      </c>
      <c r="AE401" s="1">
        <v>1085010</v>
      </c>
      <c r="AF401" s="17">
        <v>44063</v>
      </c>
      <c r="AG401" s="17">
        <v>46619</v>
      </c>
      <c r="AH401" s="1">
        <v>1085010</v>
      </c>
      <c r="AI401" s="16">
        <f t="shared" si="24"/>
        <v>1.0547945205479452</v>
      </c>
      <c r="AJ401" s="16">
        <f t="shared" si="26"/>
        <v>7.0027397260273974</v>
      </c>
      <c r="AK401" s="19">
        <v>5.6399999999999999E-2</v>
      </c>
      <c r="AL401" s="16">
        <f t="shared" si="25"/>
        <v>1.0547945205479452</v>
      </c>
      <c r="AM401" s="16">
        <f t="shared" si="27"/>
        <v>7.0027397260273974</v>
      </c>
      <c r="AN401" s="19">
        <v>5.6399999999999999E-2</v>
      </c>
      <c r="AO401" t="s">
        <v>721</v>
      </c>
      <c r="AP401" t="s">
        <v>722</v>
      </c>
      <c r="AQ401" s="20">
        <v>46234</v>
      </c>
    </row>
    <row r="402" spans="1:43" x14ac:dyDescent="0.3">
      <c r="A402" t="s">
        <v>1296</v>
      </c>
      <c r="B402" t="s">
        <v>1294</v>
      </c>
      <c r="C402">
        <v>7</v>
      </c>
      <c r="D402" t="s">
        <v>255</v>
      </c>
      <c r="E402" t="s">
        <v>716</v>
      </c>
      <c r="F402" t="s">
        <v>717</v>
      </c>
      <c r="G402" t="s">
        <v>215</v>
      </c>
      <c r="H402" t="s">
        <v>214</v>
      </c>
      <c r="I402" t="s">
        <v>832</v>
      </c>
      <c r="J402" t="s">
        <v>725</v>
      </c>
      <c r="K402" t="s">
        <v>833</v>
      </c>
      <c r="L402" t="s">
        <v>719</v>
      </c>
      <c r="M402" t="s">
        <v>720</v>
      </c>
      <c r="N402">
        <v>1</v>
      </c>
      <c r="O402">
        <v>1</v>
      </c>
      <c r="P402">
        <v>1</v>
      </c>
      <c r="Q402">
        <v>1</v>
      </c>
      <c r="R402">
        <v>1</v>
      </c>
      <c r="S402">
        <v>1</v>
      </c>
      <c r="T402">
        <v>0</v>
      </c>
      <c r="U402">
        <v>0</v>
      </c>
      <c r="V402">
        <v>0</v>
      </c>
      <c r="W402" s="1">
        <v>106200</v>
      </c>
      <c r="X402" s="1">
        <v>0</v>
      </c>
      <c r="Y402" s="1">
        <v>0</v>
      </c>
      <c r="Z402" s="1">
        <v>524.79999999999995</v>
      </c>
      <c r="AA402" s="1">
        <v>0</v>
      </c>
      <c r="AB402" s="1">
        <v>0</v>
      </c>
      <c r="AC402" s="1">
        <v>0</v>
      </c>
      <c r="AD402" s="1">
        <v>0</v>
      </c>
      <c r="AE402" s="1">
        <v>106200</v>
      </c>
      <c r="AF402" s="17">
        <v>44063</v>
      </c>
      <c r="AG402" s="17">
        <v>46985</v>
      </c>
      <c r="AH402" s="1">
        <v>106200</v>
      </c>
      <c r="AI402" s="16">
        <f t="shared" si="24"/>
        <v>2.0575342465753423</v>
      </c>
      <c r="AJ402" s="16">
        <f t="shared" si="26"/>
        <v>8.0054794520547947</v>
      </c>
      <c r="AK402" s="19">
        <v>5.9299999999999999E-2</v>
      </c>
      <c r="AL402" s="16">
        <f t="shared" si="25"/>
        <v>2.0575342465753423</v>
      </c>
      <c r="AM402" s="16">
        <f t="shared" si="27"/>
        <v>8.0054794520547947</v>
      </c>
      <c r="AN402" s="19">
        <v>5.9299999999999999E-2</v>
      </c>
      <c r="AO402" t="s">
        <v>721</v>
      </c>
      <c r="AP402" t="s">
        <v>722</v>
      </c>
      <c r="AQ402" s="20">
        <v>46234</v>
      </c>
    </row>
    <row r="403" spans="1:43" x14ac:dyDescent="0.3">
      <c r="A403" t="s">
        <v>1297</v>
      </c>
      <c r="B403" t="s">
        <v>1298</v>
      </c>
      <c r="C403">
        <v>1</v>
      </c>
      <c r="D403" t="s">
        <v>255</v>
      </c>
      <c r="E403" t="s">
        <v>716</v>
      </c>
      <c r="F403" t="s">
        <v>717</v>
      </c>
      <c r="G403" t="s">
        <v>213</v>
      </c>
      <c r="H403" t="s">
        <v>214</v>
      </c>
      <c r="I403" t="s">
        <v>724</v>
      </c>
      <c r="J403" t="s">
        <v>725</v>
      </c>
      <c r="K403" t="s">
        <v>726</v>
      </c>
      <c r="L403" t="s">
        <v>719</v>
      </c>
      <c r="M403" t="s">
        <v>720</v>
      </c>
      <c r="N403">
        <v>1</v>
      </c>
      <c r="O403">
        <v>1</v>
      </c>
      <c r="P403">
        <v>1</v>
      </c>
      <c r="Q403">
        <v>1</v>
      </c>
      <c r="R403">
        <v>1</v>
      </c>
      <c r="S403">
        <v>1</v>
      </c>
      <c r="T403">
        <v>0</v>
      </c>
      <c r="U403">
        <v>0</v>
      </c>
      <c r="V403">
        <v>0</v>
      </c>
      <c r="W403" s="1">
        <v>1842554.11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1842554.11</v>
      </c>
      <c r="AF403" s="17">
        <v>44050</v>
      </c>
      <c r="AG403" s="17">
        <v>46606</v>
      </c>
      <c r="AH403" s="1">
        <v>1842554.11</v>
      </c>
      <c r="AI403" s="16">
        <f t="shared" si="24"/>
        <v>1.0191780821917809</v>
      </c>
      <c r="AJ403" s="16">
        <f t="shared" si="26"/>
        <v>7.0027397260273974</v>
      </c>
      <c r="AK403" s="19">
        <v>7.5481999999999994E-2</v>
      </c>
      <c r="AL403" s="16">
        <f t="shared" si="25"/>
        <v>1.0191780821917809</v>
      </c>
      <c r="AM403" s="16">
        <f t="shared" si="27"/>
        <v>7.0027397260273974</v>
      </c>
      <c r="AN403" s="19">
        <v>7.5481999999999994E-2</v>
      </c>
      <c r="AO403" t="s">
        <v>721</v>
      </c>
      <c r="AP403" t="s">
        <v>722</v>
      </c>
      <c r="AQ403" s="20">
        <v>46234</v>
      </c>
    </row>
    <row r="404" spans="1:43" x14ac:dyDescent="0.3">
      <c r="A404" t="s">
        <v>1299</v>
      </c>
      <c r="B404" t="s">
        <v>1300</v>
      </c>
      <c r="C404">
        <v>1</v>
      </c>
      <c r="D404" t="s">
        <v>255</v>
      </c>
      <c r="E404" t="s">
        <v>716</v>
      </c>
      <c r="F404" t="s">
        <v>717</v>
      </c>
      <c r="G404" t="s">
        <v>213</v>
      </c>
      <c r="H404" t="s">
        <v>214</v>
      </c>
      <c r="I404" t="s">
        <v>724</v>
      </c>
      <c r="J404" t="s">
        <v>725</v>
      </c>
      <c r="K404" t="s">
        <v>726</v>
      </c>
      <c r="L404" t="s">
        <v>719</v>
      </c>
      <c r="M404" t="s">
        <v>720</v>
      </c>
      <c r="N404">
        <v>1</v>
      </c>
      <c r="O404">
        <v>1</v>
      </c>
      <c r="P404">
        <v>1</v>
      </c>
      <c r="Q404">
        <v>1</v>
      </c>
      <c r="R404">
        <v>1</v>
      </c>
      <c r="S404">
        <v>1</v>
      </c>
      <c r="T404">
        <v>0</v>
      </c>
      <c r="U404">
        <v>0</v>
      </c>
      <c r="V404">
        <v>0</v>
      </c>
      <c r="W404" s="1">
        <v>239418.99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239418.99</v>
      </c>
      <c r="AF404" s="17">
        <v>44050</v>
      </c>
      <c r="AG404" s="17">
        <v>46606</v>
      </c>
      <c r="AH404" s="1">
        <v>239418.99</v>
      </c>
      <c r="AI404" s="16">
        <f t="shared" si="24"/>
        <v>1.0191780821917809</v>
      </c>
      <c r="AJ404" s="16">
        <f t="shared" si="26"/>
        <v>7.0027397260273974</v>
      </c>
      <c r="AK404" s="19">
        <v>7.5481999999999994E-2</v>
      </c>
      <c r="AL404" s="16">
        <f t="shared" si="25"/>
        <v>1.0191780821917809</v>
      </c>
      <c r="AM404" s="16">
        <f t="shared" si="27"/>
        <v>7.0027397260273974</v>
      </c>
      <c r="AN404" s="19">
        <v>7.5481999999999994E-2</v>
      </c>
      <c r="AO404" t="s">
        <v>721</v>
      </c>
      <c r="AP404" t="s">
        <v>722</v>
      </c>
      <c r="AQ404" s="20">
        <v>46234</v>
      </c>
    </row>
    <row r="405" spans="1:43" x14ac:dyDescent="0.3">
      <c r="A405" t="s">
        <v>1301</v>
      </c>
      <c r="B405" t="s">
        <v>1302</v>
      </c>
      <c r="C405">
        <v>1</v>
      </c>
      <c r="D405" t="s">
        <v>255</v>
      </c>
      <c r="E405" t="s">
        <v>716</v>
      </c>
      <c r="F405" t="s">
        <v>717</v>
      </c>
      <c r="G405" t="s">
        <v>213</v>
      </c>
      <c r="H405" t="s">
        <v>214</v>
      </c>
      <c r="I405" t="s">
        <v>724</v>
      </c>
      <c r="J405" t="s">
        <v>725</v>
      </c>
      <c r="K405" t="s">
        <v>726</v>
      </c>
      <c r="L405" t="s">
        <v>719</v>
      </c>
      <c r="M405" t="s">
        <v>720</v>
      </c>
      <c r="N405">
        <v>1</v>
      </c>
      <c r="O405">
        <v>1</v>
      </c>
      <c r="P405">
        <v>1</v>
      </c>
      <c r="Q405">
        <v>1</v>
      </c>
      <c r="R405">
        <v>1</v>
      </c>
      <c r="S405">
        <v>1</v>
      </c>
      <c r="T405">
        <v>0</v>
      </c>
      <c r="U405">
        <v>0</v>
      </c>
      <c r="V405">
        <v>0</v>
      </c>
      <c r="W405" s="1">
        <v>528855.76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528855.76</v>
      </c>
      <c r="AF405" s="17">
        <v>44050</v>
      </c>
      <c r="AG405" s="17">
        <v>46606</v>
      </c>
      <c r="AH405" s="1">
        <v>528855.76</v>
      </c>
      <c r="AI405" s="16">
        <f t="shared" si="24"/>
        <v>1.0191780821917809</v>
      </c>
      <c r="AJ405" s="16">
        <f t="shared" si="26"/>
        <v>7.0027397260273974</v>
      </c>
      <c r="AK405" s="19">
        <v>7.5481999999999994E-2</v>
      </c>
      <c r="AL405" s="16">
        <f t="shared" si="25"/>
        <v>1.0191780821917809</v>
      </c>
      <c r="AM405" s="16">
        <f t="shared" si="27"/>
        <v>7.0027397260273974</v>
      </c>
      <c r="AN405" s="19">
        <v>7.5481999999999994E-2</v>
      </c>
      <c r="AO405" t="s">
        <v>721</v>
      </c>
      <c r="AP405" t="s">
        <v>722</v>
      </c>
      <c r="AQ405" s="20">
        <v>46234</v>
      </c>
    </row>
    <row r="406" spans="1:43" x14ac:dyDescent="0.3">
      <c r="A406" t="s">
        <v>1303</v>
      </c>
      <c r="B406" t="s">
        <v>1304</v>
      </c>
      <c r="C406">
        <v>10</v>
      </c>
      <c r="D406" t="s">
        <v>255</v>
      </c>
      <c r="E406" t="s">
        <v>716</v>
      </c>
      <c r="F406" t="s">
        <v>717</v>
      </c>
      <c r="G406" t="s">
        <v>215</v>
      </c>
      <c r="H406" t="s">
        <v>214</v>
      </c>
      <c r="I406" t="s">
        <v>832</v>
      </c>
      <c r="J406" t="s">
        <v>725</v>
      </c>
      <c r="K406" t="s">
        <v>833</v>
      </c>
      <c r="L406" t="s">
        <v>719</v>
      </c>
      <c r="M406" t="s">
        <v>720</v>
      </c>
      <c r="N406">
        <v>1</v>
      </c>
      <c r="O406">
        <v>1</v>
      </c>
      <c r="P406">
        <v>1</v>
      </c>
      <c r="Q406">
        <v>1</v>
      </c>
      <c r="R406">
        <v>1</v>
      </c>
      <c r="S406">
        <v>1</v>
      </c>
      <c r="T406">
        <v>0</v>
      </c>
      <c r="U406">
        <v>0</v>
      </c>
      <c r="V406">
        <v>0</v>
      </c>
      <c r="W406" s="1">
        <v>265500</v>
      </c>
      <c r="X406" s="1">
        <v>0</v>
      </c>
      <c r="Y406" s="1">
        <v>0</v>
      </c>
      <c r="Z406" s="1">
        <v>1438.12</v>
      </c>
      <c r="AA406" s="1">
        <v>0</v>
      </c>
      <c r="AB406" s="1">
        <v>0</v>
      </c>
      <c r="AC406" s="1">
        <v>0</v>
      </c>
      <c r="AD406" s="1">
        <v>0</v>
      </c>
      <c r="AE406" s="1">
        <v>265500</v>
      </c>
      <c r="AF406" s="17">
        <v>44071</v>
      </c>
      <c r="AG406" s="17">
        <v>47723</v>
      </c>
      <c r="AH406" s="1">
        <v>265500</v>
      </c>
      <c r="AI406" s="16">
        <f t="shared" si="24"/>
        <v>4.0794520547945208</v>
      </c>
      <c r="AJ406" s="16">
        <f t="shared" si="26"/>
        <v>10.005479452054795</v>
      </c>
      <c r="AK406" s="19">
        <v>6.5000000000000002E-2</v>
      </c>
      <c r="AL406" s="16">
        <f t="shared" si="25"/>
        <v>4.0794520547945208</v>
      </c>
      <c r="AM406" s="16">
        <f t="shared" si="27"/>
        <v>10.005479452054795</v>
      </c>
      <c r="AN406" s="19">
        <v>6.5000000000000002E-2</v>
      </c>
      <c r="AO406" t="s">
        <v>721</v>
      </c>
      <c r="AP406" t="s">
        <v>722</v>
      </c>
      <c r="AQ406" s="20">
        <v>46234</v>
      </c>
    </row>
    <row r="407" spans="1:43" x14ac:dyDescent="0.3">
      <c r="A407" t="s">
        <v>1305</v>
      </c>
      <c r="B407" t="s">
        <v>1304</v>
      </c>
      <c r="C407">
        <v>6</v>
      </c>
      <c r="D407" t="s">
        <v>255</v>
      </c>
      <c r="E407" t="s">
        <v>716</v>
      </c>
      <c r="F407" t="s">
        <v>717</v>
      </c>
      <c r="G407" t="s">
        <v>215</v>
      </c>
      <c r="H407" t="s">
        <v>214</v>
      </c>
      <c r="I407" t="s">
        <v>832</v>
      </c>
      <c r="J407" t="s">
        <v>725</v>
      </c>
      <c r="K407" t="s">
        <v>833</v>
      </c>
      <c r="L407" t="s">
        <v>719</v>
      </c>
      <c r="M407" t="s">
        <v>720</v>
      </c>
      <c r="N407">
        <v>1</v>
      </c>
      <c r="O407">
        <v>1</v>
      </c>
      <c r="P407">
        <v>1</v>
      </c>
      <c r="Q407">
        <v>1</v>
      </c>
      <c r="R407">
        <v>1</v>
      </c>
      <c r="S407">
        <v>1</v>
      </c>
      <c r="T407">
        <v>0</v>
      </c>
      <c r="U407">
        <v>0</v>
      </c>
      <c r="V407">
        <v>0</v>
      </c>
      <c r="W407" s="1">
        <v>177368.75</v>
      </c>
      <c r="X407" s="1">
        <v>0</v>
      </c>
      <c r="Y407" s="1">
        <v>0</v>
      </c>
      <c r="Z407" s="1">
        <v>792.25</v>
      </c>
      <c r="AA407" s="1">
        <v>0</v>
      </c>
      <c r="AB407" s="1">
        <v>0</v>
      </c>
      <c r="AC407" s="1">
        <v>0</v>
      </c>
      <c r="AD407" s="1">
        <v>0</v>
      </c>
      <c r="AE407" s="1">
        <v>177368.75</v>
      </c>
      <c r="AF407" s="17">
        <v>44071</v>
      </c>
      <c r="AG407" s="17">
        <v>46262</v>
      </c>
      <c r="AH407" s="1">
        <v>354737.5</v>
      </c>
      <c r="AI407" s="16">
        <f t="shared" si="24"/>
        <v>7.6712328767123292E-2</v>
      </c>
      <c r="AJ407" s="16">
        <f t="shared" si="26"/>
        <v>6.0027397260273974</v>
      </c>
      <c r="AK407" s="19">
        <v>5.3600000000000002E-2</v>
      </c>
      <c r="AL407" s="16">
        <f t="shared" si="25"/>
        <v>7.6712328767123292E-2</v>
      </c>
      <c r="AM407" s="16">
        <f t="shared" si="27"/>
        <v>6.0027397260273974</v>
      </c>
      <c r="AN407" s="19">
        <v>5.3600000000000002E-2</v>
      </c>
      <c r="AO407" t="s">
        <v>721</v>
      </c>
      <c r="AP407" t="s">
        <v>722</v>
      </c>
      <c r="AQ407" s="20">
        <v>46234</v>
      </c>
    </row>
    <row r="408" spans="1:43" x14ac:dyDescent="0.3">
      <c r="A408" t="s">
        <v>1306</v>
      </c>
      <c r="B408" t="s">
        <v>1304</v>
      </c>
      <c r="C408">
        <v>7</v>
      </c>
      <c r="D408" t="s">
        <v>255</v>
      </c>
      <c r="E408" t="s">
        <v>716</v>
      </c>
      <c r="F408" t="s">
        <v>717</v>
      </c>
      <c r="G408" t="s">
        <v>215</v>
      </c>
      <c r="H408" t="s">
        <v>214</v>
      </c>
      <c r="I408" t="s">
        <v>832</v>
      </c>
      <c r="J408" t="s">
        <v>725</v>
      </c>
      <c r="K408" t="s">
        <v>833</v>
      </c>
      <c r="L408" t="s">
        <v>719</v>
      </c>
      <c r="M408" t="s">
        <v>720</v>
      </c>
      <c r="N408">
        <v>1</v>
      </c>
      <c r="O408">
        <v>1</v>
      </c>
      <c r="P408">
        <v>1</v>
      </c>
      <c r="Q408">
        <v>1</v>
      </c>
      <c r="R408">
        <v>1</v>
      </c>
      <c r="S408">
        <v>1</v>
      </c>
      <c r="T408">
        <v>0</v>
      </c>
      <c r="U408">
        <v>0</v>
      </c>
      <c r="V408">
        <v>0</v>
      </c>
      <c r="W408" s="1">
        <v>469935</v>
      </c>
      <c r="X408" s="1">
        <v>0</v>
      </c>
      <c r="Y408" s="1">
        <v>0</v>
      </c>
      <c r="Z408" s="1">
        <v>2208.69</v>
      </c>
      <c r="AA408" s="1">
        <v>0</v>
      </c>
      <c r="AB408" s="1">
        <v>0</v>
      </c>
      <c r="AC408" s="1">
        <v>0</v>
      </c>
      <c r="AD408" s="1">
        <v>0</v>
      </c>
      <c r="AE408" s="1">
        <v>469935</v>
      </c>
      <c r="AF408" s="17">
        <v>44071</v>
      </c>
      <c r="AG408" s="17">
        <v>46627</v>
      </c>
      <c r="AH408" s="1">
        <v>469935</v>
      </c>
      <c r="AI408" s="16">
        <f t="shared" si="24"/>
        <v>1.0767123287671232</v>
      </c>
      <c r="AJ408" s="16">
        <f t="shared" si="26"/>
        <v>7.0027397260273974</v>
      </c>
      <c r="AK408" s="19">
        <v>5.6399999999999999E-2</v>
      </c>
      <c r="AL408" s="16">
        <f t="shared" si="25"/>
        <v>1.0767123287671232</v>
      </c>
      <c r="AM408" s="16">
        <f t="shared" si="27"/>
        <v>7.0027397260273974</v>
      </c>
      <c r="AN408" s="19">
        <v>5.6399999999999999E-2</v>
      </c>
      <c r="AO408" t="s">
        <v>721</v>
      </c>
      <c r="AP408" t="s">
        <v>722</v>
      </c>
      <c r="AQ408" s="20">
        <v>46234</v>
      </c>
    </row>
    <row r="409" spans="1:43" x14ac:dyDescent="0.3">
      <c r="A409" t="s">
        <v>1307</v>
      </c>
      <c r="B409" t="s">
        <v>1304</v>
      </c>
      <c r="C409">
        <v>8</v>
      </c>
      <c r="D409" t="s">
        <v>255</v>
      </c>
      <c r="E409" t="s">
        <v>716</v>
      </c>
      <c r="F409" t="s">
        <v>717</v>
      </c>
      <c r="G409" t="s">
        <v>215</v>
      </c>
      <c r="H409" t="s">
        <v>214</v>
      </c>
      <c r="I409" t="s">
        <v>832</v>
      </c>
      <c r="J409" t="s">
        <v>725</v>
      </c>
      <c r="K409" t="s">
        <v>833</v>
      </c>
      <c r="L409" t="s">
        <v>719</v>
      </c>
      <c r="M409" t="s">
        <v>720</v>
      </c>
      <c r="N409">
        <v>1</v>
      </c>
      <c r="O409">
        <v>1</v>
      </c>
      <c r="P409">
        <v>1</v>
      </c>
      <c r="Q409">
        <v>1</v>
      </c>
      <c r="R409">
        <v>1</v>
      </c>
      <c r="S409">
        <v>1</v>
      </c>
      <c r="T409">
        <v>0</v>
      </c>
      <c r="U409">
        <v>0</v>
      </c>
      <c r="V409">
        <v>0</v>
      </c>
      <c r="W409" s="1">
        <v>964502.5</v>
      </c>
      <c r="X409" s="1">
        <v>0</v>
      </c>
      <c r="Y409" s="1">
        <v>0</v>
      </c>
      <c r="Z409" s="1">
        <v>4766.25</v>
      </c>
      <c r="AA409" s="1">
        <v>0</v>
      </c>
      <c r="AB409" s="1">
        <v>0</v>
      </c>
      <c r="AC409" s="1">
        <v>0</v>
      </c>
      <c r="AD409" s="1">
        <v>0</v>
      </c>
      <c r="AE409" s="1">
        <v>964502.5</v>
      </c>
      <c r="AF409" s="17">
        <v>44071</v>
      </c>
      <c r="AG409" s="17">
        <v>46993</v>
      </c>
      <c r="AH409" s="1">
        <v>964502.5</v>
      </c>
      <c r="AI409" s="16">
        <f t="shared" si="24"/>
        <v>2.0794520547945203</v>
      </c>
      <c r="AJ409" s="16">
        <f t="shared" si="26"/>
        <v>8.0054794520547947</v>
      </c>
      <c r="AK409" s="19">
        <v>5.9299999999999999E-2</v>
      </c>
      <c r="AL409" s="16">
        <f t="shared" si="25"/>
        <v>2.0794520547945203</v>
      </c>
      <c r="AM409" s="16">
        <f t="shared" si="27"/>
        <v>8.0054794520547947</v>
      </c>
      <c r="AN409" s="19">
        <v>5.9299999999999999E-2</v>
      </c>
      <c r="AO409" t="s">
        <v>721</v>
      </c>
      <c r="AP409" t="s">
        <v>722</v>
      </c>
      <c r="AQ409" s="20">
        <v>46234</v>
      </c>
    </row>
    <row r="410" spans="1:43" x14ac:dyDescent="0.3">
      <c r="A410" t="s">
        <v>1308</v>
      </c>
      <c r="B410" t="s">
        <v>1304</v>
      </c>
      <c r="C410">
        <v>9</v>
      </c>
      <c r="D410" t="s">
        <v>255</v>
      </c>
      <c r="E410" t="s">
        <v>716</v>
      </c>
      <c r="F410" t="s">
        <v>717</v>
      </c>
      <c r="G410" t="s">
        <v>215</v>
      </c>
      <c r="H410" t="s">
        <v>214</v>
      </c>
      <c r="I410" t="s">
        <v>832</v>
      </c>
      <c r="J410" t="s">
        <v>725</v>
      </c>
      <c r="K410" t="s">
        <v>833</v>
      </c>
      <c r="L410" t="s">
        <v>719</v>
      </c>
      <c r="M410" t="s">
        <v>720</v>
      </c>
      <c r="N410">
        <v>1</v>
      </c>
      <c r="O410">
        <v>1</v>
      </c>
      <c r="P410">
        <v>1</v>
      </c>
      <c r="Q410">
        <v>1</v>
      </c>
      <c r="R410">
        <v>1</v>
      </c>
      <c r="S410">
        <v>1</v>
      </c>
      <c r="T410">
        <v>0</v>
      </c>
      <c r="U410">
        <v>0</v>
      </c>
      <c r="V410">
        <v>0</v>
      </c>
      <c r="W410" s="1">
        <v>1102562.5</v>
      </c>
      <c r="X410" s="1">
        <v>0</v>
      </c>
      <c r="Y410" s="1">
        <v>0</v>
      </c>
      <c r="Z410" s="1">
        <v>5705.76</v>
      </c>
      <c r="AA410" s="1">
        <v>0</v>
      </c>
      <c r="AB410" s="1">
        <v>0</v>
      </c>
      <c r="AC410" s="1">
        <v>0</v>
      </c>
      <c r="AD410" s="1">
        <v>0</v>
      </c>
      <c r="AE410" s="1">
        <v>1102562.5</v>
      </c>
      <c r="AF410" s="17">
        <v>44071</v>
      </c>
      <c r="AG410" s="17">
        <v>47358</v>
      </c>
      <c r="AH410" s="1">
        <v>1102562.5</v>
      </c>
      <c r="AI410" s="16">
        <f t="shared" si="24"/>
        <v>3.0794520547945203</v>
      </c>
      <c r="AJ410" s="16">
        <f t="shared" si="26"/>
        <v>9.0054794520547947</v>
      </c>
      <c r="AK410" s="19">
        <v>6.2100000000000002E-2</v>
      </c>
      <c r="AL410" s="16">
        <f t="shared" si="25"/>
        <v>3.0794520547945203</v>
      </c>
      <c r="AM410" s="16">
        <f t="shared" si="27"/>
        <v>9.0054794520547947</v>
      </c>
      <c r="AN410" s="19">
        <v>6.2100000000000002E-2</v>
      </c>
      <c r="AO410" t="s">
        <v>721</v>
      </c>
      <c r="AP410" t="s">
        <v>722</v>
      </c>
      <c r="AQ410" s="20">
        <v>46234</v>
      </c>
    </row>
    <row r="411" spans="1:43" x14ac:dyDescent="0.3">
      <c r="A411" t="s">
        <v>1309</v>
      </c>
      <c r="B411" t="s">
        <v>1310</v>
      </c>
      <c r="C411">
        <v>1</v>
      </c>
      <c r="D411" t="s">
        <v>255</v>
      </c>
      <c r="E411" t="s">
        <v>716</v>
      </c>
      <c r="F411" t="s">
        <v>717</v>
      </c>
      <c r="G411" t="s">
        <v>213</v>
      </c>
      <c r="H411" t="s">
        <v>214</v>
      </c>
      <c r="I411" t="s">
        <v>724</v>
      </c>
      <c r="J411" t="s">
        <v>725</v>
      </c>
      <c r="K411" t="s">
        <v>726</v>
      </c>
      <c r="L411" t="s">
        <v>719</v>
      </c>
      <c r="M411" t="s">
        <v>720</v>
      </c>
      <c r="N411">
        <v>1</v>
      </c>
      <c r="O411">
        <v>1</v>
      </c>
      <c r="P411">
        <v>1</v>
      </c>
      <c r="Q411">
        <v>1</v>
      </c>
      <c r="R411">
        <v>1</v>
      </c>
      <c r="S411">
        <v>1</v>
      </c>
      <c r="T411">
        <v>0</v>
      </c>
      <c r="U411">
        <v>0</v>
      </c>
      <c r="V411">
        <v>0</v>
      </c>
      <c r="W411" s="1">
        <v>236021.98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236021.98</v>
      </c>
      <c r="AF411" s="17">
        <v>44050</v>
      </c>
      <c r="AG411" s="17">
        <v>46606</v>
      </c>
      <c r="AH411" s="1">
        <v>236021.98</v>
      </c>
      <c r="AI411" s="16">
        <f t="shared" si="24"/>
        <v>1.0191780821917809</v>
      </c>
      <c r="AJ411" s="16">
        <f t="shared" si="26"/>
        <v>7.0027397260273974</v>
      </c>
      <c r="AK411" s="19">
        <v>7.5481999999999994E-2</v>
      </c>
      <c r="AL411" s="16">
        <f t="shared" si="25"/>
        <v>1.0191780821917809</v>
      </c>
      <c r="AM411" s="16">
        <f t="shared" si="27"/>
        <v>7.0027397260273974</v>
      </c>
      <c r="AN411" s="19">
        <v>7.5481999999999994E-2</v>
      </c>
      <c r="AO411" t="s">
        <v>721</v>
      </c>
      <c r="AP411" t="s">
        <v>722</v>
      </c>
      <c r="AQ411" s="20">
        <v>46234</v>
      </c>
    </row>
    <row r="412" spans="1:43" x14ac:dyDescent="0.3">
      <c r="A412" t="s">
        <v>1311</v>
      </c>
      <c r="B412" t="s">
        <v>1312</v>
      </c>
      <c r="C412">
        <v>1</v>
      </c>
      <c r="D412" t="s">
        <v>255</v>
      </c>
      <c r="E412" t="s">
        <v>716</v>
      </c>
      <c r="F412" t="s">
        <v>717</v>
      </c>
      <c r="G412" t="s">
        <v>213</v>
      </c>
      <c r="H412" t="s">
        <v>214</v>
      </c>
      <c r="I412" t="s">
        <v>724</v>
      </c>
      <c r="J412" t="s">
        <v>725</v>
      </c>
      <c r="K412" t="s">
        <v>726</v>
      </c>
      <c r="L412" t="s">
        <v>719</v>
      </c>
      <c r="M412" t="s">
        <v>720</v>
      </c>
      <c r="N412">
        <v>1</v>
      </c>
      <c r="O412">
        <v>1</v>
      </c>
      <c r="P412">
        <v>1</v>
      </c>
      <c r="Q412">
        <v>1</v>
      </c>
      <c r="R412">
        <v>1</v>
      </c>
      <c r="S412">
        <v>1</v>
      </c>
      <c r="T412">
        <v>0</v>
      </c>
      <c r="U412">
        <v>0</v>
      </c>
      <c r="V412">
        <v>0</v>
      </c>
      <c r="W412" s="1">
        <v>50932.43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50932.43</v>
      </c>
      <c r="AF412" s="17">
        <v>44050</v>
      </c>
      <c r="AG412" s="17">
        <v>46606</v>
      </c>
      <c r="AH412" s="1">
        <v>50932.43</v>
      </c>
      <c r="AI412" s="16">
        <f t="shared" si="24"/>
        <v>1.0191780821917809</v>
      </c>
      <c r="AJ412" s="16">
        <f t="shared" si="26"/>
        <v>7.0027397260273974</v>
      </c>
      <c r="AK412" s="19">
        <v>7.5481999999999994E-2</v>
      </c>
      <c r="AL412" s="16">
        <f t="shared" si="25"/>
        <v>1.0191780821917809</v>
      </c>
      <c r="AM412" s="16">
        <f t="shared" si="27"/>
        <v>7.0027397260273974</v>
      </c>
      <c r="AN412" s="19">
        <v>7.5481999999999994E-2</v>
      </c>
      <c r="AO412" t="s">
        <v>721</v>
      </c>
      <c r="AP412" t="s">
        <v>722</v>
      </c>
      <c r="AQ412" s="20">
        <v>46234</v>
      </c>
    </row>
    <row r="413" spans="1:43" x14ac:dyDescent="0.3">
      <c r="A413" t="s">
        <v>1313</v>
      </c>
      <c r="B413" t="s">
        <v>1314</v>
      </c>
      <c r="C413">
        <v>1</v>
      </c>
      <c r="D413" t="s">
        <v>255</v>
      </c>
      <c r="E413" t="s">
        <v>716</v>
      </c>
      <c r="F413" t="s">
        <v>717</v>
      </c>
      <c r="G413" t="s">
        <v>213</v>
      </c>
      <c r="H413" t="s">
        <v>214</v>
      </c>
      <c r="I413" t="s">
        <v>724</v>
      </c>
      <c r="J413" t="s">
        <v>725</v>
      </c>
      <c r="K413" t="s">
        <v>726</v>
      </c>
      <c r="L413" t="s">
        <v>719</v>
      </c>
      <c r="M413" t="s">
        <v>720</v>
      </c>
      <c r="N413">
        <v>1</v>
      </c>
      <c r="O413">
        <v>1</v>
      </c>
      <c r="P413">
        <v>1</v>
      </c>
      <c r="Q413">
        <v>1</v>
      </c>
      <c r="R413">
        <v>1</v>
      </c>
      <c r="S413">
        <v>1</v>
      </c>
      <c r="T413">
        <v>0</v>
      </c>
      <c r="U413">
        <v>0</v>
      </c>
      <c r="V413">
        <v>0</v>
      </c>
      <c r="W413" s="1">
        <v>29417.18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29417.18</v>
      </c>
      <c r="AF413" s="17">
        <v>44050</v>
      </c>
      <c r="AG413" s="17">
        <v>46606</v>
      </c>
      <c r="AH413" s="1">
        <v>29417.18</v>
      </c>
      <c r="AI413" s="16">
        <f t="shared" si="24"/>
        <v>1.0191780821917809</v>
      </c>
      <c r="AJ413" s="16">
        <f t="shared" si="26"/>
        <v>7.0027397260273974</v>
      </c>
      <c r="AK413" s="19">
        <v>7.5481999999999994E-2</v>
      </c>
      <c r="AL413" s="16">
        <f t="shared" si="25"/>
        <v>1.0191780821917809</v>
      </c>
      <c r="AM413" s="16">
        <f t="shared" si="27"/>
        <v>7.0027397260273974</v>
      </c>
      <c r="AN413" s="19">
        <v>7.5481999999999994E-2</v>
      </c>
      <c r="AO413" t="s">
        <v>721</v>
      </c>
      <c r="AP413" t="s">
        <v>722</v>
      </c>
      <c r="AQ413" s="20">
        <v>46234</v>
      </c>
    </row>
    <row r="414" spans="1:43" x14ac:dyDescent="0.3">
      <c r="A414" t="s">
        <v>1315</v>
      </c>
      <c r="B414" t="s">
        <v>1316</v>
      </c>
      <c r="C414">
        <v>1</v>
      </c>
      <c r="D414" t="s">
        <v>255</v>
      </c>
      <c r="E414" t="s">
        <v>716</v>
      </c>
      <c r="F414" t="s">
        <v>717</v>
      </c>
      <c r="G414" t="s">
        <v>213</v>
      </c>
      <c r="H414" t="s">
        <v>214</v>
      </c>
      <c r="I414" t="s">
        <v>724</v>
      </c>
      <c r="J414" t="s">
        <v>725</v>
      </c>
      <c r="K414" t="s">
        <v>726</v>
      </c>
      <c r="L414" t="s">
        <v>719</v>
      </c>
      <c r="M414" t="s">
        <v>720</v>
      </c>
      <c r="N414">
        <v>1</v>
      </c>
      <c r="O414">
        <v>1</v>
      </c>
      <c r="P414">
        <v>1</v>
      </c>
      <c r="Q414">
        <v>1</v>
      </c>
      <c r="R414">
        <v>1</v>
      </c>
      <c r="S414">
        <v>1</v>
      </c>
      <c r="T414">
        <v>0</v>
      </c>
      <c r="U414">
        <v>0</v>
      </c>
      <c r="V414">
        <v>0</v>
      </c>
      <c r="W414" s="1">
        <v>35407.93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35407.93</v>
      </c>
      <c r="AF414" s="17">
        <v>44050</v>
      </c>
      <c r="AG414" s="17">
        <v>46606</v>
      </c>
      <c r="AH414" s="1">
        <v>35407.93</v>
      </c>
      <c r="AI414" s="16">
        <f t="shared" si="24"/>
        <v>1.0191780821917809</v>
      </c>
      <c r="AJ414" s="16">
        <f t="shared" si="26"/>
        <v>7.0027397260273974</v>
      </c>
      <c r="AK414" s="19">
        <v>7.5481999999999994E-2</v>
      </c>
      <c r="AL414" s="16">
        <f t="shared" si="25"/>
        <v>1.0191780821917809</v>
      </c>
      <c r="AM414" s="16">
        <f t="shared" si="27"/>
        <v>7.0027397260273974</v>
      </c>
      <c r="AN414" s="19">
        <v>7.5481999999999994E-2</v>
      </c>
      <c r="AO414" t="s">
        <v>721</v>
      </c>
      <c r="AP414" t="s">
        <v>722</v>
      </c>
      <c r="AQ414" s="20">
        <v>46234</v>
      </c>
    </row>
    <row r="415" spans="1:43" x14ac:dyDescent="0.3">
      <c r="A415" t="s">
        <v>1317</v>
      </c>
      <c r="B415" t="s">
        <v>1318</v>
      </c>
      <c r="C415">
        <v>1</v>
      </c>
      <c r="D415" t="s">
        <v>255</v>
      </c>
      <c r="E415" t="s">
        <v>716</v>
      </c>
      <c r="F415" t="s">
        <v>717</v>
      </c>
      <c r="G415" t="s">
        <v>213</v>
      </c>
      <c r="H415" t="s">
        <v>214</v>
      </c>
      <c r="I415" t="s">
        <v>724</v>
      </c>
      <c r="J415" t="s">
        <v>725</v>
      </c>
      <c r="K415" t="s">
        <v>726</v>
      </c>
      <c r="L415" t="s">
        <v>719</v>
      </c>
      <c r="M415" t="s">
        <v>720</v>
      </c>
      <c r="N415">
        <v>1</v>
      </c>
      <c r="O415">
        <v>1</v>
      </c>
      <c r="P415">
        <v>1</v>
      </c>
      <c r="Q415">
        <v>1</v>
      </c>
      <c r="R415">
        <v>1</v>
      </c>
      <c r="S415">
        <v>1</v>
      </c>
      <c r="T415">
        <v>0</v>
      </c>
      <c r="U415">
        <v>0</v>
      </c>
      <c r="V415">
        <v>0</v>
      </c>
      <c r="W415" s="1">
        <v>216148.06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216148.06</v>
      </c>
      <c r="AF415" s="17">
        <v>44050</v>
      </c>
      <c r="AG415" s="17">
        <v>46606</v>
      </c>
      <c r="AH415" s="1">
        <v>216148.06</v>
      </c>
      <c r="AI415" s="16">
        <f t="shared" si="24"/>
        <v>1.0191780821917809</v>
      </c>
      <c r="AJ415" s="16">
        <f t="shared" si="26"/>
        <v>7.0027397260273974</v>
      </c>
      <c r="AK415" s="19">
        <v>7.5481999999999994E-2</v>
      </c>
      <c r="AL415" s="16">
        <f t="shared" si="25"/>
        <v>1.0191780821917809</v>
      </c>
      <c r="AM415" s="16">
        <f t="shared" si="27"/>
        <v>7.0027397260273974</v>
      </c>
      <c r="AN415" s="19">
        <v>7.5481999999999994E-2</v>
      </c>
      <c r="AO415" t="s">
        <v>721</v>
      </c>
      <c r="AP415" t="s">
        <v>722</v>
      </c>
      <c r="AQ415" s="20">
        <v>46234</v>
      </c>
    </row>
    <row r="416" spans="1:43" x14ac:dyDescent="0.3">
      <c r="A416" t="s">
        <v>1319</v>
      </c>
      <c r="B416" t="s">
        <v>1320</v>
      </c>
      <c r="C416">
        <v>10</v>
      </c>
      <c r="D416" t="s">
        <v>255</v>
      </c>
      <c r="E416" t="s">
        <v>716</v>
      </c>
      <c r="F416" t="s">
        <v>717</v>
      </c>
      <c r="G416" t="s">
        <v>215</v>
      </c>
      <c r="H416" t="s">
        <v>214</v>
      </c>
      <c r="I416" t="s">
        <v>832</v>
      </c>
      <c r="J416" t="s">
        <v>725</v>
      </c>
      <c r="K416" t="s">
        <v>833</v>
      </c>
      <c r="L416" t="s">
        <v>719</v>
      </c>
      <c r="M416" t="s">
        <v>720</v>
      </c>
      <c r="N416">
        <v>1</v>
      </c>
      <c r="O416">
        <v>1</v>
      </c>
      <c r="P416">
        <v>1</v>
      </c>
      <c r="Q416">
        <v>1</v>
      </c>
      <c r="R416">
        <v>1</v>
      </c>
      <c r="S416">
        <v>1</v>
      </c>
      <c r="T416">
        <v>0</v>
      </c>
      <c r="U416">
        <v>0</v>
      </c>
      <c r="V416">
        <v>0</v>
      </c>
      <c r="W416" s="1">
        <v>512562.5</v>
      </c>
      <c r="X416" s="1">
        <v>0</v>
      </c>
      <c r="Y416" s="1">
        <v>0</v>
      </c>
      <c r="Z416" s="1">
        <v>2776.38</v>
      </c>
      <c r="AA416" s="1">
        <v>0</v>
      </c>
      <c r="AB416" s="1">
        <v>0</v>
      </c>
      <c r="AC416" s="1">
        <v>0</v>
      </c>
      <c r="AD416" s="1">
        <v>0</v>
      </c>
      <c r="AE416" s="1">
        <v>512562.5</v>
      </c>
      <c r="AF416" s="17">
        <v>44085</v>
      </c>
      <c r="AG416" s="17">
        <v>47737</v>
      </c>
      <c r="AH416" s="1">
        <v>512562.5</v>
      </c>
      <c r="AI416" s="16">
        <f t="shared" si="24"/>
        <v>4.117808219178082</v>
      </c>
      <c r="AJ416" s="16">
        <f t="shared" si="26"/>
        <v>10.005479452054795</v>
      </c>
      <c r="AK416" s="19">
        <v>6.5000000000000002E-2</v>
      </c>
      <c r="AL416" s="16">
        <f t="shared" si="25"/>
        <v>4.117808219178082</v>
      </c>
      <c r="AM416" s="16">
        <f t="shared" si="27"/>
        <v>10.005479452054795</v>
      </c>
      <c r="AN416" s="19">
        <v>6.5000000000000002E-2</v>
      </c>
      <c r="AO416" t="s">
        <v>721</v>
      </c>
      <c r="AP416" t="s">
        <v>722</v>
      </c>
      <c r="AQ416" s="20">
        <v>46234</v>
      </c>
    </row>
    <row r="417" spans="1:43" x14ac:dyDescent="0.3">
      <c r="A417" t="s">
        <v>1321</v>
      </c>
      <c r="B417" t="s">
        <v>1320</v>
      </c>
      <c r="C417">
        <v>6</v>
      </c>
      <c r="D417" t="s">
        <v>255</v>
      </c>
      <c r="E417" t="s">
        <v>716</v>
      </c>
      <c r="F417" t="s">
        <v>717</v>
      </c>
      <c r="G417" t="s">
        <v>215</v>
      </c>
      <c r="H417" t="s">
        <v>214</v>
      </c>
      <c r="I417" t="s">
        <v>832</v>
      </c>
      <c r="J417" t="s">
        <v>725</v>
      </c>
      <c r="K417" t="s">
        <v>833</v>
      </c>
      <c r="L417" t="s">
        <v>719</v>
      </c>
      <c r="M417" t="s">
        <v>720</v>
      </c>
      <c r="N417">
        <v>1</v>
      </c>
      <c r="O417">
        <v>1</v>
      </c>
      <c r="P417">
        <v>1</v>
      </c>
      <c r="Q417">
        <v>1</v>
      </c>
      <c r="R417">
        <v>1</v>
      </c>
      <c r="S417">
        <v>1</v>
      </c>
      <c r="T417">
        <v>0</v>
      </c>
      <c r="U417">
        <v>0</v>
      </c>
      <c r="V417">
        <v>0</v>
      </c>
      <c r="W417" s="1">
        <v>319337.5</v>
      </c>
      <c r="X417" s="1">
        <v>0</v>
      </c>
      <c r="Y417" s="1">
        <v>0</v>
      </c>
      <c r="Z417" s="1">
        <v>1426.37</v>
      </c>
      <c r="AA417" s="1">
        <v>0</v>
      </c>
      <c r="AB417" s="1">
        <v>0</v>
      </c>
      <c r="AC417" s="1">
        <v>0</v>
      </c>
      <c r="AD417" s="1">
        <v>0</v>
      </c>
      <c r="AE417" s="1">
        <v>319337.5</v>
      </c>
      <c r="AF417" s="17">
        <v>44085</v>
      </c>
      <c r="AG417" s="17">
        <v>46276</v>
      </c>
      <c r="AH417" s="1">
        <v>638675</v>
      </c>
      <c r="AI417" s="16">
        <f t="shared" si="24"/>
        <v>0.11506849315068493</v>
      </c>
      <c r="AJ417" s="16">
        <f t="shared" si="26"/>
        <v>6.0027397260273974</v>
      </c>
      <c r="AK417" s="19">
        <v>5.3600000000000002E-2</v>
      </c>
      <c r="AL417" s="16">
        <f t="shared" si="25"/>
        <v>0.11506849315068493</v>
      </c>
      <c r="AM417" s="16">
        <f t="shared" si="27"/>
        <v>6.0027397260273974</v>
      </c>
      <c r="AN417" s="19">
        <v>5.3600000000000002E-2</v>
      </c>
      <c r="AO417" t="s">
        <v>721</v>
      </c>
      <c r="AP417" t="s">
        <v>722</v>
      </c>
      <c r="AQ417" s="20">
        <v>46234</v>
      </c>
    </row>
    <row r="418" spans="1:43" x14ac:dyDescent="0.3">
      <c r="A418" t="s">
        <v>1322</v>
      </c>
      <c r="B418" t="s">
        <v>1320</v>
      </c>
      <c r="C418">
        <v>7</v>
      </c>
      <c r="D418" t="s">
        <v>255</v>
      </c>
      <c r="E418" t="s">
        <v>716</v>
      </c>
      <c r="F418" t="s">
        <v>717</v>
      </c>
      <c r="G418" t="s">
        <v>215</v>
      </c>
      <c r="H418" t="s">
        <v>214</v>
      </c>
      <c r="I418" t="s">
        <v>832</v>
      </c>
      <c r="J418" t="s">
        <v>725</v>
      </c>
      <c r="K418" t="s">
        <v>833</v>
      </c>
      <c r="L418" t="s">
        <v>719</v>
      </c>
      <c r="M418" t="s">
        <v>720</v>
      </c>
      <c r="N418">
        <v>1</v>
      </c>
      <c r="O418">
        <v>1</v>
      </c>
      <c r="P418">
        <v>1</v>
      </c>
      <c r="Q418">
        <v>1</v>
      </c>
      <c r="R418">
        <v>1</v>
      </c>
      <c r="S418">
        <v>1</v>
      </c>
      <c r="T418">
        <v>0</v>
      </c>
      <c r="U418">
        <v>0</v>
      </c>
      <c r="V418">
        <v>0</v>
      </c>
      <c r="W418" s="1">
        <v>1091500</v>
      </c>
      <c r="X418" s="1">
        <v>0</v>
      </c>
      <c r="Y418" s="1">
        <v>0</v>
      </c>
      <c r="Z418" s="1">
        <v>5130.05</v>
      </c>
      <c r="AA418" s="1">
        <v>0</v>
      </c>
      <c r="AB418" s="1">
        <v>0</v>
      </c>
      <c r="AC418" s="1">
        <v>0</v>
      </c>
      <c r="AD418" s="1">
        <v>0</v>
      </c>
      <c r="AE418" s="1">
        <v>1091500</v>
      </c>
      <c r="AF418" s="17">
        <v>44085</v>
      </c>
      <c r="AG418" s="17">
        <v>46641</v>
      </c>
      <c r="AH418" s="1">
        <v>1091500</v>
      </c>
      <c r="AI418" s="16">
        <f t="shared" si="24"/>
        <v>1.1150684931506849</v>
      </c>
      <c r="AJ418" s="16">
        <f t="shared" si="26"/>
        <v>7.0027397260273974</v>
      </c>
      <c r="AK418" s="19">
        <v>5.6399999999999999E-2</v>
      </c>
      <c r="AL418" s="16">
        <f t="shared" si="25"/>
        <v>1.1150684931506849</v>
      </c>
      <c r="AM418" s="16">
        <f t="shared" si="27"/>
        <v>7.0027397260273974</v>
      </c>
      <c r="AN418" s="19">
        <v>5.6399999999999999E-2</v>
      </c>
      <c r="AO418" t="s">
        <v>721</v>
      </c>
      <c r="AP418" t="s">
        <v>722</v>
      </c>
      <c r="AQ418" s="20">
        <v>46234</v>
      </c>
    </row>
    <row r="419" spans="1:43" x14ac:dyDescent="0.3">
      <c r="A419" t="s">
        <v>1323</v>
      </c>
      <c r="B419" t="s">
        <v>1320</v>
      </c>
      <c r="C419">
        <v>8</v>
      </c>
      <c r="D419" t="s">
        <v>255</v>
      </c>
      <c r="E419" t="s">
        <v>716</v>
      </c>
      <c r="F419" t="s">
        <v>717</v>
      </c>
      <c r="G419" t="s">
        <v>215</v>
      </c>
      <c r="H419" t="s">
        <v>214</v>
      </c>
      <c r="I419" t="s">
        <v>832</v>
      </c>
      <c r="J419" t="s">
        <v>725</v>
      </c>
      <c r="K419" t="s">
        <v>833</v>
      </c>
      <c r="L419" t="s">
        <v>719</v>
      </c>
      <c r="M419" t="s">
        <v>720</v>
      </c>
      <c r="N419">
        <v>1</v>
      </c>
      <c r="O419">
        <v>1</v>
      </c>
      <c r="P419">
        <v>1</v>
      </c>
      <c r="Q419">
        <v>1</v>
      </c>
      <c r="R419">
        <v>1</v>
      </c>
      <c r="S419">
        <v>1</v>
      </c>
      <c r="T419">
        <v>0</v>
      </c>
      <c r="U419">
        <v>0</v>
      </c>
      <c r="V419">
        <v>0</v>
      </c>
      <c r="W419" s="1">
        <v>698412.5</v>
      </c>
      <c r="X419" s="1">
        <v>0</v>
      </c>
      <c r="Y419" s="1">
        <v>0</v>
      </c>
      <c r="Z419" s="1">
        <v>3451.32</v>
      </c>
      <c r="AA419" s="1">
        <v>0</v>
      </c>
      <c r="AB419" s="1">
        <v>0</v>
      </c>
      <c r="AC419" s="1">
        <v>0</v>
      </c>
      <c r="AD419" s="1">
        <v>0</v>
      </c>
      <c r="AE419" s="1">
        <v>698412.5</v>
      </c>
      <c r="AF419" s="17">
        <v>44085</v>
      </c>
      <c r="AG419" s="17">
        <v>47007</v>
      </c>
      <c r="AH419" s="1">
        <v>698412.5</v>
      </c>
      <c r="AI419" s="16">
        <f t="shared" si="24"/>
        <v>2.117808219178082</v>
      </c>
      <c r="AJ419" s="16">
        <f t="shared" si="26"/>
        <v>8.0054794520547947</v>
      </c>
      <c r="AK419" s="19">
        <v>5.9299999999999999E-2</v>
      </c>
      <c r="AL419" s="16">
        <f t="shared" si="25"/>
        <v>2.117808219178082</v>
      </c>
      <c r="AM419" s="16">
        <f t="shared" si="27"/>
        <v>8.0054794520547947</v>
      </c>
      <c r="AN419" s="19">
        <v>5.9299999999999999E-2</v>
      </c>
      <c r="AO419" t="s">
        <v>721</v>
      </c>
      <c r="AP419" t="s">
        <v>722</v>
      </c>
      <c r="AQ419" s="20">
        <v>46234</v>
      </c>
    </row>
    <row r="420" spans="1:43" x14ac:dyDescent="0.3">
      <c r="A420" t="s">
        <v>1324</v>
      </c>
      <c r="B420" t="s">
        <v>1320</v>
      </c>
      <c r="C420">
        <v>9</v>
      </c>
      <c r="D420" t="s">
        <v>255</v>
      </c>
      <c r="E420" t="s">
        <v>716</v>
      </c>
      <c r="F420" t="s">
        <v>717</v>
      </c>
      <c r="G420" t="s">
        <v>215</v>
      </c>
      <c r="H420" t="s">
        <v>214</v>
      </c>
      <c r="I420" t="s">
        <v>832</v>
      </c>
      <c r="J420" t="s">
        <v>725</v>
      </c>
      <c r="K420" t="s">
        <v>833</v>
      </c>
      <c r="L420" t="s">
        <v>719</v>
      </c>
      <c r="M420" t="s">
        <v>720</v>
      </c>
      <c r="N420">
        <v>1</v>
      </c>
      <c r="O420">
        <v>1</v>
      </c>
      <c r="P420">
        <v>1</v>
      </c>
      <c r="Q420">
        <v>1</v>
      </c>
      <c r="R420">
        <v>1</v>
      </c>
      <c r="S420">
        <v>1</v>
      </c>
      <c r="T420">
        <v>0</v>
      </c>
      <c r="U420">
        <v>0</v>
      </c>
      <c r="V420">
        <v>0</v>
      </c>
      <c r="W420" s="1">
        <v>1217612.5</v>
      </c>
      <c r="X420" s="1">
        <v>0</v>
      </c>
      <c r="Y420" s="1">
        <v>0</v>
      </c>
      <c r="Z420" s="1">
        <v>6301.14</v>
      </c>
      <c r="AA420" s="1">
        <v>0</v>
      </c>
      <c r="AB420" s="1">
        <v>0</v>
      </c>
      <c r="AC420" s="1">
        <v>0</v>
      </c>
      <c r="AD420" s="1">
        <v>0</v>
      </c>
      <c r="AE420" s="1">
        <v>1217612.5</v>
      </c>
      <c r="AF420" s="17">
        <v>44085</v>
      </c>
      <c r="AG420" s="17">
        <v>47372</v>
      </c>
      <c r="AH420" s="1">
        <v>1217612.5</v>
      </c>
      <c r="AI420" s="16">
        <f t="shared" si="24"/>
        <v>3.117808219178082</v>
      </c>
      <c r="AJ420" s="16">
        <f t="shared" si="26"/>
        <v>9.0054794520547947</v>
      </c>
      <c r="AK420" s="19">
        <v>6.2100000000000002E-2</v>
      </c>
      <c r="AL420" s="16">
        <f t="shared" si="25"/>
        <v>3.117808219178082</v>
      </c>
      <c r="AM420" s="16">
        <f t="shared" si="27"/>
        <v>9.0054794520547947</v>
      </c>
      <c r="AN420" s="19">
        <v>6.2100000000000002E-2</v>
      </c>
      <c r="AO420" t="s">
        <v>721</v>
      </c>
      <c r="AP420" t="s">
        <v>722</v>
      </c>
      <c r="AQ420" s="20">
        <v>46234</v>
      </c>
    </row>
    <row r="421" spans="1:43" x14ac:dyDescent="0.3">
      <c r="A421" t="s">
        <v>1325</v>
      </c>
      <c r="B421" t="s">
        <v>1326</v>
      </c>
      <c r="C421">
        <v>1</v>
      </c>
      <c r="D421" t="s">
        <v>255</v>
      </c>
      <c r="E421" t="s">
        <v>716</v>
      </c>
      <c r="F421" t="s">
        <v>717</v>
      </c>
      <c r="G421" t="s">
        <v>220</v>
      </c>
      <c r="H421" t="s">
        <v>218</v>
      </c>
      <c r="I421" t="s">
        <v>210</v>
      </c>
      <c r="J421" t="s">
        <v>718</v>
      </c>
      <c r="K421" t="s">
        <v>1327</v>
      </c>
      <c r="L421" t="s">
        <v>719</v>
      </c>
      <c r="M421" t="s">
        <v>720</v>
      </c>
      <c r="N421">
        <v>1</v>
      </c>
      <c r="O421">
        <v>1</v>
      </c>
      <c r="P421">
        <v>1</v>
      </c>
      <c r="Q421">
        <v>0</v>
      </c>
      <c r="R421">
        <v>0</v>
      </c>
      <c r="S421">
        <v>1</v>
      </c>
      <c r="T421">
        <v>1</v>
      </c>
      <c r="U421">
        <v>1</v>
      </c>
      <c r="V421">
        <v>0</v>
      </c>
      <c r="W421" s="1">
        <v>2712598.82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2712598.82</v>
      </c>
      <c r="AF421" s="17">
        <v>44050</v>
      </c>
      <c r="AG421" s="17">
        <v>46606</v>
      </c>
      <c r="AH421" s="1">
        <v>2712598.82</v>
      </c>
      <c r="AI421" s="16">
        <f t="shared" si="24"/>
        <v>1.0191780821917809</v>
      </c>
      <c r="AJ421" s="16">
        <f t="shared" si="26"/>
        <v>7.0027397260273974</v>
      </c>
      <c r="AK421" s="19">
        <v>7.5481999999999994E-2</v>
      </c>
      <c r="AL421" s="16">
        <f t="shared" si="25"/>
        <v>1.0191780821917809</v>
      </c>
      <c r="AM421" s="16">
        <f t="shared" si="27"/>
        <v>7.0027397260273974</v>
      </c>
      <c r="AN421" s="19">
        <v>7.5481999999999994E-2</v>
      </c>
      <c r="AO421" t="s">
        <v>721</v>
      </c>
      <c r="AP421" t="s">
        <v>722</v>
      </c>
      <c r="AQ421" s="20">
        <v>46234</v>
      </c>
    </row>
    <row r="422" spans="1:43" x14ac:dyDescent="0.3">
      <c r="A422" t="s">
        <v>1328</v>
      </c>
      <c r="B422" t="s">
        <v>1329</v>
      </c>
      <c r="C422">
        <v>1</v>
      </c>
      <c r="D422" t="s">
        <v>255</v>
      </c>
      <c r="E422" t="s">
        <v>716</v>
      </c>
      <c r="F422" t="s">
        <v>717</v>
      </c>
      <c r="G422" t="s">
        <v>213</v>
      </c>
      <c r="H422" t="s">
        <v>214</v>
      </c>
      <c r="I422" t="s">
        <v>724</v>
      </c>
      <c r="J422" t="s">
        <v>725</v>
      </c>
      <c r="K422" t="s">
        <v>726</v>
      </c>
      <c r="L422" t="s">
        <v>719</v>
      </c>
      <c r="M422" t="s">
        <v>720</v>
      </c>
      <c r="N422">
        <v>1</v>
      </c>
      <c r="O422">
        <v>1</v>
      </c>
      <c r="P422">
        <v>1</v>
      </c>
      <c r="Q422">
        <v>1</v>
      </c>
      <c r="R422">
        <v>1</v>
      </c>
      <c r="S422">
        <v>1</v>
      </c>
      <c r="T422">
        <v>0</v>
      </c>
      <c r="U422">
        <v>0</v>
      </c>
      <c r="V422">
        <v>0</v>
      </c>
      <c r="W422" s="1">
        <v>299827.17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299827.17</v>
      </c>
      <c r="AF422" s="17">
        <v>44050</v>
      </c>
      <c r="AG422" s="17">
        <v>46606</v>
      </c>
      <c r="AH422" s="1">
        <v>299827.17</v>
      </c>
      <c r="AI422" s="16">
        <f t="shared" si="24"/>
        <v>1.0191780821917809</v>
      </c>
      <c r="AJ422" s="16">
        <f t="shared" si="26"/>
        <v>7.0027397260273974</v>
      </c>
      <c r="AK422" s="19">
        <v>7.5481999999999994E-2</v>
      </c>
      <c r="AL422" s="16">
        <f t="shared" si="25"/>
        <v>1.0191780821917809</v>
      </c>
      <c r="AM422" s="16">
        <f t="shared" si="27"/>
        <v>7.0027397260273974</v>
      </c>
      <c r="AN422" s="19">
        <v>7.5481999999999994E-2</v>
      </c>
      <c r="AO422" t="s">
        <v>721</v>
      </c>
      <c r="AP422" t="s">
        <v>722</v>
      </c>
      <c r="AQ422" s="20">
        <v>46234</v>
      </c>
    </row>
    <row r="423" spans="1:43" x14ac:dyDescent="0.3">
      <c r="A423" t="s">
        <v>1330</v>
      </c>
      <c r="B423" t="s">
        <v>1331</v>
      </c>
      <c r="C423">
        <v>1</v>
      </c>
      <c r="D423" t="s">
        <v>255</v>
      </c>
      <c r="E423" t="s">
        <v>716</v>
      </c>
      <c r="F423" t="s">
        <v>717</v>
      </c>
      <c r="G423" t="s">
        <v>203</v>
      </c>
      <c r="H423" t="s">
        <v>218</v>
      </c>
      <c r="I423" t="s">
        <v>210</v>
      </c>
      <c r="J423" t="s">
        <v>718</v>
      </c>
      <c r="K423" t="s">
        <v>755</v>
      </c>
      <c r="L423" t="s">
        <v>719</v>
      </c>
      <c r="M423" t="s">
        <v>720</v>
      </c>
      <c r="N423">
        <v>1</v>
      </c>
      <c r="O423">
        <v>1</v>
      </c>
      <c r="P423">
        <v>1</v>
      </c>
      <c r="Q423">
        <v>0</v>
      </c>
      <c r="R423">
        <v>0</v>
      </c>
      <c r="S423">
        <v>1</v>
      </c>
      <c r="T423">
        <v>1</v>
      </c>
      <c r="U423">
        <v>1</v>
      </c>
      <c r="V423">
        <v>0</v>
      </c>
      <c r="W423" s="1">
        <v>49457562.909999996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49457562.909999996</v>
      </c>
      <c r="AF423" s="17">
        <v>44050</v>
      </c>
      <c r="AG423" s="17">
        <v>46606</v>
      </c>
      <c r="AH423" s="1">
        <v>49457562.909999996</v>
      </c>
      <c r="AI423" s="16">
        <f t="shared" si="24"/>
        <v>1.0191780821917809</v>
      </c>
      <c r="AJ423" s="16">
        <f t="shared" si="26"/>
        <v>7.0027397260273974</v>
      </c>
      <c r="AK423" s="19">
        <v>7.5481999999999994E-2</v>
      </c>
      <c r="AL423" s="16">
        <f t="shared" si="25"/>
        <v>1.0191780821917809</v>
      </c>
      <c r="AM423" s="16">
        <f t="shared" si="27"/>
        <v>7.0027397260273974</v>
      </c>
      <c r="AN423" s="19">
        <v>7.5481999999999994E-2</v>
      </c>
      <c r="AO423" t="s">
        <v>721</v>
      </c>
      <c r="AP423" t="s">
        <v>722</v>
      </c>
      <c r="AQ423" s="20">
        <v>46234</v>
      </c>
    </row>
    <row r="424" spans="1:43" x14ac:dyDescent="0.3">
      <c r="A424" t="s">
        <v>1332</v>
      </c>
      <c r="B424" t="s">
        <v>1333</v>
      </c>
      <c r="C424">
        <v>1</v>
      </c>
      <c r="D424" t="s">
        <v>255</v>
      </c>
      <c r="E424" t="s">
        <v>716</v>
      </c>
      <c r="F424" t="s">
        <v>717</v>
      </c>
      <c r="G424" t="s">
        <v>213</v>
      </c>
      <c r="H424" t="s">
        <v>214</v>
      </c>
      <c r="I424" t="s">
        <v>724</v>
      </c>
      <c r="J424" t="s">
        <v>725</v>
      </c>
      <c r="K424" t="s">
        <v>726</v>
      </c>
      <c r="L424" t="s">
        <v>719</v>
      </c>
      <c r="M424" t="s">
        <v>720</v>
      </c>
      <c r="N424">
        <v>1</v>
      </c>
      <c r="O424">
        <v>1</v>
      </c>
      <c r="P424">
        <v>1</v>
      </c>
      <c r="Q424">
        <v>1</v>
      </c>
      <c r="R424">
        <v>1</v>
      </c>
      <c r="S424">
        <v>1</v>
      </c>
      <c r="T424">
        <v>0</v>
      </c>
      <c r="U424">
        <v>0</v>
      </c>
      <c r="V424">
        <v>0</v>
      </c>
      <c r="W424" s="1">
        <v>997719.94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997719.94</v>
      </c>
      <c r="AF424" s="17">
        <v>44050</v>
      </c>
      <c r="AG424" s="17">
        <v>46606</v>
      </c>
      <c r="AH424" s="1">
        <v>997719.94</v>
      </c>
      <c r="AI424" s="16">
        <f t="shared" si="24"/>
        <v>1.0191780821917809</v>
      </c>
      <c r="AJ424" s="16">
        <f t="shared" si="26"/>
        <v>7.0027397260273974</v>
      </c>
      <c r="AK424" s="19">
        <v>7.5481999999999994E-2</v>
      </c>
      <c r="AL424" s="16">
        <f t="shared" si="25"/>
        <v>1.0191780821917809</v>
      </c>
      <c r="AM424" s="16">
        <f t="shared" si="27"/>
        <v>7.0027397260273974</v>
      </c>
      <c r="AN424" s="19">
        <v>7.5481999999999994E-2</v>
      </c>
      <c r="AO424" t="s">
        <v>721</v>
      </c>
      <c r="AP424" t="s">
        <v>722</v>
      </c>
      <c r="AQ424" s="20">
        <v>46234</v>
      </c>
    </row>
    <row r="425" spans="1:43" x14ac:dyDescent="0.3">
      <c r="A425" t="s">
        <v>1334</v>
      </c>
      <c r="B425" t="s">
        <v>1335</v>
      </c>
      <c r="C425">
        <v>1</v>
      </c>
      <c r="D425" t="s">
        <v>255</v>
      </c>
      <c r="E425" t="s">
        <v>716</v>
      </c>
      <c r="F425" t="s">
        <v>717</v>
      </c>
      <c r="G425" t="s">
        <v>213</v>
      </c>
      <c r="H425" t="s">
        <v>214</v>
      </c>
      <c r="I425" t="s">
        <v>724</v>
      </c>
      <c r="J425" t="s">
        <v>725</v>
      </c>
      <c r="K425" t="s">
        <v>726</v>
      </c>
      <c r="L425" t="s">
        <v>719</v>
      </c>
      <c r="M425" t="s">
        <v>720</v>
      </c>
      <c r="N425">
        <v>1</v>
      </c>
      <c r="O425">
        <v>1</v>
      </c>
      <c r="P425">
        <v>1</v>
      </c>
      <c r="Q425">
        <v>1</v>
      </c>
      <c r="R425">
        <v>1</v>
      </c>
      <c r="S425">
        <v>1</v>
      </c>
      <c r="T425">
        <v>0</v>
      </c>
      <c r="U425">
        <v>0</v>
      </c>
      <c r="V425">
        <v>0</v>
      </c>
      <c r="W425" s="1">
        <v>511899.23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511899.23</v>
      </c>
      <c r="AF425" s="17">
        <v>44050</v>
      </c>
      <c r="AG425" s="17">
        <v>46606</v>
      </c>
      <c r="AH425" s="1">
        <v>511899.23</v>
      </c>
      <c r="AI425" s="16">
        <f t="shared" si="24"/>
        <v>1.0191780821917809</v>
      </c>
      <c r="AJ425" s="16">
        <f t="shared" si="26"/>
        <v>7.0027397260273974</v>
      </c>
      <c r="AK425" s="19">
        <v>7.5481999999999994E-2</v>
      </c>
      <c r="AL425" s="16">
        <f t="shared" si="25"/>
        <v>1.0191780821917809</v>
      </c>
      <c r="AM425" s="16">
        <f t="shared" si="27"/>
        <v>7.0027397260273974</v>
      </c>
      <c r="AN425" s="19">
        <v>7.5481999999999994E-2</v>
      </c>
      <c r="AO425" t="s">
        <v>721</v>
      </c>
      <c r="AP425" t="s">
        <v>722</v>
      </c>
      <c r="AQ425" s="20">
        <v>46234</v>
      </c>
    </row>
    <row r="426" spans="1:43" x14ac:dyDescent="0.3">
      <c r="A426" t="s">
        <v>1336</v>
      </c>
      <c r="B426" t="s">
        <v>1337</v>
      </c>
      <c r="C426">
        <v>1</v>
      </c>
      <c r="D426" t="s">
        <v>255</v>
      </c>
      <c r="E426" t="s">
        <v>716</v>
      </c>
      <c r="F426" t="s">
        <v>717</v>
      </c>
      <c r="G426" t="s">
        <v>213</v>
      </c>
      <c r="H426" t="s">
        <v>214</v>
      </c>
      <c r="I426" t="s">
        <v>724</v>
      </c>
      <c r="J426" t="s">
        <v>725</v>
      </c>
      <c r="K426" t="s">
        <v>726</v>
      </c>
      <c r="L426" t="s">
        <v>719</v>
      </c>
      <c r="M426" t="s">
        <v>720</v>
      </c>
      <c r="N426">
        <v>1</v>
      </c>
      <c r="O426">
        <v>1</v>
      </c>
      <c r="P426">
        <v>1</v>
      </c>
      <c r="Q426">
        <v>1</v>
      </c>
      <c r="R426">
        <v>1</v>
      </c>
      <c r="S426">
        <v>1</v>
      </c>
      <c r="T426">
        <v>0</v>
      </c>
      <c r="U426">
        <v>0</v>
      </c>
      <c r="V426">
        <v>0</v>
      </c>
      <c r="W426" s="1">
        <v>1686321.15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1686321.15</v>
      </c>
      <c r="AF426" s="17">
        <v>44050</v>
      </c>
      <c r="AG426" s="17">
        <v>46606</v>
      </c>
      <c r="AH426" s="1">
        <v>1686321.15</v>
      </c>
      <c r="AI426" s="16">
        <f t="shared" si="24"/>
        <v>1.0191780821917809</v>
      </c>
      <c r="AJ426" s="16">
        <f t="shared" si="26"/>
        <v>7.0027397260273974</v>
      </c>
      <c r="AK426" s="19">
        <v>7.5481999999999994E-2</v>
      </c>
      <c r="AL426" s="16">
        <f t="shared" si="25"/>
        <v>1.0191780821917809</v>
      </c>
      <c r="AM426" s="16">
        <f t="shared" si="27"/>
        <v>7.0027397260273974</v>
      </c>
      <c r="AN426" s="19">
        <v>7.5481999999999994E-2</v>
      </c>
      <c r="AO426" t="s">
        <v>721</v>
      </c>
      <c r="AP426" t="s">
        <v>722</v>
      </c>
      <c r="AQ426" s="20">
        <v>46234</v>
      </c>
    </row>
    <row r="427" spans="1:43" x14ac:dyDescent="0.3">
      <c r="A427" t="s">
        <v>1338</v>
      </c>
      <c r="B427" t="s">
        <v>1339</v>
      </c>
      <c r="C427">
        <v>1</v>
      </c>
      <c r="D427" t="s">
        <v>255</v>
      </c>
      <c r="E427" t="s">
        <v>716</v>
      </c>
      <c r="F427" t="s">
        <v>717</v>
      </c>
      <c r="G427" t="s">
        <v>203</v>
      </c>
      <c r="H427" t="s">
        <v>218</v>
      </c>
      <c r="I427" t="s">
        <v>210</v>
      </c>
      <c r="J427" t="s">
        <v>718</v>
      </c>
      <c r="K427" t="s">
        <v>755</v>
      </c>
      <c r="L427" t="s">
        <v>719</v>
      </c>
      <c r="M427" t="s">
        <v>720</v>
      </c>
      <c r="N427">
        <v>1</v>
      </c>
      <c r="O427">
        <v>1</v>
      </c>
      <c r="P427">
        <v>1</v>
      </c>
      <c r="Q427">
        <v>0</v>
      </c>
      <c r="R427">
        <v>0</v>
      </c>
      <c r="S427">
        <v>1</v>
      </c>
      <c r="T427">
        <v>1</v>
      </c>
      <c r="U427">
        <v>1</v>
      </c>
      <c r="V427">
        <v>0</v>
      </c>
      <c r="W427" s="1">
        <v>198155650.84999999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198155650.84999999</v>
      </c>
      <c r="AF427" s="17">
        <v>44130</v>
      </c>
      <c r="AG427" s="17">
        <v>47782</v>
      </c>
      <c r="AH427" s="1">
        <v>198155650.84999999</v>
      </c>
      <c r="AI427" s="16">
        <f t="shared" si="24"/>
        <v>4.2410958904109588</v>
      </c>
      <c r="AJ427" s="16">
        <f t="shared" si="26"/>
        <v>10.005479452054795</v>
      </c>
      <c r="AK427" s="19">
        <v>7.8262999999999999E-2</v>
      </c>
      <c r="AL427" s="16">
        <f t="shared" si="25"/>
        <v>4.2410958904109588</v>
      </c>
      <c r="AM427" s="16">
        <f t="shared" si="27"/>
        <v>10.005479452054795</v>
      </c>
      <c r="AN427" s="19">
        <v>7.8262999999999999E-2</v>
      </c>
      <c r="AO427" t="s">
        <v>721</v>
      </c>
      <c r="AP427" t="s">
        <v>722</v>
      </c>
      <c r="AQ427" s="20">
        <v>46234</v>
      </c>
    </row>
    <row r="428" spans="1:43" x14ac:dyDescent="0.3">
      <c r="A428" t="s">
        <v>1340</v>
      </c>
      <c r="B428" t="s">
        <v>1341</v>
      </c>
      <c r="C428">
        <v>1</v>
      </c>
      <c r="D428" t="s">
        <v>255</v>
      </c>
      <c r="E428" t="s">
        <v>716</v>
      </c>
      <c r="F428" t="s">
        <v>717</v>
      </c>
      <c r="G428" t="s">
        <v>203</v>
      </c>
      <c r="H428" t="s">
        <v>218</v>
      </c>
      <c r="I428" t="s">
        <v>210</v>
      </c>
      <c r="J428" t="s">
        <v>718</v>
      </c>
      <c r="K428" t="s">
        <v>755</v>
      </c>
      <c r="L428" t="s">
        <v>719</v>
      </c>
      <c r="M428" t="s">
        <v>720</v>
      </c>
      <c r="N428">
        <v>1</v>
      </c>
      <c r="O428">
        <v>1</v>
      </c>
      <c r="P428">
        <v>1</v>
      </c>
      <c r="Q428">
        <v>0</v>
      </c>
      <c r="R428">
        <v>0</v>
      </c>
      <c r="S428">
        <v>1</v>
      </c>
      <c r="T428">
        <v>1</v>
      </c>
      <c r="U428">
        <v>1</v>
      </c>
      <c r="V428">
        <v>0</v>
      </c>
      <c r="W428" s="1">
        <v>185351572.81999999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185351572.81999999</v>
      </c>
      <c r="AF428" s="17">
        <v>44130</v>
      </c>
      <c r="AG428" s="17">
        <v>47782</v>
      </c>
      <c r="AH428" s="1">
        <v>185351572.81999999</v>
      </c>
      <c r="AI428" s="16">
        <f t="shared" si="24"/>
        <v>4.2410958904109588</v>
      </c>
      <c r="AJ428" s="16">
        <f t="shared" si="26"/>
        <v>10.005479452054795</v>
      </c>
      <c r="AK428" s="19">
        <v>7.8262999999999999E-2</v>
      </c>
      <c r="AL428" s="16">
        <f t="shared" si="25"/>
        <v>4.2410958904109588</v>
      </c>
      <c r="AM428" s="16">
        <f t="shared" si="27"/>
        <v>10.005479452054795</v>
      </c>
      <c r="AN428" s="19">
        <v>7.8262999999999999E-2</v>
      </c>
      <c r="AO428" t="s">
        <v>721</v>
      </c>
      <c r="AP428" t="s">
        <v>722</v>
      </c>
      <c r="AQ428" s="20">
        <v>46234</v>
      </c>
    </row>
    <row r="429" spans="1:43" x14ac:dyDescent="0.3">
      <c r="A429" t="s">
        <v>1342</v>
      </c>
      <c r="B429" t="s">
        <v>1343</v>
      </c>
      <c r="C429">
        <v>1</v>
      </c>
      <c r="D429" t="s">
        <v>255</v>
      </c>
      <c r="E429" t="s">
        <v>716</v>
      </c>
      <c r="F429" t="s">
        <v>717</v>
      </c>
      <c r="G429" t="s">
        <v>203</v>
      </c>
      <c r="H429" t="s">
        <v>218</v>
      </c>
      <c r="I429" t="s">
        <v>210</v>
      </c>
      <c r="J429" t="s">
        <v>718</v>
      </c>
      <c r="K429" t="s">
        <v>755</v>
      </c>
      <c r="L429" t="s">
        <v>719</v>
      </c>
      <c r="M429" t="s">
        <v>720</v>
      </c>
      <c r="N429">
        <v>1</v>
      </c>
      <c r="O429">
        <v>1</v>
      </c>
      <c r="P429">
        <v>1</v>
      </c>
      <c r="Q429">
        <v>0</v>
      </c>
      <c r="R429">
        <v>0</v>
      </c>
      <c r="S429">
        <v>1</v>
      </c>
      <c r="T429">
        <v>1</v>
      </c>
      <c r="U429">
        <v>1</v>
      </c>
      <c r="V429">
        <v>0</v>
      </c>
      <c r="W429" s="1">
        <v>123673164.18000001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123673164.18000001</v>
      </c>
      <c r="AF429" s="17">
        <v>44134</v>
      </c>
      <c r="AG429" s="17">
        <v>49612</v>
      </c>
      <c r="AH429" s="1">
        <v>123673164.18000001</v>
      </c>
      <c r="AI429" s="16">
        <f t="shared" si="24"/>
        <v>9.2547945205479447</v>
      </c>
      <c r="AJ429" s="16">
        <f t="shared" si="26"/>
        <v>15.008219178082191</v>
      </c>
      <c r="AK429" s="19">
        <v>7.9848000000000002E-2</v>
      </c>
      <c r="AL429" s="16">
        <f t="shared" si="25"/>
        <v>9.2547945205479447</v>
      </c>
      <c r="AM429" s="16">
        <f t="shared" si="27"/>
        <v>15.008219178082191</v>
      </c>
      <c r="AN429" s="19">
        <v>7.9848000000000002E-2</v>
      </c>
      <c r="AO429" t="s">
        <v>721</v>
      </c>
      <c r="AP429" t="s">
        <v>722</v>
      </c>
      <c r="AQ429" s="20">
        <v>46234</v>
      </c>
    </row>
    <row r="430" spans="1:43" x14ac:dyDescent="0.3">
      <c r="A430" t="s">
        <v>1344</v>
      </c>
      <c r="B430" t="s">
        <v>1345</v>
      </c>
      <c r="C430">
        <v>1</v>
      </c>
      <c r="D430" t="s">
        <v>255</v>
      </c>
      <c r="E430" t="s">
        <v>716</v>
      </c>
      <c r="F430" t="s">
        <v>717</v>
      </c>
      <c r="G430" t="s">
        <v>203</v>
      </c>
      <c r="H430" t="s">
        <v>218</v>
      </c>
      <c r="I430" t="s">
        <v>210</v>
      </c>
      <c r="J430" t="s">
        <v>718</v>
      </c>
      <c r="K430" t="s">
        <v>755</v>
      </c>
      <c r="L430" t="s">
        <v>719</v>
      </c>
      <c r="M430" t="s">
        <v>720</v>
      </c>
      <c r="N430">
        <v>1</v>
      </c>
      <c r="O430">
        <v>1</v>
      </c>
      <c r="P430">
        <v>1</v>
      </c>
      <c r="Q430">
        <v>0</v>
      </c>
      <c r="R430">
        <v>0</v>
      </c>
      <c r="S430">
        <v>1</v>
      </c>
      <c r="T430">
        <v>1</v>
      </c>
      <c r="U430">
        <v>1</v>
      </c>
      <c r="V430">
        <v>0</v>
      </c>
      <c r="W430" s="1">
        <v>43259469.170000002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43259469.170000002</v>
      </c>
      <c r="AF430" s="17">
        <v>44130</v>
      </c>
      <c r="AG430" s="17">
        <v>47782</v>
      </c>
      <c r="AH430" s="1">
        <v>43259469.170000002</v>
      </c>
      <c r="AI430" s="16">
        <f t="shared" si="24"/>
        <v>4.2410958904109588</v>
      </c>
      <c r="AJ430" s="16">
        <f t="shared" si="26"/>
        <v>10.005479452054795</v>
      </c>
      <c r="AK430" s="19">
        <v>7.8262999999999999E-2</v>
      </c>
      <c r="AL430" s="16">
        <f t="shared" si="25"/>
        <v>4.2410958904109588</v>
      </c>
      <c r="AM430" s="16">
        <f t="shared" si="27"/>
        <v>10.005479452054795</v>
      </c>
      <c r="AN430" s="19">
        <v>7.8262999999999999E-2</v>
      </c>
      <c r="AO430" t="s">
        <v>721</v>
      </c>
      <c r="AP430" t="s">
        <v>722</v>
      </c>
      <c r="AQ430" s="20">
        <v>46234</v>
      </c>
    </row>
    <row r="431" spans="1:43" x14ac:dyDescent="0.3">
      <c r="A431" t="s">
        <v>1346</v>
      </c>
      <c r="B431" t="s">
        <v>1347</v>
      </c>
      <c r="C431">
        <v>1</v>
      </c>
      <c r="D431" t="s">
        <v>255</v>
      </c>
      <c r="E431" t="s">
        <v>716</v>
      </c>
      <c r="F431" t="s">
        <v>717</v>
      </c>
      <c r="G431" t="s">
        <v>213</v>
      </c>
      <c r="H431" t="s">
        <v>214</v>
      </c>
      <c r="I431" t="s">
        <v>724</v>
      </c>
      <c r="J431" t="s">
        <v>725</v>
      </c>
      <c r="K431" t="s">
        <v>726</v>
      </c>
      <c r="L431" t="s">
        <v>719</v>
      </c>
      <c r="M431" t="s">
        <v>720</v>
      </c>
      <c r="N431">
        <v>1</v>
      </c>
      <c r="O431">
        <v>1</v>
      </c>
      <c r="P431">
        <v>1</v>
      </c>
      <c r="Q431">
        <v>1</v>
      </c>
      <c r="R431">
        <v>1</v>
      </c>
      <c r="S431">
        <v>1</v>
      </c>
      <c r="T431">
        <v>0</v>
      </c>
      <c r="U431">
        <v>0</v>
      </c>
      <c r="V431">
        <v>0</v>
      </c>
      <c r="W431" s="1">
        <v>348012.24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348012.24</v>
      </c>
      <c r="AF431" s="17">
        <v>44050</v>
      </c>
      <c r="AG431" s="17">
        <v>46606</v>
      </c>
      <c r="AH431" s="1">
        <v>348012.24</v>
      </c>
      <c r="AI431" s="16">
        <f t="shared" si="24"/>
        <v>1.0191780821917809</v>
      </c>
      <c r="AJ431" s="16">
        <f t="shared" si="26"/>
        <v>7.0027397260273974</v>
      </c>
      <c r="AK431" s="19">
        <v>7.5481999999999994E-2</v>
      </c>
      <c r="AL431" s="16">
        <f t="shared" si="25"/>
        <v>1.0191780821917809</v>
      </c>
      <c r="AM431" s="16">
        <f t="shared" si="27"/>
        <v>7.0027397260273974</v>
      </c>
      <c r="AN431" s="19">
        <v>7.5481999999999994E-2</v>
      </c>
      <c r="AO431" t="s">
        <v>721</v>
      </c>
      <c r="AP431" t="s">
        <v>722</v>
      </c>
      <c r="AQ431" s="20">
        <v>46234</v>
      </c>
    </row>
    <row r="432" spans="1:43" x14ac:dyDescent="0.3">
      <c r="A432" t="s">
        <v>1348</v>
      </c>
      <c r="B432" t="s">
        <v>1349</v>
      </c>
      <c r="C432">
        <v>1</v>
      </c>
      <c r="D432" t="s">
        <v>255</v>
      </c>
      <c r="E432" t="s">
        <v>716</v>
      </c>
      <c r="F432" t="s">
        <v>717</v>
      </c>
      <c r="G432" t="s">
        <v>203</v>
      </c>
      <c r="H432" t="s">
        <v>218</v>
      </c>
      <c r="I432" t="s">
        <v>210</v>
      </c>
      <c r="J432" t="s">
        <v>718</v>
      </c>
      <c r="K432" t="s">
        <v>755</v>
      </c>
      <c r="L432" t="s">
        <v>719</v>
      </c>
      <c r="M432" t="s">
        <v>720</v>
      </c>
      <c r="N432">
        <v>1</v>
      </c>
      <c r="O432">
        <v>1</v>
      </c>
      <c r="P432">
        <v>1</v>
      </c>
      <c r="Q432">
        <v>0</v>
      </c>
      <c r="R432">
        <v>0</v>
      </c>
      <c r="S432">
        <v>1</v>
      </c>
      <c r="T432">
        <v>1</v>
      </c>
      <c r="U432">
        <v>1</v>
      </c>
      <c r="V432">
        <v>0</v>
      </c>
      <c r="W432" s="1">
        <v>184641459.61000001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184641459.61000001</v>
      </c>
      <c r="AF432" s="17">
        <v>44130</v>
      </c>
      <c r="AG432" s="17">
        <v>47782</v>
      </c>
      <c r="AH432" s="1">
        <v>184641459.61000001</v>
      </c>
      <c r="AI432" s="16">
        <f t="shared" si="24"/>
        <v>4.2410958904109588</v>
      </c>
      <c r="AJ432" s="16">
        <f t="shared" si="26"/>
        <v>10.005479452054795</v>
      </c>
      <c r="AK432" s="19">
        <v>7.8262999999999999E-2</v>
      </c>
      <c r="AL432" s="16">
        <f t="shared" si="25"/>
        <v>4.2410958904109588</v>
      </c>
      <c r="AM432" s="16">
        <f t="shared" si="27"/>
        <v>10.005479452054795</v>
      </c>
      <c r="AN432" s="19">
        <v>7.8262999999999999E-2</v>
      </c>
      <c r="AO432" t="s">
        <v>721</v>
      </c>
      <c r="AP432" t="s">
        <v>722</v>
      </c>
      <c r="AQ432" s="20">
        <v>46234</v>
      </c>
    </row>
    <row r="433" spans="1:43" x14ac:dyDescent="0.3">
      <c r="A433" t="s">
        <v>1350</v>
      </c>
      <c r="B433" t="s">
        <v>1351</v>
      </c>
      <c r="C433">
        <v>1</v>
      </c>
      <c r="D433" t="s">
        <v>255</v>
      </c>
      <c r="E433" t="s">
        <v>716</v>
      </c>
      <c r="F433" t="s">
        <v>717</v>
      </c>
      <c r="G433" t="s">
        <v>203</v>
      </c>
      <c r="H433" t="s">
        <v>218</v>
      </c>
      <c r="I433" t="s">
        <v>210</v>
      </c>
      <c r="J433" t="s">
        <v>718</v>
      </c>
      <c r="K433" t="s">
        <v>755</v>
      </c>
      <c r="L433" t="s">
        <v>719</v>
      </c>
      <c r="M433" t="s">
        <v>720</v>
      </c>
      <c r="N433">
        <v>1</v>
      </c>
      <c r="O433">
        <v>1</v>
      </c>
      <c r="P433">
        <v>1</v>
      </c>
      <c r="Q433">
        <v>0</v>
      </c>
      <c r="R433">
        <v>0</v>
      </c>
      <c r="S433">
        <v>1</v>
      </c>
      <c r="T433">
        <v>1</v>
      </c>
      <c r="U433">
        <v>1</v>
      </c>
      <c r="V433">
        <v>0</v>
      </c>
      <c r="W433" s="1">
        <v>123163170.16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123163170.16</v>
      </c>
      <c r="AF433" s="17">
        <v>44134</v>
      </c>
      <c r="AG433" s="17">
        <v>49612</v>
      </c>
      <c r="AH433" s="1">
        <v>123163170.16</v>
      </c>
      <c r="AI433" s="16">
        <f t="shared" si="24"/>
        <v>9.2547945205479447</v>
      </c>
      <c r="AJ433" s="16">
        <f t="shared" si="26"/>
        <v>15.008219178082191</v>
      </c>
      <c r="AK433" s="19">
        <v>7.9848000000000002E-2</v>
      </c>
      <c r="AL433" s="16">
        <f t="shared" si="25"/>
        <v>9.2547945205479447</v>
      </c>
      <c r="AM433" s="16">
        <f t="shared" si="27"/>
        <v>15.008219178082191</v>
      </c>
      <c r="AN433" s="19">
        <v>7.9848000000000002E-2</v>
      </c>
      <c r="AO433" t="s">
        <v>721</v>
      </c>
      <c r="AP433" t="s">
        <v>722</v>
      </c>
      <c r="AQ433" s="20">
        <v>46234</v>
      </c>
    </row>
    <row r="434" spans="1:43" x14ac:dyDescent="0.3">
      <c r="A434" t="s">
        <v>1352</v>
      </c>
      <c r="B434" t="s">
        <v>1353</v>
      </c>
      <c r="C434">
        <v>6</v>
      </c>
      <c r="D434" t="s">
        <v>255</v>
      </c>
      <c r="E434" t="s">
        <v>716</v>
      </c>
      <c r="F434" t="s">
        <v>717</v>
      </c>
      <c r="G434" t="s">
        <v>215</v>
      </c>
      <c r="H434" t="s">
        <v>214</v>
      </c>
      <c r="I434" t="s">
        <v>832</v>
      </c>
      <c r="J434" t="s">
        <v>725</v>
      </c>
      <c r="K434" t="s">
        <v>833</v>
      </c>
      <c r="L434" t="s">
        <v>719</v>
      </c>
      <c r="M434" t="s">
        <v>720</v>
      </c>
      <c r="N434">
        <v>1</v>
      </c>
      <c r="O434">
        <v>1</v>
      </c>
      <c r="P434">
        <v>1</v>
      </c>
      <c r="Q434">
        <v>1</v>
      </c>
      <c r="R434">
        <v>1</v>
      </c>
      <c r="S434">
        <v>1</v>
      </c>
      <c r="T434">
        <v>0</v>
      </c>
      <c r="U434">
        <v>0</v>
      </c>
      <c r="V434">
        <v>0</v>
      </c>
      <c r="W434" s="1">
        <v>310561.25</v>
      </c>
      <c r="X434" s="1">
        <v>0</v>
      </c>
      <c r="Y434" s="1">
        <v>0</v>
      </c>
      <c r="Z434" s="1">
        <v>1387.17</v>
      </c>
      <c r="AA434" s="1">
        <v>0</v>
      </c>
      <c r="AB434" s="1">
        <v>0</v>
      </c>
      <c r="AC434" s="1">
        <v>0</v>
      </c>
      <c r="AD434" s="1">
        <v>0</v>
      </c>
      <c r="AE434" s="1">
        <v>310561.25</v>
      </c>
      <c r="AF434" s="17">
        <v>44159</v>
      </c>
      <c r="AG434" s="17">
        <v>46350</v>
      </c>
      <c r="AH434" s="1">
        <v>621122.5</v>
      </c>
      <c r="AI434" s="16">
        <f t="shared" si="24"/>
        <v>0.31780821917808222</v>
      </c>
      <c r="AJ434" s="16">
        <f t="shared" si="26"/>
        <v>6.0027397260273974</v>
      </c>
      <c r="AK434" s="19">
        <v>5.3600000000000002E-2</v>
      </c>
      <c r="AL434" s="16">
        <f t="shared" si="25"/>
        <v>0.31780821917808222</v>
      </c>
      <c r="AM434" s="16">
        <f t="shared" si="27"/>
        <v>6.0027397260273974</v>
      </c>
      <c r="AN434" s="19">
        <v>5.3600000000000002E-2</v>
      </c>
      <c r="AO434" t="s">
        <v>721</v>
      </c>
      <c r="AP434" t="s">
        <v>722</v>
      </c>
      <c r="AQ434" s="20">
        <v>46234</v>
      </c>
    </row>
    <row r="435" spans="1:43" x14ac:dyDescent="0.3">
      <c r="A435" t="s">
        <v>1354</v>
      </c>
      <c r="B435" t="s">
        <v>1353</v>
      </c>
      <c r="C435">
        <v>7</v>
      </c>
      <c r="D435" t="s">
        <v>255</v>
      </c>
      <c r="E435" t="s">
        <v>716</v>
      </c>
      <c r="F435" t="s">
        <v>717</v>
      </c>
      <c r="G435" t="s">
        <v>215</v>
      </c>
      <c r="H435" t="s">
        <v>214</v>
      </c>
      <c r="I435" t="s">
        <v>832</v>
      </c>
      <c r="J435" t="s">
        <v>725</v>
      </c>
      <c r="K435" t="s">
        <v>833</v>
      </c>
      <c r="L435" t="s">
        <v>719</v>
      </c>
      <c r="M435" t="s">
        <v>720</v>
      </c>
      <c r="N435">
        <v>1</v>
      </c>
      <c r="O435">
        <v>1</v>
      </c>
      <c r="P435">
        <v>1</v>
      </c>
      <c r="Q435">
        <v>1</v>
      </c>
      <c r="R435">
        <v>1</v>
      </c>
      <c r="S435">
        <v>1</v>
      </c>
      <c r="T435">
        <v>0</v>
      </c>
      <c r="U435">
        <v>0</v>
      </c>
      <c r="V435">
        <v>0</v>
      </c>
      <c r="W435" s="1">
        <v>202370</v>
      </c>
      <c r="X435" s="1">
        <v>0</v>
      </c>
      <c r="Y435" s="1">
        <v>0</v>
      </c>
      <c r="Z435" s="1">
        <v>951.14</v>
      </c>
      <c r="AA435" s="1">
        <v>0</v>
      </c>
      <c r="AB435" s="1">
        <v>0</v>
      </c>
      <c r="AC435" s="1">
        <v>0</v>
      </c>
      <c r="AD435" s="1">
        <v>0</v>
      </c>
      <c r="AE435" s="1">
        <v>202370</v>
      </c>
      <c r="AF435" s="17">
        <v>44159</v>
      </c>
      <c r="AG435" s="17">
        <v>46715</v>
      </c>
      <c r="AH435" s="1">
        <v>202370</v>
      </c>
      <c r="AI435" s="16">
        <f t="shared" si="24"/>
        <v>1.3178082191780822</v>
      </c>
      <c r="AJ435" s="16">
        <f t="shared" si="26"/>
        <v>7.0027397260273974</v>
      </c>
      <c r="AK435" s="19">
        <v>5.6399999999999999E-2</v>
      </c>
      <c r="AL435" s="16">
        <f t="shared" si="25"/>
        <v>1.3178082191780822</v>
      </c>
      <c r="AM435" s="16">
        <f t="shared" si="27"/>
        <v>7.0027397260273974</v>
      </c>
      <c r="AN435" s="19">
        <v>5.6399999999999999E-2</v>
      </c>
      <c r="AO435" t="s">
        <v>721</v>
      </c>
      <c r="AP435" t="s">
        <v>722</v>
      </c>
      <c r="AQ435" s="20">
        <v>46234</v>
      </c>
    </row>
    <row r="436" spans="1:43" x14ac:dyDescent="0.3">
      <c r="A436" t="s">
        <v>1355</v>
      </c>
      <c r="B436" t="s">
        <v>1353</v>
      </c>
      <c r="C436">
        <v>8</v>
      </c>
      <c r="D436" t="s">
        <v>255</v>
      </c>
      <c r="E436" t="s">
        <v>716</v>
      </c>
      <c r="F436" t="s">
        <v>717</v>
      </c>
      <c r="G436" t="s">
        <v>215</v>
      </c>
      <c r="H436" t="s">
        <v>214</v>
      </c>
      <c r="I436" t="s">
        <v>832</v>
      </c>
      <c r="J436" t="s">
        <v>725</v>
      </c>
      <c r="K436" t="s">
        <v>833</v>
      </c>
      <c r="L436" t="s">
        <v>719</v>
      </c>
      <c r="M436" t="s">
        <v>720</v>
      </c>
      <c r="N436">
        <v>1</v>
      </c>
      <c r="O436">
        <v>1</v>
      </c>
      <c r="P436">
        <v>1</v>
      </c>
      <c r="Q436">
        <v>1</v>
      </c>
      <c r="R436">
        <v>1</v>
      </c>
      <c r="S436">
        <v>1</v>
      </c>
      <c r="T436">
        <v>0</v>
      </c>
      <c r="U436">
        <v>0</v>
      </c>
      <c r="V436">
        <v>0</v>
      </c>
      <c r="W436" s="1">
        <v>318600</v>
      </c>
      <c r="X436" s="1">
        <v>0</v>
      </c>
      <c r="Y436" s="1">
        <v>0</v>
      </c>
      <c r="Z436" s="1">
        <v>1574.41</v>
      </c>
      <c r="AA436" s="1">
        <v>0</v>
      </c>
      <c r="AB436" s="1">
        <v>0</v>
      </c>
      <c r="AC436" s="1">
        <v>0</v>
      </c>
      <c r="AD436" s="1">
        <v>0</v>
      </c>
      <c r="AE436" s="1">
        <v>318600</v>
      </c>
      <c r="AF436" s="17">
        <v>44159</v>
      </c>
      <c r="AG436" s="17">
        <v>47081</v>
      </c>
      <c r="AH436" s="1">
        <v>318600</v>
      </c>
      <c r="AI436" s="16">
        <f t="shared" si="24"/>
        <v>2.3205479452054796</v>
      </c>
      <c r="AJ436" s="16">
        <f t="shared" si="26"/>
        <v>8.0054794520547947</v>
      </c>
      <c r="AK436" s="19">
        <v>5.9299999999999999E-2</v>
      </c>
      <c r="AL436" s="16">
        <f t="shared" si="25"/>
        <v>2.3205479452054796</v>
      </c>
      <c r="AM436" s="16">
        <f t="shared" si="27"/>
        <v>8.0054794520547947</v>
      </c>
      <c r="AN436" s="19">
        <v>5.9299999999999999E-2</v>
      </c>
      <c r="AO436" t="s">
        <v>721</v>
      </c>
      <c r="AP436" t="s">
        <v>722</v>
      </c>
      <c r="AQ436" s="20">
        <v>46234</v>
      </c>
    </row>
    <row r="437" spans="1:43" x14ac:dyDescent="0.3">
      <c r="A437" t="s">
        <v>1356</v>
      </c>
      <c r="B437" t="s">
        <v>1357</v>
      </c>
      <c r="C437">
        <v>1</v>
      </c>
      <c r="D437" t="s">
        <v>255</v>
      </c>
      <c r="E437" t="s">
        <v>716</v>
      </c>
      <c r="F437" t="s">
        <v>717</v>
      </c>
      <c r="G437" t="s">
        <v>213</v>
      </c>
      <c r="H437" t="s">
        <v>214</v>
      </c>
      <c r="I437" t="s">
        <v>724</v>
      </c>
      <c r="J437" t="s">
        <v>725</v>
      </c>
      <c r="K437" t="s">
        <v>726</v>
      </c>
      <c r="L437" t="s">
        <v>719</v>
      </c>
      <c r="M437" t="s">
        <v>720</v>
      </c>
      <c r="N437">
        <v>1</v>
      </c>
      <c r="O437">
        <v>1</v>
      </c>
      <c r="P437">
        <v>1</v>
      </c>
      <c r="Q437">
        <v>1</v>
      </c>
      <c r="R437">
        <v>1</v>
      </c>
      <c r="S437">
        <v>1</v>
      </c>
      <c r="T437">
        <v>0</v>
      </c>
      <c r="U437">
        <v>0</v>
      </c>
      <c r="V437">
        <v>0</v>
      </c>
      <c r="W437" s="1">
        <v>114575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114575</v>
      </c>
      <c r="AF437" s="17">
        <v>44050</v>
      </c>
      <c r="AG437" s="17">
        <v>46606</v>
      </c>
      <c r="AH437" s="1">
        <v>114575</v>
      </c>
      <c r="AI437" s="16">
        <f t="shared" si="24"/>
        <v>1.0191780821917809</v>
      </c>
      <c r="AJ437" s="16">
        <f t="shared" si="26"/>
        <v>7.0027397260273974</v>
      </c>
      <c r="AK437" s="19">
        <v>7.5481999999999994E-2</v>
      </c>
      <c r="AL437" s="16">
        <f t="shared" si="25"/>
        <v>1.0191780821917809</v>
      </c>
      <c r="AM437" s="16">
        <f t="shared" si="27"/>
        <v>7.0027397260273974</v>
      </c>
      <c r="AN437" s="19">
        <v>7.5481999999999994E-2</v>
      </c>
      <c r="AO437" t="s">
        <v>721</v>
      </c>
      <c r="AP437" t="s">
        <v>722</v>
      </c>
      <c r="AQ437" s="20">
        <v>46234</v>
      </c>
    </row>
    <row r="438" spans="1:43" x14ac:dyDescent="0.3">
      <c r="A438" t="s">
        <v>1358</v>
      </c>
      <c r="B438" t="s">
        <v>1359</v>
      </c>
      <c r="C438">
        <v>6</v>
      </c>
      <c r="D438" t="s">
        <v>255</v>
      </c>
      <c r="E438" t="s">
        <v>716</v>
      </c>
      <c r="F438" t="s">
        <v>717</v>
      </c>
      <c r="G438" t="s">
        <v>215</v>
      </c>
      <c r="H438" t="s">
        <v>214</v>
      </c>
      <c r="I438" t="s">
        <v>832</v>
      </c>
      <c r="J438" t="s">
        <v>725</v>
      </c>
      <c r="K438" t="s">
        <v>833</v>
      </c>
      <c r="L438" t="s">
        <v>719</v>
      </c>
      <c r="M438" t="s">
        <v>720</v>
      </c>
      <c r="N438">
        <v>1</v>
      </c>
      <c r="O438">
        <v>1</v>
      </c>
      <c r="P438">
        <v>1</v>
      </c>
      <c r="Q438">
        <v>1</v>
      </c>
      <c r="R438">
        <v>1</v>
      </c>
      <c r="S438">
        <v>1</v>
      </c>
      <c r="T438">
        <v>0</v>
      </c>
      <c r="U438">
        <v>0</v>
      </c>
      <c r="V438">
        <v>0</v>
      </c>
      <c r="W438" s="1">
        <v>958307.5</v>
      </c>
      <c r="X438" s="1">
        <v>0</v>
      </c>
      <c r="Y438" s="1">
        <v>0</v>
      </c>
      <c r="Z438" s="1">
        <v>4280.4399999999996</v>
      </c>
      <c r="AA438" s="1">
        <v>0</v>
      </c>
      <c r="AB438" s="1">
        <v>0</v>
      </c>
      <c r="AC438" s="1">
        <v>0</v>
      </c>
      <c r="AD438" s="1">
        <v>0</v>
      </c>
      <c r="AE438" s="1">
        <v>958307.5</v>
      </c>
      <c r="AF438" s="17">
        <v>44162</v>
      </c>
      <c r="AG438" s="17">
        <v>46353</v>
      </c>
      <c r="AH438" s="1">
        <v>1916615</v>
      </c>
      <c r="AI438" s="16">
        <f t="shared" si="24"/>
        <v>0.32602739726027397</v>
      </c>
      <c r="AJ438" s="16">
        <f t="shared" si="26"/>
        <v>6.0027397260273974</v>
      </c>
      <c r="AK438" s="19">
        <v>5.3600000000000002E-2</v>
      </c>
      <c r="AL438" s="16">
        <f t="shared" si="25"/>
        <v>0.32602739726027397</v>
      </c>
      <c r="AM438" s="16">
        <f t="shared" si="27"/>
        <v>6.0027397260273974</v>
      </c>
      <c r="AN438" s="19">
        <v>5.3600000000000002E-2</v>
      </c>
      <c r="AO438" t="s">
        <v>721</v>
      </c>
      <c r="AP438" t="s">
        <v>722</v>
      </c>
      <c r="AQ438" s="20">
        <v>46234</v>
      </c>
    </row>
    <row r="439" spans="1:43" x14ac:dyDescent="0.3">
      <c r="A439" t="s">
        <v>1360</v>
      </c>
      <c r="B439" t="s">
        <v>1359</v>
      </c>
      <c r="C439">
        <v>7</v>
      </c>
      <c r="D439" t="s">
        <v>255</v>
      </c>
      <c r="E439" t="s">
        <v>716</v>
      </c>
      <c r="F439" t="s">
        <v>717</v>
      </c>
      <c r="G439" t="s">
        <v>215</v>
      </c>
      <c r="H439" t="s">
        <v>214</v>
      </c>
      <c r="I439" t="s">
        <v>832</v>
      </c>
      <c r="J439" t="s">
        <v>725</v>
      </c>
      <c r="K439" t="s">
        <v>833</v>
      </c>
      <c r="L439" t="s">
        <v>719</v>
      </c>
      <c r="M439" t="s">
        <v>720</v>
      </c>
      <c r="N439">
        <v>1</v>
      </c>
      <c r="O439">
        <v>1</v>
      </c>
      <c r="P439">
        <v>1</v>
      </c>
      <c r="Q439">
        <v>1</v>
      </c>
      <c r="R439">
        <v>1</v>
      </c>
      <c r="S439">
        <v>1</v>
      </c>
      <c r="T439">
        <v>0</v>
      </c>
      <c r="U439">
        <v>0</v>
      </c>
      <c r="V439">
        <v>0</v>
      </c>
      <c r="W439" s="1">
        <v>2099367.5</v>
      </c>
      <c r="X439" s="1">
        <v>0</v>
      </c>
      <c r="Y439" s="1">
        <v>0</v>
      </c>
      <c r="Z439" s="1">
        <v>9867.0300000000007</v>
      </c>
      <c r="AA439" s="1">
        <v>0</v>
      </c>
      <c r="AB439" s="1">
        <v>0</v>
      </c>
      <c r="AC439" s="1">
        <v>0</v>
      </c>
      <c r="AD439" s="1">
        <v>0</v>
      </c>
      <c r="AE439" s="1">
        <v>2099367.5</v>
      </c>
      <c r="AF439" s="17">
        <v>44162</v>
      </c>
      <c r="AG439" s="17">
        <v>46718</v>
      </c>
      <c r="AH439" s="1">
        <v>2099367.5</v>
      </c>
      <c r="AI439" s="16">
        <f t="shared" si="24"/>
        <v>1.3260273972602741</v>
      </c>
      <c r="AJ439" s="16">
        <f t="shared" si="26"/>
        <v>7.0027397260273974</v>
      </c>
      <c r="AK439" s="19">
        <v>5.6399999999999999E-2</v>
      </c>
      <c r="AL439" s="16">
        <f t="shared" si="25"/>
        <v>1.3260273972602741</v>
      </c>
      <c r="AM439" s="16">
        <f t="shared" si="27"/>
        <v>7.0027397260273974</v>
      </c>
      <c r="AN439" s="19">
        <v>5.6399999999999999E-2</v>
      </c>
      <c r="AO439" t="s">
        <v>721</v>
      </c>
      <c r="AP439" t="s">
        <v>722</v>
      </c>
      <c r="AQ439" s="20">
        <v>46234</v>
      </c>
    </row>
    <row r="440" spans="1:43" x14ac:dyDescent="0.3">
      <c r="A440" t="s">
        <v>1361</v>
      </c>
      <c r="B440" t="s">
        <v>1359</v>
      </c>
      <c r="C440">
        <v>8</v>
      </c>
      <c r="D440" t="s">
        <v>255</v>
      </c>
      <c r="E440" t="s">
        <v>716</v>
      </c>
      <c r="F440" t="s">
        <v>717</v>
      </c>
      <c r="G440" t="s">
        <v>215</v>
      </c>
      <c r="H440" t="s">
        <v>214</v>
      </c>
      <c r="I440" t="s">
        <v>832</v>
      </c>
      <c r="J440" t="s">
        <v>725</v>
      </c>
      <c r="K440" t="s">
        <v>833</v>
      </c>
      <c r="L440" t="s">
        <v>719</v>
      </c>
      <c r="M440" t="s">
        <v>720</v>
      </c>
      <c r="N440">
        <v>1</v>
      </c>
      <c r="O440">
        <v>1</v>
      </c>
      <c r="P440">
        <v>1</v>
      </c>
      <c r="Q440">
        <v>1</v>
      </c>
      <c r="R440">
        <v>1</v>
      </c>
      <c r="S440">
        <v>1</v>
      </c>
      <c r="T440">
        <v>0</v>
      </c>
      <c r="U440">
        <v>0</v>
      </c>
      <c r="V440">
        <v>0</v>
      </c>
      <c r="W440" s="1">
        <v>1105512.5</v>
      </c>
      <c r="X440" s="1">
        <v>0</v>
      </c>
      <c r="Y440" s="1">
        <v>0</v>
      </c>
      <c r="Z440" s="1">
        <v>5463.07</v>
      </c>
      <c r="AA440" s="1">
        <v>0</v>
      </c>
      <c r="AB440" s="1">
        <v>0</v>
      </c>
      <c r="AC440" s="1">
        <v>0</v>
      </c>
      <c r="AD440" s="1">
        <v>0</v>
      </c>
      <c r="AE440" s="1">
        <v>1105512.5</v>
      </c>
      <c r="AF440" s="17">
        <v>44162</v>
      </c>
      <c r="AG440" s="17">
        <v>47084</v>
      </c>
      <c r="AH440" s="1">
        <v>1105512.5</v>
      </c>
      <c r="AI440" s="16">
        <f t="shared" si="24"/>
        <v>2.3287671232876712</v>
      </c>
      <c r="AJ440" s="16">
        <f t="shared" si="26"/>
        <v>8.0054794520547947</v>
      </c>
      <c r="AK440" s="19">
        <v>5.9299999999999999E-2</v>
      </c>
      <c r="AL440" s="16">
        <f t="shared" si="25"/>
        <v>2.3287671232876712</v>
      </c>
      <c r="AM440" s="16">
        <f t="shared" si="27"/>
        <v>8.0054794520547947</v>
      </c>
      <c r="AN440" s="19">
        <v>5.9299999999999999E-2</v>
      </c>
      <c r="AO440" t="s">
        <v>721</v>
      </c>
      <c r="AP440" t="s">
        <v>722</v>
      </c>
      <c r="AQ440" s="20">
        <v>46234</v>
      </c>
    </row>
    <row r="441" spans="1:43" x14ac:dyDescent="0.3">
      <c r="A441" t="s">
        <v>1362</v>
      </c>
      <c r="B441" t="s">
        <v>1363</v>
      </c>
      <c r="C441">
        <v>5</v>
      </c>
      <c r="D441" t="s">
        <v>255</v>
      </c>
      <c r="E441" t="s">
        <v>716</v>
      </c>
      <c r="F441" t="s">
        <v>717</v>
      </c>
      <c r="G441" t="s">
        <v>215</v>
      </c>
      <c r="H441" t="s">
        <v>214</v>
      </c>
      <c r="I441" t="s">
        <v>832</v>
      </c>
      <c r="J441" t="s">
        <v>725</v>
      </c>
      <c r="K441" t="s">
        <v>833</v>
      </c>
      <c r="L441" t="s">
        <v>719</v>
      </c>
      <c r="M441" t="s">
        <v>720</v>
      </c>
      <c r="N441">
        <v>1</v>
      </c>
      <c r="O441">
        <v>1</v>
      </c>
      <c r="P441">
        <v>1</v>
      </c>
      <c r="Q441">
        <v>1</v>
      </c>
      <c r="R441">
        <v>1</v>
      </c>
      <c r="S441">
        <v>1</v>
      </c>
      <c r="T441">
        <v>0</v>
      </c>
      <c r="U441">
        <v>0</v>
      </c>
      <c r="V441">
        <v>0</v>
      </c>
      <c r="W441" s="1">
        <v>181425</v>
      </c>
      <c r="X441" s="1">
        <v>0</v>
      </c>
      <c r="Y441" s="1">
        <v>0</v>
      </c>
      <c r="Z441" s="1">
        <v>810.36</v>
      </c>
      <c r="AA441" s="1">
        <v>0</v>
      </c>
      <c r="AB441" s="1">
        <v>0</v>
      </c>
      <c r="AC441" s="1">
        <v>0</v>
      </c>
      <c r="AD441" s="1">
        <v>0</v>
      </c>
      <c r="AE441" s="1">
        <v>181425</v>
      </c>
      <c r="AF441" s="17">
        <v>44169</v>
      </c>
      <c r="AG441" s="17">
        <v>46360</v>
      </c>
      <c r="AH441" s="1">
        <v>362850</v>
      </c>
      <c r="AI441" s="16">
        <f t="shared" si="24"/>
        <v>0.34520547945205482</v>
      </c>
      <c r="AJ441" s="16">
        <f t="shared" si="26"/>
        <v>6.0027397260273974</v>
      </c>
      <c r="AK441" s="19">
        <v>5.3600000000000002E-2</v>
      </c>
      <c r="AL441" s="16">
        <f t="shared" si="25"/>
        <v>0.34520547945205482</v>
      </c>
      <c r="AM441" s="16">
        <f t="shared" si="27"/>
        <v>6.0027397260273974</v>
      </c>
      <c r="AN441" s="19">
        <v>5.3600000000000002E-2</v>
      </c>
      <c r="AO441" t="s">
        <v>721</v>
      </c>
      <c r="AP441" t="s">
        <v>722</v>
      </c>
      <c r="AQ441" s="20">
        <v>46234</v>
      </c>
    </row>
    <row r="442" spans="1:43" x14ac:dyDescent="0.3">
      <c r="A442" t="s">
        <v>1364</v>
      </c>
      <c r="B442" t="s">
        <v>1363</v>
      </c>
      <c r="C442">
        <v>6</v>
      </c>
      <c r="D442" t="s">
        <v>255</v>
      </c>
      <c r="E442" t="s">
        <v>716</v>
      </c>
      <c r="F442" t="s">
        <v>717</v>
      </c>
      <c r="G442" t="s">
        <v>215</v>
      </c>
      <c r="H442" t="s">
        <v>214</v>
      </c>
      <c r="I442" t="s">
        <v>832</v>
      </c>
      <c r="J442" t="s">
        <v>725</v>
      </c>
      <c r="K442" t="s">
        <v>833</v>
      </c>
      <c r="L442" t="s">
        <v>719</v>
      </c>
      <c r="M442" t="s">
        <v>720</v>
      </c>
      <c r="N442">
        <v>1</v>
      </c>
      <c r="O442">
        <v>1</v>
      </c>
      <c r="P442">
        <v>1</v>
      </c>
      <c r="Q442">
        <v>1</v>
      </c>
      <c r="R442">
        <v>1</v>
      </c>
      <c r="S442">
        <v>1</v>
      </c>
      <c r="T442">
        <v>0</v>
      </c>
      <c r="U442">
        <v>0</v>
      </c>
      <c r="V442">
        <v>0</v>
      </c>
      <c r="W442" s="1">
        <v>2556027.5</v>
      </c>
      <c r="X442" s="1">
        <v>0</v>
      </c>
      <c r="Y442" s="1">
        <v>0</v>
      </c>
      <c r="Z442" s="1">
        <v>12013.33</v>
      </c>
      <c r="AA442" s="1">
        <v>0</v>
      </c>
      <c r="AB442" s="1">
        <v>0</v>
      </c>
      <c r="AC442" s="1">
        <v>0</v>
      </c>
      <c r="AD442" s="1">
        <v>0</v>
      </c>
      <c r="AE442" s="1">
        <v>2556027.5</v>
      </c>
      <c r="AF442" s="17">
        <v>44169</v>
      </c>
      <c r="AG442" s="17">
        <v>46725</v>
      </c>
      <c r="AH442" s="1">
        <v>2556027.5</v>
      </c>
      <c r="AI442" s="16">
        <f t="shared" si="24"/>
        <v>1.3452054794520547</v>
      </c>
      <c r="AJ442" s="16">
        <f t="shared" si="26"/>
        <v>7.0027397260273974</v>
      </c>
      <c r="AK442" s="19">
        <v>5.6399999999999999E-2</v>
      </c>
      <c r="AL442" s="16">
        <f t="shared" si="25"/>
        <v>1.3452054794520547</v>
      </c>
      <c r="AM442" s="16">
        <f t="shared" si="27"/>
        <v>7.0027397260273974</v>
      </c>
      <c r="AN442" s="19">
        <v>5.6399999999999999E-2</v>
      </c>
      <c r="AO442" t="s">
        <v>721</v>
      </c>
      <c r="AP442" t="s">
        <v>722</v>
      </c>
      <c r="AQ442" s="20">
        <v>46234</v>
      </c>
    </row>
    <row r="443" spans="1:43" x14ac:dyDescent="0.3">
      <c r="A443" t="s">
        <v>1365</v>
      </c>
      <c r="B443" t="s">
        <v>1363</v>
      </c>
      <c r="C443">
        <v>7</v>
      </c>
      <c r="D443" t="s">
        <v>255</v>
      </c>
      <c r="E443" t="s">
        <v>716</v>
      </c>
      <c r="F443" t="s">
        <v>717</v>
      </c>
      <c r="G443" t="s">
        <v>215</v>
      </c>
      <c r="H443" t="s">
        <v>214</v>
      </c>
      <c r="I443" t="s">
        <v>832</v>
      </c>
      <c r="J443" t="s">
        <v>725</v>
      </c>
      <c r="K443" t="s">
        <v>833</v>
      </c>
      <c r="L443" t="s">
        <v>719</v>
      </c>
      <c r="M443" t="s">
        <v>720</v>
      </c>
      <c r="N443">
        <v>1</v>
      </c>
      <c r="O443">
        <v>1</v>
      </c>
      <c r="P443">
        <v>1</v>
      </c>
      <c r="Q443">
        <v>1</v>
      </c>
      <c r="R443">
        <v>1</v>
      </c>
      <c r="S443">
        <v>1</v>
      </c>
      <c r="T443">
        <v>0</v>
      </c>
      <c r="U443">
        <v>0</v>
      </c>
      <c r="V443">
        <v>0</v>
      </c>
      <c r="W443" s="1">
        <v>1548160</v>
      </c>
      <c r="X443" s="1">
        <v>0</v>
      </c>
      <c r="Y443" s="1">
        <v>0</v>
      </c>
      <c r="Z443" s="1">
        <v>7650.49</v>
      </c>
      <c r="AA443" s="1">
        <v>0</v>
      </c>
      <c r="AB443" s="1">
        <v>0</v>
      </c>
      <c r="AC443" s="1">
        <v>0</v>
      </c>
      <c r="AD443" s="1">
        <v>0</v>
      </c>
      <c r="AE443" s="1">
        <v>1548160</v>
      </c>
      <c r="AF443" s="17">
        <v>44169</v>
      </c>
      <c r="AG443" s="17">
        <v>47091</v>
      </c>
      <c r="AH443" s="1">
        <v>1548160</v>
      </c>
      <c r="AI443" s="16">
        <f t="shared" si="24"/>
        <v>2.3479452054794518</v>
      </c>
      <c r="AJ443" s="16">
        <f t="shared" si="26"/>
        <v>8.0054794520547947</v>
      </c>
      <c r="AK443" s="19">
        <v>5.9299999999999999E-2</v>
      </c>
      <c r="AL443" s="16">
        <f t="shared" si="25"/>
        <v>2.3479452054794518</v>
      </c>
      <c r="AM443" s="16">
        <f t="shared" si="27"/>
        <v>8.0054794520547947</v>
      </c>
      <c r="AN443" s="19">
        <v>5.9299999999999999E-2</v>
      </c>
      <c r="AO443" t="s">
        <v>721</v>
      </c>
      <c r="AP443" t="s">
        <v>722</v>
      </c>
      <c r="AQ443" s="20">
        <v>46234</v>
      </c>
    </row>
    <row r="444" spans="1:43" x14ac:dyDescent="0.3">
      <c r="A444" t="s">
        <v>1366</v>
      </c>
      <c r="B444" t="s">
        <v>1363</v>
      </c>
      <c r="C444">
        <v>8</v>
      </c>
      <c r="D444" t="s">
        <v>255</v>
      </c>
      <c r="E444" t="s">
        <v>716</v>
      </c>
      <c r="F444" t="s">
        <v>717</v>
      </c>
      <c r="G444" t="s">
        <v>215</v>
      </c>
      <c r="H444" t="s">
        <v>214</v>
      </c>
      <c r="I444" t="s">
        <v>832</v>
      </c>
      <c r="J444" t="s">
        <v>725</v>
      </c>
      <c r="K444" t="s">
        <v>833</v>
      </c>
      <c r="L444" t="s">
        <v>719</v>
      </c>
      <c r="M444" t="s">
        <v>720</v>
      </c>
      <c r="N444">
        <v>1</v>
      </c>
      <c r="O444">
        <v>1</v>
      </c>
      <c r="P444">
        <v>1</v>
      </c>
      <c r="Q444">
        <v>1</v>
      </c>
      <c r="R444">
        <v>1</v>
      </c>
      <c r="S444">
        <v>1</v>
      </c>
      <c r="T444">
        <v>0</v>
      </c>
      <c r="U444">
        <v>0</v>
      </c>
      <c r="V444">
        <v>0</v>
      </c>
      <c r="W444" s="1">
        <v>346772.5</v>
      </c>
      <c r="X444" s="1">
        <v>0</v>
      </c>
      <c r="Y444" s="1">
        <v>0</v>
      </c>
      <c r="Z444" s="1">
        <v>1794.55</v>
      </c>
      <c r="AA444" s="1">
        <v>0</v>
      </c>
      <c r="AB444" s="1">
        <v>0</v>
      </c>
      <c r="AC444" s="1">
        <v>0</v>
      </c>
      <c r="AD444" s="1">
        <v>0</v>
      </c>
      <c r="AE444" s="1">
        <v>346772.5</v>
      </c>
      <c r="AF444" s="17">
        <v>44169</v>
      </c>
      <c r="AG444" s="17">
        <v>47456</v>
      </c>
      <c r="AH444" s="1">
        <v>346772.5</v>
      </c>
      <c r="AI444" s="16">
        <f t="shared" si="24"/>
        <v>3.3479452054794518</v>
      </c>
      <c r="AJ444" s="16">
        <f t="shared" si="26"/>
        <v>9.0054794520547947</v>
      </c>
      <c r="AK444" s="19">
        <v>6.2100000000000002E-2</v>
      </c>
      <c r="AL444" s="16">
        <f t="shared" si="25"/>
        <v>3.3479452054794518</v>
      </c>
      <c r="AM444" s="16">
        <f t="shared" si="27"/>
        <v>9.0054794520547947</v>
      </c>
      <c r="AN444" s="19">
        <v>6.2100000000000002E-2</v>
      </c>
      <c r="AO444" t="s">
        <v>721</v>
      </c>
      <c r="AP444" t="s">
        <v>722</v>
      </c>
      <c r="AQ444" s="20">
        <v>46234</v>
      </c>
    </row>
    <row r="445" spans="1:43" x14ac:dyDescent="0.3">
      <c r="A445" t="s">
        <v>1367</v>
      </c>
      <c r="B445" t="s">
        <v>1363</v>
      </c>
      <c r="C445">
        <v>9</v>
      </c>
      <c r="D445" t="s">
        <v>255</v>
      </c>
      <c r="E445" t="s">
        <v>716</v>
      </c>
      <c r="F445" t="s">
        <v>717</v>
      </c>
      <c r="G445" t="s">
        <v>215</v>
      </c>
      <c r="H445" t="s">
        <v>214</v>
      </c>
      <c r="I445" t="s">
        <v>832</v>
      </c>
      <c r="J445" t="s">
        <v>725</v>
      </c>
      <c r="K445" t="s">
        <v>833</v>
      </c>
      <c r="L445" t="s">
        <v>719</v>
      </c>
      <c r="M445" t="s">
        <v>720</v>
      </c>
      <c r="N445">
        <v>1</v>
      </c>
      <c r="O445">
        <v>1</v>
      </c>
      <c r="P445">
        <v>1</v>
      </c>
      <c r="Q445">
        <v>1</v>
      </c>
      <c r="R445">
        <v>1</v>
      </c>
      <c r="S445">
        <v>1</v>
      </c>
      <c r="T445">
        <v>0</v>
      </c>
      <c r="U445">
        <v>0</v>
      </c>
      <c r="V445">
        <v>0</v>
      </c>
      <c r="W445" s="1">
        <v>92040</v>
      </c>
      <c r="X445" s="1">
        <v>0</v>
      </c>
      <c r="Y445" s="1">
        <v>0</v>
      </c>
      <c r="Z445" s="1">
        <v>498.55</v>
      </c>
      <c r="AA445" s="1">
        <v>0</v>
      </c>
      <c r="AB445" s="1">
        <v>0</v>
      </c>
      <c r="AC445" s="1">
        <v>0</v>
      </c>
      <c r="AD445" s="1">
        <v>0</v>
      </c>
      <c r="AE445" s="1">
        <v>92040</v>
      </c>
      <c r="AF445" s="17">
        <v>44169</v>
      </c>
      <c r="AG445" s="17">
        <v>47821</v>
      </c>
      <c r="AH445" s="1">
        <v>92040</v>
      </c>
      <c r="AI445" s="16">
        <f t="shared" si="24"/>
        <v>4.3479452054794523</v>
      </c>
      <c r="AJ445" s="16">
        <f t="shared" si="26"/>
        <v>10.005479452054795</v>
      </c>
      <c r="AK445" s="19">
        <v>6.5000000000000002E-2</v>
      </c>
      <c r="AL445" s="16">
        <f t="shared" si="25"/>
        <v>4.3479452054794523</v>
      </c>
      <c r="AM445" s="16">
        <f t="shared" si="27"/>
        <v>10.005479452054795</v>
      </c>
      <c r="AN445" s="19">
        <v>6.5000000000000002E-2</v>
      </c>
      <c r="AO445" t="s">
        <v>721</v>
      </c>
      <c r="AP445" t="s">
        <v>722</v>
      </c>
      <c r="AQ445" s="20">
        <v>46234</v>
      </c>
    </row>
    <row r="446" spans="1:43" x14ac:dyDescent="0.3">
      <c r="A446" t="s">
        <v>1368</v>
      </c>
      <c r="B446" t="s">
        <v>1369</v>
      </c>
      <c r="C446">
        <v>1</v>
      </c>
      <c r="D446" t="s">
        <v>255</v>
      </c>
      <c r="E446" t="s">
        <v>716</v>
      </c>
      <c r="F446" t="s">
        <v>717</v>
      </c>
      <c r="G446" t="s">
        <v>213</v>
      </c>
      <c r="H446" t="s">
        <v>214</v>
      </c>
      <c r="I446" t="s">
        <v>724</v>
      </c>
      <c r="J446" t="s">
        <v>725</v>
      </c>
      <c r="K446" t="s">
        <v>726</v>
      </c>
      <c r="L446" t="s">
        <v>719</v>
      </c>
      <c r="M446" t="s">
        <v>720</v>
      </c>
      <c r="N446">
        <v>1</v>
      </c>
      <c r="O446">
        <v>1</v>
      </c>
      <c r="P446">
        <v>1</v>
      </c>
      <c r="Q446">
        <v>1</v>
      </c>
      <c r="R446">
        <v>1</v>
      </c>
      <c r="S446">
        <v>1</v>
      </c>
      <c r="T446">
        <v>0</v>
      </c>
      <c r="U446">
        <v>0</v>
      </c>
      <c r="V446">
        <v>0</v>
      </c>
      <c r="W446" s="1">
        <v>12932.71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12932.71</v>
      </c>
      <c r="AF446" s="17">
        <v>44050</v>
      </c>
      <c r="AG446" s="17">
        <v>46606</v>
      </c>
      <c r="AH446" s="1">
        <v>12932.71</v>
      </c>
      <c r="AI446" s="16">
        <f t="shared" si="24"/>
        <v>1.0191780821917809</v>
      </c>
      <c r="AJ446" s="16">
        <f t="shared" si="26"/>
        <v>7.0027397260273974</v>
      </c>
      <c r="AK446" s="19">
        <v>7.5481999999999994E-2</v>
      </c>
      <c r="AL446" s="16">
        <f t="shared" si="25"/>
        <v>1.0191780821917809</v>
      </c>
      <c r="AM446" s="16">
        <f t="shared" si="27"/>
        <v>7.0027397260273974</v>
      </c>
      <c r="AN446" s="19">
        <v>7.5481999999999994E-2</v>
      </c>
      <c r="AO446" t="s">
        <v>721</v>
      </c>
      <c r="AP446" t="s">
        <v>722</v>
      </c>
      <c r="AQ446" s="20">
        <v>46234</v>
      </c>
    </row>
    <row r="447" spans="1:43" x14ac:dyDescent="0.3">
      <c r="A447" t="s">
        <v>1370</v>
      </c>
      <c r="B447" t="s">
        <v>1371</v>
      </c>
      <c r="C447">
        <v>1</v>
      </c>
      <c r="D447" t="s">
        <v>255</v>
      </c>
      <c r="E447" t="s">
        <v>716</v>
      </c>
      <c r="F447" t="s">
        <v>717</v>
      </c>
      <c r="G447" t="s">
        <v>213</v>
      </c>
      <c r="H447" t="s">
        <v>214</v>
      </c>
      <c r="I447" t="s">
        <v>724</v>
      </c>
      <c r="J447" t="s">
        <v>725</v>
      </c>
      <c r="K447" t="s">
        <v>726</v>
      </c>
      <c r="L447" t="s">
        <v>719</v>
      </c>
      <c r="M447" t="s">
        <v>720</v>
      </c>
      <c r="N447">
        <v>1</v>
      </c>
      <c r="O447">
        <v>1</v>
      </c>
      <c r="P447">
        <v>1</v>
      </c>
      <c r="Q447">
        <v>1</v>
      </c>
      <c r="R447">
        <v>1</v>
      </c>
      <c r="S447">
        <v>1</v>
      </c>
      <c r="T447">
        <v>0</v>
      </c>
      <c r="U447">
        <v>0</v>
      </c>
      <c r="V447">
        <v>0</v>
      </c>
      <c r="W447" s="1">
        <v>787071.04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787071.04</v>
      </c>
      <c r="AF447" s="17">
        <v>44050</v>
      </c>
      <c r="AG447" s="17">
        <v>46606</v>
      </c>
      <c r="AH447" s="1">
        <v>787071.04</v>
      </c>
      <c r="AI447" s="16">
        <f t="shared" si="24"/>
        <v>1.0191780821917809</v>
      </c>
      <c r="AJ447" s="16">
        <f t="shared" si="26"/>
        <v>7.0027397260273974</v>
      </c>
      <c r="AK447" s="19">
        <v>7.5481999999999994E-2</v>
      </c>
      <c r="AL447" s="16">
        <f t="shared" si="25"/>
        <v>1.0191780821917809</v>
      </c>
      <c r="AM447" s="16">
        <f t="shared" si="27"/>
        <v>7.0027397260273974</v>
      </c>
      <c r="AN447" s="19">
        <v>7.5481999999999994E-2</v>
      </c>
      <c r="AO447" t="s">
        <v>721</v>
      </c>
      <c r="AP447" t="s">
        <v>722</v>
      </c>
      <c r="AQ447" s="20">
        <v>46234</v>
      </c>
    </row>
    <row r="448" spans="1:43" x14ac:dyDescent="0.3">
      <c r="A448" t="s">
        <v>1372</v>
      </c>
      <c r="B448" t="s">
        <v>1373</v>
      </c>
      <c r="C448">
        <v>1</v>
      </c>
      <c r="D448" t="s">
        <v>255</v>
      </c>
      <c r="E448" t="s">
        <v>716</v>
      </c>
      <c r="F448" t="s">
        <v>717</v>
      </c>
      <c r="G448" t="s">
        <v>203</v>
      </c>
      <c r="H448" t="s">
        <v>218</v>
      </c>
      <c r="I448" t="s">
        <v>210</v>
      </c>
      <c r="J448" t="s">
        <v>718</v>
      </c>
      <c r="K448" t="s">
        <v>755</v>
      </c>
      <c r="L448" t="s">
        <v>719</v>
      </c>
      <c r="M448" t="s">
        <v>720</v>
      </c>
      <c r="N448">
        <v>1</v>
      </c>
      <c r="O448">
        <v>1</v>
      </c>
      <c r="P448">
        <v>1</v>
      </c>
      <c r="Q448">
        <v>0</v>
      </c>
      <c r="R448">
        <v>0</v>
      </c>
      <c r="S448">
        <v>1</v>
      </c>
      <c r="T448">
        <v>1</v>
      </c>
      <c r="U448">
        <v>1</v>
      </c>
      <c r="V448">
        <v>0</v>
      </c>
      <c r="W448" s="1">
        <v>183503106.19999999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183503106.19999999</v>
      </c>
      <c r="AF448" s="17">
        <v>44130</v>
      </c>
      <c r="AG448" s="17">
        <v>47782</v>
      </c>
      <c r="AH448" s="1">
        <v>183503106.19999999</v>
      </c>
      <c r="AI448" s="16">
        <f t="shared" si="24"/>
        <v>4.2410958904109588</v>
      </c>
      <c r="AJ448" s="16">
        <f t="shared" si="26"/>
        <v>10.005479452054795</v>
      </c>
      <c r="AK448" s="19">
        <v>7.8262999999999999E-2</v>
      </c>
      <c r="AL448" s="16">
        <f t="shared" si="25"/>
        <v>4.2410958904109588</v>
      </c>
      <c r="AM448" s="16">
        <f t="shared" si="27"/>
        <v>10.005479452054795</v>
      </c>
      <c r="AN448" s="19">
        <v>7.8262999999999999E-2</v>
      </c>
      <c r="AO448" t="s">
        <v>721</v>
      </c>
      <c r="AP448" t="s">
        <v>722</v>
      </c>
      <c r="AQ448" s="20">
        <v>46234</v>
      </c>
    </row>
    <row r="449" spans="1:43" x14ac:dyDescent="0.3">
      <c r="A449" t="s">
        <v>1374</v>
      </c>
      <c r="B449" t="s">
        <v>1375</v>
      </c>
      <c r="C449">
        <v>1</v>
      </c>
      <c r="D449" t="s">
        <v>255</v>
      </c>
      <c r="E449" t="s">
        <v>716</v>
      </c>
      <c r="F449" t="s">
        <v>717</v>
      </c>
      <c r="G449" t="s">
        <v>213</v>
      </c>
      <c r="H449" t="s">
        <v>214</v>
      </c>
      <c r="I449" t="s">
        <v>724</v>
      </c>
      <c r="J449" t="s">
        <v>725</v>
      </c>
      <c r="K449" t="s">
        <v>726</v>
      </c>
      <c r="L449" t="s">
        <v>719</v>
      </c>
      <c r="M449" t="s">
        <v>720</v>
      </c>
      <c r="N449">
        <v>1</v>
      </c>
      <c r="O449">
        <v>1</v>
      </c>
      <c r="P449">
        <v>1</v>
      </c>
      <c r="Q449">
        <v>1</v>
      </c>
      <c r="R449">
        <v>1</v>
      </c>
      <c r="S449">
        <v>1</v>
      </c>
      <c r="T449">
        <v>0</v>
      </c>
      <c r="U449">
        <v>0</v>
      </c>
      <c r="V449">
        <v>0</v>
      </c>
      <c r="W449" s="1">
        <v>372254.1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372254.1</v>
      </c>
      <c r="AF449" s="17">
        <v>44050</v>
      </c>
      <c r="AG449" s="17">
        <v>46606</v>
      </c>
      <c r="AH449" s="1">
        <v>372254.1</v>
      </c>
      <c r="AI449" s="16">
        <f t="shared" si="24"/>
        <v>1.0191780821917809</v>
      </c>
      <c r="AJ449" s="16">
        <f t="shared" si="26"/>
        <v>7.0027397260273974</v>
      </c>
      <c r="AK449" s="19">
        <v>7.5481999999999994E-2</v>
      </c>
      <c r="AL449" s="16">
        <f t="shared" si="25"/>
        <v>1.0191780821917809</v>
      </c>
      <c r="AM449" s="16">
        <f t="shared" si="27"/>
        <v>7.0027397260273974</v>
      </c>
      <c r="AN449" s="19">
        <v>7.5481999999999994E-2</v>
      </c>
      <c r="AO449" t="s">
        <v>721</v>
      </c>
      <c r="AP449" t="s">
        <v>722</v>
      </c>
      <c r="AQ449" s="20">
        <v>46234</v>
      </c>
    </row>
    <row r="450" spans="1:43" x14ac:dyDescent="0.3">
      <c r="A450" t="s">
        <v>1376</v>
      </c>
      <c r="B450" t="s">
        <v>1377</v>
      </c>
      <c r="C450">
        <v>1</v>
      </c>
      <c r="D450" t="s">
        <v>255</v>
      </c>
      <c r="E450" t="s">
        <v>716</v>
      </c>
      <c r="F450" t="s">
        <v>717</v>
      </c>
      <c r="G450" t="s">
        <v>219</v>
      </c>
      <c r="H450" t="s">
        <v>218</v>
      </c>
      <c r="I450" t="s">
        <v>210</v>
      </c>
      <c r="J450" t="s">
        <v>718</v>
      </c>
      <c r="K450" t="s">
        <v>219</v>
      </c>
      <c r="L450" t="s">
        <v>719</v>
      </c>
      <c r="M450" t="s">
        <v>720</v>
      </c>
      <c r="N450">
        <v>1</v>
      </c>
      <c r="O450">
        <v>1</v>
      </c>
      <c r="P450">
        <v>1</v>
      </c>
      <c r="Q450">
        <v>0</v>
      </c>
      <c r="R450">
        <v>0</v>
      </c>
      <c r="S450">
        <v>1</v>
      </c>
      <c r="T450">
        <v>1</v>
      </c>
      <c r="U450">
        <v>1</v>
      </c>
      <c r="V450">
        <v>0</v>
      </c>
      <c r="W450" s="1">
        <v>1523963.52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1523963.52</v>
      </c>
      <c r="AF450" s="17">
        <v>44186</v>
      </c>
      <c r="AG450" s="17">
        <v>46742</v>
      </c>
      <c r="AH450" s="1">
        <v>1523963.52</v>
      </c>
      <c r="AI450" s="16">
        <f t="shared" si="24"/>
        <v>1.3917808219178083</v>
      </c>
      <c r="AJ450" s="16">
        <f t="shared" si="26"/>
        <v>7.0027397260273974</v>
      </c>
      <c r="AK450" s="19">
        <v>7.5481999999999994E-2</v>
      </c>
      <c r="AL450" s="16">
        <f t="shared" si="25"/>
        <v>1.3917808219178083</v>
      </c>
      <c r="AM450" s="16">
        <f t="shared" si="27"/>
        <v>7.0027397260273974</v>
      </c>
      <c r="AN450" s="19">
        <v>7.5481999999999994E-2</v>
      </c>
      <c r="AO450" t="s">
        <v>721</v>
      </c>
      <c r="AP450" t="s">
        <v>722</v>
      </c>
      <c r="AQ450" s="20">
        <v>46234</v>
      </c>
    </row>
    <row r="451" spans="1:43" x14ac:dyDescent="0.3">
      <c r="A451" t="s">
        <v>1378</v>
      </c>
      <c r="B451" t="s">
        <v>1379</v>
      </c>
      <c r="C451">
        <v>6</v>
      </c>
      <c r="D451" t="s">
        <v>255</v>
      </c>
      <c r="E451" t="s">
        <v>716</v>
      </c>
      <c r="F451" t="s">
        <v>717</v>
      </c>
      <c r="G451" t="s">
        <v>215</v>
      </c>
      <c r="H451" t="s">
        <v>214</v>
      </c>
      <c r="I451" t="s">
        <v>832</v>
      </c>
      <c r="J451" t="s">
        <v>725</v>
      </c>
      <c r="K451" t="s">
        <v>833</v>
      </c>
      <c r="L451" t="s">
        <v>719</v>
      </c>
      <c r="M451" t="s">
        <v>720</v>
      </c>
      <c r="N451">
        <v>1</v>
      </c>
      <c r="O451">
        <v>1</v>
      </c>
      <c r="P451">
        <v>1</v>
      </c>
      <c r="Q451">
        <v>1</v>
      </c>
      <c r="R451">
        <v>1</v>
      </c>
      <c r="S451">
        <v>1</v>
      </c>
      <c r="T451">
        <v>0</v>
      </c>
      <c r="U451">
        <v>0</v>
      </c>
      <c r="V451">
        <v>0</v>
      </c>
      <c r="W451" s="1">
        <v>1372856.25</v>
      </c>
      <c r="X451" s="1">
        <v>0</v>
      </c>
      <c r="Y451" s="1">
        <v>0</v>
      </c>
      <c r="Z451" s="1">
        <v>6132.09</v>
      </c>
      <c r="AA451" s="1">
        <v>0</v>
      </c>
      <c r="AB451" s="1">
        <v>0</v>
      </c>
      <c r="AC451" s="1">
        <v>0</v>
      </c>
      <c r="AD451" s="1">
        <v>0</v>
      </c>
      <c r="AE451" s="1">
        <v>1372856.25</v>
      </c>
      <c r="AF451" s="17">
        <v>44188</v>
      </c>
      <c r="AG451" s="17">
        <v>46379</v>
      </c>
      <c r="AH451" s="1">
        <v>2745712.5</v>
      </c>
      <c r="AI451" s="16">
        <f t="shared" ref="AI451:AI514" si="28">(AG451-AQ451)/365</f>
        <v>0.39726027397260272</v>
      </c>
      <c r="AJ451" s="16">
        <f t="shared" si="26"/>
        <v>6.0027397260273974</v>
      </c>
      <c r="AK451" s="19">
        <v>5.3600000000000002E-2</v>
      </c>
      <c r="AL451" s="16">
        <f t="shared" ref="AL451:AL514" si="29">(AG451-AQ451)/365</f>
        <v>0.39726027397260272</v>
      </c>
      <c r="AM451" s="16">
        <f t="shared" si="27"/>
        <v>6.0027397260273974</v>
      </c>
      <c r="AN451" s="19">
        <v>5.3600000000000002E-2</v>
      </c>
      <c r="AO451" t="s">
        <v>721</v>
      </c>
      <c r="AP451" t="s">
        <v>722</v>
      </c>
      <c r="AQ451" s="20">
        <v>46234</v>
      </c>
    </row>
    <row r="452" spans="1:43" x14ac:dyDescent="0.3">
      <c r="A452" t="s">
        <v>1380</v>
      </c>
      <c r="B452" t="s">
        <v>1379</v>
      </c>
      <c r="C452">
        <v>7</v>
      </c>
      <c r="D452" t="s">
        <v>255</v>
      </c>
      <c r="E452" t="s">
        <v>716</v>
      </c>
      <c r="F452" t="s">
        <v>717</v>
      </c>
      <c r="G452" t="s">
        <v>215</v>
      </c>
      <c r="H452" t="s">
        <v>214</v>
      </c>
      <c r="I452" t="s">
        <v>832</v>
      </c>
      <c r="J452" t="s">
        <v>725</v>
      </c>
      <c r="K452" t="s">
        <v>833</v>
      </c>
      <c r="L452" t="s">
        <v>719</v>
      </c>
      <c r="M452" t="s">
        <v>720</v>
      </c>
      <c r="N452">
        <v>1</v>
      </c>
      <c r="O452">
        <v>1</v>
      </c>
      <c r="P452">
        <v>1</v>
      </c>
      <c r="Q452">
        <v>1</v>
      </c>
      <c r="R452">
        <v>1</v>
      </c>
      <c r="S452">
        <v>1</v>
      </c>
      <c r="T452">
        <v>0</v>
      </c>
      <c r="U452">
        <v>0</v>
      </c>
      <c r="V452">
        <v>0</v>
      </c>
      <c r="W452" s="1">
        <v>9553280</v>
      </c>
      <c r="X452" s="1">
        <v>0</v>
      </c>
      <c r="Y452" s="1">
        <v>0</v>
      </c>
      <c r="Z452" s="1">
        <v>44900.42</v>
      </c>
      <c r="AA452" s="1">
        <v>0</v>
      </c>
      <c r="AB452" s="1">
        <v>0</v>
      </c>
      <c r="AC452" s="1">
        <v>0</v>
      </c>
      <c r="AD452" s="1">
        <v>0</v>
      </c>
      <c r="AE452" s="1">
        <v>9553280</v>
      </c>
      <c r="AF452" s="17">
        <v>44188</v>
      </c>
      <c r="AG452" s="17">
        <v>46744</v>
      </c>
      <c r="AH452" s="1">
        <v>9553280</v>
      </c>
      <c r="AI452" s="16">
        <f t="shared" si="28"/>
        <v>1.3972602739726028</v>
      </c>
      <c r="AJ452" s="16">
        <f t="shared" ref="AJ452:AJ515" si="30">(AG452-AF452)/365</f>
        <v>7.0027397260273974</v>
      </c>
      <c r="AK452" s="19">
        <v>5.6399999999999999E-2</v>
      </c>
      <c r="AL452" s="16">
        <f t="shared" si="29"/>
        <v>1.3972602739726028</v>
      </c>
      <c r="AM452" s="16">
        <f t="shared" ref="AM452:AM515" si="31">(AG452-AF452)/365</f>
        <v>7.0027397260273974</v>
      </c>
      <c r="AN452" s="19">
        <v>5.6399999999999999E-2</v>
      </c>
      <c r="AO452" t="s">
        <v>721</v>
      </c>
      <c r="AP452" t="s">
        <v>722</v>
      </c>
      <c r="AQ452" s="20">
        <v>46234</v>
      </c>
    </row>
    <row r="453" spans="1:43" x14ac:dyDescent="0.3">
      <c r="A453" t="s">
        <v>1381</v>
      </c>
      <c r="B453" t="s">
        <v>1379</v>
      </c>
      <c r="C453">
        <v>8</v>
      </c>
      <c r="D453" t="s">
        <v>255</v>
      </c>
      <c r="E453" t="s">
        <v>716</v>
      </c>
      <c r="F453" t="s">
        <v>717</v>
      </c>
      <c r="G453" t="s">
        <v>215</v>
      </c>
      <c r="H453" t="s">
        <v>214</v>
      </c>
      <c r="I453" t="s">
        <v>832</v>
      </c>
      <c r="J453" t="s">
        <v>725</v>
      </c>
      <c r="K453" t="s">
        <v>833</v>
      </c>
      <c r="L453" t="s">
        <v>719</v>
      </c>
      <c r="M453" t="s">
        <v>720</v>
      </c>
      <c r="N453">
        <v>1</v>
      </c>
      <c r="O453">
        <v>1</v>
      </c>
      <c r="P453">
        <v>1</v>
      </c>
      <c r="Q453">
        <v>1</v>
      </c>
      <c r="R453">
        <v>1</v>
      </c>
      <c r="S453">
        <v>1</v>
      </c>
      <c r="T453">
        <v>0</v>
      </c>
      <c r="U453">
        <v>0</v>
      </c>
      <c r="V453">
        <v>0</v>
      </c>
      <c r="W453" s="1">
        <v>4651265</v>
      </c>
      <c r="X453" s="1">
        <v>0</v>
      </c>
      <c r="Y453" s="1">
        <v>0</v>
      </c>
      <c r="Z453" s="1">
        <v>22985</v>
      </c>
      <c r="AA453" s="1">
        <v>0</v>
      </c>
      <c r="AB453" s="1">
        <v>0</v>
      </c>
      <c r="AC453" s="1">
        <v>0</v>
      </c>
      <c r="AD453" s="1">
        <v>0</v>
      </c>
      <c r="AE453" s="1">
        <v>4651265</v>
      </c>
      <c r="AF453" s="17">
        <v>44188</v>
      </c>
      <c r="AG453" s="17">
        <v>47110</v>
      </c>
      <c r="AH453" s="1">
        <v>4651265</v>
      </c>
      <c r="AI453" s="16">
        <f t="shared" si="28"/>
        <v>2.4</v>
      </c>
      <c r="AJ453" s="16">
        <f t="shared" si="30"/>
        <v>8.0054794520547947</v>
      </c>
      <c r="AK453" s="19">
        <v>5.9299999999999999E-2</v>
      </c>
      <c r="AL453" s="16">
        <f t="shared" si="29"/>
        <v>2.4</v>
      </c>
      <c r="AM453" s="16">
        <f t="shared" si="31"/>
        <v>8.0054794520547947</v>
      </c>
      <c r="AN453" s="19">
        <v>5.9299999999999999E-2</v>
      </c>
      <c r="AO453" t="s">
        <v>721</v>
      </c>
      <c r="AP453" t="s">
        <v>722</v>
      </c>
      <c r="AQ453" s="20">
        <v>46234</v>
      </c>
    </row>
    <row r="454" spans="1:43" x14ac:dyDescent="0.3">
      <c r="A454" t="s">
        <v>1382</v>
      </c>
      <c r="B454" t="s">
        <v>1379</v>
      </c>
      <c r="C454">
        <v>9</v>
      </c>
      <c r="D454" t="s">
        <v>255</v>
      </c>
      <c r="E454" t="s">
        <v>716</v>
      </c>
      <c r="F454" t="s">
        <v>717</v>
      </c>
      <c r="G454" t="s">
        <v>215</v>
      </c>
      <c r="H454" t="s">
        <v>214</v>
      </c>
      <c r="I454" t="s">
        <v>832</v>
      </c>
      <c r="J454" t="s">
        <v>725</v>
      </c>
      <c r="K454" t="s">
        <v>833</v>
      </c>
      <c r="L454" t="s">
        <v>719</v>
      </c>
      <c r="M454" t="s">
        <v>720</v>
      </c>
      <c r="N454">
        <v>1</v>
      </c>
      <c r="O454">
        <v>1</v>
      </c>
      <c r="P454">
        <v>1</v>
      </c>
      <c r="Q454">
        <v>1</v>
      </c>
      <c r="R454">
        <v>1</v>
      </c>
      <c r="S454">
        <v>1</v>
      </c>
      <c r="T454">
        <v>0</v>
      </c>
      <c r="U454">
        <v>0</v>
      </c>
      <c r="V454">
        <v>0</v>
      </c>
      <c r="W454" s="1">
        <v>53100</v>
      </c>
      <c r="X454" s="1">
        <v>0</v>
      </c>
      <c r="Y454" s="1">
        <v>0</v>
      </c>
      <c r="Z454" s="1">
        <v>274.79000000000002</v>
      </c>
      <c r="AA454" s="1">
        <v>0</v>
      </c>
      <c r="AB454" s="1">
        <v>0</v>
      </c>
      <c r="AC454" s="1">
        <v>0</v>
      </c>
      <c r="AD454" s="1">
        <v>0</v>
      </c>
      <c r="AE454" s="1">
        <v>53100</v>
      </c>
      <c r="AF454" s="17">
        <v>44188</v>
      </c>
      <c r="AG454" s="17">
        <v>47475</v>
      </c>
      <c r="AH454" s="1">
        <v>53100</v>
      </c>
      <c r="AI454" s="16">
        <f t="shared" si="28"/>
        <v>3.4</v>
      </c>
      <c r="AJ454" s="16">
        <f t="shared" si="30"/>
        <v>9.0054794520547947</v>
      </c>
      <c r="AK454" s="19">
        <v>6.2100000000000002E-2</v>
      </c>
      <c r="AL454" s="16">
        <f t="shared" si="29"/>
        <v>3.4</v>
      </c>
      <c r="AM454" s="16">
        <f t="shared" si="31"/>
        <v>9.0054794520547947</v>
      </c>
      <c r="AN454" s="19">
        <v>6.2100000000000002E-2</v>
      </c>
      <c r="AO454" t="s">
        <v>721</v>
      </c>
      <c r="AP454" t="s">
        <v>722</v>
      </c>
      <c r="AQ454" s="20">
        <v>46234</v>
      </c>
    </row>
    <row r="455" spans="1:43" x14ac:dyDescent="0.3">
      <c r="A455" t="s">
        <v>1383</v>
      </c>
      <c r="B455" t="s">
        <v>1384</v>
      </c>
      <c r="C455">
        <v>1</v>
      </c>
      <c r="D455" t="s">
        <v>255</v>
      </c>
      <c r="E455" t="s">
        <v>716</v>
      </c>
      <c r="F455" t="s">
        <v>717</v>
      </c>
      <c r="G455" t="s">
        <v>203</v>
      </c>
      <c r="H455" t="s">
        <v>218</v>
      </c>
      <c r="I455" t="s">
        <v>210</v>
      </c>
      <c r="J455" t="s">
        <v>718</v>
      </c>
      <c r="K455" t="s">
        <v>755</v>
      </c>
      <c r="L455" t="s">
        <v>719</v>
      </c>
      <c r="M455" t="s">
        <v>720</v>
      </c>
      <c r="N455">
        <v>1</v>
      </c>
      <c r="O455">
        <v>1</v>
      </c>
      <c r="P455">
        <v>1</v>
      </c>
      <c r="Q455">
        <v>0</v>
      </c>
      <c r="R455">
        <v>0</v>
      </c>
      <c r="S455">
        <v>1</v>
      </c>
      <c r="T455">
        <v>1</v>
      </c>
      <c r="U455">
        <v>1</v>
      </c>
      <c r="V455">
        <v>0</v>
      </c>
      <c r="W455" s="1">
        <v>122255792.54000001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122255792.54000001</v>
      </c>
      <c r="AF455" s="17">
        <v>44134</v>
      </c>
      <c r="AG455" s="17">
        <v>49612</v>
      </c>
      <c r="AH455" s="1">
        <v>122255792.54000001</v>
      </c>
      <c r="AI455" s="16">
        <f t="shared" si="28"/>
        <v>9.2547945205479447</v>
      </c>
      <c r="AJ455" s="16">
        <f t="shared" si="30"/>
        <v>15.008219178082191</v>
      </c>
      <c r="AK455" s="19">
        <v>7.9848000000000002E-2</v>
      </c>
      <c r="AL455" s="16">
        <f t="shared" si="29"/>
        <v>9.2547945205479447</v>
      </c>
      <c r="AM455" s="16">
        <f t="shared" si="31"/>
        <v>15.008219178082191</v>
      </c>
      <c r="AN455" s="19">
        <v>7.9848000000000002E-2</v>
      </c>
      <c r="AO455" t="s">
        <v>721</v>
      </c>
      <c r="AP455" t="s">
        <v>722</v>
      </c>
      <c r="AQ455" s="20">
        <v>46234</v>
      </c>
    </row>
    <row r="456" spans="1:43" x14ac:dyDescent="0.3">
      <c r="A456" t="s">
        <v>1385</v>
      </c>
      <c r="B456" t="s">
        <v>1386</v>
      </c>
      <c r="C456">
        <v>6</v>
      </c>
      <c r="D456" t="s">
        <v>255</v>
      </c>
      <c r="E456" t="s">
        <v>716</v>
      </c>
      <c r="F456" t="s">
        <v>717</v>
      </c>
      <c r="G456" t="s">
        <v>215</v>
      </c>
      <c r="H456" t="s">
        <v>214</v>
      </c>
      <c r="I456" t="s">
        <v>832</v>
      </c>
      <c r="J456" t="s">
        <v>725</v>
      </c>
      <c r="K456" t="s">
        <v>833</v>
      </c>
      <c r="L456" t="s">
        <v>719</v>
      </c>
      <c r="M456" t="s">
        <v>720</v>
      </c>
      <c r="N456">
        <v>1</v>
      </c>
      <c r="O456">
        <v>1</v>
      </c>
      <c r="P456">
        <v>1</v>
      </c>
      <c r="Q456">
        <v>1</v>
      </c>
      <c r="R456">
        <v>1</v>
      </c>
      <c r="S456">
        <v>1</v>
      </c>
      <c r="T456">
        <v>0</v>
      </c>
      <c r="U456">
        <v>0</v>
      </c>
      <c r="V456">
        <v>0</v>
      </c>
      <c r="W456" s="1">
        <v>751955</v>
      </c>
      <c r="X456" s="1">
        <v>0</v>
      </c>
      <c r="Y456" s="1">
        <v>0</v>
      </c>
      <c r="Z456" s="1">
        <v>3358.73</v>
      </c>
      <c r="AA456" s="1">
        <v>0</v>
      </c>
      <c r="AB456" s="1">
        <v>0</v>
      </c>
      <c r="AC456" s="1">
        <v>0</v>
      </c>
      <c r="AD456" s="1">
        <v>0</v>
      </c>
      <c r="AE456" s="1">
        <v>751955</v>
      </c>
      <c r="AF456" s="17">
        <v>44301</v>
      </c>
      <c r="AG456" s="17">
        <v>46492</v>
      </c>
      <c r="AH456" s="1">
        <v>751955</v>
      </c>
      <c r="AI456" s="16">
        <f t="shared" si="28"/>
        <v>0.70684931506849313</v>
      </c>
      <c r="AJ456" s="16">
        <f t="shared" si="30"/>
        <v>6.0027397260273974</v>
      </c>
      <c r="AK456" s="19">
        <v>5.3600000000000002E-2</v>
      </c>
      <c r="AL456" s="16">
        <f t="shared" si="29"/>
        <v>0.70684931506849313</v>
      </c>
      <c r="AM456" s="16">
        <f t="shared" si="31"/>
        <v>6.0027397260273974</v>
      </c>
      <c r="AN456" s="19">
        <v>5.3600000000000002E-2</v>
      </c>
      <c r="AO456" t="s">
        <v>721</v>
      </c>
      <c r="AP456" t="s">
        <v>722</v>
      </c>
      <c r="AQ456" s="20">
        <v>46234</v>
      </c>
    </row>
    <row r="457" spans="1:43" x14ac:dyDescent="0.3">
      <c r="A457" t="s">
        <v>1387</v>
      </c>
      <c r="B457" t="s">
        <v>1386</v>
      </c>
      <c r="C457">
        <v>7</v>
      </c>
      <c r="D457" t="s">
        <v>255</v>
      </c>
      <c r="E457" t="s">
        <v>716</v>
      </c>
      <c r="F457" t="s">
        <v>717</v>
      </c>
      <c r="G457" t="s">
        <v>215</v>
      </c>
      <c r="H457" t="s">
        <v>214</v>
      </c>
      <c r="I457" t="s">
        <v>832</v>
      </c>
      <c r="J457" t="s">
        <v>725</v>
      </c>
      <c r="K457" t="s">
        <v>833</v>
      </c>
      <c r="L457" t="s">
        <v>719</v>
      </c>
      <c r="M457" t="s">
        <v>720</v>
      </c>
      <c r="N457">
        <v>1</v>
      </c>
      <c r="O457">
        <v>1</v>
      </c>
      <c r="P457">
        <v>1</v>
      </c>
      <c r="Q457">
        <v>1</v>
      </c>
      <c r="R457">
        <v>1</v>
      </c>
      <c r="S457">
        <v>1</v>
      </c>
      <c r="T457">
        <v>0</v>
      </c>
      <c r="U457">
        <v>0</v>
      </c>
      <c r="V457">
        <v>0</v>
      </c>
      <c r="W457" s="1">
        <v>106200</v>
      </c>
      <c r="X457" s="1">
        <v>0</v>
      </c>
      <c r="Y457" s="1">
        <v>0</v>
      </c>
      <c r="Z457" s="1">
        <v>499.14</v>
      </c>
      <c r="AA457" s="1">
        <v>0</v>
      </c>
      <c r="AB457" s="1">
        <v>0</v>
      </c>
      <c r="AC457" s="1">
        <v>0</v>
      </c>
      <c r="AD457" s="1">
        <v>0</v>
      </c>
      <c r="AE457" s="1">
        <v>106200</v>
      </c>
      <c r="AF457" s="17">
        <v>44301</v>
      </c>
      <c r="AG457" s="17">
        <v>46858</v>
      </c>
      <c r="AH457" s="1">
        <v>106200</v>
      </c>
      <c r="AI457" s="16">
        <f t="shared" si="28"/>
        <v>1.7095890410958905</v>
      </c>
      <c r="AJ457" s="16">
        <f t="shared" si="30"/>
        <v>7.0054794520547947</v>
      </c>
      <c r="AK457" s="19">
        <v>5.6399999999999999E-2</v>
      </c>
      <c r="AL457" s="16">
        <f t="shared" si="29"/>
        <v>1.7095890410958905</v>
      </c>
      <c r="AM457" s="16">
        <f t="shared" si="31"/>
        <v>7.0054794520547947</v>
      </c>
      <c r="AN457" s="19">
        <v>5.6399999999999999E-2</v>
      </c>
      <c r="AO457" t="s">
        <v>721</v>
      </c>
      <c r="AP457" t="s">
        <v>722</v>
      </c>
      <c r="AQ457" s="20">
        <v>46234</v>
      </c>
    </row>
    <row r="458" spans="1:43" x14ac:dyDescent="0.3">
      <c r="A458" t="s">
        <v>1388</v>
      </c>
      <c r="B458" t="s">
        <v>1386</v>
      </c>
      <c r="C458">
        <v>8</v>
      </c>
      <c r="D458" t="s">
        <v>255</v>
      </c>
      <c r="E458" t="s">
        <v>716</v>
      </c>
      <c r="F458" t="s">
        <v>717</v>
      </c>
      <c r="G458" t="s">
        <v>215</v>
      </c>
      <c r="H458" t="s">
        <v>214</v>
      </c>
      <c r="I458" t="s">
        <v>832</v>
      </c>
      <c r="J458" t="s">
        <v>725</v>
      </c>
      <c r="K458" t="s">
        <v>833</v>
      </c>
      <c r="L458" t="s">
        <v>719</v>
      </c>
      <c r="M458" t="s">
        <v>720</v>
      </c>
      <c r="N458">
        <v>1</v>
      </c>
      <c r="O458">
        <v>1</v>
      </c>
      <c r="P458">
        <v>1</v>
      </c>
      <c r="Q458">
        <v>1</v>
      </c>
      <c r="R458">
        <v>1</v>
      </c>
      <c r="S458">
        <v>1</v>
      </c>
      <c r="T458">
        <v>0</v>
      </c>
      <c r="U458">
        <v>0</v>
      </c>
      <c r="V458">
        <v>0</v>
      </c>
      <c r="W458" s="1">
        <v>53100</v>
      </c>
      <c r="X458" s="1">
        <v>0</v>
      </c>
      <c r="Y458" s="1">
        <v>0</v>
      </c>
      <c r="Z458" s="1">
        <v>262.39999999999998</v>
      </c>
      <c r="AA458" s="1">
        <v>0</v>
      </c>
      <c r="AB458" s="1">
        <v>0</v>
      </c>
      <c r="AC458" s="1">
        <v>0</v>
      </c>
      <c r="AD458" s="1">
        <v>0</v>
      </c>
      <c r="AE458" s="1">
        <v>53100</v>
      </c>
      <c r="AF458" s="17">
        <v>44301</v>
      </c>
      <c r="AG458" s="17">
        <v>47223</v>
      </c>
      <c r="AH458" s="1">
        <v>53100</v>
      </c>
      <c r="AI458" s="16">
        <f t="shared" si="28"/>
        <v>2.7095890410958905</v>
      </c>
      <c r="AJ458" s="16">
        <f t="shared" si="30"/>
        <v>8.0054794520547947</v>
      </c>
      <c r="AK458" s="19">
        <v>5.9299999999999999E-2</v>
      </c>
      <c r="AL458" s="16">
        <f t="shared" si="29"/>
        <v>2.7095890410958905</v>
      </c>
      <c r="AM458" s="16">
        <f t="shared" si="31"/>
        <v>8.0054794520547947</v>
      </c>
      <c r="AN458" s="19">
        <v>5.9299999999999999E-2</v>
      </c>
      <c r="AO458" t="s">
        <v>721</v>
      </c>
      <c r="AP458" t="s">
        <v>722</v>
      </c>
      <c r="AQ458" s="20">
        <v>46234</v>
      </c>
    </row>
    <row r="459" spans="1:43" x14ac:dyDescent="0.3">
      <c r="A459" t="s">
        <v>1389</v>
      </c>
      <c r="B459" t="s">
        <v>1390</v>
      </c>
      <c r="C459">
        <v>1</v>
      </c>
      <c r="D459" t="s">
        <v>255</v>
      </c>
      <c r="E459" t="s">
        <v>716</v>
      </c>
      <c r="F459" t="s">
        <v>717</v>
      </c>
      <c r="G459" t="s">
        <v>203</v>
      </c>
      <c r="H459" t="s">
        <v>218</v>
      </c>
      <c r="I459" t="s">
        <v>210</v>
      </c>
      <c r="J459" t="s">
        <v>718</v>
      </c>
      <c r="K459" t="s">
        <v>755</v>
      </c>
      <c r="L459" t="s">
        <v>719</v>
      </c>
      <c r="M459" t="s">
        <v>720</v>
      </c>
      <c r="N459">
        <v>1</v>
      </c>
      <c r="O459">
        <v>1</v>
      </c>
      <c r="P459">
        <v>1</v>
      </c>
      <c r="Q459">
        <v>0</v>
      </c>
      <c r="R459">
        <v>0</v>
      </c>
      <c r="S459">
        <v>1</v>
      </c>
      <c r="T459">
        <v>1</v>
      </c>
      <c r="U459">
        <v>1</v>
      </c>
      <c r="V459">
        <v>0</v>
      </c>
      <c r="W459" s="1">
        <v>122400000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122400000</v>
      </c>
      <c r="AF459" s="17">
        <v>44314</v>
      </c>
      <c r="AG459" s="17">
        <v>47966</v>
      </c>
      <c r="AH459" s="1">
        <v>122400000</v>
      </c>
      <c r="AI459" s="16">
        <f t="shared" si="28"/>
        <v>4.7452054794520544</v>
      </c>
      <c r="AJ459" s="16">
        <f t="shared" si="30"/>
        <v>10.005479452054795</v>
      </c>
      <c r="AK459" s="19">
        <v>7.8262999999999999E-2</v>
      </c>
      <c r="AL459" s="16">
        <f t="shared" si="29"/>
        <v>4.7452054794520544</v>
      </c>
      <c r="AM459" s="16">
        <f t="shared" si="31"/>
        <v>10.005479452054795</v>
      </c>
      <c r="AN459" s="19">
        <v>7.8262999999999999E-2</v>
      </c>
      <c r="AO459" t="s">
        <v>721</v>
      </c>
      <c r="AP459" t="s">
        <v>722</v>
      </c>
      <c r="AQ459" s="20">
        <v>46234</v>
      </c>
    </row>
    <row r="460" spans="1:43" x14ac:dyDescent="0.3">
      <c r="A460" t="s">
        <v>1391</v>
      </c>
      <c r="B460" t="s">
        <v>1392</v>
      </c>
      <c r="C460">
        <v>1</v>
      </c>
      <c r="D460" t="s">
        <v>255</v>
      </c>
      <c r="E460" t="s">
        <v>716</v>
      </c>
      <c r="F460" t="s">
        <v>717</v>
      </c>
      <c r="G460" t="s">
        <v>203</v>
      </c>
      <c r="H460" t="s">
        <v>218</v>
      </c>
      <c r="I460" t="s">
        <v>210</v>
      </c>
      <c r="J460" t="s">
        <v>718</v>
      </c>
      <c r="K460" t="s">
        <v>755</v>
      </c>
      <c r="L460" t="s">
        <v>719</v>
      </c>
      <c r="M460" t="s">
        <v>720</v>
      </c>
      <c r="N460">
        <v>1</v>
      </c>
      <c r="O460">
        <v>1</v>
      </c>
      <c r="P460">
        <v>1</v>
      </c>
      <c r="Q460">
        <v>0</v>
      </c>
      <c r="R460">
        <v>0</v>
      </c>
      <c r="S460">
        <v>1</v>
      </c>
      <c r="T460">
        <v>1</v>
      </c>
      <c r="U460">
        <v>1</v>
      </c>
      <c r="V460">
        <v>0</v>
      </c>
      <c r="W460" s="1">
        <v>81600000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81600000</v>
      </c>
      <c r="AF460" s="17">
        <v>44315</v>
      </c>
      <c r="AG460" s="17">
        <v>48698</v>
      </c>
      <c r="AH460" s="1">
        <v>81600000</v>
      </c>
      <c r="AI460" s="16">
        <f t="shared" si="28"/>
        <v>6.7506849315068491</v>
      </c>
      <c r="AJ460" s="16">
        <f t="shared" si="30"/>
        <v>12.008219178082191</v>
      </c>
      <c r="AK460" s="19">
        <v>7.9153000000000001E-2</v>
      </c>
      <c r="AL460" s="16">
        <f t="shared" si="29"/>
        <v>6.7506849315068491</v>
      </c>
      <c r="AM460" s="16">
        <f t="shared" si="31"/>
        <v>12.008219178082191</v>
      </c>
      <c r="AN460" s="19">
        <v>7.9153000000000001E-2</v>
      </c>
      <c r="AO460" t="s">
        <v>721</v>
      </c>
      <c r="AP460" t="s">
        <v>722</v>
      </c>
      <c r="AQ460" s="20">
        <v>46234</v>
      </c>
    </row>
    <row r="461" spans="1:43" x14ac:dyDescent="0.3">
      <c r="A461" t="s">
        <v>1393</v>
      </c>
      <c r="B461" t="s">
        <v>1394</v>
      </c>
      <c r="C461">
        <v>6</v>
      </c>
      <c r="D461" t="s">
        <v>255</v>
      </c>
      <c r="E461" t="s">
        <v>716</v>
      </c>
      <c r="F461" t="s">
        <v>717</v>
      </c>
      <c r="G461" t="s">
        <v>215</v>
      </c>
      <c r="H461" t="s">
        <v>214</v>
      </c>
      <c r="I461" t="s">
        <v>832</v>
      </c>
      <c r="J461" t="s">
        <v>725</v>
      </c>
      <c r="K461" t="s">
        <v>833</v>
      </c>
      <c r="L461" t="s">
        <v>719</v>
      </c>
      <c r="M461" t="s">
        <v>720</v>
      </c>
      <c r="N461">
        <v>1</v>
      </c>
      <c r="O461">
        <v>1</v>
      </c>
      <c r="P461">
        <v>1</v>
      </c>
      <c r="Q461">
        <v>1</v>
      </c>
      <c r="R461">
        <v>1</v>
      </c>
      <c r="S461">
        <v>1</v>
      </c>
      <c r="T461">
        <v>0</v>
      </c>
      <c r="U461">
        <v>0</v>
      </c>
      <c r="V461">
        <v>0</v>
      </c>
      <c r="W461" s="1">
        <v>1729290</v>
      </c>
      <c r="X461" s="1">
        <v>0</v>
      </c>
      <c r="Y461" s="1">
        <v>0</v>
      </c>
      <c r="Z461" s="1">
        <v>7724.16</v>
      </c>
      <c r="AA461" s="1">
        <v>0</v>
      </c>
      <c r="AB461" s="1">
        <v>0</v>
      </c>
      <c r="AC461" s="1">
        <v>0</v>
      </c>
      <c r="AD461" s="1">
        <v>0</v>
      </c>
      <c r="AE461" s="1">
        <v>1729290</v>
      </c>
      <c r="AF461" s="17">
        <v>44321</v>
      </c>
      <c r="AG461" s="17">
        <v>46512</v>
      </c>
      <c r="AH461" s="1">
        <v>1729290</v>
      </c>
      <c r="AI461" s="16">
        <f t="shared" si="28"/>
        <v>0.76164383561643834</v>
      </c>
      <c r="AJ461" s="16">
        <f t="shared" si="30"/>
        <v>6.0027397260273974</v>
      </c>
      <c r="AK461" s="19">
        <v>5.3600000000000002E-2</v>
      </c>
      <c r="AL461" s="16">
        <f t="shared" si="29"/>
        <v>0.76164383561643834</v>
      </c>
      <c r="AM461" s="16">
        <f t="shared" si="31"/>
        <v>6.0027397260273974</v>
      </c>
      <c r="AN461" s="19">
        <v>5.3600000000000002E-2</v>
      </c>
      <c r="AO461" t="s">
        <v>721</v>
      </c>
      <c r="AP461" t="s">
        <v>722</v>
      </c>
      <c r="AQ461" s="20">
        <v>46234</v>
      </c>
    </row>
    <row r="462" spans="1:43" x14ac:dyDescent="0.3">
      <c r="A462" t="s">
        <v>1395</v>
      </c>
      <c r="B462" t="s">
        <v>1394</v>
      </c>
      <c r="C462">
        <v>7</v>
      </c>
      <c r="D462" t="s">
        <v>255</v>
      </c>
      <c r="E462" t="s">
        <v>716</v>
      </c>
      <c r="F462" t="s">
        <v>717</v>
      </c>
      <c r="G462" t="s">
        <v>215</v>
      </c>
      <c r="H462" t="s">
        <v>214</v>
      </c>
      <c r="I462" t="s">
        <v>832</v>
      </c>
      <c r="J462" t="s">
        <v>725</v>
      </c>
      <c r="K462" t="s">
        <v>833</v>
      </c>
      <c r="L462" t="s">
        <v>719</v>
      </c>
      <c r="M462" t="s">
        <v>720</v>
      </c>
      <c r="N462">
        <v>1</v>
      </c>
      <c r="O462">
        <v>1</v>
      </c>
      <c r="P462">
        <v>1</v>
      </c>
      <c r="Q462">
        <v>1</v>
      </c>
      <c r="R462">
        <v>1</v>
      </c>
      <c r="S462">
        <v>1</v>
      </c>
      <c r="T462">
        <v>0</v>
      </c>
      <c r="U462">
        <v>0</v>
      </c>
      <c r="V462">
        <v>0</v>
      </c>
      <c r="W462" s="1">
        <v>6743847.5</v>
      </c>
      <c r="X462" s="1">
        <v>0</v>
      </c>
      <c r="Y462" s="1">
        <v>0</v>
      </c>
      <c r="Z462" s="1">
        <v>31696.080000000002</v>
      </c>
      <c r="AA462" s="1">
        <v>0</v>
      </c>
      <c r="AB462" s="1">
        <v>0</v>
      </c>
      <c r="AC462" s="1">
        <v>0</v>
      </c>
      <c r="AD462" s="1">
        <v>0</v>
      </c>
      <c r="AE462" s="1">
        <v>6743847.5</v>
      </c>
      <c r="AF462" s="17">
        <v>44321</v>
      </c>
      <c r="AG462" s="17">
        <v>46878</v>
      </c>
      <c r="AH462" s="1">
        <v>6743847.5</v>
      </c>
      <c r="AI462" s="16">
        <f t="shared" si="28"/>
        <v>1.7643835616438357</v>
      </c>
      <c r="AJ462" s="16">
        <f t="shared" si="30"/>
        <v>7.0054794520547947</v>
      </c>
      <c r="AK462" s="19">
        <v>5.6399999999999999E-2</v>
      </c>
      <c r="AL462" s="16">
        <f t="shared" si="29"/>
        <v>1.7643835616438357</v>
      </c>
      <c r="AM462" s="16">
        <f t="shared" si="31"/>
        <v>7.0054794520547947</v>
      </c>
      <c r="AN462" s="19">
        <v>5.6399999999999999E-2</v>
      </c>
      <c r="AO462" t="s">
        <v>721</v>
      </c>
      <c r="AP462" t="s">
        <v>722</v>
      </c>
      <c r="AQ462" s="20">
        <v>46234</v>
      </c>
    </row>
    <row r="463" spans="1:43" x14ac:dyDescent="0.3">
      <c r="A463" t="s">
        <v>1396</v>
      </c>
      <c r="B463" t="s">
        <v>1394</v>
      </c>
      <c r="C463">
        <v>8</v>
      </c>
      <c r="D463" t="s">
        <v>255</v>
      </c>
      <c r="E463" t="s">
        <v>716</v>
      </c>
      <c r="F463" t="s">
        <v>717</v>
      </c>
      <c r="G463" t="s">
        <v>215</v>
      </c>
      <c r="H463" t="s">
        <v>214</v>
      </c>
      <c r="I463" t="s">
        <v>832</v>
      </c>
      <c r="J463" t="s">
        <v>725</v>
      </c>
      <c r="K463" t="s">
        <v>833</v>
      </c>
      <c r="L463" t="s">
        <v>719</v>
      </c>
      <c r="M463" t="s">
        <v>720</v>
      </c>
      <c r="N463">
        <v>1</v>
      </c>
      <c r="O463">
        <v>1</v>
      </c>
      <c r="P463">
        <v>1</v>
      </c>
      <c r="Q463">
        <v>1</v>
      </c>
      <c r="R463">
        <v>1</v>
      </c>
      <c r="S463">
        <v>1</v>
      </c>
      <c r="T463">
        <v>0</v>
      </c>
      <c r="U463">
        <v>0</v>
      </c>
      <c r="V463">
        <v>0</v>
      </c>
      <c r="W463" s="1">
        <v>53100</v>
      </c>
      <c r="X463" s="1">
        <v>0</v>
      </c>
      <c r="Y463" s="1">
        <v>0</v>
      </c>
      <c r="Z463" s="1">
        <v>262.39999999999998</v>
      </c>
      <c r="AA463" s="1">
        <v>0</v>
      </c>
      <c r="AB463" s="1">
        <v>0</v>
      </c>
      <c r="AC463" s="1">
        <v>0</v>
      </c>
      <c r="AD463" s="1">
        <v>0</v>
      </c>
      <c r="AE463" s="1">
        <v>53100</v>
      </c>
      <c r="AF463" s="17">
        <v>44321</v>
      </c>
      <c r="AG463" s="17">
        <v>47243</v>
      </c>
      <c r="AH463" s="1">
        <v>53100</v>
      </c>
      <c r="AI463" s="16">
        <f t="shared" si="28"/>
        <v>2.7643835616438355</v>
      </c>
      <c r="AJ463" s="16">
        <f t="shared" si="30"/>
        <v>8.0054794520547947</v>
      </c>
      <c r="AK463" s="19">
        <v>5.9299999999999999E-2</v>
      </c>
      <c r="AL463" s="16">
        <f t="shared" si="29"/>
        <v>2.7643835616438355</v>
      </c>
      <c r="AM463" s="16">
        <f t="shared" si="31"/>
        <v>8.0054794520547947</v>
      </c>
      <c r="AN463" s="19">
        <v>5.9299999999999999E-2</v>
      </c>
      <c r="AO463" t="s">
        <v>721</v>
      </c>
      <c r="AP463" t="s">
        <v>722</v>
      </c>
      <c r="AQ463" s="20">
        <v>46234</v>
      </c>
    </row>
    <row r="464" spans="1:43" x14ac:dyDescent="0.3">
      <c r="A464" t="s">
        <v>1397</v>
      </c>
      <c r="B464" t="s">
        <v>1394</v>
      </c>
      <c r="C464">
        <v>9</v>
      </c>
      <c r="D464" t="s">
        <v>255</v>
      </c>
      <c r="E464" t="s">
        <v>716</v>
      </c>
      <c r="F464" t="s">
        <v>717</v>
      </c>
      <c r="G464" t="s">
        <v>215</v>
      </c>
      <c r="H464" t="s">
        <v>214</v>
      </c>
      <c r="I464" t="s">
        <v>832</v>
      </c>
      <c r="J464" t="s">
        <v>725</v>
      </c>
      <c r="K464" t="s">
        <v>833</v>
      </c>
      <c r="L464" t="s">
        <v>719</v>
      </c>
      <c r="M464" t="s">
        <v>720</v>
      </c>
      <c r="N464">
        <v>1</v>
      </c>
      <c r="O464">
        <v>1</v>
      </c>
      <c r="P464">
        <v>1</v>
      </c>
      <c r="Q464">
        <v>1</v>
      </c>
      <c r="R464">
        <v>1</v>
      </c>
      <c r="S464">
        <v>1</v>
      </c>
      <c r="T464">
        <v>0</v>
      </c>
      <c r="U464">
        <v>0</v>
      </c>
      <c r="V464">
        <v>0</v>
      </c>
      <c r="W464" s="1">
        <v>53100</v>
      </c>
      <c r="X464" s="1">
        <v>0</v>
      </c>
      <c r="Y464" s="1">
        <v>0</v>
      </c>
      <c r="Z464" s="1">
        <v>287.62</v>
      </c>
      <c r="AA464" s="1">
        <v>0</v>
      </c>
      <c r="AB464" s="1">
        <v>0</v>
      </c>
      <c r="AC464" s="1">
        <v>0</v>
      </c>
      <c r="AD464" s="1">
        <v>0</v>
      </c>
      <c r="AE464" s="1">
        <v>53100</v>
      </c>
      <c r="AF464" s="17">
        <v>44321</v>
      </c>
      <c r="AG464" s="17">
        <v>47973</v>
      </c>
      <c r="AH464" s="1">
        <v>53100</v>
      </c>
      <c r="AI464" s="16">
        <f t="shared" si="28"/>
        <v>4.7643835616438359</v>
      </c>
      <c r="AJ464" s="16">
        <f t="shared" si="30"/>
        <v>10.005479452054795</v>
      </c>
      <c r="AK464" s="19">
        <v>6.5000000000000002E-2</v>
      </c>
      <c r="AL464" s="16">
        <f t="shared" si="29"/>
        <v>4.7643835616438359</v>
      </c>
      <c r="AM464" s="16">
        <f t="shared" si="31"/>
        <v>10.005479452054795</v>
      </c>
      <c r="AN464" s="19">
        <v>6.5000000000000002E-2</v>
      </c>
      <c r="AO464" t="s">
        <v>721</v>
      </c>
      <c r="AP464" t="s">
        <v>722</v>
      </c>
      <c r="AQ464" s="20">
        <v>46234</v>
      </c>
    </row>
    <row r="465" spans="1:43" x14ac:dyDescent="0.3">
      <c r="A465" t="s">
        <v>1398</v>
      </c>
      <c r="B465" t="s">
        <v>1399</v>
      </c>
      <c r="C465">
        <v>5</v>
      </c>
      <c r="D465" t="s">
        <v>255</v>
      </c>
      <c r="E465" t="s">
        <v>716</v>
      </c>
      <c r="F465" t="s">
        <v>717</v>
      </c>
      <c r="G465" t="s">
        <v>215</v>
      </c>
      <c r="H465" t="s">
        <v>214</v>
      </c>
      <c r="I465" t="s">
        <v>832</v>
      </c>
      <c r="J465" t="s">
        <v>725</v>
      </c>
      <c r="K465" t="s">
        <v>833</v>
      </c>
      <c r="L465" t="s">
        <v>719</v>
      </c>
      <c r="M465" t="s">
        <v>720</v>
      </c>
      <c r="N465">
        <v>1</v>
      </c>
      <c r="O465">
        <v>1</v>
      </c>
      <c r="P465">
        <v>1</v>
      </c>
      <c r="Q465">
        <v>1</v>
      </c>
      <c r="R465">
        <v>1</v>
      </c>
      <c r="S465">
        <v>1</v>
      </c>
      <c r="T465">
        <v>0</v>
      </c>
      <c r="U465">
        <v>0</v>
      </c>
      <c r="V465">
        <v>0</v>
      </c>
      <c r="W465" s="1">
        <v>1943460</v>
      </c>
      <c r="X465" s="1">
        <v>0</v>
      </c>
      <c r="Y465" s="1">
        <v>0</v>
      </c>
      <c r="Z465" s="1">
        <v>8680.7900000000009</v>
      </c>
      <c r="AA465" s="1">
        <v>0</v>
      </c>
      <c r="AB465" s="1">
        <v>0</v>
      </c>
      <c r="AC465" s="1">
        <v>0</v>
      </c>
      <c r="AD465" s="1">
        <v>0</v>
      </c>
      <c r="AE465" s="1">
        <v>1943460</v>
      </c>
      <c r="AF465" s="17">
        <v>44328</v>
      </c>
      <c r="AG465" s="17">
        <v>46519</v>
      </c>
      <c r="AH465" s="1">
        <v>1943460</v>
      </c>
      <c r="AI465" s="16">
        <f t="shared" si="28"/>
        <v>0.78082191780821919</v>
      </c>
      <c r="AJ465" s="16">
        <f t="shared" si="30"/>
        <v>6.0027397260273974</v>
      </c>
      <c r="AK465" s="19">
        <v>5.3600000000000002E-2</v>
      </c>
      <c r="AL465" s="16">
        <f t="shared" si="29"/>
        <v>0.78082191780821919</v>
      </c>
      <c r="AM465" s="16">
        <f t="shared" si="31"/>
        <v>6.0027397260273974</v>
      </c>
      <c r="AN465" s="19">
        <v>5.3600000000000002E-2</v>
      </c>
      <c r="AO465" t="s">
        <v>721</v>
      </c>
      <c r="AP465" t="s">
        <v>722</v>
      </c>
      <c r="AQ465" s="20">
        <v>46234</v>
      </c>
    </row>
    <row r="466" spans="1:43" x14ac:dyDescent="0.3">
      <c r="A466" t="s">
        <v>1400</v>
      </c>
      <c r="B466" t="s">
        <v>1399</v>
      </c>
      <c r="C466">
        <v>6</v>
      </c>
      <c r="D466" t="s">
        <v>255</v>
      </c>
      <c r="E466" t="s">
        <v>716</v>
      </c>
      <c r="F466" t="s">
        <v>717</v>
      </c>
      <c r="G466" t="s">
        <v>215</v>
      </c>
      <c r="H466" t="s">
        <v>214</v>
      </c>
      <c r="I466" t="s">
        <v>832</v>
      </c>
      <c r="J466" t="s">
        <v>725</v>
      </c>
      <c r="K466" t="s">
        <v>833</v>
      </c>
      <c r="L466" t="s">
        <v>719</v>
      </c>
      <c r="M466" t="s">
        <v>720</v>
      </c>
      <c r="N466">
        <v>1</v>
      </c>
      <c r="O466">
        <v>1</v>
      </c>
      <c r="P466">
        <v>1</v>
      </c>
      <c r="Q466">
        <v>1</v>
      </c>
      <c r="R466">
        <v>1</v>
      </c>
      <c r="S466">
        <v>1</v>
      </c>
      <c r="T466">
        <v>0</v>
      </c>
      <c r="U466">
        <v>0</v>
      </c>
      <c r="V466">
        <v>0</v>
      </c>
      <c r="W466" s="1">
        <v>856237.5</v>
      </c>
      <c r="X466" s="1">
        <v>0</v>
      </c>
      <c r="Y466" s="1">
        <v>0</v>
      </c>
      <c r="Z466" s="1">
        <v>4024.32</v>
      </c>
      <c r="AA466" s="1">
        <v>0</v>
      </c>
      <c r="AB466" s="1">
        <v>0</v>
      </c>
      <c r="AC466" s="1">
        <v>0</v>
      </c>
      <c r="AD466" s="1">
        <v>0</v>
      </c>
      <c r="AE466" s="1">
        <v>856237.5</v>
      </c>
      <c r="AF466" s="17">
        <v>44328</v>
      </c>
      <c r="AG466" s="17">
        <v>46885</v>
      </c>
      <c r="AH466" s="1">
        <v>856237.5</v>
      </c>
      <c r="AI466" s="16">
        <f t="shared" si="28"/>
        <v>1.7835616438356163</v>
      </c>
      <c r="AJ466" s="16">
        <f t="shared" si="30"/>
        <v>7.0054794520547947</v>
      </c>
      <c r="AK466" s="19">
        <v>5.6399999999999999E-2</v>
      </c>
      <c r="AL466" s="16">
        <f t="shared" si="29"/>
        <v>1.7835616438356163</v>
      </c>
      <c r="AM466" s="16">
        <f t="shared" si="31"/>
        <v>7.0054794520547947</v>
      </c>
      <c r="AN466" s="19">
        <v>5.6399999999999999E-2</v>
      </c>
      <c r="AO466" t="s">
        <v>721</v>
      </c>
      <c r="AP466" t="s">
        <v>722</v>
      </c>
      <c r="AQ466" s="20">
        <v>46234</v>
      </c>
    </row>
    <row r="467" spans="1:43" x14ac:dyDescent="0.3">
      <c r="A467" t="s">
        <v>1401</v>
      </c>
      <c r="B467" t="s">
        <v>1402</v>
      </c>
      <c r="C467">
        <v>10</v>
      </c>
      <c r="D467" t="s">
        <v>255</v>
      </c>
      <c r="E467" t="s">
        <v>716</v>
      </c>
      <c r="F467" t="s">
        <v>717</v>
      </c>
      <c r="G467" t="s">
        <v>215</v>
      </c>
      <c r="H467" t="s">
        <v>214</v>
      </c>
      <c r="I467" t="s">
        <v>832</v>
      </c>
      <c r="J467" t="s">
        <v>725</v>
      </c>
      <c r="K467" t="s">
        <v>833</v>
      </c>
      <c r="L467" t="s">
        <v>719</v>
      </c>
      <c r="M467" t="s">
        <v>720</v>
      </c>
      <c r="N467">
        <v>1</v>
      </c>
      <c r="O467">
        <v>1</v>
      </c>
      <c r="P467">
        <v>1</v>
      </c>
      <c r="Q467">
        <v>1</v>
      </c>
      <c r="R467">
        <v>1</v>
      </c>
      <c r="S467">
        <v>1</v>
      </c>
      <c r="T467">
        <v>0</v>
      </c>
      <c r="U467">
        <v>0</v>
      </c>
      <c r="V467">
        <v>0</v>
      </c>
      <c r="W467" s="1">
        <v>97940</v>
      </c>
      <c r="X467" s="1">
        <v>0</v>
      </c>
      <c r="Y467" s="1">
        <v>0</v>
      </c>
      <c r="Z467" s="1">
        <v>530.51</v>
      </c>
      <c r="AA467" s="1">
        <v>0</v>
      </c>
      <c r="AB467" s="1">
        <v>0</v>
      </c>
      <c r="AC467" s="1">
        <v>0</v>
      </c>
      <c r="AD467" s="1">
        <v>0</v>
      </c>
      <c r="AE467" s="1">
        <v>97940</v>
      </c>
      <c r="AF467" s="17">
        <v>44328</v>
      </c>
      <c r="AG467" s="17">
        <v>47980</v>
      </c>
      <c r="AH467" s="1">
        <v>97940</v>
      </c>
      <c r="AI467" s="16">
        <f t="shared" si="28"/>
        <v>4.7835616438356166</v>
      </c>
      <c r="AJ467" s="16">
        <f t="shared" si="30"/>
        <v>10.005479452054795</v>
      </c>
      <c r="AK467" s="19">
        <v>6.5000000000000002E-2</v>
      </c>
      <c r="AL467" s="16">
        <f t="shared" si="29"/>
        <v>4.7835616438356166</v>
      </c>
      <c r="AM467" s="16">
        <f t="shared" si="31"/>
        <v>10.005479452054795</v>
      </c>
      <c r="AN467" s="19">
        <v>6.5000000000000002E-2</v>
      </c>
      <c r="AO467" t="s">
        <v>721</v>
      </c>
      <c r="AP467" t="s">
        <v>722</v>
      </c>
      <c r="AQ467" s="20">
        <v>46234</v>
      </c>
    </row>
    <row r="468" spans="1:43" x14ac:dyDescent="0.3">
      <c r="A468" t="s">
        <v>1403</v>
      </c>
      <c r="B468" t="s">
        <v>1402</v>
      </c>
      <c r="C468">
        <v>6</v>
      </c>
      <c r="D468" t="s">
        <v>255</v>
      </c>
      <c r="E468" t="s">
        <v>716</v>
      </c>
      <c r="F468" t="s">
        <v>717</v>
      </c>
      <c r="G468" t="s">
        <v>215</v>
      </c>
      <c r="H468" t="s">
        <v>214</v>
      </c>
      <c r="I468" t="s">
        <v>832</v>
      </c>
      <c r="J468" t="s">
        <v>725</v>
      </c>
      <c r="K468" t="s">
        <v>833</v>
      </c>
      <c r="L468" t="s">
        <v>719</v>
      </c>
      <c r="M468" t="s">
        <v>720</v>
      </c>
      <c r="N468">
        <v>1</v>
      </c>
      <c r="O468">
        <v>1</v>
      </c>
      <c r="P468">
        <v>1</v>
      </c>
      <c r="Q468">
        <v>1</v>
      </c>
      <c r="R468">
        <v>1</v>
      </c>
      <c r="S468">
        <v>1</v>
      </c>
      <c r="T468">
        <v>0</v>
      </c>
      <c r="U468">
        <v>0</v>
      </c>
      <c r="V468">
        <v>0</v>
      </c>
      <c r="W468" s="1">
        <v>1517185</v>
      </c>
      <c r="X468" s="1">
        <v>0</v>
      </c>
      <c r="Y468" s="1">
        <v>0</v>
      </c>
      <c r="Z468" s="1">
        <v>6776.76</v>
      </c>
      <c r="AA468" s="1">
        <v>0</v>
      </c>
      <c r="AB468" s="1">
        <v>0</v>
      </c>
      <c r="AC468" s="1">
        <v>0</v>
      </c>
      <c r="AD468" s="1">
        <v>0</v>
      </c>
      <c r="AE468" s="1">
        <v>1517185</v>
      </c>
      <c r="AF468" s="17">
        <v>44328</v>
      </c>
      <c r="AG468" s="17">
        <v>46519</v>
      </c>
      <c r="AH468" s="1">
        <v>1517185</v>
      </c>
      <c r="AI468" s="16">
        <f t="shared" si="28"/>
        <v>0.78082191780821919</v>
      </c>
      <c r="AJ468" s="16">
        <f t="shared" si="30"/>
        <v>6.0027397260273974</v>
      </c>
      <c r="AK468" s="19">
        <v>5.3600000000000002E-2</v>
      </c>
      <c r="AL468" s="16">
        <f t="shared" si="29"/>
        <v>0.78082191780821919</v>
      </c>
      <c r="AM468" s="16">
        <f t="shared" si="31"/>
        <v>6.0027397260273974</v>
      </c>
      <c r="AN468" s="19">
        <v>5.3600000000000002E-2</v>
      </c>
      <c r="AO468" t="s">
        <v>721</v>
      </c>
      <c r="AP468" t="s">
        <v>722</v>
      </c>
      <c r="AQ468" s="20">
        <v>46234</v>
      </c>
    </row>
    <row r="469" spans="1:43" x14ac:dyDescent="0.3">
      <c r="A469" t="s">
        <v>1404</v>
      </c>
      <c r="B469" t="s">
        <v>1402</v>
      </c>
      <c r="C469">
        <v>7</v>
      </c>
      <c r="D469" t="s">
        <v>255</v>
      </c>
      <c r="E469" t="s">
        <v>716</v>
      </c>
      <c r="F469" t="s">
        <v>717</v>
      </c>
      <c r="G469" t="s">
        <v>215</v>
      </c>
      <c r="H469" t="s">
        <v>214</v>
      </c>
      <c r="I469" t="s">
        <v>832</v>
      </c>
      <c r="J469" t="s">
        <v>725</v>
      </c>
      <c r="K469" t="s">
        <v>833</v>
      </c>
      <c r="L469" t="s">
        <v>719</v>
      </c>
      <c r="M469" t="s">
        <v>720</v>
      </c>
      <c r="N469">
        <v>1</v>
      </c>
      <c r="O469">
        <v>1</v>
      </c>
      <c r="P469">
        <v>1</v>
      </c>
      <c r="Q469">
        <v>1</v>
      </c>
      <c r="R469">
        <v>1</v>
      </c>
      <c r="S469">
        <v>1</v>
      </c>
      <c r="T469">
        <v>0</v>
      </c>
      <c r="U469">
        <v>0</v>
      </c>
      <c r="V469">
        <v>0</v>
      </c>
      <c r="W469" s="1">
        <v>2326370</v>
      </c>
      <c r="X469" s="1">
        <v>0</v>
      </c>
      <c r="Y469" s="1">
        <v>0</v>
      </c>
      <c r="Z469" s="1">
        <v>10933.94</v>
      </c>
      <c r="AA469" s="1">
        <v>0</v>
      </c>
      <c r="AB469" s="1">
        <v>0</v>
      </c>
      <c r="AC469" s="1">
        <v>0</v>
      </c>
      <c r="AD469" s="1">
        <v>0</v>
      </c>
      <c r="AE469" s="1">
        <v>2326370</v>
      </c>
      <c r="AF469" s="17">
        <v>44328</v>
      </c>
      <c r="AG469" s="17">
        <v>46885</v>
      </c>
      <c r="AH469" s="1">
        <v>2326370</v>
      </c>
      <c r="AI469" s="16">
        <f t="shared" si="28"/>
        <v>1.7835616438356163</v>
      </c>
      <c r="AJ469" s="16">
        <f t="shared" si="30"/>
        <v>7.0054794520547947</v>
      </c>
      <c r="AK469" s="19">
        <v>5.6399999999999999E-2</v>
      </c>
      <c r="AL469" s="16">
        <f t="shared" si="29"/>
        <v>1.7835616438356163</v>
      </c>
      <c r="AM469" s="16">
        <f t="shared" si="31"/>
        <v>7.0054794520547947</v>
      </c>
      <c r="AN469" s="19">
        <v>5.6399999999999999E-2</v>
      </c>
      <c r="AO469" t="s">
        <v>721</v>
      </c>
      <c r="AP469" t="s">
        <v>722</v>
      </c>
      <c r="AQ469" s="20">
        <v>46234</v>
      </c>
    </row>
    <row r="470" spans="1:43" x14ac:dyDescent="0.3">
      <c r="A470" t="s">
        <v>1405</v>
      </c>
      <c r="B470" t="s">
        <v>1402</v>
      </c>
      <c r="C470">
        <v>8</v>
      </c>
      <c r="D470" t="s">
        <v>255</v>
      </c>
      <c r="E470" t="s">
        <v>716</v>
      </c>
      <c r="F470" t="s">
        <v>717</v>
      </c>
      <c r="G470" t="s">
        <v>215</v>
      </c>
      <c r="H470" t="s">
        <v>214</v>
      </c>
      <c r="I470" t="s">
        <v>832</v>
      </c>
      <c r="J470" t="s">
        <v>725</v>
      </c>
      <c r="K470" t="s">
        <v>833</v>
      </c>
      <c r="L470" t="s">
        <v>719</v>
      </c>
      <c r="M470" t="s">
        <v>720</v>
      </c>
      <c r="N470">
        <v>1</v>
      </c>
      <c r="O470">
        <v>1</v>
      </c>
      <c r="P470">
        <v>1</v>
      </c>
      <c r="Q470">
        <v>1</v>
      </c>
      <c r="R470">
        <v>1</v>
      </c>
      <c r="S470">
        <v>1</v>
      </c>
      <c r="T470">
        <v>0</v>
      </c>
      <c r="U470">
        <v>0</v>
      </c>
      <c r="V470">
        <v>0</v>
      </c>
      <c r="W470" s="1">
        <v>3002657.5</v>
      </c>
      <c r="X470" s="1">
        <v>0</v>
      </c>
      <c r="Y470" s="1">
        <v>0</v>
      </c>
      <c r="Z470" s="1">
        <v>14838.13</v>
      </c>
      <c r="AA470" s="1">
        <v>0</v>
      </c>
      <c r="AB470" s="1">
        <v>0</v>
      </c>
      <c r="AC470" s="1">
        <v>0</v>
      </c>
      <c r="AD470" s="1">
        <v>0</v>
      </c>
      <c r="AE470" s="1">
        <v>3002657.5</v>
      </c>
      <c r="AF470" s="17">
        <v>44328</v>
      </c>
      <c r="AG470" s="17">
        <v>47250</v>
      </c>
      <c r="AH470" s="1">
        <v>3002657.5</v>
      </c>
      <c r="AI470" s="16">
        <f t="shared" si="28"/>
        <v>2.7835616438356166</v>
      </c>
      <c r="AJ470" s="16">
        <f t="shared" si="30"/>
        <v>8.0054794520547947</v>
      </c>
      <c r="AK470" s="19">
        <v>5.9299999999999999E-2</v>
      </c>
      <c r="AL470" s="16">
        <f t="shared" si="29"/>
        <v>2.7835616438356166</v>
      </c>
      <c r="AM470" s="16">
        <f t="shared" si="31"/>
        <v>8.0054794520547947</v>
      </c>
      <c r="AN470" s="19">
        <v>5.9299999999999999E-2</v>
      </c>
      <c r="AO470" t="s">
        <v>721</v>
      </c>
      <c r="AP470" t="s">
        <v>722</v>
      </c>
      <c r="AQ470" s="20">
        <v>46234</v>
      </c>
    </row>
    <row r="471" spans="1:43" x14ac:dyDescent="0.3">
      <c r="A471" t="s">
        <v>1406</v>
      </c>
      <c r="B471" t="s">
        <v>1402</v>
      </c>
      <c r="C471">
        <v>9</v>
      </c>
      <c r="D471" t="s">
        <v>255</v>
      </c>
      <c r="E471" t="s">
        <v>716</v>
      </c>
      <c r="F471" t="s">
        <v>717</v>
      </c>
      <c r="G471" t="s">
        <v>215</v>
      </c>
      <c r="H471" t="s">
        <v>214</v>
      </c>
      <c r="I471" t="s">
        <v>832</v>
      </c>
      <c r="J471" t="s">
        <v>725</v>
      </c>
      <c r="K471" t="s">
        <v>833</v>
      </c>
      <c r="L471" t="s">
        <v>719</v>
      </c>
      <c r="M471" t="s">
        <v>720</v>
      </c>
      <c r="N471">
        <v>1</v>
      </c>
      <c r="O471">
        <v>1</v>
      </c>
      <c r="P471">
        <v>1</v>
      </c>
      <c r="Q471">
        <v>1</v>
      </c>
      <c r="R471">
        <v>1</v>
      </c>
      <c r="S471">
        <v>1</v>
      </c>
      <c r="T471">
        <v>0</v>
      </c>
      <c r="U471">
        <v>0</v>
      </c>
      <c r="V471">
        <v>0</v>
      </c>
      <c r="W471" s="1">
        <v>2472395</v>
      </c>
      <c r="X471" s="1">
        <v>0</v>
      </c>
      <c r="Y471" s="1">
        <v>0</v>
      </c>
      <c r="Z471" s="1">
        <v>12794.64</v>
      </c>
      <c r="AA471" s="1">
        <v>0</v>
      </c>
      <c r="AB471" s="1">
        <v>0</v>
      </c>
      <c r="AC471" s="1">
        <v>0</v>
      </c>
      <c r="AD471" s="1">
        <v>0</v>
      </c>
      <c r="AE471" s="1">
        <v>2472395</v>
      </c>
      <c r="AF471" s="17">
        <v>44328</v>
      </c>
      <c r="AG471" s="17">
        <v>47615</v>
      </c>
      <c r="AH471" s="1">
        <v>2472395</v>
      </c>
      <c r="AI471" s="16">
        <f t="shared" si="28"/>
        <v>3.7835616438356166</v>
      </c>
      <c r="AJ471" s="16">
        <f t="shared" si="30"/>
        <v>9.0054794520547947</v>
      </c>
      <c r="AK471" s="19">
        <v>6.2100000000000002E-2</v>
      </c>
      <c r="AL471" s="16">
        <f t="shared" si="29"/>
        <v>3.7835616438356166</v>
      </c>
      <c r="AM471" s="16">
        <f t="shared" si="31"/>
        <v>9.0054794520547947</v>
      </c>
      <c r="AN471" s="19">
        <v>6.2100000000000002E-2</v>
      </c>
      <c r="AO471" t="s">
        <v>721</v>
      </c>
      <c r="AP471" t="s">
        <v>722</v>
      </c>
      <c r="AQ471" s="20">
        <v>46234</v>
      </c>
    </row>
    <row r="472" spans="1:43" x14ac:dyDescent="0.3">
      <c r="A472" t="s">
        <v>1407</v>
      </c>
      <c r="B472" t="s">
        <v>1408</v>
      </c>
      <c r="C472">
        <v>6</v>
      </c>
      <c r="D472" t="s">
        <v>255</v>
      </c>
      <c r="E472" t="s">
        <v>716</v>
      </c>
      <c r="F472" t="s">
        <v>717</v>
      </c>
      <c r="G472" t="s">
        <v>215</v>
      </c>
      <c r="H472" t="s">
        <v>214</v>
      </c>
      <c r="I472" t="s">
        <v>832</v>
      </c>
      <c r="J472" t="s">
        <v>725</v>
      </c>
      <c r="K472" t="s">
        <v>833</v>
      </c>
      <c r="L472" t="s">
        <v>719</v>
      </c>
      <c r="M472" t="s">
        <v>720</v>
      </c>
      <c r="N472">
        <v>1</v>
      </c>
      <c r="O472">
        <v>1</v>
      </c>
      <c r="P472">
        <v>1</v>
      </c>
      <c r="Q472">
        <v>1</v>
      </c>
      <c r="R472">
        <v>1</v>
      </c>
      <c r="S472">
        <v>1</v>
      </c>
      <c r="T472">
        <v>0</v>
      </c>
      <c r="U472">
        <v>0</v>
      </c>
      <c r="V472">
        <v>0</v>
      </c>
      <c r="W472" s="1">
        <v>6710070</v>
      </c>
      <c r="X472" s="1">
        <v>0</v>
      </c>
      <c r="Y472" s="1">
        <v>0</v>
      </c>
      <c r="Z472" s="1">
        <v>29971.65</v>
      </c>
      <c r="AA472" s="1">
        <v>0</v>
      </c>
      <c r="AB472" s="1">
        <v>0</v>
      </c>
      <c r="AC472" s="1">
        <v>0</v>
      </c>
      <c r="AD472" s="1">
        <v>0</v>
      </c>
      <c r="AE472" s="1">
        <v>6710070</v>
      </c>
      <c r="AF472" s="17">
        <v>44333</v>
      </c>
      <c r="AG472" s="17">
        <v>46524</v>
      </c>
      <c r="AH472" s="1">
        <v>6710070</v>
      </c>
      <c r="AI472" s="16">
        <f t="shared" si="28"/>
        <v>0.79452054794520544</v>
      </c>
      <c r="AJ472" s="16">
        <f t="shared" si="30"/>
        <v>6.0027397260273974</v>
      </c>
      <c r="AK472" s="19">
        <v>5.3600000000000002E-2</v>
      </c>
      <c r="AL472" s="16">
        <f t="shared" si="29"/>
        <v>0.79452054794520544</v>
      </c>
      <c r="AM472" s="16">
        <f t="shared" si="31"/>
        <v>6.0027397260273974</v>
      </c>
      <c r="AN472" s="19">
        <v>5.3600000000000002E-2</v>
      </c>
      <c r="AO472" t="s">
        <v>721</v>
      </c>
      <c r="AP472" t="s">
        <v>722</v>
      </c>
      <c r="AQ472" s="20">
        <v>46234</v>
      </c>
    </row>
    <row r="473" spans="1:43" x14ac:dyDescent="0.3">
      <c r="A473" t="s">
        <v>1409</v>
      </c>
      <c r="B473" t="s">
        <v>1408</v>
      </c>
      <c r="C473">
        <v>7</v>
      </c>
      <c r="D473" t="s">
        <v>255</v>
      </c>
      <c r="E473" t="s">
        <v>716</v>
      </c>
      <c r="F473" t="s">
        <v>717</v>
      </c>
      <c r="G473" t="s">
        <v>215</v>
      </c>
      <c r="H473" t="s">
        <v>214</v>
      </c>
      <c r="I473" t="s">
        <v>832</v>
      </c>
      <c r="J473" t="s">
        <v>725</v>
      </c>
      <c r="K473" t="s">
        <v>833</v>
      </c>
      <c r="L473" t="s">
        <v>719</v>
      </c>
      <c r="M473" t="s">
        <v>720</v>
      </c>
      <c r="N473">
        <v>1</v>
      </c>
      <c r="O473">
        <v>1</v>
      </c>
      <c r="P473">
        <v>1</v>
      </c>
      <c r="Q473">
        <v>1</v>
      </c>
      <c r="R473">
        <v>1</v>
      </c>
      <c r="S473">
        <v>1</v>
      </c>
      <c r="T473">
        <v>0</v>
      </c>
      <c r="U473">
        <v>0</v>
      </c>
      <c r="V473">
        <v>0</v>
      </c>
      <c r="W473" s="1">
        <v>15747100</v>
      </c>
      <c r="X473" s="1">
        <v>0</v>
      </c>
      <c r="Y473" s="1">
        <v>0</v>
      </c>
      <c r="Z473" s="1">
        <v>74011.37</v>
      </c>
      <c r="AA473" s="1">
        <v>0</v>
      </c>
      <c r="AB473" s="1">
        <v>0</v>
      </c>
      <c r="AC473" s="1">
        <v>0</v>
      </c>
      <c r="AD473" s="1">
        <v>0</v>
      </c>
      <c r="AE473" s="1">
        <v>15747100</v>
      </c>
      <c r="AF473" s="17">
        <v>44333</v>
      </c>
      <c r="AG473" s="17">
        <v>46890</v>
      </c>
      <c r="AH473" s="1">
        <v>15747100</v>
      </c>
      <c r="AI473" s="16">
        <f t="shared" si="28"/>
        <v>1.7972602739726027</v>
      </c>
      <c r="AJ473" s="16">
        <f t="shared" si="30"/>
        <v>7.0054794520547947</v>
      </c>
      <c r="AK473" s="19">
        <v>5.6399999999999999E-2</v>
      </c>
      <c r="AL473" s="16">
        <f t="shared" si="29"/>
        <v>1.7972602739726027</v>
      </c>
      <c r="AM473" s="16">
        <f t="shared" si="31"/>
        <v>7.0054794520547947</v>
      </c>
      <c r="AN473" s="19">
        <v>5.6399999999999999E-2</v>
      </c>
      <c r="AO473" t="s">
        <v>721</v>
      </c>
      <c r="AP473" t="s">
        <v>722</v>
      </c>
      <c r="AQ473" s="20">
        <v>46234</v>
      </c>
    </row>
    <row r="474" spans="1:43" x14ac:dyDescent="0.3">
      <c r="A474" t="s">
        <v>1410</v>
      </c>
      <c r="B474" t="s">
        <v>1408</v>
      </c>
      <c r="C474">
        <v>8</v>
      </c>
      <c r="D474" t="s">
        <v>255</v>
      </c>
      <c r="E474" t="s">
        <v>716</v>
      </c>
      <c r="F474" t="s">
        <v>717</v>
      </c>
      <c r="G474" t="s">
        <v>215</v>
      </c>
      <c r="H474" t="s">
        <v>214</v>
      </c>
      <c r="I474" t="s">
        <v>832</v>
      </c>
      <c r="J474" t="s">
        <v>725</v>
      </c>
      <c r="K474" t="s">
        <v>833</v>
      </c>
      <c r="L474" t="s">
        <v>719</v>
      </c>
      <c r="M474" t="s">
        <v>720</v>
      </c>
      <c r="N474">
        <v>1</v>
      </c>
      <c r="O474">
        <v>1</v>
      </c>
      <c r="P474">
        <v>1</v>
      </c>
      <c r="Q474">
        <v>1</v>
      </c>
      <c r="R474">
        <v>1</v>
      </c>
      <c r="S474">
        <v>1</v>
      </c>
      <c r="T474">
        <v>0</v>
      </c>
      <c r="U474">
        <v>0</v>
      </c>
      <c r="V474">
        <v>0</v>
      </c>
      <c r="W474" s="1">
        <v>3438667.5</v>
      </c>
      <c r="X474" s="1">
        <v>0</v>
      </c>
      <c r="Y474" s="1">
        <v>0</v>
      </c>
      <c r="Z474" s="1">
        <v>16992.75</v>
      </c>
      <c r="AA474" s="1">
        <v>0</v>
      </c>
      <c r="AB474" s="1">
        <v>0</v>
      </c>
      <c r="AC474" s="1">
        <v>0</v>
      </c>
      <c r="AD474" s="1">
        <v>0</v>
      </c>
      <c r="AE474" s="1">
        <v>3438667.5</v>
      </c>
      <c r="AF474" s="17">
        <v>44333</v>
      </c>
      <c r="AG474" s="17">
        <v>47255</v>
      </c>
      <c r="AH474" s="1">
        <v>3438667.5</v>
      </c>
      <c r="AI474" s="16">
        <f t="shared" si="28"/>
        <v>2.7972602739726029</v>
      </c>
      <c r="AJ474" s="16">
        <f t="shared" si="30"/>
        <v>8.0054794520547947</v>
      </c>
      <c r="AK474" s="19">
        <v>5.9299999999999999E-2</v>
      </c>
      <c r="AL474" s="16">
        <f t="shared" si="29"/>
        <v>2.7972602739726029</v>
      </c>
      <c r="AM474" s="16">
        <f t="shared" si="31"/>
        <v>8.0054794520547947</v>
      </c>
      <c r="AN474" s="19">
        <v>5.9299999999999999E-2</v>
      </c>
      <c r="AO474" t="s">
        <v>721</v>
      </c>
      <c r="AP474" t="s">
        <v>722</v>
      </c>
      <c r="AQ474" s="20">
        <v>46234</v>
      </c>
    </row>
    <row r="475" spans="1:43" x14ac:dyDescent="0.3">
      <c r="A475" t="s">
        <v>1411</v>
      </c>
      <c r="B475" t="s">
        <v>1408</v>
      </c>
      <c r="C475">
        <v>9</v>
      </c>
      <c r="D475" t="s">
        <v>255</v>
      </c>
      <c r="E475" t="s">
        <v>716</v>
      </c>
      <c r="F475" t="s">
        <v>717</v>
      </c>
      <c r="G475" t="s">
        <v>215</v>
      </c>
      <c r="H475" t="s">
        <v>214</v>
      </c>
      <c r="I475" t="s">
        <v>832</v>
      </c>
      <c r="J475" t="s">
        <v>725</v>
      </c>
      <c r="K475" t="s">
        <v>833</v>
      </c>
      <c r="L475" t="s">
        <v>719</v>
      </c>
      <c r="M475" t="s">
        <v>720</v>
      </c>
      <c r="N475">
        <v>1</v>
      </c>
      <c r="O475">
        <v>1</v>
      </c>
      <c r="P475">
        <v>1</v>
      </c>
      <c r="Q475">
        <v>1</v>
      </c>
      <c r="R475">
        <v>1</v>
      </c>
      <c r="S475">
        <v>1</v>
      </c>
      <c r="T475">
        <v>0</v>
      </c>
      <c r="U475">
        <v>0</v>
      </c>
      <c r="V475">
        <v>0</v>
      </c>
      <c r="W475" s="1">
        <v>211957.5</v>
      </c>
      <c r="X475" s="1">
        <v>0</v>
      </c>
      <c r="Y475" s="1">
        <v>0</v>
      </c>
      <c r="Z475" s="1">
        <v>1096.8800000000001</v>
      </c>
      <c r="AA475" s="1">
        <v>0</v>
      </c>
      <c r="AB475" s="1">
        <v>0</v>
      </c>
      <c r="AC475" s="1">
        <v>0</v>
      </c>
      <c r="AD475" s="1">
        <v>0</v>
      </c>
      <c r="AE475" s="1">
        <v>211957.5</v>
      </c>
      <c r="AF475" s="17">
        <v>44333</v>
      </c>
      <c r="AG475" s="17">
        <v>47620</v>
      </c>
      <c r="AH475" s="1">
        <v>211957.5</v>
      </c>
      <c r="AI475" s="16">
        <f t="shared" si="28"/>
        <v>3.7972602739726029</v>
      </c>
      <c r="AJ475" s="16">
        <f t="shared" si="30"/>
        <v>9.0054794520547947</v>
      </c>
      <c r="AK475" s="19">
        <v>6.2100000000000002E-2</v>
      </c>
      <c r="AL475" s="16">
        <f t="shared" si="29"/>
        <v>3.7972602739726029</v>
      </c>
      <c r="AM475" s="16">
        <f t="shared" si="31"/>
        <v>9.0054794520547947</v>
      </c>
      <c r="AN475" s="19">
        <v>6.2100000000000002E-2</v>
      </c>
      <c r="AO475" t="s">
        <v>721</v>
      </c>
      <c r="AP475" t="s">
        <v>722</v>
      </c>
      <c r="AQ475" s="20">
        <v>46234</v>
      </c>
    </row>
    <row r="476" spans="1:43" x14ac:dyDescent="0.3">
      <c r="A476" t="s">
        <v>1412</v>
      </c>
      <c r="B476" t="s">
        <v>1413</v>
      </c>
      <c r="C476">
        <v>10</v>
      </c>
      <c r="D476" t="s">
        <v>255</v>
      </c>
      <c r="E476" t="s">
        <v>716</v>
      </c>
      <c r="F476" t="s">
        <v>717</v>
      </c>
      <c r="G476" t="s">
        <v>215</v>
      </c>
      <c r="H476" t="s">
        <v>214</v>
      </c>
      <c r="I476" t="s">
        <v>832</v>
      </c>
      <c r="J476" t="s">
        <v>725</v>
      </c>
      <c r="K476" t="s">
        <v>833</v>
      </c>
      <c r="L476" t="s">
        <v>719</v>
      </c>
      <c r="M476" t="s">
        <v>720</v>
      </c>
      <c r="N476">
        <v>1</v>
      </c>
      <c r="O476">
        <v>1</v>
      </c>
      <c r="P476">
        <v>1</v>
      </c>
      <c r="Q476">
        <v>1</v>
      </c>
      <c r="R476">
        <v>1</v>
      </c>
      <c r="S476">
        <v>1</v>
      </c>
      <c r="T476">
        <v>0</v>
      </c>
      <c r="U476">
        <v>0</v>
      </c>
      <c r="V476">
        <v>0</v>
      </c>
      <c r="W476" s="1">
        <v>53100</v>
      </c>
      <c r="X476" s="1">
        <v>0</v>
      </c>
      <c r="Y476" s="1">
        <v>0</v>
      </c>
      <c r="Z476" s="1">
        <v>287.62</v>
      </c>
      <c r="AA476" s="1">
        <v>0</v>
      </c>
      <c r="AB476" s="1">
        <v>0</v>
      </c>
      <c r="AC476" s="1">
        <v>0</v>
      </c>
      <c r="AD476" s="1">
        <v>0</v>
      </c>
      <c r="AE476" s="1">
        <v>53100</v>
      </c>
      <c r="AF476" s="17">
        <v>44335</v>
      </c>
      <c r="AG476" s="17">
        <v>47987</v>
      </c>
      <c r="AH476" s="1">
        <v>53100</v>
      </c>
      <c r="AI476" s="16">
        <f t="shared" si="28"/>
        <v>4.8027397260273972</v>
      </c>
      <c r="AJ476" s="16">
        <f t="shared" si="30"/>
        <v>10.005479452054795</v>
      </c>
      <c r="AK476" s="19">
        <v>6.5000000000000002E-2</v>
      </c>
      <c r="AL476" s="16">
        <f t="shared" si="29"/>
        <v>4.8027397260273972</v>
      </c>
      <c r="AM476" s="16">
        <f t="shared" si="31"/>
        <v>10.005479452054795</v>
      </c>
      <c r="AN476" s="19">
        <v>6.5000000000000002E-2</v>
      </c>
      <c r="AO476" t="s">
        <v>721</v>
      </c>
      <c r="AP476" t="s">
        <v>722</v>
      </c>
      <c r="AQ476" s="20">
        <v>46234</v>
      </c>
    </row>
    <row r="477" spans="1:43" x14ac:dyDescent="0.3">
      <c r="A477" t="s">
        <v>1414</v>
      </c>
      <c r="B477" t="s">
        <v>1413</v>
      </c>
      <c r="C477">
        <v>6</v>
      </c>
      <c r="D477" t="s">
        <v>255</v>
      </c>
      <c r="E477" t="s">
        <v>716</v>
      </c>
      <c r="F477" t="s">
        <v>717</v>
      </c>
      <c r="G477" t="s">
        <v>215</v>
      </c>
      <c r="H477" t="s">
        <v>214</v>
      </c>
      <c r="I477" t="s">
        <v>832</v>
      </c>
      <c r="J477" t="s">
        <v>725</v>
      </c>
      <c r="K477" t="s">
        <v>833</v>
      </c>
      <c r="L477" t="s">
        <v>719</v>
      </c>
      <c r="M477" t="s">
        <v>720</v>
      </c>
      <c r="N477">
        <v>1</v>
      </c>
      <c r="O477">
        <v>1</v>
      </c>
      <c r="P477">
        <v>1</v>
      </c>
      <c r="Q477">
        <v>1</v>
      </c>
      <c r="R477">
        <v>1</v>
      </c>
      <c r="S477">
        <v>1</v>
      </c>
      <c r="T477">
        <v>0</v>
      </c>
      <c r="U477">
        <v>0</v>
      </c>
      <c r="V477">
        <v>0</v>
      </c>
      <c r="W477" s="1">
        <v>1180000</v>
      </c>
      <c r="X477" s="1">
        <v>0</v>
      </c>
      <c r="Y477" s="1">
        <v>0</v>
      </c>
      <c r="Z477" s="1">
        <v>5270.67</v>
      </c>
      <c r="AA477" s="1">
        <v>0</v>
      </c>
      <c r="AB477" s="1">
        <v>0</v>
      </c>
      <c r="AC477" s="1">
        <v>0</v>
      </c>
      <c r="AD477" s="1">
        <v>0</v>
      </c>
      <c r="AE477" s="1">
        <v>1180000</v>
      </c>
      <c r="AF477" s="17">
        <v>44335</v>
      </c>
      <c r="AG477" s="17">
        <v>46526</v>
      </c>
      <c r="AH477" s="1">
        <v>1180000</v>
      </c>
      <c r="AI477" s="16">
        <f t="shared" si="28"/>
        <v>0.8</v>
      </c>
      <c r="AJ477" s="16">
        <f t="shared" si="30"/>
        <v>6.0027397260273974</v>
      </c>
      <c r="AK477" s="19">
        <v>5.3600000000000002E-2</v>
      </c>
      <c r="AL477" s="16">
        <f t="shared" si="29"/>
        <v>0.8</v>
      </c>
      <c r="AM477" s="16">
        <f t="shared" si="31"/>
        <v>6.0027397260273974</v>
      </c>
      <c r="AN477" s="19">
        <v>5.3600000000000002E-2</v>
      </c>
      <c r="AO477" t="s">
        <v>721</v>
      </c>
      <c r="AP477" t="s">
        <v>722</v>
      </c>
      <c r="AQ477" s="20">
        <v>46234</v>
      </c>
    </row>
    <row r="478" spans="1:43" x14ac:dyDescent="0.3">
      <c r="A478" t="s">
        <v>1415</v>
      </c>
      <c r="B478" t="s">
        <v>1413</v>
      </c>
      <c r="C478">
        <v>7</v>
      </c>
      <c r="D478" t="s">
        <v>255</v>
      </c>
      <c r="E478" t="s">
        <v>716</v>
      </c>
      <c r="F478" t="s">
        <v>717</v>
      </c>
      <c r="G478" t="s">
        <v>215</v>
      </c>
      <c r="H478" t="s">
        <v>214</v>
      </c>
      <c r="I478" t="s">
        <v>832</v>
      </c>
      <c r="J478" t="s">
        <v>725</v>
      </c>
      <c r="K478" t="s">
        <v>833</v>
      </c>
      <c r="L478" t="s">
        <v>719</v>
      </c>
      <c r="M478" t="s">
        <v>720</v>
      </c>
      <c r="N478">
        <v>1</v>
      </c>
      <c r="O478">
        <v>1</v>
      </c>
      <c r="P478">
        <v>1</v>
      </c>
      <c r="Q478">
        <v>1</v>
      </c>
      <c r="R478">
        <v>1</v>
      </c>
      <c r="S478">
        <v>1</v>
      </c>
      <c r="T478">
        <v>0</v>
      </c>
      <c r="U478">
        <v>0</v>
      </c>
      <c r="V478">
        <v>0</v>
      </c>
      <c r="W478" s="1">
        <v>2779047.5</v>
      </c>
      <c r="X478" s="1">
        <v>0</v>
      </c>
      <c r="Y478" s="1">
        <v>0</v>
      </c>
      <c r="Z478" s="1">
        <v>13061.52</v>
      </c>
      <c r="AA478" s="1">
        <v>0</v>
      </c>
      <c r="AB478" s="1">
        <v>0</v>
      </c>
      <c r="AC478" s="1">
        <v>0</v>
      </c>
      <c r="AD478" s="1">
        <v>0</v>
      </c>
      <c r="AE478" s="1">
        <v>2779047.5</v>
      </c>
      <c r="AF478" s="17">
        <v>44335</v>
      </c>
      <c r="AG478" s="17">
        <v>46892</v>
      </c>
      <c r="AH478" s="1">
        <v>2779047.5</v>
      </c>
      <c r="AI478" s="16">
        <f t="shared" si="28"/>
        <v>1.8027397260273972</v>
      </c>
      <c r="AJ478" s="16">
        <f t="shared" si="30"/>
        <v>7.0054794520547947</v>
      </c>
      <c r="AK478" s="19">
        <v>5.6399999999999999E-2</v>
      </c>
      <c r="AL478" s="16">
        <f t="shared" si="29"/>
        <v>1.8027397260273972</v>
      </c>
      <c r="AM478" s="16">
        <f t="shared" si="31"/>
        <v>7.0054794520547947</v>
      </c>
      <c r="AN478" s="19">
        <v>5.6399999999999999E-2</v>
      </c>
      <c r="AO478" t="s">
        <v>721</v>
      </c>
      <c r="AP478" t="s">
        <v>722</v>
      </c>
      <c r="AQ478" s="20">
        <v>46234</v>
      </c>
    </row>
    <row r="479" spans="1:43" x14ac:dyDescent="0.3">
      <c r="A479" t="s">
        <v>1416</v>
      </c>
      <c r="B479" t="s">
        <v>1413</v>
      </c>
      <c r="C479">
        <v>8</v>
      </c>
      <c r="D479" t="s">
        <v>255</v>
      </c>
      <c r="E479" t="s">
        <v>716</v>
      </c>
      <c r="F479" t="s">
        <v>717</v>
      </c>
      <c r="G479" t="s">
        <v>215</v>
      </c>
      <c r="H479" t="s">
        <v>214</v>
      </c>
      <c r="I479" t="s">
        <v>832</v>
      </c>
      <c r="J479" t="s">
        <v>725</v>
      </c>
      <c r="K479" t="s">
        <v>833</v>
      </c>
      <c r="L479" t="s">
        <v>719</v>
      </c>
      <c r="M479" t="s">
        <v>720</v>
      </c>
      <c r="N479">
        <v>1</v>
      </c>
      <c r="O479">
        <v>1</v>
      </c>
      <c r="P479">
        <v>1</v>
      </c>
      <c r="Q479">
        <v>1</v>
      </c>
      <c r="R479">
        <v>1</v>
      </c>
      <c r="S479">
        <v>1</v>
      </c>
      <c r="T479">
        <v>0</v>
      </c>
      <c r="U479">
        <v>0</v>
      </c>
      <c r="V479">
        <v>0</v>
      </c>
      <c r="W479" s="1">
        <v>683662.5</v>
      </c>
      <c r="X479" s="1">
        <v>0</v>
      </c>
      <c r="Y479" s="1">
        <v>0</v>
      </c>
      <c r="Z479" s="1">
        <v>3378.43</v>
      </c>
      <c r="AA479" s="1">
        <v>0</v>
      </c>
      <c r="AB479" s="1">
        <v>0</v>
      </c>
      <c r="AC479" s="1">
        <v>0</v>
      </c>
      <c r="AD479" s="1">
        <v>0</v>
      </c>
      <c r="AE479" s="1">
        <v>683662.5</v>
      </c>
      <c r="AF479" s="17">
        <v>44335</v>
      </c>
      <c r="AG479" s="17">
        <v>47257</v>
      </c>
      <c r="AH479" s="1">
        <v>683662.5</v>
      </c>
      <c r="AI479" s="16">
        <f t="shared" si="28"/>
        <v>2.8027397260273972</v>
      </c>
      <c r="AJ479" s="16">
        <f t="shared" si="30"/>
        <v>8.0054794520547947</v>
      </c>
      <c r="AK479" s="19">
        <v>5.9299999999999999E-2</v>
      </c>
      <c r="AL479" s="16">
        <f t="shared" si="29"/>
        <v>2.8027397260273972</v>
      </c>
      <c r="AM479" s="16">
        <f t="shared" si="31"/>
        <v>8.0054794520547947</v>
      </c>
      <c r="AN479" s="19">
        <v>5.9299999999999999E-2</v>
      </c>
      <c r="AO479" t="s">
        <v>721</v>
      </c>
      <c r="AP479" t="s">
        <v>722</v>
      </c>
      <c r="AQ479" s="20">
        <v>46234</v>
      </c>
    </row>
    <row r="480" spans="1:43" x14ac:dyDescent="0.3">
      <c r="A480" t="s">
        <v>1417</v>
      </c>
      <c r="B480" t="s">
        <v>1413</v>
      </c>
      <c r="C480">
        <v>9</v>
      </c>
      <c r="D480" t="s">
        <v>255</v>
      </c>
      <c r="E480" t="s">
        <v>716</v>
      </c>
      <c r="F480" t="s">
        <v>717</v>
      </c>
      <c r="G480" t="s">
        <v>215</v>
      </c>
      <c r="H480" t="s">
        <v>214</v>
      </c>
      <c r="I480" t="s">
        <v>832</v>
      </c>
      <c r="J480" t="s">
        <v>725</v>
      </c>
      <c r="K480" t="s">
        <v>833</v>
      </c>
      <c r="L480" t="s">
        <v>719</v>
      </c>
      <c r="M480" t="s">
        <v>720</v>
      </c>
      <c r="N480">
        <v>1</v>
      </c>
      <c r="O480">
        <v>1</v>
      </c>
      <c r="P480">
        <v>1</v>
      </c>
      <c r="Q480">
        <v>1</v>
      </c>
      <c r="R480">
        <v>1</v>
      </c>
      <c r="S480">
        <v>1</v>
      </c>
      <c r="T480">
        <v>0</v>
      </c>
      <c r="U480">
        <v>0</v>
      </c>
      <c r="V480">
        <v>0</v>
      </c>
      <c r="W480" s="1">
        <v>106200</v>
      </c>
      <c r="X480" s="1">
        <v>0</v>
      </c>
      <c r="Y480" s="1">
        <v>0</v>
      </c>
      <c r="Z480" s="1">
        <v>549.58000000000004</v>
      </c>
      <c r="AA480" s="1">
        <v>0</v>
      </c>
      <c r="AB480" s="1">
        <v>0</v>
      </c>
      <c r="AC480" s="1">
        <v>0</v>
      </c>
      <c r="AD480" s="1">
        <v>0</v>
      </c>
      <c r="AE480" s="1">
        <v>106200</v>
      </c>
      <c r="AF480" s="17">
        <v>44335</v>
      </c>
      <c r="AG480" s="17">
        <v>47622</v>
      </c>
      <c r="AH480" s="1">
        <v>106200</v>
      </c>
      <c r="AI480" s="16">
        <f t="shared" si="28"/>
        <v>3.8027397260273972</v>
      </c>
      <c r="AJ480" s="16">
        <f t="shared" si="30"/>
        <v>9.0054794520547947</v>
      </c>
      <c r="AK480" s="19">
        <v>6.2100000000000002E-2</v>
      </c>
      <c r="AL480" s="16">
        <f t="shared" si="29"/>
        <v>3.8027397260273972</v>
      </c>
      <c r="AM480" s="16">
        <f t="shared" si="31"/>
        <v>9.0054794520547947</v>
      </c>
      <c r="AN480" s="19">
        <v>6.2100000000000002E-2</v>
      </c>
      <c r="AO480" t="s">
        <v>721</v>
      </c>
      <c r="AP480" t="s">
        <v>722</v>
      </c>
      <c r="AQ480" s="20">
        <v>46234</v>
      </c>
    </row>
    <row r="481" spans="1:43" x14ac:dyDescent="0.3">
      <c r="A481" t="s">
        <v>1419</v>
      </c>
      <c r="B481" t="s">
        <v>1418</v>
      </c>
      <c r="C481">
        <v>6</v>
      </c>
      <c r="D481" t="s">
        <v>255</v>
      </c>
      <c r="E481" t="s">
        <v>716</v>
      </c>
      <c r="F481" t="s">
        <v>717</v>
      </c>
      <c r="G481" t="s">
        <v>215</v>
      </c>
      <c r="H481" t="s">
        <v>214</v>
      </c>
      <c r="I481" t="s">
        <v>832</v>
      </c>
      <c r="J481" t="s">
        <v>725</v>
      </c>
      <c r="K481" t="s">
        <v>833</v>
      </c>
      <c r="L481" t="s">
        <v>719</v>
      </c>
      <c r="M481" t="s">
        <v>720</v>
      </c>
      <c r="N481">
        <v>1</v>
      </c>
      <c r="O481">
        <v>1</v>
      </c>
      <c r="P481">
        <v>1</v>
      </c>
      <c r="Q481">
        <v>1</v>
      </c>
      <c r="R481">
        <v>1</v>
      </c>
      <c r="S481">
        <v>1</v>
      </c>
      <c r="T481">
        <v>0</v>
      </c>
      <c r="U481">
        <v>0</v>
      </c>
      <c r="V481">
        <v>0</v>
      </c>
      <c r="W481" s="1">
        <v>216677.5</v>
      </c>
      <c r="X481" s="1">
        <v>0</v>
      </c>
      <c r="Y481" s="1">
        <v>0</v>
      </c>
      <c r="Z481" s="1">
        <v>967.83</v>
      </c>
      <c r="AA481" s="1">
        <v>0</v>
      </c>
      <c r="AB481" s="1">
        <v>0</v>
      </c>
      <c r="AC481" s="1">
        <v>0</v>
      </c>
      <c r="AD481" s="1">
        <v>0</v>
      </c>
      <c r="AE481" s="1">
        <v>216677.5</v>
      </c>
      <c r="AF481" s="17">
        <v>44363</v>
      </c>
      <c r="AG481" s="17">
        <v>46554</v>
      </c>
      <c r="AH481" s="1">
        <v>216677.5</v>
      </c>
      <c r="AI481" s="16">
        <f t="shared" si="28"/>
        <v>0.87671232876712324</v>
      </c>
      <c r="AJ481" s="16">
        <f t="shared" si="30"/>
        <v>6.0027397260273974</v>
      </c>
      <c r="AK481" s="19">
        <v>5.3600000000000002E-2</v>
      </c>
      <c r="AL481" s="16">
        <f t="shared" si="29"/>
        <v>0.87671232876712324</v>
      </c>
      <c r="AM481" s="16">
        <f t="shared" si="31"/>
        <v>6.0027397260273974</v>
      </c>
      <c r="AN481" s="19">
        <v>5.3600000000000002E-2</v>
      </c>
      <c r="AO481" t="s">
        <v>721</v>
      </c>
      <c r="AP481" t="s">
        <v>722</v>
      </c>
      <c r="AQ481" s="20">
        <v>46234</v>
      </c>
    </row>
    <row r="482" spans="1:43" x14ac:dyDescent="0.3">
      <c r="A482" t="s">
        <v>1420</v>
      </c>
      <c r="B482" t="s">
        <v>1418</v>
      </c>
      <c r="C482">
        <v>7</v>
      </c>
      <c r="D482" t="s">
        <v>255</v>
      </c>
      <c r="E482" t="s">
        <v>716</v>
      </c>
      <c r="F482" t="s">
        <v>717</v>
      </c>
      <c r="G482" t="s">
        <v>215</v>
      </c>
      <c r="H482" t="s">
        <v>214</v>
      </c>
      <c r="I482" t="s">
        <v>832</v>
      </c>
      <c r="J482" t="s">
        <v>725</v>
      </c>
      <c r="K482" t="s">
        <v>833</v>
      </c>
      <c r="L482" t="s">
        <v>719</v>
      </c>
      <c r="M482" t="s">
        <v>720</v>
      </c>
      <c r="N482">
        <v>1</v>
      </c>
      <c r="O482">
        <v>1</v>
      </c>
      <c r="P482">
        <v>1</v>
      </c>
      <c r="Q482">
        <v>1</v>
      </c>
      <c r="R482">
        <v>1</v>
      </c>
      <c r="S482">
        <v>1</v>
      </c>
      <c r="T482">
        <v>0</v>
      </c>
      <c r="U482">
        <v>0</v>
      </c>
      <c r="V482">
        <v>0</v>
      </c>
      <c r="W482" s="1">
        <v>548847.5</v>
      </c>
      <c r="X482" s="1">
        <v>0</v>
      </c>
      <c r="Y482" s="1">
        <v>0</v>
      </c>
      <c r="Z482" s="1">
        <v>2579.58</v>
      </c>
      <c r="AA482" s="1">
        <v>0</v>
      </c>
      <c r="AB482" s="1">
        <v>0</v>
      </c>
      <c r="AC482" s="1">
        <v>0</v>
      </c>
      <c r="AD482" s="1">
        <v>0</v>
      </c>
      <c r="AE482" s="1">
        <v>548847.5</v>
      </c>
      <c r="AF482" s="17">
        <v>44363</v>
      </c>
      <c r="AG482" s="17">
        <v>46920</v>
      </c>
      <c r="AH482" s="1">
        <v>548847.5</v>
      </c>
      <c r="AI482" s="16">
        <f t="shared" si="28"/>
        <v>1.8794520547945206</v>
      </c>
      <c r="AJ482" s="16">
        <f t="shared" si="30"/>
        <v>7.0054794520547947</v>
      </c>
      <c r="AK482" s="19">
        <v>5.6399999999999999E-2</v>
      </c>
      <c r="AL482" s="16">
        <f t="shared" si="29"/>
        <v>1.8794520547945206</v>
      </c>
      <c r="AM482" s="16">
        <f t="shared" si="31"/>
        <v>7.0054794520547947</v>
      </c>
      <c r="AN482" s="19">
        <v>5.6399999999999999E-2</v>
      </c>
      <c r="AO482" t="s">
        <v>721</v>
      </c>
      <c r="AP482" t="s">
        <v>722</v>
      </c>
      <c r="AQ482" s="20">
        <v>46234</v>
      </c>
    </row>
    <row r="483" spans="1:43" x14ac:dyDescent="0.3">
      <c r="A483" t="s">
        <v>1421</v>
      </c>
      <c r="B483" t="s">
        <v>1418</v>
      </c>
      <c r="C483">
        <v>8</v>
      </c>
      <c r="D483" t="s">
        <v>255</v>
      </c>
      <c r="E483" t="s">
        <v>716</v>
      </c>
      <c r="F483" t="s">
        <v>717</v>
      </c>
      <c r="G483" t="s">
        <v>215</v>
      </c>
      <c r="H483" t="s">
        <v>214</v>
      </c>
      <c r="I483" t="s">
        <v>832</v>
      </c>
      <c r="J483" t="s">
        <v>725</v>
      </c>
      <c r="K483" t="s">
        <v>833</v>
      </c>
      <c r="L483" t="s">
        <v>719</v>
      </c>
      <c r="M483" t="s">
        <v>720</v>
      </c>
      <c r="N483">
        <v>1</v>
      </c>
      <c r="O483">
        <v>1</v>
      </c>
      <c r="P483">
        <v>1</v>
      </c>
      <c r="Q483">
        <v>1</v>
      </c>
      <c r="R483">
        <v>1</v>
      </c>
      <c r="S483">
        <v>1</v>
      </c>
      <c r="T483">
        <v>0</v>
      </c>
      <c r="U483">
        <v>0</v>
      </c>
      <c r="V483">
        <v>0</v>
      </c>
      <c r="W483" s="1">
        <v>402527.5</v>
      </c>
      <c r="X483" s="1">
        <v>0</v>
      </c>
      <c r="Y483" s="1">
        <v>0</v>
      </c>
      <c r="Z483" s="1">
        <v>1989.16</v>
      </c>
      <c r="AA483" s="1">
        <v>0</v>
      </c>
      <c r="AB483" s="1">
        <v>0</v>
      </c>
      <c r="AC483" s="1">
        <v>0</v>
      </c>
      <c r="AD483" s="1">
        <v>0</v>
      </c>
      <c r="AE483" s="1">
        <v>402527.5</v>
      </c>
      <c r="AF483" s="17">
        <v>44363</v>
      </c>
      <c r="AG483" s="17">
        <v>47285</v>
      </c>
      <c r="AH483" s="1">
        <v>402527.5</v>
      </c>
      <c r="AI483" s="16">
        <f t="shared" si="28"/>
        <v>2.8794520547945206</v>
      </c>
      <c r="AJ483" s="16">
        <f t="shared" si="30"/>
        <v>8.0054794520547947</v>
      </c>
      <c r="AK483" s="19">
        <v>5.9299999999999999E-2</v>
      </c>
      <c r="AL483" s="16">
        <f t="shared" si="29"/>
        <v>2.8794520547945206</v>
      </c>
      <c r="AM483" s="16">
        <f t="shared" si="31"/>
        <v>8.0054794520547947</v>
      </c>
      <c r="AN483" s="19">
        <v>5.9299999999999999E-2</v>
      </c>
      <c r="AO483" t="s">
        <v>721</v>
      </c>
      <c r="AP483" t="s">
        <v>722</v>
      </c>
      <c r="AQ483" s="20">
        <v>46234</v>
      </c>
    </row>
    <row r="484" spans="1:43" x14ac:dyDescent="0.3">
      <c r="A484" t="s">
        <v>1422</v>
      </c>
      <c r="B484" t="s">
        <v>1418</v>
      </c>
      <c r="C484">
        <v>9</v>
      </c>
      <c r="D484" t="s">
        <v>255</v>
      </c>
      <c r="E484" t="s">
        <v>716</v>
      </c>
      <c r="F484" t="s">
        <v>717</v>
      </c>
      <c r="G484" t="s">
        <v>215</v>
      </c>
      <c r="H484" t="s">
        <v>214</v>
      </c>
      <c r="I484" t="s">
        <v>832</v>
      </c>
      <c r="J484" t="s">
        <v>725</v>
      </c>
      <c r="K484" t="s">
        <v>833</v>
      </c>
      <c r="L484" t="s">
        <v>719</v>
      </c>
      <c r="M484" t="s">
        <v>720</v>
      </c>
      <c r="N484">
        <v>1</v>
      </c>
      <c r="O484">
        <v>1</v>
      </c>
      <c r="P484">
        <v>1</v>
      </c>
      <c r="Q484">
        <v>1</v>
      </c>
      <c r="R484">
        <v>1</v>
      </c>
      <c r="S484">
        <v>1</v>
      </c>
      <c r="T484">
        <v>0</v>
      </c>
      <c r="U484">
        <v>0</v>
      </c>
      <c r="V484">
        <v>0</v>
      </c>
      <c r="W484" s="1">
        <v>74340</v>
      </c>
      <c r="X484" s="1">
        <v>0</v>
      </c>
      <c r="Y484" s="1">
        <v>0</v>
      </c>
      <c r="Z484" s="1">
        <v>384.71</v>
      </c>
      <c r="AA484" s="1">
        <v>0</v>
      </c>
      <c r="AB484" s="1">
        <v>0</v>
      </c>
      <c r="AC484" s="1">
        <v>0</v>
      </c>
      <c r="AD484" s="1">
        <v>0</v>
      </c>
      <c r="AE484" s="1">
        <v>74340</v>
      </c>
      <c r="AF484" s="17">
        <v>44363</v>
      </c>
      <c r="AG484" s="17">
        <v>47650</v>
      </c>
      <c r="AH484" s="1">
        <v>74340</v>
      </c>
      <c r="AI484" s="16">
        <f t="shared" si="28"/>
        <v>3.8794520547945206</v>
      </c>
      <c r="AJ484" s="16">
        <f t="shared" si="30"/>
        <v>9.0054794520547947</v>
      </c>
      <c r="AK484" s="19">
        <v>6.2100000000000002E-2</v>
      </c>
      <c r="AL484" s="16">
        <f t="shared" si="29"/>
        <v>3.8794520547945206</v>
      </c>
      <c r="AM484" s="16">
        <f t="shared" si="31"/>
        <v>9.0054794520547947</v>
      </c>
      <c r="AN484" s="19">
        <v>6.2100000000000002E-2</v>
      </c>
      <c r="AO484" t="s">
        <v>721</v>
      </c>
      <c r="AP484" t="s">
        <v>722</v>
      </c>
      <c r="AQ484" s="20">
        <v>46234</v>
      </c>
    </row>
    <row r="485" spans="1:43" x14ac:dyDescent="0.3">
      <c r="A485" t="s">
        <v>1423</v>
      </c>
      <c r="B485" t="s">
        <v>1424</v>
      </c>
      <c r="C485">
        <v>1</v>
      </c>
      <c r="D485" t="s">
        <v>255</v>
      </c>
      <c r="E485" t="s">
        <v>716</v>
      </c>
      <c r="F485" t="s">
        <v>717</v>
      </c>
      <c r="G485" t="s">
        <v>203</v>
      </c>
      <c r="H485" t="s">
        <v>218</v>
      </c>
      <c r="I485" t="s">
        <v>210</v>
      </c>
      <c r="J485" t="s">
        <v>718</v>
      </c>
      <c r="K485" t="s">
        <v>755</v>
      </c>
      <c r="L485" t="s">
        <v>719</v>
      </c>
      <c r="M485" t="s">
        <v>720</v>
      </c>
      <c r="N485">
        <v>1</v>
      </c>
      <c r="O485">
        <v>1</v>
      </c>
      <c r="P485">
        <v>1</v>
      </c>
      <c r="Q485">
        <v>0</v>
      </c>
      <c r="R485">
        <v>0</v>
      </c>
      <c r="S485">
        <v>1</v>
      </c>
      <c r="T485">
        <v>1</v>
      </c>
      <c r="U485">
        <v>1</v>
      </c>
      <c r="V485">
        <v>0</v>
      </c>
      <c r="W485" s="1">
        <v>183406083.75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183406083.75</v>
      </c>
      <c r="AF485" s="17">
        <v>44314</v>
      </c>
      <c r="AG485" s="17">
        <v>47966</v>
      </c>
      <c r="AH485" s="1">
        <v>183406083.75</v>
      </c>
      <c r="AI485" s="16">
        <f t="shared" si="28"/>
        <v>4.7452054794520544</v>
      </c>
      <c r="AJ485" s="16">
        <f t="shared" si="30"/>
        <v>10.005479452054795</v>
      </c>
      <c r="AK485" s="19">
        <v>7.8262999999999999E-2</v>
      </c>
      <c r="AL485" s="16">
        <f t="shared" si="29"/>
        <v>4.7452054794520544</v>
      </c>
      <c r="AM485" s="16">
        <f t="shared" si="31"/>
        <v>10.005479452054795</v>
      </c>
      <c r="AN485" s="19">
        <v>7.8262999999999999E-2</v>
      </c>
      <c r="AO485" t="s">
        <v>721</v>
      </c>
      <c r="AP485" t="s">
        <v>722</v>
      </c>
      <c r="AQ485" s="20">
        <v>46234</v>
      </c>
    </row>
    <row r="486" spans="1:43" x14ac:dyDescent="0.3">
      <c r="A486" t="s">
        <v>1425</v>
      </c>
      <c r="B486" t="s">
        <v>1426</v>
      </c>
      <c r="C486">
        <v>2</v>
      </c>
      <c r="D486" t="s">
        <v>255</v>
      </c>
      <c r="E486" t="s">
        <v>716</v>
      </c>
      <c r="F486" t="s">
        <v>717</v>
      </c>
      <c r="G486" t="s">
        <v>215</v>
      </c>
      <c r="H486" t="s">
        <v>214</v>
      </c>
      <c r="I486" t="s">
        <v>832</v>
      </c>
      <c r="J486" t="s">
        <v>725</v>
      </c>
      <c r="K486" t="s">
        <v>833</v>
      </c>
      <c r="L486" t="s">
        <v>719</v>
      </c>
      <c r="M486" t="s">
        <v>720</v>
      </c>
      <c r="N486">
        <v>1</v>
      </c>
      <c r="O486">
        <v>1</v>
      </c>
      <c r="P486">
        <v>1</v>
      </c>
      <c r="Q486">
        <v>1</v>
      </c>
      <c r="R486">
        <v>1</v>
      </c>
      <c r="S486">
        <v>1</v>
      </c>
      <c r="T486">
        <v>0</v>
      </c>
      <c r="U486">
        <v>0</v>
      </c>
      <c r="V486">
        <v>0</v>
      </c>
      <c r="W486" s="1">
        <v>53100</v>
      </c>
      <c r="X486" s="1">
        <v>0</v>
      </c>
      <c r="Y486" s="1">
        <v>0</v>
      </c>
      <c r="Z486" s="1">
        <v>237.18</v>
      </c>
      <c r="AA486" s="1">
        <v>0</v>
      </c>
      <c r="AB486" s="1">
        <v>0</v>
      </c>
      <c r="AC486" s="1">
        <v>0</v>
      </c>
      <c r="AD486" s="1">
        <v>0</v>
      </c>
      <c r="AE486" s="1">
        <v>53100</v>
      </c>
      <c r="AF486" s="17">
        <v>44414</v>
      </c>
      <c r="AG486" s="17">
        <v>46605</v>
      </c>
      <c r="AH486" s="1">
        <v>53100</v>
      </c>
      <c r="AI486" s="16">
        <f t="shared" si="28"/>
        <v>1.0164383561643835</v>
      </c>
      <c r="AJ486" s="16">
        <f t="shared" si="30"/>
        <v>6.0027397260273974</v>
      </c>
      <c r="AK486" s="19">
        <v>5.3600000000000002E-2</v>
      </c>
      <c r="AL486" s="16">
        <f t="shared" si="29"/>
        <v>1.0164383561643835</v>
      </c>
      <c r="AM486" s="16">
        <f t="shared" si="31"/>
        <v>6.0027397260273974</v>
      </c>
      <c r="AN486" s="19">
        <v>5.3600000000000002E-2</v>
      </c>
      <c r="AO486" t="s">
        <v>721</v>
      </c>
      <c r="AP486" t="s">
        <v>722</v>
      </c>
      <c r="AQ486" s="20">
        <v>46234</v>
      </c>
    </row>
    <row r="487" spans="1:43" x14ac:dyDescent="0.3">
      <c r="A487" t="s">
        <v>1427</v>
      </c>
      <c r="B487" t="s">
        <v>1426</v>
      </c>
      <c r="C487">
        <v>3</v>
      </c>
      <c r="D487" t="s">
        <v>255</v>
      </c>
      <c r="E487" t="s">
        <v>716</v>
      </c>
      <c r="F487" t="s">
        <v>717</v>
      </c>
      <c r="G487" t="s">
        <v>215</v>
      </c>
      <c r="H487" t="s">
        <v>214</v>
      </c>
      <c r="I487" t="s">
        <v>832</v>
      </c>
      <c r="J487" t="s">
        <v>725</v>
      </c>
      <c r="K487" t="s">
        <v>833</v>
      </c>
      <c r="L487" t="s">
        <v>719</v>
      </c>
      <c r="M487" t="s">
        <v>720</v>
      </c>
      <c r="N487">
        <v>1</v>
      </c>
      <c r="O487">
        <v>1</v>
      </c>
      <c r="P487">
        <v>1</v>
      </c>
      <c r="Q487">
        <v>1</v>
      </c>
      <c r="R487">
        <v>1</v>
      </c>
      <c r="S487">
        <v>1</v>
      </c>
      <c r="T487">
        <v>0</v>
      </c>
      <c r="U487">
        <v>0</v>
      </c>
      <c r="V487">
        <v>0</v>
      </c>
      <c r="W487" s="1">
        <v>102955</v>
      </c>
      <c r="X487" s="1">
        <v>0</v>
      </c>
      <c r="Y487" s="1">
        <v>0</v>
      </c>
      <c r="Z487" s="1">
        <v>483.89</v>
      </c>
      <c r="AA487" s="1">
        <v>0</v>
      </c>
      <c r="AB487" s="1">
        <v>0</v>
      </c>
      <c r="AC487" s="1">
        <v>0</v>
      </c>
      <c r="AD487" s="1">
        <v>0</v>
      </c>
      <c r="AE487" s="1">
        <v>102955</v>
      </c>
      <c r="AF487" s="17">
        <v>44414</v>
      </c>
      <c r="AG487" s="17">
        <v>46971</v>
      </c>
      <c r="AH487" s="1">
        <v>102955</v>
      </c>
      <c r="AI487" s="16">
        <f t="shared" si="28"/>
        <v>2.0191780821917806</v>
      </c>
      <c r="AJ487" s="16">
        <f t="shared" si="30"/>
        <v>7.0054794520547947</v>
      </c>
      <c r="AK487" s="19">
        <v>5.6399999999999999E-2</v>
      </c>
      <c r="AL487" s="16">
        <f t="shared" si="29"/>
        <v>2.0191780821917806</v>
      </c>
      <c r="AM487" s="16">
        <f t="shared" si="31"/>
        <v>7.0054794520547947</v>
      </c>
      <c r="AN487" s="19">
        <v>5.6399999999999999E-2</v>
      </c>
      <c r="AO487" t="s">
        <v>721</v>
      </c>
      <c r="AP487" t="s">
        <v>722</v>
      </c>
      <c r="AQ487" s="20">
        <v>46234</v>
      </c>
    </row>
    <row r="488" spans="1:43" x14ac:dyDescent="0.3">
      <c r="A488" t="s">
        <v>1428</v>
      </c>
      <c r="B488" t="s">
        <v>1426</v>
      </c>
      <c r="C488">
        <v>4</v>
      </c>
      <c r="D488" t="s">
        <v>255</v>
      </c>
      <c r="E488" t="s">
        <v>716</v>
      </c>
      <c r="F488" t="s">
        <v>717</v>
      </c>
      <c r="G488" t="s">
        <v>215</v>
      </c>
      <c r="H488" t="s">
        <v>214</v>
      </c>
      <c r="I488" t="s">
        <v>832</v>
      </c>
      <c r="J488" t="s">
        <v>725</v>
      </c>
      <c r="K488" t="s">
        <v>833</v>
      </c>
      <c r="L488" t="s">
        <v>719</v>
      </c>
      <c r="M488" t="s">
        <v>720</v>
      </c>
      <c r="N488">
        <v>1</v>
      </c>
      <c r="O488">
        <v>1</v>
      </c>
      <c r="P488">
        <v>1</v>
      </c>
      <c r="Q488">
        <v>1</v>
      </c>
      <c r="R488">
        <v>1</v>
      </c>
      <c r="S488">
        <v>1</v>
      </c>
      <c r="T488">
        <v>0</v>
      </c>
      <c r="U488">
        <v>0</v>
      </c>
      <c r="V488">
        <v>0</v>
      </c>
      <c r="W488" s="1">
        <v>2512515</v>
      </c>
      <c r="X488" s="1">
        <v>0</v>
      </c>
      <c r="Y488" s="1">
        <v>0</v>
      </c>
      <c r="Z488" s="1">
        <v>12416.01</v>
      </c>
      <c r="AA488" s="1">
        <v>0</v>
      </c>
      <c r="AB488" s="1">
        <v>0</v>
      </c>
      <c r="AC488" s="1">
        <v>0</v>
      </c>
      <c r="AD488" s="1">
        <v>0</v>
      </c>
      <c r="AE488" s="1">
        <v>2512515</v>
      </c>
      <c r="AF488" s="17">
        <v>44414</v>
      </c>
      <c r="AG488" s="17">
        <v>47336</v>
      </c>
      <c r="AH488" s="1">
        <v>2512515</v>
      </c>
      <c r="AI488" s="16">
        <f t="shared" si="28"/>
        <v>3.0191780821917806</v>
      </c>
      <c r="AJ488" s="16">
        <f t="shared" si="30"/>
        <v>8.0054794520547947</v>
      </c>
      <c r="AK488" s="19">
        <v>5.9299999999999999E-2</v>
      </c>
      <c r="AL488" s="16">
        <f t="shared" si="29"/>
        <v>3.0191780821917806</v>
      </c>
      <c r="AM488" s="16">
        <f t="shared" si="31"/>
        <v>8.0054794520547947</v>
      </c>
      <c r="AN488" s="19">
        <v>5.9299999999999999E-2</v>
      </c>
      <c r="AO488" t="s">
        <v>721</v>
      </c>
      <c r="AP488" t="s">
        <v>722</v>
      </c>
      <c r="AQ488" s="20">
        <v>46234</v>
      </c>
    </row>
    <row r="489" spans="1:43" x14ac:dyDescent="0.3">
      <c r="A489" t="s">
        <v>1429</v>
      </c>
      <c r="B489" t="s">
        <v>1426</v>
      </c>
      <c r="C489">
        <v>5</v>
      </c>
      <c r="D489" t="s">
        <v>255</v>
      </c>
      <c r="E489" t="s">
        <v>716</v>
      </c>
      <c r="F489" t="s">
        <v>717</v>
      </c>
      <c r="G489" t="s">
        <v>215</v>
      </c>
      <c r="H489" t="s">
        <v>214</v>
      </c>
      <c r="I489" t="s">
        <v>832</v>
      </c>
      <c r="J489" t="s">
        <v>725</v>
      </c>
      <c r="K489" t="s">
        <v>833</v>
      </c>
      <c r="L489" t="s">
        <v>719</v>
      </c>
      <c r="M489" t="s">
        <v>720</v>
      </c>
      <c r="N489">
        <v>1</v>
      </c>
      <c r="O489">
        <v>1</v>
      </c>
      <c r="P489">
        <v>1</v>
      </c>
      <c r="Q489">
        <v>1</v>
      </c>
      <c r="R489">
        <v>1</v>
      </c>
      <c r="S489">
        <v>1</v>
      </c>
      <c r="T489">
        <v>0</v>
      </c>
      <c r="U489">
        <v>0</v>
      </c>
      <c r="V489">
        <v>0</v>
      </c>
      <c r="W489" s="1">
        <v>5635975</v>
      </c>
      <c r="X489" s="1">
        <v>0</v>
      </c>
      <c r="Y489" s="1">
        <v>0</v>
      </c>
      <c r="Z489" s="1">
        <v>29166.17</v>
      </c>
      <c r="AA489" s="1">
        <v>0</v>
      </c>
      <c r="AB489" s="1">
        <v>0</v>
      </c>
      <c r="AC489" s="1">
        <v>0</v>
      </c>
      <c r="AD489" s="1">
        <v>0</v>
      </c>
      <c r="AE489" s="1">
        <v>5635975</v>
      </c>
      <c r="AF489" s="17">
        <v>44414</v>
      </c>
      <c r="AG489" s="17">
        <v>47701</v>
      </c>
      <c r="AH489" s="1">
        <v>5635975</v>
      </c>
      <c r="AI489" s="16">
        <f t="shared" si="28"/>
        <v>4.0191780821917806</v>
      </c>
      <c r="AJ489" s="16">
        <f t="shared" si="30"/>
        <v>9.0054794520547947</v>
      </c>
      <c r="AK489" s="19">
        <v>6.2100000000000002E-2</v>
      </c>
      <c r="AL489" s="16">
        <f t="shared" si="29"/>
        <v>4.0191780821917806</v>
      </c>
      <c r="AM489" s="16">
        <f t="shared" si="31"/>
        <v>9.0054794520547947</v>
      </c>
      <c r="AN489" s="19">
        <v>6.2100000000000002E-2</v>
      </c>
      <c r="AO489" t="s">
        <v>721</v>
      </c>
      <c r="AP489" t="s">
        <v>722</v>
      </c>
      <c r="AQ489" s="20">
        <v>46234</v>
      </c>
    </row>
    <row r="490" spans="1:43" x14ac:dyDescent="0.3">
      <c r="A490" t="s">
        <v>1430</v>
      </c>
      <c r="B490" t="s">
        <v>1426</v>
      </c>
      <c r="C490">
        <v>6</v>
      </c>
      <c r="D490" t="s">
        <v>255</v>
      </c>
      <c r="E490" t="s">
        <v>716</v>
      </c>
      <c r="F490" t="s">
        <v>717</v>
      </c>
      <c r="G490" t="s">
        <v>215</v>
      </c>
      <c r="H490" t="s">
        <v>214</v>
      </c>
      <c r="I490" t="s">
        <v>832</v>
      </c>
      <c r="J490" t="s">
        <v>725</v>
      </c>
      <c r="K490" t="s">
        <v>833</v>
      </c>
      <c r="L490" t="s">
        <v>719</v>
      </c>
      <c r="M490" t="s">
        <v>720</v>
      </c>
      <c r="N490">
        <v>1</v>
      </c>
      <c r="O490">
        <v>1</v>
      </c>
      <c r="P490">
        <v>1</v>
      </c>
      <c r="Q490">
        <v>1</v>
      </c>
      <c r="R490">
        <v>1</v>
      </c>
      <c r="S490">
        <v>1</v>
      </c>
      <c r="T490">
        <v>0</v>
      </c>
      <c r="U490">
        <v>0</v>
      </c>
      <c r="V490">
        <v>0</v>
      </c>
      <c r="W490" s="1">
        <v>52067.5</v>
      </c>
      <c r="X490" s="1">
        <v>0</v>
      </c>
      <c r="Y490" s="1">
        <v>0</v>
      </c>
      <c r="Z490" s="1">
        <v>282.02999999999997</v>
      </c>
      <c r="AA490" s="1">
        <v>0</v>
      </c>
      <c r="AB490" s="1">
        <v>0</v>
      </c>
      <c r="AC490" s="1">
        <v>0</v>
      </c>
      <c r="AD490" s="1">
        <v>0</v>
      </c>
      <c r="AE490" s="1">
        <v>52067.5</v>
      </c>
      <c r="AF490" s="17">
        <v>44414</v>
      </c>
      <c r="AG490" s="17">
        <v>48066</v>
      </c>
      <c r="AH490" s="1">
        <v>52067.5</v>
      </c>
      <c r="AI490" s="16">
        <f t="shared" si="28"/>
        <v>5.0191780821917806</v>
      </c>
      <c r="AJ490" s="16">
        <f t="shared" si="30"/>
        <v>10.005479452054795</v>
      </c>
      <c r="AK490" s="19">
        <v>6.5000000000000002E-2</v>
      </c>
      <c r="AL490" s="16">
        <f t="shared" si="29"/>
        <v>5.0191780821917806</v>
      </c>
      <c r="AM490" s="16">
        <f t="shared" si="31"/>
        <v>10.005479452054795</v>
      </c>
      <c r="AN490" s="19">
        <v>6.5000000000000002E-2</v>
      </c>
      <c r="AO490" t="s">
        <v>721</v>
      </c>
      <c r="AP490" t="s">
        <v>722</v>
      </c>
      <c r="AQ490" s="20">
        <v>46234</v>
      </c>
    </row>
    <row r="491" spans="1:43" x14ac:dyDescent="0.3">
      <c r="A491" t="s">
        <v>1431</v>
      </c>
      <c r="B491" t="s">
        <v>1432</v>
      </c>
      <c r="C491">
        <v>4</v>
      </c>
      <c r="D491" t="s">
        <v>255</v>
      </c>
      <c r="E491" t="s">
        <v>716</v>
      </c>
      <c r="F491" t="s">
        <v>717</v>
      </c>
      <c r="G491" t="s">
        <v>215</v>
      </c>
      <c r="H491" t="s">
        <v>214</v>
      </c>
      <c r="I491" t="s">
        <v>832</v>
      </c>
      <c r="J491" t="s">
        <v>725</v>
      </c>
      <c r="K491" t="s">
        <v>833</v>
      </c>
      <c r="L491" t="s">
        <v>719</v>
      </c>
      <c r="M491" t="s">
        <v>720</v>
      </c>
      <c r="N491">
        <v>1</v>
      </c>
      <c r="O491">
        <v>1</v>
      </c>
      <c r="P491">
        <v>1</v>
      </c>
      <c r="Q491">
        <v>1</v>
      </c>
      <c r="R491">
        <v>1</v>
      </c>
      <c r="S491">
        <v>1</v>
      </c>
      <c r="T491">
        <v>0</v>
      </c>
      <c r="U491">
        <v>0</v>
      </c>
      <c r="V491">
        <v>0</v>
      </c>
      <c r="W491" s="1">
        <v>69620</v>
      </c>
      <c r="X491" s="1">
        <v>0</v>
      </c>
      <c r="Y491" s="1">
        <v>0</v>
      </c>
      <c r="Z491" s="1">
        <v>294.14</v>
      </c>
      <c r="AA491" s="1">
        <v>0</v>
      </c>
      <c r="AB491" s="1">
        <v>0</v>
      </c>
      <c r="AC491" s="1">
        <v>0</v>
      </c>
      <c r="AD491" s="1">
        <v>0</v>
      </c>
      <c r="AE491" s="1">
        <v>69620</v>
      </c>
      <c r="AF491" s="17">
        <v>44446</v>
      </c>
      <c r="AG491" s="17">
        <v>46272</v>
      </c>
      <c r="AH491" s="1">
        <v>139240</v>
      </c>
      <c r="AI491" s="16">
        <f t="shared" si="28"/>
        <v>0.10410958904109589</v>
      </c>
      <c r="AJ491" s="16">
        <f t="shared" si="30"/>
        <v>5.0027397260273974</v>
      </c>
      <c r="AK491" s="19">
        <v>5.0700000000000002E-2</v>
      </c>
      <c r="AL491" s="16">
        <f t="shared" si="29"/>
        <v>0.10410958904109589</v>
      </c>
      <c r="AM491" s="16">
        <f t="shared" si="31"/>
        <v>5.0027397260273974</v>
      </c>
      <c r="AN491" s="19">
        <v>5.0700000000000002E-2</v>
      </c>
      <c r="AO491" t="s">
        <v>721</v>
      </c>
      <c r="AP491" t="s">
        <v>722</v>
      </c>
      <c r="AQ491" s="20">
        <v>46234</v>
      </c>
    </row>
    <row r="492" spans="1:43" x14ac:dyDescent="0.3">
      <c r="A492" t="s">
        <v>1433</v>
      </c>
      <c r="B492" t="s">
        <v>1432</v>
      </c>
      <c r="C492">
        <v>5</v>
      </c>
      <c r="D492" t="s">
        <v>255</v>
      </c>
      <c r="E492" t="s">
        <v>716</v>
      </c>
      <c r="F492" t="s">
        <v>717</v>
      </c>
      <c r="G492" t="s">
        <v>215</v>
      </c>
      <c r="H492" t="s">
        <v>214</v>
      </c>
      <c r="I492" t="s">
        <v>832</v>
      </c>
      <c r="J492" t="s">
        <v>725</v>
      </c>
      <c r="K492" t="s">
        <v>833</v>
      </c>
      <c r="L492" t="s">
        <v>719</v>
      </c>
      <c r="M492" t="s">
        <v>720</v>
      </c>
      <c r="N492">
        <v>1</v>
      </c>
      <c r="O492">
        <v>1</v>
      </c>
      <c r="P492">
        <v>1</v>
      </c>
      <c r="Q492">
        <v>1</v>
      </c>
      <c r="R492">
        <v>1</v>
      </c>
      <c r="S492">
        <v>1</v>
      </c>
      <c r="T492">
        <v>0</v>
      </c>
      <c r="U492">
        <v>0</v>
      </c>
      <c r="V492">
        <v>0</v>
      </c>
      <c r="W492" s="1">
        <v>1247555</v>
      </c>
      <c r="X492" s="1">
        <v>0</v>
      </c>
      <c r="Y492" s="1">
        <v>0</v>
      </c>
      <c r="Z492" s="1">
        <v>5572.41</v>
      </c>
      <c r="AA492" s="1">
        <v>0</v>
      </c>
      <c r="AB492" s="1">
        <v>0</v>
      </c>
      <c r="AC492" s="1">
        <v>0</v>
      </c>
      <c r="AD492" s="1">
        <v>0</v>
      </c>
      <c r="AE492" s="1">
        <v>1247555</v>
      </c>
      <c r="AF492" s="17">
        <v>44446</v>
      </c>
      <c r="AG492" s="17">
        <v>46637</v>
      </c>
      <c r="AH492" s="1">
        <v>1247555</v>
      </c>
      <c r="AI492" s="16">
        <f t="shared" si="28"/>
        <v>1.1041095890410959</v>
      </c>
      <c r="AJ492" s="16">
        <f t="shared" si="30"/>
        <v>6.0027397260273974</v>
      </c>
      <c r="AK492" s="19">
        <v>5.3600000000000002E-2</v>
      </c>
      <c r="AL492" s="16">
        <f t="shared" si="29"/>
        <v>1.1041095890410959</v>
      </c>
      <c r="AM492" s="16">
        <f t="shared" si="31"/>
        <v>6.0027397260273974</v>
      </c>
      <c r="AN492" s="19">
        <v>5.3600000000000002E-2</v>
      </c>
      <c r="AO492" t="s">
        <v>721</v>
      </c>
      <c r="AP492" t="s">
        <v>722</v>
      </c>
      <c r="AQ492" s="20">
        <v>46234</v>
      </c>
    </row>
    <row r="493" spans="1:43" x14ac:dyDescent="0.3">
      <c r="A493" t="s">
        <v>1434</v>
      </c>
      <c r="B493" t="s">
        <v>1432</v>
      </c>
      <c r="C493">
        <v>6</v>
      </c>
      <c r="D493" t="s">
        <v>255</v>
      </c>
      <c r="E493" t="s">
        <v>716</v>
      </c>
      <c r="F493" t="s">
        <v>717</v>
      </c>
      <c r="G493" t="s">
        <v>215</v>
      </c>
      <c r="H493" t="s">
        <v>214</v>
      </c>
      <c r="I493" t="s">
        <v>832</v>
      </c>
      <c r="J493" t="s">
        <v>725</v>
      </c>
      <c r="K493" t="s">
        <v>833</v>
      </c>
      <c r="L493" t="s">
        <v>719</v>
      </c>
      <c r="M493" t="s">
        <v>720</v>
      </c>
      <c r="N493">
        <v>1</v>
      </c>
      <c r="O493">
        <v>1</v>
      </c>
      <c r="P493">
        <v>1</v>
      </c>
      <c r="Q493">
        <v>1</v>
      </c>
      <c r="R493">
        <v>1</v>
      </c>
      <c r="S493">
        <v>1</v>
      </c>
      <c r="T493">
        <v>0</v>
      </c>
      <c r="U493">
        <v>0</v>
      </c>
      <c r="V493">
        <v>0</v>
      </c>
      <c r="W493" s="1">
        <v>4091650</v>
      </c>
      <c r="X493" s="1">
        <v>0</v>
      </c>
      <c r="Y493" s="1">
        <v>0</v>
      </c>
      <c r="Z493" s="1">
        <v>19230.75</v>
      </c>
      <c r="AA493" s="1">
        <v>0</v>
      </c>
      <c r="AB493" s="1">
        <v>0</v>
      </c>
      <c r="AC493" s="1">
        <v>0</v>
      </c>
      <c r="AD493" s="1">
        <v>0</v>
      </c>
      <c r="AE493" s="1">
        <v>4091650</v>
      </c>
      <c r="AF493" s="17">
        <v>44446</v>
      </c>
      <c r="AG493" s="17">
        <v>47003</v>
      </c>
      <c r="AH493" s="1">
        <v>4091650</v>
      </c>
      <c r="AI493" s="16">
        <f t="shared" si="28"/>
        <v>2.106849315068493</v>
      </c>
      <c r="AJ493" s="16">
        <f t="shared" si="30"/>
        <v>7.0054794520547947</v>
      </c>
      <c r="AK493" s="19">
        <v>5.6399999999999999E-2</v>
      </c>
      <c r="AL493" s="16">
        <f t="shared" si="29"/>
        <v>2.106849315068493</v>
      </c>
      <c r="AM493" s="16">
        <f t="shared" si="31"/>
        <v>7.0054794520547947</v>
      </c>
      <c r="AN493" s="19">
        <v>5.6399999999999999E-2</v>
      </c>
      <c r="AO493" t="s">
        <v>721</v>
      </c>
      <c r="AP493" t="s">
        <v>722</v>
      </c>
      <c r="AQ493" s="20">
        <v>46234</v>
      </c>
    </row>
    <row r="494" spans="1:43" x14ac:dyDescent="0.3">
      <c r="A494" t="s">
        <v>1435</v>
      </c>
      <c r="B494" t="s">
        <v>1432</v>
      </c>
      <c r="C494">
        <v>7</v>
      </c>
      <c r="D494" t="s">
        <v>255</v>
      </c>
      <c r="E494" t="s">
        <v>716</v>
      </c>
      <c r="F494" t="s">
        <v>717</v>
      </c>
      <c r="G494" t="s">
        <v>215</v>
      </c>
      <c r="H494" t="s">
        <v>214</v>
      </c>
      <c r="I494" t="s">
        <v>832</v>
      </c>
      <c r="J494" t="s">
        <v>725</v>
      </c>
      <c r="K494" t="s">
        <v>833</v>
      </c>
      <c r="L494" t="s">
        <v>719</v>
      </c>
      <c r="M494" t="s">
        <v>720</v>
      </c>
      <c r="N494">
        <v>1</v>
      </c>
      <c r="O494">
        <v>1</v>
      </c>
      <c r="P494">
        <v>1</v>
      </c>
      <c r="Q494">
        <v>1</v>
      </c>
      <c r="R494">
        <v>1</v>
      </c>
      <c r="S494">
        <v>1</v>
      </c>
      <c r="T494">
        <v>0</v>
      </c>
      <c r="U494">
        <v>0</v>
      </c>
      <c r="V494">
        <v>0</v>
      </c>
      <c r="W494" s="1">
        <v>1859827.5</v>
      </c>
      <c r="X494" s="1">
        <v>0</v>
      </c>
      <c r="Y494" s="1">
        <v>0</v>
      </c>
      <c r="Z494" s="1">
        <v>9190.65</v>
      </c>
      <c r="AA494" s="1">
        <v>0</v>
      </c>
      <c r="AB494" s="1">
        <v>0</v>
      </c>
      <c r="AC494" s="1">
        <v>0</v>
      </c>
      <c r="AD494" s="1">
        <v>0</v>
      </c>
      <c r="AE494" s="1">
        <v>1859827.5</v>
      </c>
      <c r="AF494" s="17">
        <v>44446</v>
      </c>
      <c r="AG494" s="17">
        <v>47368</v>
      </c>
      <c r="AH494" s="1">
        <v>1859827.5</v>
      </c>
      <c r="AI494" s="16">
        <f t="shared" si="28"/>
        <v>3.106849315068493</v>
      </c>
      <c r="AJ494" s="16">
        <f t="shared" si="30"/>
        <v>8.0054794520547947</v>
      </c>
      <c r="AK494" s="19">
        <v>5.9299999999999999E-2</v>
      </c>
      <c r="AL494" s="16">
        <f t="shared" si="29"/>
        <v>3.106849315068493</v>
      </c>
      <c r="AM494" s="16">
        <f t="shared" si="31"/>
        <v>8.0054794520547947</v>
      </c>
      <c r="AN494" s="19">
        <v>5.9299999999999999E-2</v>
      </c>
      <c r="AO494" t="s">
        <v>721</v>
      </c>
      <c r="AP494" t="s">
        <v>722</v>
      </c>
      <c r="AQ494" s="20">
        <v>46234</v>
      </c>
    </row>
    <row r="495" spans="1:43" x14ac:dyDescent="0.3">
      <c r="A495" t="s">
        <v>1436</v>
      </c>
      <c r="B495" t="s">
        <v>1432</v>
      </c>
      <c r="C495">
        <v>8</v>
      </c>
      <c r="D495" t="s">
        <v>255</v>
      </c>
      <c r="E495" t="s">
        <v>716</v>
      </c>
      <c r="F495" t="s">
        <v>717</v>
      </c>
      <c r="G495" t="s">
        <v>215</v>
      </c>
      <c r="H495" t="s">
        <v>214</v>
      </c>
      <c r="I495" t="s">
        <v>832</v>
      </c>
      <c r="J495" t="s">
        <v>725</v>
      </c>
      <c r="K495" t="s">
        <v>833</v>
      </c>
      <c r="L495" t="s">
        <v>719</v>
      </c>
      <c r="M495" t="s">
        <v>720</v>
      </c>
      <c r="N495">
        <v>1</v>
      </c>
      <c r="O495">
        <v>1</v>
      </c>
      <c r="P495">
        <v>1</v>
      </c>
      <c r="Q495">
        <v>1</v>
      </c>
      <c r="R495">
        <v>1</v>
      </c>
      <c r="S495">
        <v>1</v>
      </c>
      <c r="T495">
        <v>0</v>
      </c>
      <c r="U495">
        <v>0</v>
      </c>
      <c r="V495">
        <v>0</v>
      </c>
      <c r="W495" s="1">
        <v>53100</v>
      </c>
      <c r="X495" s="1">
        <v>0</v>
      </c>
      <c r="Y495" s="1">
        <v>0</v>
      </c>
      <c r="Z495" s="1">
        <v>274.79000000000002</v>
      </c>
      <c r="AA495" s="1">
        <v>0</v>
      </c>
      <c r="AB495" s="1">
        <v>0</v>
      </c>
      <c r="AC495" s="1">
        <v>0</v>
      </c>
      <c r="AD495" s="1">
        <v>0</v>
      </c>
      <c r="AE495" s="1">
        <v>53100</v>
      </c>
      <c r="AF495" s="17">
        <v>44446</v>
      </c>
      <c r="AG495" s="17">
        <v>47733</v>
      </c>
      <c r="AH495" s="1">
        <v>53100</v>
      </c>
      <c r="AI495" s="16">
        <f t="shared" si="28"/>
        <v>4.1068493150684935</v>
      </c>
      <c r="AJ495" s="16">
        <f t="shared" si="30"/>
        <v>9.0054794520547947</v>
      </c>
      <c r="AK495" s="19">
        <v>6.2100000000000002E-2</v>
      </c>
      <c r="AL495" s="16">
        <f t="shared" si="29"/>
        <v>4.1068493150684935</v>
      </c>
      <c r="AM495" s="16">
        <f t="shared" si="31"/>
        <v>9.0054794520547947</v>
      </c>
      <c r="AN495" s="19">
        <v>6.2100000000000002E-2</v>
      </c>
      <c r="AO495" t="s">
        <v>721</v>
      </c>
      <c r="AP495" t="s">
        <v>722</v>
      </c>
      <c r="AQ495" s="20">
        <v>46234</v>
      </c>
    </row>
    <row r="496" spans="1:43" x14ac:dyDescent="0.3">
      <c r="A496" t="s">
        <v>1437</v>
      </c>
      <c r="B496" t="s">
        <v>1432</v>
      </c>
      <c r="C496">
        <v>9</v>
      </c>
      <c r="D496" t="s">
        <v>255</v>
      </c>
      <c r="E496" t="s">
        <v>716</v>
      </c>
      <c r="F496" t="s">
        <v>717</v>
      </c>
      <c r="G496" t="s">
        <v>215</v>
      </c>
      <c r="H496" t="s">
        <v>214</v>
      </c>
      <c r="I496" t="s">
        <v>832</v>
      </c>
      <c r="J496" t="s">
        <v>725</v>
      </c>
      <c r="K496" t="s">
        <v>833</v>
      </c>
      <c r="L496" t="s">
        <v>719</v>
      </c>
      <c r="M496" t="s">
        <v>720</v>
      </c>
      <c r="N496">
        <v>1</v>
      </c>
      <c r="O496">
        <v>1</v>
      </c>
      <c r="P496">
        <v>1</v>
      </c>
      <c r="Q496">
        <v>1</v>
      </c>
      <c r="R496">
        <v>1</v>
      </c>
      <c r="S496">
        <v>1</v>
      </c>
      <c r="T496">
        <v>0</v>
      </c>
      <c r="U496">
        <v>0</v>
      </c>
      <c r="V496">
        <v>0</v>
      </c>
      <c r="W496" s="1">
        <v>105905</v>
      </c>
      <c r="X496" s="1">
        <v>0</v>
      </c>
      <c r="Y496" s="1">
        <v>0</v>
      </c>
      <c r="Z496" s="1">
        <v>573.65</v>
      </c>
      <c r="AA496" s="1">
        <v>0</v>
      </c>
      <c r="AB496" s="1">
        <v>0</v>
      </c>
      <c r="AC496" s="1">
        <v>0</v>
      </c>
      <c r="AD496" s="1">
        <v>0</v>
      </c>
      <c r="AE496" s="1">
        <v>105905</v>
      </c>
      <c r="AF496" s="17">
        <v>44446</v>
      </c>
      <c r="AG496" s="17">
        <v>48098</v>
      </c>
      <c r="AH496" s="1">
        <v>105905</v>
      </c>
      <c r="AI496" s="16">
        <f t="shared" si="28"/>
        <v>5.1068493150684935</v>
      </c>
      <c r="AJ496" s="16">
        <f t="shared" si="30"/>
        <v>10.005479452054795</v>
      </c>
      <c r="AK496" s="19">
        <v>6.5000000000000002E-2</v>
      </c>
      <c r="AL496" s="16">
        <f t="shared" si="29"/>
        <v>5.1068493150684935</v>
      </c>
      <c r="AM496" s="16">
        <f t="shared" si="31"/>
        <v>10.005479452054795</v>
      </c>
      <c r="AN496" s="19">
        <v>6.5000000000000002E-2</v>
      </c>
      <c r="AO496" t="s">
        <v>721</v>
      </c>
      <c r="AP496" t="s">
        <v>722</v>
      </c>
      <c r="AQ496" s="20">
        <v>46234</v>
      </c>
    </row>
    <row r="497" spans="1:43" x14ac:dyDescent="0.3">
      <c r="A497" t="s">
        <v>1438</v>
      </c>
      <c r="B497" t="s">
        <v>1439</v>
      </c>
      <c r="C497">
        <v>4</v>
      </c>
      <c r="D497" t="s">
        <v>255</v>
      </c>
      <c r="E497" t="s">
        <v>716</v>
      </c>
      <c r="F497" t="s">
        <v>717</v>
      </c>
      <c r="G497" t="s">
        <v>215</v>
      </c>
      <c r="H497" t="s">
        <v>214</v>
      </c>
      <c r="I497" t="s">
        <v>832</v>
      </c>
      <c r="J497" t="s">
        <v>725</v>
      </c>
      <c r="K497" t="s">
        <v>833</v>
      </c>
      <c r="L497" t="s">
        <v>719</v>
      </c>
      <c r="M497" t="s">
        <v>720</v>
      </c>
      <c r="N497">
        <v>1</v>
      </c>
      <c r="O497">
        <v>1</v>
      </c>
      <c r="P497">
        <v>1</v>
      </c>
      <c r="Q497">
        <v>1</v>
      </c>
      <c r="R497">
        <v>1</v>
      </c>
      <c r="S497">
        <v>1</v>
      </c>
      <c r="T497">
        <v>0</v>
      </c>
      <c r="U497">
        <v>0</v>
      </c>
      <c r="V497">
        <v>0</v>
      </c>
      <c r="W497" s="1">
        <v>229067.5</v>
      </c>
      <c r="X497" s="1">
        <v>0</v>
      </c>
      <c r="Y497" s="1">
        <v>0</v>
      </c>
      <c r="Z497" s="1">
        <v>967.81</v>
      </c>
      <c r="AA497" s="1">
        <v>0</v>
      </c>
      <c r="AB497" s="1">
        <v>0</v>
      </c>
      <c r="AC497" s="1">
        <v>0</v>
      </c>
      <c r="AD497" s="1">
        <v>0</v>
      </c>
      <c r="AE497" s="1">
        <v>229067.5</v>
      </c>
      <c r="AF497" s="17">
        <v>44467</v>
      </c>
      <c r="AG497" s="17">
        <v>46293</v>
      </c>
      <c r="AH497" s="1">
        <v>458135</v>
      </c>
      <c r="AI497" s="16">
        <f t="shared" si="28"/>
        <v>0.16164383561643836</v>
      </c>
      <c r="AJ497" s="16">
        <f t="shared" si="30"/>
        <v>5.0027397260273974</v>
      </c>
      <c r="AK497" s="19">
        <v>5.0700000000000002E-2</v>
      </c>
      <c r="AL497" s="16">
        <f t="shared" si="29"/>
        <v>0.16164383561643836</v>
      </c>
      <c r="AM497" s="16">
        <f t="shared" si="31"/>
        <v>5.0027397260273974</v>
      </c>
      <c r="AN497" s="19">
        <v>5.0700000000000002E-2</v>
      </c>
      <c r="AO497" t="s">
        <v>721</v>
      </c>
      <c r="AP497" t="s">
        <v>722</v>
      </c>
      <c r="AQ497" s="20">
        <v>46234</v>
      </c>
    </row>
    <row r="498" spans="1:43" x14ac:dyDescent="0.3">
      <c r="A498" t="s">
        <v>1440</v>
      </c>
      <c r="B498" t="s">
        <v>1439</v>
      </c>
      <c r="C498">
        <v>5</v>
      </c>
      <c r="D498" t="s">
        <v>255</v>
      </c>
      <c r="E498" t="s">
        <v>716</v>
      </c>
      <c r="F498" t="s">
        <v>717</v>
      </c>
      <c r="G498" t="s">
        <v>215</v>
      </c>
      <c r="H498" t="s">
        <v>214</v>
      </c>
      <c r="I498" t="s">
        <v>832</v>
      </c>
      <c r="J498" t="s">
        <v>725</v>
      </c>
      <c r="K498" t="s">
        <v>833</v>
      </c>
      <c r="L498" t="s">
        <v>719</v>
      </c>
      <c r="M498" t="s">
        <v>720</v>
      </c>
      <c r="N498">
        <v>1</v>
      </c>
      <c r="O498">
        <v>1</v>
      </c>
      <c r="P498">
        <v>1</v>
      </c>
      <c r="Q498">
        <v>1</v>
      </c>
      <c r="R498">
        <v>1</v>
      </c>
      <c r="S498">
        <v>1</v>
      </c>
      <c r="T498">
        <v>0</v>
      </c>
      <c r="U498">
        <v>0</v>
      </c>
      <c r="V498">
        <v>0</v>
      </c>
      <c r="W498" s="1">
        <v>925710</v>
      </c>
      <c r="X498" s="1">
        <v>0</v>
      </c>
      <c r="Y498" s="1">
        <v>0</v>
      </c>
      <c r="Z498" s="1">
        <v>4134.84</v>
      </c>
      <c r="AA498" s="1">
        <v>0</v>
      </c>
      <c r="AB498" s="1">
        <v>0</v>
      </c>
      <c r="AC498" s="1">
        <v>0</v>
      </c>
      <c r="AD498" s="1">
        <v>0</v>
      </c>
      <c r="AE498" s="1">
        <v>925710</v>
      </c>
      <c r="AF498" s="17">
        <v>44467</v>
      </c>
      <c r="AG498" s="17">
        <v>46658</v>
      </c>
      <c r="AH498" s="1">
        <v>925710</v>
      </c>
      <c r="AI498" s="16">
        <f t="shared" si="28"/>
        <v>1.1616438356164382</v>
      </c>
      <c r="AJ498" s="16">
        <f t="shared" si="30"/>
        <v>6.0027397260273974</v>
      </c>
      <c r="AK498" s="19">
        <v>5.3600000000000002E-2</v>
      </c>
      <c r="AL498" s="16">
        <f t="shared" si="29"/>
        <v>1.1616438356164382</v>
      </c>
      <c r="AM498" s="16">
        <f t="shared" si="31"/>
        <v>6.0027397260273974</v>
      </c>
      <c r="AN498" s="19">
        <v>5.3600000000000002E-2</v>
      </c>
      <c r="AO498" t="s">
        <v>721</v>
      </c>
      <c r="AP498" t="s">
        <v>722</v>
      </c>
      <c r="AQ498" s="20">
        <v>46234</v>
      </c>
    </row>
    <row r="499" spans="1:43" x14ac:dyDescent="0.3">
      <c r="A499" t="s">
        <v>1441</v>
      </c>
      <c r="B499" t="s">
        <v>1439</v>
      </c>
      <c r="C499">
        <v>6</v>
      </c>
      <c r="D499" t="s">
        <v>255</v>
      </c>
      <c r="E499" t="s">
        <v>716</v>
      </c>
      <c r="F499" t="s">
        <v>717</v>
      </c>
      <c r="G499" t="s">
        <v>215</v>
      </c>
      <c r="H499" t="s">
        <v>214</v>
      </c>
      <c r="I499" t="s">
        <v>832</v>
      </c>
      <c r="J499" t="s">
        <v>725</v>
      </c>
      <c r="K499" t="s">
        <v>833</v>
      </c>
      <c r="L499" t="s">
        <v>719</v>
      </c>
      <c r="M499" t="s">
        <v>720</v>
      </c>
      <c r="N499">
        <v>1</v>
      </c>
      <c r="O499">
        <v>1</v>
      </c>
      <c r="P499">
        <v>1</v>
      </c>
      <c r="Q499">
        <v>1</v>
      </c>
      <c r="R499">
        <v>1</v>
      </c>
      <c r="S499">
        <v>1</v>
      </c>
      <c r="T499">
        <v>0</v>
      </c>
      <c r="U499">
        <v>0</v>
      </c>
      <c r="V499">
        <v>0</v>
      </c>
      <c r="W499" s="1">
        <v>3460645</v>
      </c>
      <c r="X499" s="1">
        <v>0</v>
      </c>
      <c r="Y499" s="1">
        <v>0</v>
      </c>
      <c r="Z499" s="1">
        <v>16265.03</v>
      </c>
      <c r="AA499" s="1">
        <v>0</v>
      </c>
      <c r="AB499" s="1">
        <v>0</v>
      </c>
      <c r="AC499" s="1">
        <v>0</v>
      </c>
      <c r="AD499" s="1">
        <v>0</v>
      </c>
      <c r="AE499" s="1">
        <v>3460645</v>
      </c>
      <c r="AF499" s="17">
        <v>44467</v>
      </c>
      <c r="AG499" s="17">
        <v>47024</v>
      </c>
      <c r="AH499" s="1">
        <v>3460645</v>
      </c>
      <c r="AI499" s="16">
        <f t="shared" si="28"/>
        <v>2.1643835616438358</v>
      </c>
      <c r="AJ499" s="16">
        <f t="shared" si="30"/>
        <v>7.0054794520547947</v>
      </c>
      <c r="AK499" s="19">
        <v>5.6399999999999999E-2</v>
      </c>
      <c r="AL499" s="16">
        <f t="shared" si="29"/>
        <v>2.1643835616438358</v>
      </c>
      <c r="AM499" s="16">
        <f t="shared" si="31"/>
        <v>7.0054794520547947</v>
      </c>
      <c r="AN499" s="19">
        <v>5.6399999999999999E-2</v>
      </c>
      <c r="AO499" t="s">
        <v>721</v>
      </c>
      <c r="AP499" t="s">
        <v>722</v>
      </c>
      <c r="AQ499" s="20">
        <v>46234</v>
      </c>
    </row>
    <row r="500" spans="1:43" x14ac:dyDescent="0.3">
      <c r="A500" t="s">
        <v>1442</v>
      </c>
      <c r="B500" t="s">
        <v>1439</v>
      </c>
      <c r="C500">
        <v>7</v>
      </c>
      <c r="D500" t="s">
        <v>255</v>
      </c>
      <c r="E500" t="s">
        <v>716</v>
      </c>
      <c r="F500" t="s">
        <v>717</v>
      </c>
      <c r="G500" t="s">
        <v>215</v>
      </c>
      <c r="H500" t="s">
        <v>214</v>
      </c>
      <c r="I500" t="s">
        <v>832</v>
      </c>
      <c r="J500" t="s">
        <v>725</v>
      </c>
      <c r="K500" t="s">
        <v>833</v>
      </c>
      <c r="L500" t="s">
        <v>719</v>
      </c>
      <c r="M500" t="s">
        <v>720</v>
      </c>
      <c r="N500">
        <v>1</v>
      </c>
      <c r="O500">
        <v>1</v>
      </c>
      <c r="P500">
        <v>1</v>
      </c>
      <c r="Q500">
        <v>1</v>
      </c>
      <c r="R500">
        <v>1</v>
      </c>
      <c r="S500">
        <v>1</v>
      </c>
      <c r="T500">
        <v>0</v>
      </c>
      <c r="U500">
        <v>0</v>
      </c>
      <c r="V500">
        <v>0</v>
      </c>
      <c r="W500" s="1">
        <v>1880920</v>
      </c>
      <c r="X500" s="1">
        <v>0</v>
      </c>
      <c r="Y500" s="1">
        <v>0</v>
      </c>
      <c r="Z500" s="1">
        <v>9294.8799999999992</v>
      </c>
      <c r="AA500" s="1">
        <v>0</v>
      </c>
      <c r="AB500" s="1">
        <v>0</v>
      </c>
      <c r="AC500" s="1">
        <v>0</v>
      </c>
      <c r="AD500" s="1">
        <v>0</v>
      </c>
      <c r="AE500" s="1">
        <v>1880920</v>
      </c>
      <c r="AF500" s="17">
        <v>44467</v>
      </c>
      <c r="AG500" s="17">
        <v>47390</v>
      </c>
      <c r="AH500" s="1">
        <v>1880920</v>
      </c>
      <c r="AI500" s="16">
        <f t="shared" si="28"/>
        <v>3.1671232876712327</v>
      </c>
      <c r="AJ500" s="16">
        <f t="shared" si="30"/>
        <v>8.0082191780821912</v>
      </c>
      <c r="AK500" s="19">
        <v>5.9299999999999999E-2</v>
      </c>
      <c r="AL500" s="16">
        <f t="shared" si="29"/>
        <v>3.1671232876712327</v>
      </c>
      <c r="AM500" s="16">
        <f t="shared" si="31"/>
        <v>8.0082191780821912</v>
      </c>
      <c r="AN500" s="19">
        <v>5.9299999999999999E-2</v>
      </c>
      <c r="AO500" t="s">
        <v>721</v>
      </c>
      <c r="AP500" t="s">
        <v>722</v>
      </c>
      <c r="AQ500" s="20">
        <v>46234</v>
      </c>
    </row>
    <row r="501" spans="1:43" x14ac:dyDescent="0.3">
      <c r="A501" t="s">
        <v>1443</v>
      </c>
      <c r="B501" t="s">
        <v>1439</v>
      </c>
      <c r="C501">
        <v>8</v>
      </c>
      <c r="D501" t="s">
        <v>255</v>
      </c>
      <c r="E501" t="s">
        <v>716</v>
      </c>
      <c r="F501" t="s">
        <v>717</v>
      </c>
      <c r="G501" t="s">
        <v>215</v>
      </c>
      <c r="H501" t="s">
        <v>214</v>
      </c>
      <c r="I501" t="s">
        <v>832</v>
      </c>
      <c r="J501" t="s">
        <v>725</v>
      </c>
      <c r="K501" t="s">
        <v>833</v>
      </c>
      <c r="L501" t="s">
        <v>719</v>
      </c>
      <c r="M501" t="s">
        <v>720</v>
      </c>
      <c r="N501">
        <v>1</v>
      </c>
      <c r="O501">
        <v>1</v>
      </c>
      <c r="P501">
        <v>1</v>
      </c>
      <c r="Q501">
        <v>1</v>
      </c>
      <c r="R501">
        <v>1</v>
      </c>
      <c r="S501">
        <v>1</v>
      </c>
      <c r="T501">
        <v>0</v>
      </c>
      <c r="U501">
        <v>0</v>
      </c>
      <c r="V501">
        <v>0</v>
      </c>
      <c r="W501" s="1">
        <v>93515</v>
      </c>
      <c r="X501" s="1">
        <v>0</v>
      </c>
      <c r="Y501" s="1">
        <v>0</v>
      </c>
      <c r="Z501" s="1">
        <v>483.94</v>
      </c>
      <c r="AA501" s="1">
        <v>0</v>
      </c>
      <c r="AB501" s="1">
        <v>0</v>
      </c>
      <c r="AC501" s="1">
        <v>0</v>
      </c>
      <c r="AD501" s="1">
        <v>0</v>
      </c>
      <c r="AE501" s="1">
        <v>93515</v>
      </c>
      <c r="AF501" s="17">
        <v>44467</v>
      </c>
      <c r="AG501" s="17">
        <v>47754</v>
      </c>
      <c r="AH501" s="1">
        <v>93515</v>
      </c>
      <c r="AI501" s="16">
        <f t="shared" si="28"/>
        <v>4.1643835616438354</v>
      </c>
      <c r="AJ501" s="16">
        <f t="shared" si="30"/>
        <v>9.0054794520547947</v>
      </c>
      <c r="AK501" s="19">
        <v>6.2100000000000002E-2</v>
      </c>
      <c r="AL501" s="16">
        <f t="shared" si="29"/>
        <v>4.1643835616438354</v>
      </c>
      <c r="AM501" s="16">
        <f t="shared" si="31"/>
        <v>9.0054794520547947</v>
      </c>
      <c r="AN501" s="19">
        <v>6.2100000000000002E-2</v>
      </c>
      <c r="AO501" t="s">
        <v>721</v>
      </c>
      <c r="AP501" t="s">
        <v>722</v>
      </c>
      <c r="AQ501" s="20">
        <v>46234</v>
      </c>
    </row>
    <row r="502" spans="1:43" x14ac:dyDescent="0.3">
      <c r="A502" t="s">
        <v>1444</v>
      </c>
      <c r="B502" t="s">
        <v>1439</v>
      </c>
      <c r="C502">
        <v>9</v>
      </c>
      <c r="D502" t="s">
        <v>255</v>
      </c>
      <c r="E502" t="s">
        <v>716</v>
      </c>
      <c r="F502" t="s">
        <v>717</v>
      </c>
      <c r="G502" t="s">
        <v>215</v>
      </c>
      <c r="H502" t="s">
        <v>214</v>
      </c>
      <c r="I502" t="s">
        <v>832</v>
      </c>
      <c r="J502" t="s">
        <v>725</v>
      </c>
      <c r="K502" t="s">
        <v>833</v>
      </c>
      <c r="L502" t="s">
        <v>719</v>
      </c>
      <c r="M502" t="s">
        <v>720</v>
      </c>
      <c r="N502">
        <v>1</v>
      </c>
      <c r="O502">
        <v>1</v>
      </c>
      <c r="P502">
        <v>1</v>
      </c>
      <c r="Q502">
        <v>1</v>
      </c>
      <c r="R502">
        <v>1</v>
      </c>
      <c r="S502">
        <v>1</v>
      </c>
      <c r="T502">
        <v>0</v>
      </c>
      <c r="U502">
        <v>0</v>
      </c>
      <c r="V502">
        <v>0</v>
      </c>
      <c r="W502" s="1">
        <v>51920</v>
      </c>
      <c r="X502" s="1">
        <v>0</v>
      </c>
      <c r="Y502" s="1">
        <v>0</v>
      </c>
      <c r="Z502" s="1">
        <v>281.23</v>
      </c>
      <c r="AA502" s="1">
        <v>0</v>
      </c>
      <c r="AB502" s="1">
        <v>0</v>
      </c>
      <c r="AC502" s="1">
        <v>0</v>
      </c>
      <c r="AD502" s="1">
        <v>0</v>
      </c>
      <c r="AE502" s="1">
        <v>51920</v>
      </c>
      <c r="AF502" s="17">
        <v>44467</v>
      </c>
      <c r="AG502" s="17">
        <v>48119</v>
      </c>
      <c r="AH502" s="1">
        <v>51920</v>
      </c>
      <c r="AI502" s="16">
        <f t="shared" si="28"/>
        <v>5.1643835616438354</v>
      </c>
      <c r="AJ502" s="16">
        <f t="shared" si="30"/>
        <v>10.005479452054795</v>
      </c>
      <c r="AK502" s="19">
        <v>6.5000000000000002E-2</v>
      </c>
      <c r="AL502" s="16">
        <f t="shared" si="29"/>
        <v>5.1643835616438354</v>
      </c>
      <c r="AM502" s="16">
        <f t="shared" si="31"/>
        <v>10.005479452054795</v>
      </c>
      <c r="AN502" s="19">
        <v>6.5000000000000002E-2</v>
      </c>
      <c r="AO502" t="s">
        <v>721</v>
      </c>
      <c r="AP502" t="s">
        <v>722</v>
      </c>
      <c r="AQ502" s="20">
        <v>46234</v>
      </c>
    </row>
    <row r="503" spans="1:43" x14ac:dyDescent="0.3">
      <c r="A503" t="s">
        <v>1445</v>
      </c>
      <c r="B503" t="s">
        <v>1446</v>
      </c>
      <c r="C503">
        <v>1</v>
      </c>
      <c r="D503" t="s">
        <v>255</v>
      </c>
      <c r="E503" t="s">
        <v>716</v>
      </c>
      <c r="F503" t="s">
        <v>717</v>
      </c>
      <c r="G503" t="s">
        <v>203</v>
      </c>
      <c r="H503" t="s">
        <v>218</v>
      </c>
      <c r="I503" t="s">
        <v>210</v>
      </c>
      <c r="J503" t="s">
        <v>718</v>
      </c>
      <c r="K503" t="s">
        <v>755</v>
      </c>
      <c r="L503" t="s">
        <v>719</v>
      </c>
      <c r="M503" t="s">
        <v>720</v>
      </c>
      <c r="N503">
        <v>1</v>
      </c>
      <c r="O503">
        <v>1</v>
      </c>
      <c r="P503">
        <v>1</v>
      </c>
      <c r="Q503">
        <v>0</v>
      </c>
      <c r="R503">
        <v>0</v>
      </c>
      <c r="S503">
        <v>1</v>
      </c>
      <c r="T503">
        <v>1</v>
      </c>
      <c r="U503">
        <v>1</v>
      </c>
      <c r="V503">
        <v>0</v>
      </c>
      <c r="W503" s="1">
        <v>500000000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500000000</v>
      </c>
      <c r="AF503" s="17">
        <v>44314</v>
      </c>
      <c r="AG503" s="17">
        <v>47966</v>
      </c>
      <c r="AH503" s="1">
        <v>500000000</v>
      </c>
      <c r="AI503" s="16">
        <f t="shared" si="28"/>
        <v>4.7452054794520544</v>
      </c>
      <c r="AJ503" s="16">
        <f t="shared" si="30"/>
        <v>10.005479452054795</v>
      </c>
      <c r="AK503" s="19">
        <v>7.8262999999999999E-2</v>
      </c>
      <c r="AL503" s="16">
        <f t="shared" si="29"/>
        <v>4.7452054794520544</v>
      </c>
      <c r="AM503" s="16">
        <f t="shared" si="31"/>
        <v>10.005479452054795</v>
      </c>
      <c r="AN503" s="19">
        <v>7.8262999999999999E-2</v>
      </c>
      <c r="AO503" t="s">
        <v>721</v>
      </c>
      <c r="AP503" t="s">
        <v>722</v>
      </c>
      <c r="AQ503" s="20">
        <v>46234</v>
      </c>
    </row>
    <row r="504" spans="1:43" x14ac:dyDescent="0.3">
      <c r="A504" t="s">
        <v>1447</v>
      </c>
      <c r="B504" t="s">
        <v>1448</v>
      </c>
      <c r="C504">
        <v>10</v>
      </c>
      <c r="D504" t="s">
        <v>255</v>
      </c>
      <c r="E504" t="s">
        <v>716</v>
      </c>
      <c r="F504" t="s">
        <v>717</v>
      </c>
      <c r="G504" t="s">
        <v>215</v>
      </c>
      <c r="H504" t="s">
        <v>214</v>
      </c>
      <c r="I504" t="s">
        <v>832</v>
      </c>
      <c r="J504" t="s">
        <v>725</v>
      </c>
      <c r="K504" t="s">
        <v>833</v>
      </c>
      <c r="L504" t="s">
        <v>719</v>
      </c>
      <c r="M504" t="s">
        <v>720</v>
      </c>
      <c r="N504">
        <v>1</v>
      </c>
      <c r="O504">
        <v>1</v>
      </c>
      <c r="P504">
        <v>1</v>
      </c>
      <c r="Q504">
        <v>1</v>
      </c>
      <c r="R504">
        <v>1</v>
      </c>
      <c r="S504">
        <v>1</v>
      </c>
      <c r="T504">
        <v>0</v>
      </c>
      <c r="U504">
        <v>0</v>
      </c>
      <c r="V504">
        <v>0</v>
      </c>
      <c r="W504" s="1">
        <v>53100</v>
      </c>
      <c r="X504" s="1">
        <v>0</v>
      </c>
      <c r="Y504" s="1">
        <v>0</v>
      </c>
      <c r="Z504" s="1">
        <v>287.62</v>
      </c>
      <c r="AA504" s="1">
        <v>0</v>
      </c>
      <c r="AB504" s="1">
        <v>0</v>
      </c>
      <c r="AC504" s="1">
        <v>0</v>
      </c>
      <c r="AD504" s="1">
        <v>0</v>
      </c>
      <c r="AE504" s="1">
        <v>53100</v>
      </c>
      <c r="AF504" s="17">
        <v>44537</v>
      </c>
      <c r="AG504" s="17">
        <v>48189</v>
      </c>
      <c r="AH504" s="1">
        <v>53100</v>
      </c>
      <c r="AI504" s="16">
        <f t="shared" si="28"/>
        <v>5.3561643835616435</v>
      </c>
      <c r="AJ504" s="16">
        <f t="shared" si="30"/>
        <v>10.005479452054795</v>
      </c>
      <c r="AK504" s="19">
        <v>6.5000000000000002E-2</v>
      </c>
      <c r="AL504" s="16">
        <f t="shared" si="29"/>
        <v>5.3561643835616435</v>
      </c>
      <c r="AM504" s="16">
        <f t="shared" si="31"/>
        <v>10.005479452054795</v>
      </c>
      <c r="AN504" s="19">
        <v>6.5000000000000002E-2</v>
      </c>
      <c r="AO504" t="s">
        <v>721</v>
      </c>
      <c r="AP504" t="s">
        <v>722</v>
      </c>
      <c r="AQ504" s="20">
        <v>46234</v>
      </c>
    </row>
    <row r="505" spans="1:43" x14ac:dyDescent="0.3">
      <c r="A505" t="s">
        <v>1449</v>
      </c>
      <c r="B505" t="s">
        <v>1448</v>
      </c>
      <c r="C505">
        <v>5</v>
      </c>
      <c r="D505" t="s">
        <v>255</v>
      </c>
      <c r="E505" t="s">
        <v>716</v>
      </c>
      <c r="F505" t="s">
        <v>717</v>
      </c>
      <c r="G505" t="s">
        <v>215</v>
      </c>
      <c r="H505" t="s">
        <v>214</v>
      </c>
      <c r="I505" t="s">
        <v>832</v>
      </c>
      <c r="J505" t="s">
        <v>725</v>
      </c>
      <c r="K505" t="s">
        <v>833</v>
      </c>
      <c r="L505" t="s">
        <v>719</v>
      </c>
      <c r="M505" t="s">
        <v>720</v>
      </c>
      <c r="N505">
        <v>1</v>
      </c>
      <c r="O505">
        <v>1</v>
      </c>
      <c r="P505">
        <v>1</v>
      </c>
      <c r="Q505">
        <v>1</v>
      </c>
      <c r="R505">
        <v>1</v>
      </c>
      <c r="S505">
        <v>1</v>
      </c>
      <c r="T505">
        <v>0</v>
      </c>
      <c r="U505">
        <v>0</v>
      </c>
      <c r="V505">
        <v>0</v>
      </c>
      <c r="W505" s="1">
        <v>475245</v>
      </c>
      <c r="X505" s="1">
        <v>0</v>
      </c>
      <c r="Y505" s="1">
        <v>0</v>
      </c>
      <c r="Z505" s="1">
        <v>2007.91</v>
      </c>
      <c r="AA505" s="1">
        <v>0</v>
      </c>
      <c r="AB505" s="1">
        <v>0</v>
      </c>
      <c r="AC505" s="1">
        <v>0</v>
      </c>
      <c r="AD505" s="1">
        <v>0</v>
      </c>
      <c r="AE505" s="1">
        <v>475245</v>
      </c>
      <c r="AF505" s="17">
        <v>44537</v>
      </c>
      <c r="AG505" s="17">
        <v>46363</v>
      </c>
      <c r="AH505" s="1">
        <v>950490</v>
      </c>
      <c r="AI505" s="16">
        <f t="shared" si="28"/>
        <v>0.35342465753424657</v>
      </c>
      <c r="AJ505" s="16">
        <f t="shared" si="30"/>
        <v>5.0027397260273974</v>
      </c>
      <c r="AK505" s="19">
        <v>5.0700000000000002E-2</v>
      </c>
      <c r="AL505" s="16">
        <f t="shared" si="29"/>
        <v>0.35342465753424657</v>
      </c>
      <c r="AM505" s="16">
        <f t="shared" si="31"/>
        <v>5.0027397260273974</v>
      </c>
      <c r="AN505" s="19">
        <v>5.0700000000000002E-2</v>
      </c>
      <c r="AO505" t="s">
        <v>721</v>
      </c>
      <c r="AP505" t="s">
        <v>722</v>
      </c>
      <c r="AQ505" s="20">
        <v>46234</v>
      </c>
    </row>
    <row r="506" spans="1:43" x14ac:dyDescent="0.3">
      <c r="A506" t="s">
        <v>1450</v>
      </c>
      <c r="B506" t="s">
        <v>1448</v>
      </c>
      <c r="C506">
        <v>6</v>
      </c>
      <c r="D506" t="s">
        <v>255</v>
      </c>
      <c r="E506" t="s">
        <v>716</v>
      </c>
      <c r="F506" t="s">
        <v>717</v>
      </c>
      <c r="G506" t="s">
        <v>215</v>
      </c>
      <c r="H506" t="s">
        <v>214</v>
      </c>
      <c r="I506" t="s">
        <v>832</v>
      </c>
      <c r="J506" t="s">
        <v>725</v>
      </c>
      <c r="K506" t="s">
        <v>833</v>
      </c>
      <c r="L506" t="s">
        <v>719</v>
      </c>
      <c r="M506" t="s">
        <v>720</v>
      </c>
      <c r="N506">
        <v>1</v>
      </c>
      <c r="O506">
        <v>1</v>
      </c>
      <c r="P506">
        <v>1</v>
      </c>
      <c r="Q506">
        <v>1</v>
      </c>
      <c r="R506">
        <v>1</v>
      </c>
      <c r="S506">
        <v>1</v>
      </c>
      <c r="T506">
        <v>0</v>
      </c>
      <c r="U506">
        <v>0</v>
      </c>
      <c r="V506">
        <v>0</v>
      </c>
      <c r="W506" s="1">
        <v>1021585</v>
      </c>
      <c r="X506" s="1">
        <v>0</v>
      </c>
      <c r="Y506" s="1">
        <v>0</v>
      </c>
      <c r="Z506" s="1">
        <v>4563.08</v>
      </c>
      <c r="AA506" s="1">
        <v>0</v>
      </c>
      <c r="AB506" s="1">
        <v>0</v>
      </c>
      <c r="AC506" s="1">
        <v>0</v>
      </c>
      <c r="AD506" s="1">
        <v>0</v>
      </c>
      <c r="AE506" s="1">
        <v>1021585</v>
      </c>
      <c r="AF506" s="17">
        <v>44537</v>
      </c>
      <c r="AG506" s="17">
        <v>46728</v>
      </c>
      <c r="AH506" s="1">
        <v>1021585</v>
      </c>
      <c r="AI506" s="16">
        <f t="shared" si="28"/>
        <v>1.3534246575342466</v>
      </c>
      <c r="AJ506" s="16">
        <f t="shared" si="30"/>
        <v>6.0027397260273974</v>
      </c>
      <c r="AK506" s="19">
        <v>5.3600000000000002E-2</v>
      </c>
      <c r="AL506" s="16">
        <f t="shared" si="29"/>
        <v>1.3534246575342466</v>
      </c>
      <c r="AM506" s="16">
        <f t="shared" si="31"/>
        <v>6.0027397260273974</v>
      </c>
      <c r="AN506" s="19">
        <v>5.3600000000000002E-2</v>
      </c>
      <c r="AO506" t="s">
        <v>721</v>
      </c>
      <c r="AP506" t="s">
        <v>722</v>
      </c>
      <c r="AQ506" s="20">
        <v>46234</v>
      </c>
    </row>
    <row r="507" spans="1:43" x14ac:dyDescent="0.3">
      <c r="A507" t="s">
        <v>1451</v>
      </c>
      <c r="B507" t="s">
        <v>1448</v>
      </c>
      <c r="C507">
        <v>7</v>
      </c>
      <c r="D507" t="s">
        <v>255</v>
      </c>
      <c r="E507" t="s">
        <v>716</v>
      </c>
      <c r="F507" t="s">
        <v>717</v>
      </c>
      <c r="G507" t="s">
        <v>215</v>
      </c>
      <c r="H507" t="s">
        <v>214</v>
      </c>
      <c r="I507" t="s">
        <v>832</v>
      </c>
      <c r="J507" t="s">
        <v>725</v>
      </c>
      <c r="K507" t="s">
        <v>833</v>
      </c>
      <c r="L507" t="s">
        <v>719</v>
      </c>
      <c r="M507" t="s">
        <v>720</v>
      </c>
      <c r="N507">
        <v>1</v>
      </c>
      <c r="O507">
        <v>1</v>
      </c>
      <c r="P507">
        <v>1</v>
      </c>
      <c r="Q507">
        <v>1</v>
      </c>
      <c r="R507">
        <v>1</v>
      </c>
      <c r="S507">
        <v>1</v>
      </c>
      <c r="T507">
        <v>0</v>
      </c>
      <c r="U507">
        <v>0</v>
      </c>
      <c r="V507">
        <v>0</v>
      </c>
      <c r="W507" s="1">
        <v>1658490</v>
      </c>
      <c r="X507" s="1">
        <v>0</v>
      </c>
      <c r="Y507" s="1">
        <v>0</v>
      </c>
      <c r="Z507" s="1">
        <v>7794.9</v>
      </c>
      <c r="AA507" s="1">
        <v>0</v>
      </c>
      <c r="AB507" s="1">
        <v>0</v>
      </c>
      <c r="AC507" s="1">
        <v>0</v>
      </c>
      <c r="AD507" s="1">
        <v>0</v>
      </c>
      <c r="AE507" s="1">
        <v>1658490</v>
      </c>
      <c r="AF507" s="17">
        <v>44537</v>
      </c>
      <c r="AG507" s="17">
        <v>47094</v>
      </c>
      <c r="AH507" s="1">
        <v>1658490</v>
      </c>
      <c r="AI507" s="16">
        <f t="shared" si="28"/>
        <v>2.3561643835616439</v>
      </c>
      <c r="AJ507" s="16">
        <f t="shared" si="30"/>
        <v>7.0054794520547947</v>
      </c>
      <c r="AK507" s="19">
        <v>5.6399999999999999E-2</v>
      </c>
      <c r="AL507" s="16">
        <f t="shared" si="29"/>
        <v>2.3561643835616439</v>
      </c>
      <c r="AM507" s="16">
        <f t="shared" si="31"/>
        <v>7.0054794520547947</v>
      </c>
      <c r="AN507" s="19">
        <v>5.6399999999999999E-2</v>
      </c>
      <c r="AO507" t="s">
        <v>721</v>
      </c>
      <c r="AP507" t="s">
        <v>722</v>
      </c>
      <c r="AQ507" s="20">
        <v>46234</v>
      </c>
    </row>
    <row r="508" spans="1:43" x14ac:dyDescent="0.3">
      <c r="A508" t="s">
        <v>1452</v>
      </c>
      <c r="B508" t="s">
        <v>1448</v>
      </c>
      <c r="C508">
        <v>8</v>
      </c>
      <c r="D508" t="s">
        <v>255</v>
      </c>
      <c r="E508" t="s">
        <v>716</v>
      </c>
      <c r="F508" t="s">
        <v>717</v>
      </c>
      <c r="G508" t="s">
        <v>215</v>
      </c>
      <c r="H508" t="s">
        <v>214</v>
      </c>
      <c r="I508" t="s">
        <v>832</v>
      </c>
      <c r="J508" t="s">
        <v>725</v>
      </c>
      <c r="K508" t="s">
        <v>833</v>
      </c>
      <c r="L508" t="s">
        <v>719</v>
      </c>
      <c r="M508" t="s">
        <v>720</v>
      </c>
      <c r="N508">
        <v>1</v>
      </c>
      <c r="O508">
        <v>1</v>
      </c>
      <c r="P508">
        <v>1</v>
      </c>
      <c r="Q508">
        <v>1</v>
      </c>
      <c r="R508">
        <v>1</v>
      </c>
      <c r="S508">
        <v>1</v>
      </c>
      <c r="T508">
        <v>0</v>
      </c>
      <c r="U508">
        <v>0</v>
      </c>
      <c r="V508">
        <v>0</v>
      </c>
      <c r="W508" s="1">
        <v>309897.5</v>
      </c>
      <c r="X508" s="1">
        <v>0</v>
      </c>
      <c r="Y508" s="1">
        <v>0</v>
      </c>
      <c r="Z508" s="1">
        <v>1531.41</v>
      </c>
      <c r="AA508" s="1">
        <v>0</v>
      </c>
      <c r="AB508" s="1">
        <v>0</v>
      </c>
      <c r="AC508" s="1">
        <v>0</v>
      </c>
      <c r="AD508" s="1">
        <v>0</v>
      </c>
      <c r="AE508" s="1">
        <v>309897.5</v>
      </c>
      <c r="AF508" s="17">
        <v>44537</v>
      </c>
      <c r="AG508" s="17">
        <v>47459</v>
      </c>
      <c r="AH508" s="1">
        <v>309897.5</v>
      </c>
      <c r="AI508" s="16">
        <f t="shared" si="28"/>
        <v>3.3561643835616439</v>
      </c>
      <c r="AJ508" s="16">
        <f t="shared" si="30"/>
        <v>8.0054794520547947</v>
      </c>
      <c r="AK508" s="19">
        <v>5.9299999999999999E-2</v>
      </c>
      <c r="AL508" s="16">
        <f t="shared" si="29"/>
        <v>3.3561643835616439</v>
      </c>
      <c r="AM508" s="16">
        <f t="shared" si="31"/>
        <v>8.0054794520547947</v>
      </c>
      <c r="AN508" s="19">
        <v>5.9299999999999999E-2</v>
      </c>
      <c r="AO508" t="s">
        <v>721</v>
      </c>
      <c r="AP508" t="s">
        <v>722</v>
      </c>
      <c r="AQ508" s="20">
        <v>46234</v>
      </c>
    </row>
    <row r="509" spans="1:43" x14ac:dyDescent="0.3">
      <c r="A509" t="s">
        <v>1453</v>
      </c>
      <c r="B509" t="s">
        <v>1448</v>
      </c>
      <c r="C509">
        <v>9</v>
      </c>
      <c r="D509" t="s">
        <v>255</v>
      </c>
      <c r="E509" t="s">
        <v>716</v>
      </c>
      <c r="F509" t="s">
        <v>717</v>
      </c>
      <c r="G509" t="s">
        <v>215</v>
      </c>
      <c r="H509" t="s">
        <v>214</v>
      </c>
      <c r="I509" t="s">
        <v>832</v>
      </c>
      <c r="J509" t="s">
        <v>725</v>
      </c>
      <c r="K509" t="s">
        <v>833</v>
      </c>
      <c r="L509" t="s">
        <v>719</v>
      </c>
      <c r="M509" t="s">
        <v>720</v>
      </c>
      <c r="N509">
        <v>1</v>
      </c>
      <c r="O509">
        <v>1</v>
      </c>
      <c r="P509">
        <v>1</v>
      </c>
      <c r="Q509">
        <v>1</v>
      </c>
      <c r="R509">
        <v>1</v>
      </c>
      <c r="S509">
        <v>1</v>
      </c>
      <c r="T509">
        <v>0</v>
      </c>
      <c r="U509">
        <v>0</v>
      </c>
      <c r="V509">
        <v>0</v>
      </c>
      <c r="W509" s="1">
        <v>93810</v>
      </c>
      <c r="X509" s="1">
        <v>0</v>
      </c>
      <c r="Y509" s="1">
        <v>0</v>
      </c>
      <c r="Z509" s="1">
        <v>485.47</v>
      </c>
      <c r="AA509" s="1">
        <v>0</v>
      </c>
      <c r="AB509" s="1">
        <v>0</v>
      </c>
      <c r="AC509" s="1">
        <v>0</v>
      </c>
      <c r="AD509" s="1">
        <v>0</v>
      </c>
      <c r="AE509" s="1">
        <v>93810</v>
      </c>
      <c r="AF509" s="17">
        <v>44537</v>
      </c>
      <c r="AG509" s="17">
        <v>47824</v>
      </c>
      <c r="AH509" s="1">
        <v>93810</v>
      </c>
      <c r="AI509" s="16">
        <f t="shared" si="28"/>
        <v>4.3561643835616435</v>
      </c>
      <c r="AJ509" s="16">
        <f t="shared" si="30"/>
        <v>9.0054794520547947</v>
      </c>
      <c r="AK509" s="19">
        <v>6.2100000000000002E-2</v>
      </c>
      <c r="AL509" s="16">
        <f t="shared" si="29"/>
        <v>4.3561643835616435</v>
      </c>
      <c r="AM509" s="16">
        <f t="shared" si="31"/>
        <v>9.0054794520547947</v>
      </c>
      <c r="AN509" s="19">
        <v>6.2100000000000002E-2</v>
      </c>
      <c r="AO509" t="s">
        <v>721</v>
      </c>
      <c r="AP509" t="s">
        <v>722</v>
      </c>
      <c r="AQ509" s="20">
        <v>46234</v>
      </c>
    </row>
    <row r="510" spans="1:43" x14ac:dyDescent="0.3">
      <c r="A510" t="s">
        <v>1454</v>
      </c>
      <c r="B510" t="s">
        <v>1455</v>
      </c>
      <c r="C510">
        <v>5</v>
      </c>
      <c r="D510" t="s">
        <v>255</v>
      </c>
      <c r="E510" t="s">
        <v>716</v>
      </c>
      <c r="F510" t="s">
        <v>717</v>
      </c>
      <c r="G510" t="s">
        <v>215</v>
      </c>
      <c r="H510" t="s">
        <v>214</v>
      </c>
      <c r="I510" t="s">
        <v>832</v>
      </c>
      <c r="J510" t="s">
        <v>725</v>
      </c>
      <c r="K510" t="s">
        <v>833</v>
      </c>
      <c r="L510" t="s">
        <v>719</v>
      </c>
      <c r="M510" t="s">
        <v>720</v>
      </c>
      <c r="N510">
        <v>1</v>
      </c>
      <c r="O510">
        <v>1</v>
      </c>
      <c r="P510">
        <v>1</v>
      </c>
      <c r="Q510">
        <v>1</v>
      </c>
      <c r="R510">
        <v>1</v>
      </c>
      <c r="S510">
        <v>1</v>
      </c>
      <c r="T510">
        <v>0</v>
      </c>
      <c r="U510">
        <v>0</v>
      </c>
      <c r="V510">
        <v>0</v>
      </c>
      <c r="W510" s="1">
        <v>539260</v>
      </c>
      <c r="X510" s="1">
        <v>0</v>
      </c>
      <c r="Y510" s="1">
        <v>0</v>
      </c>
      <c r="Z510" s="1">
        <v>2278.37</v>
      </c>
      <c r="AA510" s="1">
        <v>0</v>
      </c>
      <c r="AB510" s="1">
        <v>0</v>
      </c>
      <c r="AC510" s="1">
        <v>0</v>
      </c>
      <c r="AD510" s="1">
        <v>0</v>
      </c>
      <c r="AE510" s="1">
        <v>539260</v>
      </c>
      <c r="AF510" s="17">
        <v>44553</v>
      </c>
      <c r="AG510" s="17">
        <v>46379</v>
      </c>
      <c r="AH510" s="1">
        <v>1078520</v>
      </c>
      <c r="AI510" s="16">
        <f t="shared" si="28"/>
        <v>0.39726027397260272</v>
      </c>
      <c r="AJ510" s="16">
        <f t="shared" si="30"/>
        <v>5.0027397260273974</v>
      </c>
      <c r="AK510" s="19">
        <v>5.0700000000000002E-2</v>
      </c>
      <c r="AL510" s="16">
        <f t="shared" si="29"/>
        <v>0.39726027397260272</v>
      </c>
      <c r="AM510" s="16">
        <f t="shared" si="31"/>
        <v>5.0027397260273974</v>
      </c>
      <c r="AN510" s="19">
        <v>5.0700000000000002E-2</v>
      </c>
      <c r="AO510" t="s">
        <v>721</v>
      </c>
      <c r="AP510" t="s">
        <v>722</v>
      </c>
      <c r="AQ510" s="20">
        <v>46234</v>
      </c>
    </row>
    <row r="511" spans="1:43" x14ac:dyDescent="0.3">
      <c r="A511" t="s">
        <v>1456</v>
      </c>
      <c r="B511" t="s">
        <v>1455</v>
      </c>
      <c r="C511">
        <v>6</v>
      </c>
      <c r="D511" t="s">
        <v>255</v>
      </c>
      <c r="E511" t="s">
        <v>716</v>
      </c>
      <c r="F511" t="s">
        <v>717</v>
      </c>
      <c r="G511" t="s">
        <v>215</v>
      </c>
      <c r="H511" t="s">
        <v>214</v>
      </c>
      <c r="I511" t="s">
        <v>832</v>
      </c>
      <c r="J511" t="s">
        <v>725</v>
      </c>
      <c r="K511" t="s">
        <v>833</v>
      </c>
      <c r="L511" t="s">
        <v>719</v>
      </c>
      <c r="M511" t="s">
        <v>720</v>
      </c>
      <c r="N511">
        <v>1</v>
      </c>
      <c r="O511">
        <v>1</v>
      </c>
      <c r="P511">
        <v>1</v>
      </c>
      <c r="Q511">
        <v>1</v>
      </c>
      <c r="R511">
        <v>1</v>
      </c>
      <c r="S511">
        <v>1</v>
      </c>
      <c r="T511">
        <v>0</v>
      </c>
      <c r="U511">
        <v>0</v>
      </c>
      <c r="V511">
        <v>0</v>
      </c>
      <c r="W511" s="1">
        <v>4820447.5</v>
      </c>
      <c r="X511" s="1">
        <v>0</v>
      </c>
      <c r="Y511" s="1">
        <v>0</v>
      </c>
      <c r="Z511" s="1">
        <v>21531.33</v>
      </c>
      <c r="AA511" s="1">
        <v>0</v>
      </c>
      <c r="AB511" s="1">
        <v>0</v>
      </c>
      <c r="AC511" s="1">
        <v>0</v>
      </c>
      <c r="AD511" s="1">
        <v>0</v>
      </c>
      <c r="AE511" s="1">
        <v>4820447.5</v>
      </c>
      <c r="AF511" s="17">
        <v>44553</v>
      </c>
      <c r="AG511" s="17">
        <v>46744</v>
      </c>
      <c r="AH511" s="1">
        <v>4820447.5</v>
      </c>
      <c r="AI511" s="16">
        <f t="shared" si="28"/>
        <v>1.3972602739726028</v>
      </c>
      <c r="AJ511" s="16">
        <f t="shared" si="30"/>
        <v>6.0027397260273974</v>
      </c>
      <c r="AK511" s="19">
        <v>5.3600000000000002E-2</v>
      </c>
      <c r="AL511" s="16">
        <f t="shared" si="29"/>
        <v>1.3972602739726028</v>
      </c>
      <c r="AM511" s="16">
        <f t="shared" si="31"/>
        <v>6.0027397260273974</v>
      </c>
      <c r="AN511" s="19">
        <v>5.3600000000000002E-2</v>
      </c>
      <c r="AO511" t="s">
        <v>721</v>
      </c>
      <c r="AP511" t="s">
        <v>722</v>
      </c>
      <c r="AQ511" s="20">
        <v>46234</v>
      </c>
    </row>
    <row r="512" spans="1:43" x14ac:dyDescent="0.3">
      <c r="A512" t="s">
        <v>1457</v>
      </c>
      <c r="B512" t="s">
        <v>1455</v>
      </c>
      <c r="C512">
        <v>7</v>
      </c>
      <c r="D512" t="s">
        <v>255</v>
      </c>
      <c r="E512" t="s">
        <v>716</v>
      </c>
      <c r="F512" t="s">
        <v>717</v>
      </c>
      <c r="G512" t="s">
        <v>215</v>
      </c>
      <c r="H512" t="s">
        <v>214</v>
      </c>
      <c r="I512" t="s">
        <v>832</v>
      </c>
      <c r="J512" t="s">
        <v>725</v>
      </c>
      <c r="K512" t="s">
        <v>833</v>
      </c>
      <c r="L512" t="s">
        <v>719</v>
      </c>
      <c r="M512" t="s">
        <v>720</v>
      </c>
      <c r="N512">
        <v>1</v>
      </c>
      <c r="O512">
        <v>1</v>
      </c>
      <c r="P512">
        <v>1</v>
      </c>
      <c r="Q512">
        <v>1</v>
      </c>
      <c r="R512">
        <v>1</v>
      </c>
      <c r="S512">
        <v>1</v>
      </c>
      <c r="T512">
        <v>0</v>
      </c>
      <c r="U512">
        <v>0</v>
      </c>
      <c r="V512">
        <v>0</v>
      </c>
      <c r="W512" s="1">
        <v>419195</v>
      </c>
      <c r="X512" s="1">
        <v>0</v>
      </c>
      <c r="Y512" s="1">
        <v>0</v>
      </c>
      <c r="Z512" s="1">
        <v>1970.22</v>
      </c>
      <c r="AA512" s="1">
        <v>0</v>
      </c>
      <c r="AB512" s="1">
        <v>0</v>
      </c>
      <c r="AC512" s="1">
        <v>0</v>
      </c>
      <c r="AD512" s="1">
        <v>0</v>
      </c>
      <c r="AE512" s="1">
        <v>419195</v>
      </c>
      <c r="AF512" s="17">
        <v>44553</v>
      </c>
      <c r="AG512" s="17">
        <v>47110</v>
      </c>
      <c r="AH512" s="1">
        <v>419195</v>
      </c>
      <c r="AI512" s="16">
        <f t="shared" si="28"/>
        <v>2.4</v>
      </c>
      <c r="AJ512" s="16">
        <f t="shared" si="30"/>
        <v>7.0054794520547947</v>
      </c>
      <c r="AK512" s="19">
        <v>5.6399999999999999E-2</v>
      </c>
      <c r="AL512" s="16">
        <f t="shared" si="29"/>
        <v>2.4</v>
      </c>
      <c r="AM512" s="16">
        <f t="shared" si="31"/>
        <v>7.0054794520547947</v>
      </c>
      <c r="AN512" s="19">
        <v>5.6399999999999999E-2</v>
      </c>
      <c r="AO512" t="s">
        <v>721</v>
      </c>
      <c r="AP512" t="s">
        <v>722</v>
      </c>
      <c r="AQ512" s="20">
        <v>46234</v>
      </c>
    </row>
    <row r="513" spans="1:43" x14ac:dyDescent="0.3">
      <c r="A513" t="s">
        <v>1458</v>
      </c>
      <c r="B513" t="s">
        <v>1455</v>
      </c>
      <c r="C513">
        <v>8</v>
      </c>
      <c r="D513" t="s">
        <v>255</v>
      </c>
      <c r="E513" t="s">
        <v>716</v>
      </c>
      <c r="F513" t="s">
        <v>717</v>
      </c>
      <c r="G513" t="s">
        <v>215</v>
      </c>
      <c r="H513" t="s">
        <v>214</v>
      </c>
      <c r="I513" t="s">
        <v>832</v>
      </c>
      <c r="J513" t="s">
        <v>725</v>
      </c>
      <c r="K513" t="s">
        <v>833</v>
      </c>
      <c r="L513" t="s">
        <v>719</v>
      </c>
      <c r="M513" t="s">
        <v>720</v>
      </c>
      <c r="N513">
        <v>1</v>
      </c>
      <c r="O513">
        <v>1</v>
      </c>
      <c r="P513">
        <v>1</v>
      </c>
      <c r="Q513">
        <v>1</v>
      </c>
      <c r="R513">
        <v>1</v>
      </c>
      <c r="S513">
        <v>1</v>
      </c>
      <c r="T513">
        <v>0</v>
      </c>
      <c r="U513">
        <v>0</v>
      </c>
      <c r="V513">
        <v>0</v>
      </c>
      <c r="W513" s="1">
        <v>53100</v>
      </c>
      <c r="X513" s="1">
        <v>0</v>
      </c>
      <c r="Y513" s="1">
        <v>0</v>
      </c>
      <c r="Z513" s="1">
        <v>262.39999999999998</v>
      </c>
      <c r="AA513" s="1">
        <v>0</v>
      </c>
      <c r="AB513" s="1">
        <v>0</v>
      </c>
      <c r="AC513" s="1">
        <v>0</v>
      </c>
      <c r="AD513" s="1">
        <v>0</v>
      </c>
      <c r="AE513" s="1">
        <v>53100</v>
      </c>
      <c r="AF513" s="17">
        <v>44553</v>
      </c>
      <c r="AG513" s="17">
        <v>47475</v>
      </c>
      <c r="AH513" s="1">
        <v>53100</v>
      </c>
      <c r="AI513" s="16">
        <f t="shared" si="28"/>
        <v>3.4</v>
      </c>
      <c r="AJ513" s="16">
        <f t="shared" si="30"/>
        <v>8.0054794520547947</v>
      </c>
      <c r="AK513" s="19">
        <v>5.9299999999999999E-2</v>
      </c>
      <c r="AL513" s="16">
        <f t="shared" si="29"/>
        <v>3.4</v>
      </c>
      <c r="AM513" s="16">
        <f t="shared" si="31"/>
        <v>8.0054794520547947</v>
      </c>
      <c r="AN513" s="19">
        <v>5.9299999999999999E-2</v>
      </c>
      <c r="AO513" t="s">
        <v>721</v>
      </c>
      <c r="AP513" t="s">
        <v>722</v>
      </c>
      <c r="AQ513" s="20">
        <v>46234</v>
      </c>
    </row>
    <row r="514" spans="1:43" x14ac:dyDescent="0.3">
      <c r="A514" t="s">
        <v>1459</v>
      </c>
      <c r="B514" t="s">
        <v>1460</v>
      </c>
      <c r="C514">
        <v>4</v>
      </c>
      <c r="D514" t="s">
        <v>255</v>
      </c>
      <c r="E514" t="s">
        <v>716</v>
      </c>
      <c r="F514" t="s">
        <v>717</v>
      </c>
      <c r="G514" t="s">
        <v>215</v>
      </c>
      <c r="H514" t="s">
        <v>214</v>
      </c>
      <c r="I514" t="s">
        <v>832</v>
      </c>
      <c r="J514" t="s">
        <v>725</v>
      </c>
      <c r="K514" t="s">
        <v>833</v>
      </c>
      <c r="L514" t="s">
        <v>719</v>
      </c>
      <c r="M514" t="s">
        <v>720</v>
      </c>
      <c r="N514">
        <v>1</v>
      </c>
      <c r="O514">
        <v>1</v>
      </c>
      <c r="P514">
        <v>1</v>
      </c>
      <c r="Q514">
        <v>1</v>
      </c>
      <c r="R514">
        <v>1</v>
      </c>
      <c r="S514">
        <v>1</v>
      </c>
      <c r="T514">
        <v>0</v>
      </c>
      <c r="U514">
        <v>0</v>
      </c>
      <c r="V514">
        <v>0</v>
      </c>
      <c r="W514" s="1">
        <v>375903.75</v>
      </c>
      <c r="X514" s="1">
        <v>0</v>
      </c>
      <c r="Y514" s="1">
        <v>0</v>
      </c>
      <c r="Z514" s="1">
        <v>1588.19</v>
      </c>
      <c r="AA514" s="1">
        <v>0</v>
      </c>
      <c r="AB514" s="1">
        <v>0</v>
      </c>
      <c r="AC514" s="1">
        <v>0</v>
      </c>
      <c r="AD514" s="1">
        <v>0</v>
      </c>
      <c r="AE514" s="1">
        <v>375903.75</v>
      </c>
      <c r="AF514" s="17">
        <v>44558</v>
      </c>
      <c r="AG514" s="17">
        <v>46384</v>
      </c>
      <c r="AH514" s="1">
        <v>751807.5</v>
      </c>
      <c r="AI514" s="16">
        <f t="shared" si="28"/>
        <v>0.41095890410958902</v>
      </c>
      <c r="AJ514" s="16">
        <f t="shared" si="30"/>
        <v>5.0027397260273974</v>
      </c>
      <c r="AK514" s="19">
        <v>5.0700000000000002E-2</v>
      </c>
      <c r="AL514" s="16">
        <f t="shared" si="29"/>
        <v>0.41095890410958902</v>
      </c>
      <c r="AM514" s="16">
        <f t="shared" si="31"/>
        <v>5.0027397260273974</v>
      </c>
      <c r="AN514" s="19">
        <v>5.0700000000000002E-2</v>
      </c>
      <c r="AO514" t="s">
        <v>721</v>
      </c>
      <c r="AP514" t="s">
        <v>722</v>
      </c>
      <c r="AQ514" s="20">
        <v>46234</v>
      </c>
    </row>
    <row r="515" spans="1:43" x14ac:dyDescent="0.3">
      <c r="A515" t="s">
        <v>1461</v>
      </c>
      <c r="B515" t="s">
        <v>1460</v>
      </c>
      <c r="C515">
        <v>5</v>
      </c>
      <c r="D515" t="s">
        <v>255</v>
      </c>
      <c r="E515" t="s">
        <v>716</v>
      </c>
      <c r="F515" t="s">
        <v>717</v>
      </c>
      <c r="G515" t="s">
        <v>215</v>
      </c>
      <c r="H515" t="s">
        <v>214</v>
      </c>
      <c r="I515" t="s">
        <v>832</v>
      </c>
      <c r="J515" t="s">
        <v>725</v>
      </c>
      <c r="K515" t="s">
        <v>833</v>
      </c>
      <c r="L515" t="s">
        <v>719</v>
      </c>
      <c r="M515" t="s">
        <v>720</v>
      </c>
      <c r="N515">
        <v>1</v>
      </c>
      <c r="O515">
        <v>1</v>
      </c>
      <c r="P515">
        <v>1</v>
      </c>
      <c r="Q515">
        <v>1</v>
      </c>
      <c r="R515">
        <v>1</v>
      </c>
      <c r="S515">
        <v>1</v>
      </c>
      <c r="T515">
        <v>0</v>
      </c>
      <c r="U515">
        <v>0</v>
      </c>
      <c r="V515">
        <v>0</v>
      </c>
      <c r="W515" s="1">
        <v>1693447.5</v>
      </c>
      <c r="X515" s="1">
        <v>0</v>
      </c>
      <c r="Y515" s="1">
        <v>0</v>
      </c>
      <c r="Z515" s="1">
        <v>7564.07</v>
      </c>
      <c r="AA515" s="1">
        <v>0</v>
      </c>
      <c r="AB515" s="1">
        <v>0</v>
      </c>
      <c r="AC515" s="1">
        <v>0</v>
      </c>
      <c r="AD515" s="1">
        <v>0</v>
      </c>
      <c r="AE515" s="1">
        <v>1693447.5</v>
      </c>
      <c r="AF515" s="17">
        <v>44558</v>
      </c>
      <c r="AG515" s="17">
        <v>46749</v>
      </c>
      <c r="AH515" s="1">
        <v>1693447.5</v>
      </c>
      <c r="AI515" s="16">
        <f t="shared" ref="AI515:AI578" si="32">(AG515-AQ515)/365</f>
        <v>1.4109589041095891</v>
      </c>
      <c r="AJ515" s="16">
        <f t="shared" si="30"/>
        <v>6.0027397260273974</v>
      </c>
      <c r="AK515" s="19">
        <v>5.3600000000000002E-2</v>
      </c>
      <c r="AL515" s="16">
        <f t="shared" ref="AL515:AL578" si="33">(AG515-AQ515)/365</f>
        <v>1.4109589041095891</v>
      </c>
      <c r="AM515" s="16">
        <f t="shared" si="31"/>
        <v>6.0027397260273974</v>
      </c>
      <c r="AN515" s="19">
        <v>5.3600000000000002E-2</v>
      </c>
      <c r="AO515" t="s">
        <v>721</v>
      </c>
      <c r="AP515" t="s">
        <v>722</v>
      </c>
      <c r="AQ515" s="20">
        <v>46234</v>
      </c>
    </row>
    <row r="516" spans="1:43" x14ac:dyDescent="0.3">
      <c r="A516" t="s">
        <v>1462</v>
      </c>
      <c r="B516" t="s">
        <v>1460</v>
      </c>
      <c r="C516">
        <v>6</v>
      </c>
      <c r="D516" t="s">
        <v>255</v>
      </c>
      <c r="E516" t="s">
        <v>716</v>
      </c>
      <c r="F516" t="s">
        <v>717</v>
      </c>
      <c r="G516" t="s">
        <v>215</v>
      </c>
      <c r="H516" t="s">
        <v>214</v>
      </c>
      <c r="I516" t="s">
        <v>832</v>
      </c>
      <c r="J516" t="s">
        <v>725</v>
      </c>
      <c r="K516" t="s">
        <v>833</v>
      </c>
      <c r="L516" t="s">
        <v>719</v>
      </c>
      <c r="M516" t="s">
        <v>720</v>
      </c>
      <c r="N516">
        <v>1</v>
      </c>
      <c r="O516">
        <v>1</v>
      </c>
      <c r="P516">
        <v>1</v>
      </c>
      <c r="Q516">
        <v>1</v>
      </c>
      <c r="R516">
        <v>1</v>
      </c>
      <c r="S516">
        <v>1</v>
      </c>
      <c r="T516">
        <v>0</v>
      </c>
      <c r="U516">
        <v>0</v>
      </c>
      <c r="V516">
        <v>0</v>
      </c>
      <c r="W516" s="1">
        <v>938247.5</v>
      </c>
      <c r="X516" s="1">
        <v>0</v>
      </c>
      <c r="Y516" s="1">
        <v>0</v>
      </c>
      <c r="Z516" s="1">
        <v>4409.76</v>
      </c>
      <c r="AA516" s="1">
        <v>0</v>
      </c>
      <c r="AB516" s="1">
        <v>0</v>
      </c>
      <c r="AC516" s="1">
        <v>0</v>
      </c>
      <c r="AD516" s="1">
        <v>0</v>
      </c>
      <c r="AE516" s="1">
        <v>938247.5</v>
      </c>
      <c r="AF516" s="17">
        <v>44558</v>
      </c>
      <c r="AG516" s="17">
        <v>47115</v>
      </c>
      <c r="AH516" s="1">
        <v>938247.5</v>
      </c>
      <c r="AI516" s="16">
        <f t="shared" si="32"/>
        <v>2.4136986301369863</v>
      </c>
      <c r="AJ516" s="16">
        <f t="shared" ref="AJ516:AJ579" si="34">(AG516-AF516)/365</f>
        <v>7.0054794520547947</v>
      </c>
      <c r="AK516" s="19">
        <v>5.6399999999999999E-2</v>
      </c>
      <c r="AL516" s="16">
        <f t="shared" si="33"/>
        <v>2.4136986301369863</v>
      </c>
      <c r="AM516" s="16">
        <f t="shared" ref="AM516:AM579" si="35">(AG516-AF516)/365</f>
        <v>7.0054794520547947</v>
      </c>
      <c r="AN516" s="19">
        <v>5.6399999999999999E-2</v>
      </c>
      <c r="AO516" t="s">
        <v>721</v>
      </c>
      <c r="AP516" t="s">
        <v>722</v>
      </c>
      <c r="AQ516" s="20">
        <v>46234</v>
      </c>
    </row>
    <row r="517" spans="1:43" x14ac:dyDescent="0.3">
      <c r="A517" t="s">
        <v>1463</v>
      </c>
      <c r="B517" t="s">
        <v>1460</v>
      </c>
      <c r="C517">
        <v>7</v>
      </c>
      <c r="D517" t="s">
        <v>255</v>
      </c>
      <c r="E517" t="s">
        <v>716</v>
      </c>
      <c r="F517" t="s">
        <v>717</v>
      </c>
      <c r="G517" t="s">
        <v>215</v>
      </c>
      <c r="H517" t="s">
        <v>214</v>
      </c>
      <c r="I517" t="s">
        <v>832</v>
      </c>
      <c r="J517" t="s">
        <v>725</v>
      </c>
      <c r="K517" t="s">
        <v>833</v>
      </c>
      <c r="L517" t="s">
        <v>719</v>
      </c>
      <c r="M517" t="s">
        <v>720</v>
      </c>
      <c r="N517">
        <v>1</v>
      </c>
      <c r="O517">
        <v>1</v>
      </c>
      <c r="P517">
        <v>1</v>
      </c>
      <c r="Q517">
        <v>1</v>
      </c>
      <c r="R517">
        <v>1</v>
      </c>
      <c r="S517">
        <v>1</v>
      </c>
      <c r="T517">
        <v>0</v>
      </c>
      <c r="U517">
        <v>0</v>
      </c>
      <c r="V517">
        <v>0</v>
      </c>
      <c r="W517" s="1">
        <v>957717.5</v>
      </c>
      <c r="X517" s="1">
        <v>0</v>
      </c>
      <c r="Y517" s="1">
        <v>0</v>
      </c>
      <c r="Z517" s="1">
        <v>4732.72</v>
      </c>
      <c r="AA517" s="1">
        <v>0</v>
      </c>
      <c r="AB517" s="1">
        <v>0</v>
      </c>
      <c r="AC517" s="1">
        <v>0</v>
      </c>
      <c r="AD517" s="1">
        <v>0</v>
      </c>
      <c r="AE517" s="1">
        <v>957717.5</v>
      </c>
      <c r="AF517" s="17">
        <v>44558</v>
      </c>
      <c r="AG517" s="17">
        <v>47480</v>
      </c>
      <c r="AH517" s="1">
        <v>957717.5</v>
      </c>
      <c r="AI517" s="16">
        <f t="shared" si="32"/>
        <v>3.4136986301369863</v>
      </c>
      <c r="AJ517" s="16">
        <f t="shared" si="34"/>
        <v>8.0054794520547947</v>
      </c>
      <c r="AK517" s="19">
        <v>5.9299999999999999E-2</v>
      </c>
      <c r="AL517" s="16">
        <f t="shared" si="33"/>
        <v>3.4136986301369863</v>
      </c>
      <c r="AM517" s="16">
        <f t="shared" si="35"/>
        <v>8.0054794520547947</v>
      </c>
      <c r="AN517" s="19">
        <v>5.9299999999999999E-2</v>
      </c>
      <c r="AO517" t="s">
        <v>721</v>
      </c>
      <c r="AP517" t="s">
        <v>722</v>
      </c>
      <c r="AQ517" s="20">
        <v>46234</v>
      </c>
    </row>
    <row r="518" spans="1:43" x14ac:dyDescent="0.3">
      <c r="A518" t="s">
        <v>1464</v>
      </c>
      <c r="B518" t="s">
        <v>1460</v>
      </c>
      <c r="C518">
        <v>8</v>
      </c>
      <c r="D518" t="s">
        <v>255</v>
      </c>
      <c r="E518" t="s">
        <v>716</v>
      </c>
      <c r="F518" t="s">
        <v>717</v>
      </c>
      <c r="G518" t="s">
        <v>215</v>
      </c>
      <c r="H518" t="s">
        <v>214</v>
      </c>
      <c r="I518" t="s">
        <v>832</v>
      </c>
      <c r="J518" t="s">
        <v>725</v>
      </c>
      <c r="K518" t="s">
        <v>833</v>
      </c>
      <c r="L518" t="s">
        <v>719</v>
      </c>
      <c r="M518" t="s">
        <v>720</v>
      </c>
      <c r="N518">
        <v>1</v>
      </c>
      <c r="O518">
        <v>1</v>
      </c>
      <c r="P518">
        <v>1</v>
      </c>
      <c r="Q518">
        <v>1</v>
      </c>
      <c r="R518">
        <v>1</v>
      </c>
      <c r="S518">
        <v>1</v>
      </c>
      <c r="T518">
        <v>0</v>
      </c>
      <c r="U518">
        <v>0</v>
      </c>
      <c r="V518">
        <v>0</v>
      </c>
      <c r="W518" s="1">
        <v>53100</v>
      </c>
      <c r="X518" s="1">
        <v>0</v>
      </c>
      <c r="Y518" s="1">
        <v>0</v>
      </c>
      <c r="Z518" s="1">
        <v>274.79000000000002</v>
      </c>
      <c r="AA518" s="1">
        <v>0</v>
      </c>
      <c r="AB518" s="1">
        <v>0</v>
      </c>
      <c r="AC518" s="1">
        <v>0</v>
      </c>
      <c r="AD518" s="1">
        <v>0</v>
      </c>
      <c r="AE518" s="1">
        <v>53100</v>
      </c>
      <c r="AF518" s="17">
        <v>44558</v>
      </c>
      <c r="AG518" s="17">
        <v>47845</v>
      </c>
      <c r="AH518" s="1">
        <v>53100</v>
      </c>
      <c r="AI518" s="16">
        <f t="shared" si="32"/>
        <v>4.4136986301369863</v>
      </c>
      <c r="AJ518" s="16">
        <f t="shared" si="34"/>
        <v>9.0054794520547947</v>
      </c>
      <c r="AK518" s="19">
        <v>6.2100000000000002E-2</v>
      </c>
      <c r="AL518" s="16">
        <f t="shared" si="33"/>
        <v>4.4136986301369863</v>
      </c>
      <c r="AM518" s="16">
        <f t="shared" si="35"/>
        <v>9.0054794520547947</v>
      </c>
      <c r="AN518" s="19">
        <v>6.2100000000000002E-2</v>
      </c>
      <c r="AO518" t="s">
        <v>721</v>
      </c>
      <c r="AP518" t="s">
        <v>722</v>
      </c>
      <c r="AQ518" s="20">
        <v>46234</v>
      </c>
    </row>
    <row r="519" spans="1:43" x14ac:dyDescent="0.3">
      <c r="A519" t="s">
        <v>1465</v>
      </c>
      <c r="B519" t="s">
        <v>1466</v>
      </c>
      <c r="C519">
        <v>1</v>
      </c>
      <c r="D519" t="s">
        <v>255</v>
      </c>
      <c r="E519" t="s">
        <v>716</v>
      </c>
      <c r="F519" t="s">
        <v>717</v>
      </c>
      <c r="G519" t="s">
        <v>203</v>
      </c>
      <c r="H519" t="s">
        <v>218</v>
      </c>
      <c r="I519" t="s">
        <v>210</v>
      </c>
      <c r="J519" t="s">
        <v>718</v>
      </c>
      <c r="K519" t="s">
        <v>755</v>
      </c>
      <c r="L519" t="s">
        <v>719</v>
      </c>
      <c r="M519" t="s">
        <v>720</v>
      </c>
      <c r="N519">
        <v>1</v>
      </c>
      <c r="O519">
        <v>1</v>
      </c>
      <c r="P519">
        <v>1</v>
      </c>
      <c r="Q519">
        <v>0</v>
      </c>
      <c r="R519">
        <v>0</v>
      </c>
      <c r="S519">
        <v>1</v>
      </c>
      <c r="T519">
        <v>1</v>
      </c>
      <c r="U519">
        <v>1</v>
      </c>
      <c r="V519">
        <v>0</v>
      </c>
      <c r="W519" s="1">
        <v>96810548.420000002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96810548.420000002</v>
      </c>
      <c r="AF519" s="17">
        <v>44314</v>
      </c>
      <c r="AG519" s="17">
        <v>47966</v>
      </c>
      <c r="AH519" s="1">
        <v>96810548.420000002</v>
      </c>
      <c r="AI519" s="16">
        <f t="shared" si="32"/>
        <v>4.7452054794520544</v>
      </c>
      <c r="AJ519" s="16">
        <f t="shared" si="34"/>
        <v>10.005479452054795</v>
      </c>
      <c r="AK519" s="19">
        <v>7.8262999999999999E-2</v>
      </c>
      <c r="AL519" s="16">
        <f t="shared" si="33"/>
        <v>4.7452054794520544</v>
      </c>
      <c r="AM519" s="16">
        <f t="shared" si="35"/>
        <v>10.005479452054795</v>
      </c>
      <c r="AN519" s="19">
        <v>7.8262999999999999E-2</v>
      </c>
      <c r="AO519" t="s">
        <v>721</v>
      </c>
      <c r="AP519" t="s">
        <v>722</v>
      </c>
      <c r="AQ519" s="20">
        <v>46234</v>
      </c>
    </row>
    <row r="520" spans="1:43" x14ac:dyDescent="0.3">
      <c r="A520" t="s">
        <v>1467</v>
      </c>
      <c r="B520" t="s">
        <v>1468</v>
      </c>
      <c r="C520">
        <v>5</v>
      </c>
      <c r="D520" t="s">
        <v>255</v>
      </c>
      <c r="E520" t="s">
        <v>716</v>
      </c>
      <c r="F520" t="s">
        <v>717</v>
      </c>
      <c r="G520" t="s">
        <v>215</v>
      </c>
      <c r="H520" t="s">
        <v>214</v>
      </c>
      <c r="I520" t="s">
        <v>832</v>
      </c>
      <c r="J520" t="s">
        <v>725</v>
      </c>
      <c r="K520" t="s">
        <v>833</v>
      </c>
      <c r="L520" t="s">
        <v>719</v>
      </c>
      <c r="M520" t="s">
        <v>720</v>
      </c>
      <c r="N520">
        <v>1</v>
      </c>
      <c r="O520">
        <v>1</v>
      </c>
      <c r="P520">
        <v>1</v>
      </c>
      <c r="Q520">
        <v>1</v>
      </c>
      <c r="R520">
        <v>1</v>
      </c>
      <c r="S520">
        <v>1</v>
      </c>
      <c r="T520">
        <v>0</v>
      </c>
      <c r="U520">
        <v>0</v>
      </c>
      <c r="V520">
        <v>0</v>
      </c>
      <c r="W520" s="1">
        <v>1439010</v>
      </c>
      <c r="X520" s="1">
        <v>0</v>
      </c>
      <c r="Y520" s="1">
        <v>0</v>
      </c>
      <c r="Z520" s="1">
        <v>6079.82</v>
      </c>
      <c r="AA520" s="1">
        <v>0</v>
      </c>
      <c r="AB520" s="1">
        <v>0</v>
      </c>
      <c r="AC520" s="1">
        <v>0</v>
      </c>
      <c r="AD520" s="1">
        <v>0</v>
      </c>
      <c r="AE520" s="1">
        <v>1439010</v>
      </c>
      <c r="AF520" s="17">
        <v>44678</v>
      </c>
      <c r="AG520" s="17">
        <v>46504</v>
      </c>
      <c r="AH520" s="1">
        <v>1439010</v>
      </c>
      <c r="AI520" s="16">
        <f t="shared" si="32"/>
        <v>0.73972602739726023</v>
      </c>
      <c r="AJ520" s="16">
        <f t="shared" si="34"/>
        <v>5.0027397260273974</v>
      </c>
      <c r="AK520" s="19">
        <v>5.0700000000000002E-2</v>
      </c>
      <c r="AL520" s="16">
        <f t="shared" si="33"/>
        <v>0.73972602739726023</v>
      </c>
      <c r="AM520" s="16">
        <f t="shared" si="35"/>
        <v>5.0027397260273974</v>
      </c>
      <c r="AN520" s="19">
        <v>5.0700000000000002E-2</v>
      </c>
      <c r="AO520" t="s">
        <v>721</v>
      </c>
      <c r="AP520" t="s">
        <v>722</v>
      </c>
      <c r="AQ520" s="20">
        <v>46234</v>
      </c>
    </row>
    <row r="521" spans="1:43" x14ac:dyDescent="0.3">
      <c r="A521" t="s">
        <v>1469</v>
      </c>
      <c r="B521" t="s">
        <v>1468</v>
      </c>
      <c r="C521">
        <v>6</v>
      </c>
      <c r="D521" t="s">
        <v>255</v>
      </c>
      <c r="E521" t="s">
        <v>716</v>
      </c>
      <c r="F521" t="s">
        <v>717</v>
      </c>
      <c r="G521" t="s">
        <v>215</v>
      </c>
      <c r="H521" t="s">
        <v>214</v>
      </c>
      <c r="I521" t="s">
        <v>832</v>
      </c>
      <c r="J521" t="s">
        <v>725</v>
      </c>
      <c r="K521" t="s">
        <v>833</v>
      </c>
      <c r="L521" t="s">
        <v>719</v>
      </c>
      <c r="M521" t="s">
        <v>720</v>
      </c>
      <c r="N521">
        <v>1</v>
      </c>
      <c r="O521">
        <v>1</v>
      </c>
      <c r="P521">
        <v>1</v>
      </c>
      <c r="Q521">
        <v>1</v>
      </c>
      <c r="R521">
        <v>1</v>
      </c>
      <c r="S521">
        <v>1</v>
      </c>
      <c r="T521">
        <v>0</v>
      </c>
      <c r="U521">
        <v>0</v>
      </c>
      <c r="V521">
        <v>0</v>
      </c>
      <c r="W521" s="1">
        <v>8232712.5</v>
      </c>
      <c r="X521" s="1">
        <v>0</v>
      </c>
      <c r="Y521" s="1">
        <v>0</v>
      </c>
      <c r="Z521" s="1">
        <v>36772.78</v>
      </c>
      <c r="AA521" s="1">
        <v>0</v>
      </c>
      <c r="AB521" s="1">
        <v>0</v>
      </c>
      <c r="AC521" s="1">
        <v>0</v>
      </c>
      <c r="AD521" s="1">
        <v>0</v>
      </c>
      <c r="AE521" s="1">
        <v>8232712.5</v>
      </c>
      <c r="AF521" s="17">
        <v>44678</v>
      </c>
      <c r="AG521" s="17">
        <v>46870</v>
      </c>
      <c r="AH521" s="1">
        <v>8232712.5</v>
      </c>
      <c r="AI521" s="16">
        <f t="shared" si="32"/>
        <v>1.7424657534246575</v>
      </c>
      <c r="AJ521" s="16">
        <f t="shared" si="34"/>
        <v>6.0054794520547947</v>
      </c>
      <c r="AK521" s="19">
        <v>5.3600000000000002E-2</v>
      </c>
      <c r="AL521" s="16">
        <f t="shared" si="33"/>
        <v>1.7424657534246575</v>
      </c>
      <c r="AM521" s="16">
        <f t="shared" si="35"/>
        <v>6.0054794520547947</v>
      </c>
      <c r="AN521" s="19">
        <v>5.3600000000000002E-2</v>
      </c>
      <c r="AO521" t="s">
        <v>721</v>
      </c>
      <c r="AP521" t="s">
        <v>722</v>
      </c>
      <c r="AQ521" s="20">
        <v>46234</v>
      </c>
    </row>
    <row r="522" spans="1:43" x14ac:dyDescent="0.3">
      <c r="A522" t="s">
        <v>1470</v>
      </c>
      <c r="B522" t="s">
        <v>1468</v>
      </c>
      <c r="C522">
        <v>7</v>
      </c>
      <c r="D522" t="s">
        <v>255</v>
      </c>
      <c r="E522" t="s">
        <v>716</v>
      </c>
      <c r="F522" t="s">
        <v>717</v>
      </c>
      <c r="G522" t="s">
        <v>215</v>
      </c>
      <c r="H522" t="s">
        <v>214</v>
      </c>
      <c r="I522" t="s">
        <v>832</v>
      </c>
      <c r="J522" t="s">
        <v>725</v>
      </c>
      <c r="K522" t="s">
        <v>833</v>
      </c>
      <c r="L522" t="s">
        <v>719</v>
      </c>
      <c r="M522" t="s">
        <v>720</v>
      </c>
      <c r="N522">
        <v>1</v>
      </c>
      <c r="O522">
        <v>1</v>
      </c>
      <c r="P522">
        <v>1</v>
      </c>
      <c r="Q522">
        <v>1</v>
      </c>
      <c r="R522">
        <v>1</v>
      </c>
      <c r="S522">
        <v>1</v>
      </c>
      <c r="T522">
        <v>0</v>
      </c>
      <c r="U522">
        <v>0</v>
      </c>
      <c r="V522">
        <v>0</v>
      </c>
      <c r="W522" s="1">
        <v>4168350</v>
      </c>
      <c r="X522" s="1">
        <v>0</v>
      </c>
      <c r="Y522" s="1">
        <v>0</v>
      </c>
      <c r="Z522" s="1">
        <v>19591.240000000002</v>
      </c>
      <c r="AA522" s="1">
        <v>0</v>
      </c>
      <c r="AB522" s="1">
        <v>0</v>
      </c>
      <c r="AC522" s="1">
        <v>0</v>
      </c>
      <c r="AD522" s="1">
        <v>0</v>
      </c>
      <c r="AE522" s="1">
        <v>4168350</v>
      </c>
      <c r="AF522" s="17">
        <v>44678</v>
      </c>
      <c r="AG522" s="17">
        <v>47235</v>
      </c>
      <c r="AH522" s="1">
        <v>4168350</v>
      </c>
      <c r="AI522" s="16">
        <f t="shared" si="32"/>
        <v>2.7424657534246575</v>
      </c>
      <c r="AJ522" s="16">
        <f t="shared" si="34"/>
        <v>7.0054794520547947</v>
      </c>
      <c r="AK522" s="19">
        <v>5.6399999999999999E-2</v>
      </c>
      <c r="AL522" s="16">
        <f t="shared" si="33"/>
        <v>2.7424657534246575</v>
      </c>
      <c r="AM522" s="16">
        <f t="shared" si="35"/>
        <v>7.0054794520547947</v>
      </c>
      <c r="AN522" s="19">
        <v>5.6399999999999999E-2</v>
      </c>
      <c r="AO522" t="s">
        <v>721</v>
      </c>
      <c r="AP522" t="s">
        <v>722</v>
      </c>
      <c r="AQ522" s="20">
        <v>46234</v>
      </c>
    </row>
    <row r="523" spans="1:43" x14ac:dyDescent="0.3">
      <c r="A523" t="s">
        <v>1471</v>
      </c>
      <c r="B523" t="s">
        <v>1468</v>
      </c>
      <c r="C523">
        <v>8</v>
      </c>
      <c r="D523" t="s">
        <v>255</v>
      </c>
      <c r="E523" t="s">
        <v>716</v>
      </c>
      <c r="F523" t="s">
        <v>717</v>
      </c>
      <c r="G523" t="s">
        <v>215</v>
      </c>
      <c r="H523" t="s">
        <v>214</v>
      </c>
      <c r="I523" t="s">
        <v>832</v>
      </c>
      <c r="J523" t="s">
        <v>725</v>
      </c>
      <c r="K523" t="s">
        <v>833</v>
      </c>
      <c r="L523" t="s">
        <v>719</v>
      </c>
      <c r="M523" t="s">
        <v>720</v>
      </c>
      <c r="N523">
        <v>1</v>
      </c>
      <c r="O523">
        <v>1</v>
      </c>
      <c r="P523">
        <v>1</v>
      </c>
      <c r="Q523">
        <v>1</v>
      </c>
      <c r="R523">
        <v>1</v>
      </c>
      <c r="S523">
        <v>1</v>
      </c>
      <c r="T523">
        <v>0</v>
      </c>
      <c r="U523">
        <v>0</v>
      </c>
      <c r="V523">
        <v>0</v>
      </c>
      <c r="W523" s="1">
        <v>388957.5</v>
      </c>
      <c r="X523" s="1">
        <v>0</v>
      </c>
      <c r="Y523" s="1">
        <v>0</v>
      </c>
      <c r="Z523" s="1">
        <v>1922.1</v>
      </c>
      <c r="AA523" s="1">
        <v>0</v>
      </c>
      <c r="AB523" s="1">
        <v>0</v>
      </c>
      <c r="AC523" s="1">
        <v>0</v>
      </c>
      <c r="AD523" s="1">
        <v>0</v>
      </c>
      <c r="AE523" s="1">
        <v>388957.5</v>
      </c>
      <c r="AF523" s="17">
        <v>44678</v>
      </c>
      <c r="AG523" s="17">
        <v>47600</v>
      </c>
      <c r="AH523" s="1">
        <v>388957.5</v>
      </c>
      <c r="AI523" s="16">
        <f t="shared" si="32"/>
        <v>3.7424657534246575</v>
      </c>
      <c r="AJ523" s="16">
        <f t="shared" si="34"/>
        <v>8.0054794520547947</v>
      </c>
      <c r="AK523" s="19">
        <v>5.9299999999999999E-2</v>
      </c>
      <c r="AL523" s="16">
        <f t="shared" si="33"/>
        <v>3.7424657534246575</v>
      </c>
      <c r="AM523" s="16">
        <f t="shared" si="35"/>
        <v>8.0054794520547947</v>
      </c>
      <c r="AN523" s="19">
        <v>5.9299999999999999E-2</v>
      </c>
      <c r="AO523" t="s">
        <v>721</v>
      </c>
      <c r="AP523" t="s">
        <v>722</v>
      </c>
      <c r="AQ523" s="20">
        <v>46234</v>
      </c>
    </row>
    <row r="524" spans="1:43" x14ac:dyDescent="0.3">
      <c r="A524" t="s">
        <v>1472</v>
      </c>
      <c r="B524" t="s">
        <v>1468</v>
      </c>
      <c r="C524">
        <v>9</v>
      </c>
      <c r="D524" t="s">
        <v>255</v>
      </c>
      <c r="E524" t="s">
        <v>716</v>
      </c>
      <c r="F524" t="s">
        <v>717</v>
      </c>
      <c r="G524" t="s">
        <v>215</v>
      </c>
      <c r="H524" t="s">
        <v>214</v>
      </c>
      <c r="I524" t="s">
        <v>832</v>
      </c>
      <c r="J524" t="s">
        <v>725</v>
      </c>
      <c r="K524" t="s">
        <v>833</v>
      </c>
      <c r="L524" t="s">
        <v>719</v>
      </c>
      <c r="M524" t="s">
        <v>720</v>
      </c>
      <c r="N524">
        <v>1</v>
      </c>
      <c r="O524">
        <v>1</v>
      </c>
      <c r="P524">
        <v>1</v>
      </c>
      <c r="Q524">
        <v>1</v>
      </c>
      <c r="R524">
        <v>1</v>
      </c>
      <c r="S524">
        <v>1</v>
      </c>
      <c r="T524">
        <v>0</v>
      </c>
      <c r="U524">
        <v>0</v>
      </c>
      <c r="V524">
        <v>0</v>
      </c>
      <c r="W524" s="1">
        <v>53100</v>
      </c>
      <c r="X524" s="1">
        <v>0</v>
      </c>
      <c r="Y524" s="1">
        <v>0</v>
      </c>
      <c r="Z524" s="1">
        <v>287.62</v>
      </c>
      <c r="AA524" s="1">
        <v>0</v>
      </c>
      <c r="AB524" s="1">
        <v>0</v>
      </c>
      <c r="AC524" s="1">
        <v>0</v>
      </c>
      <c r="AD524" s="1">
        <v>0</v>
      </c>
      <c r="AE524" s="1">
        <v>53100</v>
      </c>
      <c r="AF524" s="17">
        <v>44678</v>
      </c>
      <c r="AG524" s="17">
        <v>48331</v>
      </c>
      <c r="AH524" s="1">
        <v>53100</v>
      </c>
      <c r="AI524" s="16">
        <f t="shared" si="32"/>
        <v>5.7452054794520544</v>
      </c>
      <c r="AJ524" s="16">
        <f t="shared" si="34"/>
        <v>10.008219178082191</v>
      </c>
      <c r="AK524" s="19">
        <v>6.5000000000000002E-2</v>
      </c>
      <c r="AL524" s="16">
        <f t="shared" si="33"/>
        <v>5.7452054794520544</v>
      </c>
      <c r="AM524" s="16">
        <f t="shared" si="35"/>
        <v>10.008219178082191</v>
      </c>
      <c r="AN524" s="19">
        <v>6.5000000000000002E-2</v>
      </c>
      <c r="AO524" t="s">
        <v>721</v>
      </c>
      <c r="AP524" t="s">
        <v>722</v>
      </c>
      <c r="AQ524" s="20">
        <v>46234</v>
      </c>
    </row>
    <row r="525" spans="1:43" x14ac:dyDescent="0.3">
      <c r="A525" t="s">
        <v>1473</v>
      </c>
      <c r="B525" t="s">
        <v>1474</v>
      </c>
      <c r="C525">
        <v>1</v>
      </c>
      <c r="D525" t="s">
        <v>255</v>
      </c>
      <c r="E525" t="s">
        <v>716</v>
      </c>
      <c r="F525" t="s">
        <v>717</v>
      </c>
      <c r="G525" t="s">
        <v>213</v>
      </c>
      <c r="H525" t="s">
        <v>214</v>
      </c>
      <c r="I525" t="s">
        <v>724</v>
      </c>
      <c r="J525" t="s">
        <v>725</v>
      </c>
      <c r="K525" t="s">
        <v>726</v>
      </c>
      <c r="L525" t="s">
        <v>719</v>
      </c>
      <c r="M525" t="s">
        <v>720</v>
      </c>
      <c r="N525">
        <v>1</v>
      </c>
      <c r="O525">
        <v>1</v>
      </c>
      <c r="P525">
        <v>1</v>
      </c>
      <c r="Q525">
        <v>1</v>
      </c>
      <c r="R525">
        <v>1</v>
      </c>
      <c r="S525">
        <v>1</v>
      </c>
      <c r="T525">
        <v>0</v>
      </c>
      <c r="U525">
        <v>0</v>
      </c>
      <c r="V525">
        <v>0</v>
      </c>
      <c r="W525" s="1">
        <v>1978795.64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1978795.64</v>
      </c>
      <c r="AF525" s="17">
        <v>44685</v>
      </c>
      <c r="AG525" s="17">
        <v>46511</v>
      </c>
      <c r="AH525" s="1">
        <v>1978795.64</v>
      </c>
      <c r="AI525" s="16">
        <f t="shared" si="32"/>
        <v>0.75890410958904109</v>
      </c>
      <c r="AJ525" s="16">
        <f t="shared" si="34"/>
        <v>5.0027397260273974</v>
      </c>
      <c r="AK525" s="19">
        <v>7.1294999999999997E-2</v>
      </c>
      <c r="AL525" s="16">
        <f t="shared" si="33"/>
        <v>0.75890410958904109</v>
      </c>
      <c r="AM525" s="16">
        <f t="shared" si="35"/>
        <v>5.0027397260273974</v>
      </c>
      <c r="AN525" s="19">
        <v>7.1294999999999997E-2</v>
      </c>
      <c r="AO525" t="s">
        <v>721</v>
      </c>
      <c r="AP525" t="s">
        <v>722</v>
      </c>
      <c r="AQ525" s="20">
        <v>46234</v>
      </c>
    </row>
    <row r="526" spans="1:43" x14ac:dyDescent="0.3">
      <c r="A526" t="s">
        <v>1475</v>
      </c>
      <c r="B526" t="s">
        <v>1476</v>
      </c>
      <c r="C526">
        <v>1</v>
      </c>
      <c r="D526" t="s">
        <v>255</v>
      </c>
      <c r="E526" t="s">
        <v>716</v>
      </c>
      <c r="F526" t="s">
        <v>717</v>
      </c>
      <c r="G526" t="s">
        <v>213</v>
      </c>
      <c r="H526" t="s">
        <v>214</v>
      </c>
      <c r="I526" t="s">
        <v>724</v>
      </c>
      <c r="J526" t="s">
        <v>725</v>
      </c>
      <c r="K526" t="s">
        <v>726</v>
      </c>
      <c r="L526" t="s">
        <v>719</v>
      </c>
      <c r="M526" t="s">
        <v>720</v>
      </c>
      <c r="N526">
        <v>1</v>
      </c>
      <c r="O526">
        <v>1</v>
      </c>
      <c r="P526">
        <v>1</v>
      </c>
      <c r="Q526">
        <v>1</v>
      </c>
      <c r="R526">
        <v>1</v>
      </c>
      <c r="S526">
        <v>1</v>
      </c>
      <c r="T526">
        <v>0</v>
      </c>
      <c r="U526">
        <v>0</v>
      </c>
      <c r="V526">
        <v>0</v>
      </c>
      <c r="W526" s="1">
        <v>3058826.75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3058826.75</v>
      </c>
      <c r="AF526" s="17">
        <v>44685</v>
      </c>
      <c r="AG526" s="17">
        <v>46511</v>
      </c>
      <c r="AH526" s="1">
        <v>3058826.75</v>
      </c>
      <c r="AI526" s="16">
        <f t="shared" si="32"/>
        <v>0.75890410958904109</v>
      </c>
      <c r="AJ526" s="16">
        <f t="shared" si="34"/>
        <v>5.0027397260273974</v>
      </c>
      <c r="AK526" s="19">
        <v>7.1294999999999997E-2</v>
      </c>
      <c r="AL526" s="16">
        <f t="shared" si="33"/>
        <v>0.75890410958904109</v>
      </c>
      <c r="AM526" s="16">
        <f t="shared" si="35"/>
        <v>5.0027397260273974</v>
      </c>
      <c r="AN526" s="19">
        <v>7.1294999999999997E-2</v>
      </c>
      <c r="AO526" t="s">
        <v>721</v>
      </c>
      <c r="AP526" t="s">
        <v>722</v>
      </c>
      <c r="AQ526" s="20">
        <v>46234</v>
      </c>
    </row>
    <row r="527" spans="1:43" x14ac:dyDescent="0.3">
      <c r="A527" t="s">
        <v>1477</v>
      </c>
      <c r="B527" t="s">
        <v>1478</v>
      </c>
      <c r="C527">
        <v>1</v>
      </c>
      <c r="D527" t="s">
        <v>255</v>
      </c>
      <c r="E527" t="s">
        <v>716</v>
      </c>
      <c r="F527" t="s">
        <v>717</v>
      </c>
      <c r="G527" t="s">
        <v>213</v>
      </c>
      <c r="H527" t="s">
        <v>214</v>
      </c>
      <c r="I527" t="s">
        <v>724</v>
      </c>
      <c r="J527" t="s">
        <v>725</v>
      </c>
      <c r="K527" t="s">
        <v>726</v>
      </c>
      <c r="L527" t="s">
        <v>719</v>
      </c>
      <c r="M527" t="s">
        <v>720</v>
      </c>
      <c r="N527">
        <v>1</v>
      </c>
      <c r="O527">
        <v>1</v>
      </c>
      <c r="P527">
        <v>1</v>
      </c>
      <c r="Q527">
        <v>1</v>
      </c>
      <c r="R527">
        <v>1</v>
      </c>
      <c r="S527">
        <v>1</v>
      </c>
      <c r="T527">
        <v>0</v>
      </c>
      <c r="U527">
        <v>0</v>
      </c>
      <c r="V527">
        <v>0</v>
      </c>
      <c r="W527" s="1">
        <v>1020818.17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1020818.17</v>
      </c>
      <c r="AF527" s="17">
        <v>44686</v>
      </c>
      <c r="AG527" s="17">
        <v>46511</v>
      </c>
      <c r="AH527" s="1">
        <v>1020818.17</v>
      </c>
      <c r="AI527" s="16">
        <f t="shared" si="32"/>
        <v>0.75890410958904109</v>
      </c>
      <c r="AJ527" s="16">
        <f t="shared" si="34"/>
        <v>5</v>
      </c>
      <c r="AK527" s="19">
        <v>7.1294999999999997E-2</v>
      </c>
      <c r="AL527" s="16">
        <f t="shared" si="33"/>
        <v>0.75890410958904109</v>
      </c>
      <c r="AM527" s="16">
        <f t="shared" si="35"/>
        <v>5</v>
      </c>
      <c r="AN527" s="19">
        <v>7.1294999999999997E-2</v>
      </c>
      <c r="AO527" t="s">
        <v>721</v>
      </c>
      <c r="AP527" t="s">
        <v>722</v>
      </c>
      <c r="AQ527" s="20">
        <v>46234</v>
      </c>
    </row>
    <row r="528" spans="1:43" x14ac:dyDescent="0.3">
      <c r="A528" t="s">
        <v>1479</v>
      </c>
      <c r="B528" t="s">
        <v>1480</v>
      </c>
      <c r="C528">
        <v>1</v>
      </c>
      <c r="D528" t="s">
        <v>255</v>
      </c>
      <c r="E528" t="s">
        <v>716</v>
      </c>
      <c r="F528" t="s">
        <v>717</v>
      </c>
      <c r="G528" t="s">
        <v>213</v>
      </c>
      <c r="H528" t="s">
        <v>214</v>
      </c>
      <c r="I528" t="s">
        <v>724</v>
      </c>
      <c r="J528" t="s">
        <v>725</v>
      </c>
      <c r="K528" t="s">
        <v>726</v>
      </c>
      <c r="L528" t="s">
        <v>719</v>
      </c>
      <c r="M528" t="s">
        <v>720</v>
      </c>
      <c r="N528">
        <v>1</v>
      </c>
      <c r="O528">
        <v>1</v>
      </c>
      <c r="P528">
        <v>1</v>
      </c>
      <c r="Q528">
        <v>1</v>
      </c>
      <c r="R528">
        <v>1</v>
      </c>
      <c r="S528">
        <v>1</v>
      </c>
      <c r="T528">
        <v>0</v>
      </c>
      <c r="U528">
        <v>0</v>
      </c>
      <c r="V528">
        <v>0</v>
      </c>
      <c r="W528" s="1">
        <v>1399098.41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1399098.41</v>
      </c>
      <c r="AF528" s="17">
        <v>44686</v>
      </c>
      <c r="AG528" s="17">
        <v>46511</v>
      </c>
      <c r="AH528" s="1">
        <v>1399098.41</v>
      </c>
      <c r="AI528" s="16">
        <f t="shared" si="32"/>
        <v>0.75890410958904109</v>
      </c>
      <c r="AJ528" s="16">
        <f t="shared" si="34"/>
        <v>5</v>
      </c>
      <c r="AK528" s="19">
        <v>7.1294999999999997E-2</v>
      </c>
      <c r="AL528" s="16">
        <f t="shared" si="33"/>
        <v>0.75890410958904109</v>
      </c>
      <c r="AM528" s="16">
        <f t="shared" si="35"/>
        <v>5</v>
      </c>
      <c r="AN528" s="19">
        <v>7.1294999999999997E-2</v>
      </c>
      <c r="AO528" t="s">
        <v>721</v>
      </c>
      <c r="AP528" t="s">
        <v>722</v>
      </c>
      <c r="AQ528" s="20">
        <v>46234</v>
      </c>
    </row>
    <row r="529" spans="1:43" x14ac:dyDescent="0.3">
      <c r="A529" t="s">
        <v>1481</v>
      </c>
      <c r="B529" t="s">
        <v>1482</v>
      </c>
      <c r="C529">
        <v>1</v>
      </c>
      <c r="D529" t="s">
        <v>255</v>
      </c>
      <c r="E529" t="s">
        <v>716</v>
      </c>
      <c r="F529" t="s">
        <v>717</v>
      </c>
      <c r="G529" t="s">
        <v>213</v>
      </c>
      <c r="H529" t="s">
        <v>214</v>
      </c>
      <c r="I529" t="s">
        <v>724</v>
      </c>
      <c r="J529" t="s">
        <v>725</v>
      </c>
      <c r="K529" t="s">
        <v>726</v>
      </c>
      <c r="L529" t="s">
        <v>719</v>
      </c>
      <c r="M529" t="s">
        <v>720</v>
      </c>
      <c r="N529">
        <v>1</v>
      </c>
      <c r="O529">
        <v>1</v>
      </c>
      <c r="P529">
        <v>1</v>
      </c>
      <c r="Q529">
        <v>1</v>
      </c>
      <c r="R529">
        <v>1</v>
      </c>
      <c r="S529">
        <v>1</v>
      </c>
      <c r="T529">
        <v>0</v>
      </c>
      <c r="U529">
        <v>0</v>
      </c>
      <c r="V529">
        <v>0</v>
      </c>
      <c r="W529" s="1">
        <v>1604277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1604277</v>
      </c>
      <c r="AF529" s="17">
        <v>44686</v>
      </c>
      <c r="AG529" s="17">
        <v>46511</v>
      </c>
      <c r="AH529" s="1">
        <v>1604277</v>
      </c>
      <c r="AI529" s="16">
        <f t="shared" si="32"/>
        <v>0.75890410958904109</v>
      </c>
      <c r="AJ529" s="16">
        <f t="shared" si="34"/>
        <v>5</v>
      </c>
      <c r="AK529" s="19">
        <v>7.1294999999999997E-2</v>
      </c>
      <c r="AL529" s="16">
        <f t="shared" si="33"/>
        <v>0.75890410958904109</v>
      </c>
      <c r="AM529" s="16">
        <f t="shared" si="35"/>
        <v>5</v>
      </c>
      <c r="AN529" s="19">
        <v>7.1294999999999997E-2</v>
      </c>
      <c r="AO529" t="s">
        <v>721</v>
      </c>
      <c r="AP529" t="s">
        <v>722</v>
      </c>
      <c r="AQ529" s="20">
        <v>46234</v>
      </c>
    </row>
    <row r="530" spans="1:43" x14ac:dyDescent="0.3">
      <c r="A530" t="s">
        <v>1483</v>
      </c>
      <c r="B530" t="s">
        <v>1484</v>
      </c>
      <c r="C530">
        <v>1</v>
      </c>
      <c r="D530" t="s">
        <v>255</v>
      </c>
      <c r="E530" t="s">
        <v>716</v>
      </c>
      <c r="F530" t="s">
        <v>717</v>
      </c>
      <c r="G530" t="s">
        <v>213</v>
      </c>
      <c r="H530" t="s">
        <v>214</v>
      </c>
      <c r="I530" t="s">
        <v>724</v>
      </c>
      <c r="J530" t="s">
        <v>725</v>
      </c>
      <c r="K530" t="s">
        <v>726</v>
      </c>
      <c r="L530" t="s">
        <v>719</v>
      </c>
      <c r="M530" t="s">
        <v>720</v>
      </c>
      <c r="N530">
        <v>1</v>
      </c>
      <c r="O530">
        <v>1</v>
      </c>
      <c r="P530">
        <v>1</v>
      </c>
      <c r="Q530">
        <v>1</v>
      </c>
      <c r="R530">
        <v>1</v>
      </c>
      <c r="S530">
        <v>1</v>
      </c>
      <c r="T530">
        <v>0</v>
      </c>
      <c r="U530">
        <v>0</v>
      </c>
      <c r="V530">
        <v>0</v>
      </c>
      <c r="W530" s="1">
        <v>546335.80000000005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546335.80000000005</v>
      </c>
      <c r="AF530" s="17">
        <v>44686</v>
      </c>
      <c r="AG530" s="17">
        <v>46511</v>
      </c>
      <c r="AH530" s="1">
        <v>546335.80000000005</v>
      </c>
      <c r="AI530" s="16">
        <f t="shared" si="32"/>
        <v>0.75890410958904109</v>
      </c>
      <c r="AJ530" s="16">
        <f t="shared" si="34"/>
        <v>5</v>
      </c>
      <c r="AK530" s="19">
        <v>7.1294999999999997E-2</v>
      </c>
      <c r="AL530" s="16">
        <f t="shared" si="33"/>
        <v>0.75890410958904109</v>
      </c>
      <c r="AM530" s="16">
        <f t="shared" si="35"/>
        <v>5</v>
      </c>
      <c r="AN530" s="19">
        <v>7.1294999999999997E-2</v>
      </c>
      <c r="AO530" t="s">
        <v>721</v>
      </c>
      <c r="AP530" t="s">
        <v>722</v>
      </c>
      <c r="AQ530" s="20">
        <v>46234</v>
      </c>
    </row>
    <row r="531" spans="1:43" x14ac:dyDescent="0.3">
      <c r="A531" t="s">
        <v>1485</v>
      </c>
      <c r="B531" t="s">
        <v>1486</v>
      </c>
      <c r="C531">
        <v>1</v>
      </c>
      <c r="D531" t="s">
        <v>255</v>
      </c>
      <c r="E531" t="s">
        <v>716</v>
      </c>
      <c r="F531" t="s">
        <v>717</v>
      </c>
      <c r="G531" t="s">
        <v>213</v>
      </c>
      <c r="H531" t="s">
        <v>214</v>
      </c>
      <c r="I531" t="s">
        <v>724</v>
      </c>
      <c r="J531" t="s">
        <v>725</v>
      </c>
      <c r="K531" t="s">
        <v>726</v>
      </c>
      <c r="L531" t="s">
        <v>719</v>
      </c>
      <c r="M531" t="s">
        <v>720</v>
      </c>
      <c r="N531">
        <v>1</v>
      </c>
      <c r="O531">
        <v>1</v>
      </c>
      <c r="P531">
        <v>1</v>
      </c>
      <c r="Q531">
        <v>1</v>
      </c>
      <c r="R531">
        <v>1</v>
      </c>
      <c r="S531">
        <v>1</v>
      </c>
      <c r="T531">
        <v>0</v>
      </c>
      <c r="U531">
        <v>0</v>
      </c>
      <c r="V531">
        <v>0</v>
      </c>
      <c r="W531" s="1">
        <v>1372605.32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1372605.32</v>
      </c>
      <c r="AF531" s="17">
        <v>44687</v>
      </c>
      <c r="AG531" s="17">
        <v>46511</v>
      </c>
      <c r="AH531" s="1">
        <v>1372605.32</v>
      </c>
      <c r="AI531" s="16">
        <f t="shared" si="32"/>
        <v>0.75890410958904109</v>
      </c>
      <c r="AJ531" s="16">
        <f t="shared" si="34"/>
        <v>4.9972602739726026</v>
      </c>
      <c r="AK531" s="19">
        <v>7.1294999999999997E-2</v>
      </c>
      <c r="AL531" s="16">
        <f t="shared" si="33"/>
        <v>0.75890410958904109</v>
      </c>
      <c r="AM531" s="16">
        <f t="shared" si="35"/>
        <v>4.9972602739726026</v>
      </c>
      <c r="AN531" s="19">
        <v>7.1294999999999997E-2</v>
      </c>
      <c r="AO531" t="s">
        <v>721</v>
      </c>
      <c r="AP531" t="s">
        <v>722</v>
      </c>
      <c r="AQ531" s="20">
        <v>46234</v>
      </c>
    </row>
    <row r="532" spans="1:43" x14ac:dyDescent="0.3">
      <c r="A532" t="s">
        <v>1487</v>
      </c>
      <c r="B532" t="s">
        <v>1488</v>
      </c>
      <c r="C532">
        <v>1</v>
      </c>
      <c r="D532" t="s">
        <v>255</v>
      </c>
      <c r="E532" t="s">
        <v>716</v>
      </c>
      <c r="F532" t="s">
        <v>717</v>
      </c>
      <c r="G532" t="s">
        <v>213</v>
      </c>
      <c r="H532" t="s">
        <v>214</v>
      </c>
      <c r="I532" t="s">
        <v>724</v>
      </c>
      <c r="J532" t="s">
        <v>725</v>
      </c>
      <c r="K532" t="s">
        <v>726</v>
      </c>
      <c r="L532" t="s">
        <v>719</v>
      </c>
      <c r="M532" t="s">
        <v>720</v>
      </c>
      <c r="N532">
        <v>1</v>
      </c>
      <c r="O532">
        <v>1</v>
      </c>
      <c r="P532">
        <v>1</v>
      </c>
      <c r="Q532">
        <v>1</v>
      </c>
      <c r="R532">
        <v>1</v>
      </c>
      <c r="S532">
        <v>1</v>
      </c>
      <c r="T532">
        <v>0</v>
      </c>
      <c r="U532">
        <v>0</v>
      </c>
      <c r="V532">
        <v>0</v>
      </c>
      <c r="W532" s="1">
        <v>1838571.49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1838571.49</v>
      </c>
      <c r="AF532" s="17">
        <v>44692</v>
      </c>
      <c r="AG532" s="17">
        <v>46511</v>
      </c>
      <c r="AH532" s="1">
        <v>1838571.49</v>
      </c>
      <c r="AI532" s="16">
        <f t="shared" si="32"/>
        <v>0.75890410958904109</v>
      </c>
      <c r="AJ532" s="16">
        <f t="shared" si="34"/>
        <v>4.9835616438356167</v>
      </c>
      <c r="AK532" s="19">
        <v>7.1294999999999997E-2</v>
      </c>
      <c r="AL532" s="16">
        <f t="shared" si="33"/>
        <v>0.75890410958904109</v>
      </c>
      <c r="AM532" s="16">
        <f t="shared" si="35"/>
        <v>4.9835616438356167</v>
      </c>
      <c r="AN532" s="19">
        <v>7.1294999999999997E-2</v>
      </c>
      <c r="AO532" t="s">
        <v>721</v>
      </c>
      <c r="AP532" t="s">
        <v>722</v>
      </c>
      <c r="AQ532" s="20">
        <v>46234</v>
      </c>
    </row>
    <row r="533" spans="1:43" x14ac:dyDescent="0.3">
      <c r="A533" t="s">
        <v>1489</v>
      </c>
      <c r="B533" t="s">
        <v>1490</v>
      </c>
      <c r="C533">
        <v>1</v>
      </c>
      <c r="D533" t="s">
        <v>255</v>
      </c>
      <c r="E533" t="s">
        <v>716</v>
      </c>
      <c r="F533" t="s">
        <v>717</v>
      </c>
      <c r="G533" t="s">
        <v>213</v>
      </c>
      <c r="H533" t="s">
        <v>214</v>
      </c>
      <c r="I533" t="s">
        <v>724</v>
      </c>
      <c r="J533" t="s">
        <v>725</v>
      </c>
      <c r="K533" t="s">
        <v>726</v>
      </c>
      <c r="L533" t="s">
        <v>719</v>
      </c>
      <c r="M533" t="s">
        <v>720</v>
      </c>
      <c r="N533">
        <v>1</v>
      </c>
      <c r="O533">
        <v>1</v>
      </c>
      <c r="P533">
        <v>1</v>
      </c>
      <c r="Q533">
        <v>1</v>
      </c>
      <c r="R533">
        <v>1</v>
      </c>
      <c r="S533">
        <v>1</v>
      </c>
      <c r="T533">
        <v>0</v>
      </c>
      <c r="U533">
        <v>0</v>
      </c>
      <c r="V533">
        <v>0</v>
      </c>
      <c r="W533" s="1">
        <v>1572331.46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1572331.46</v>
      </c>
      <c r="AF533" s="17">
        <v>44692</v>
      </c>
      <c r="AG533" s="17">
        <v>46511</v>
      </c>
      <c r="AH533" s="1">
        <v>1572331.46</v>
      </c>
      <c r="AI533" s="16">
        <f t="shared" si="32"/>
        <v>0.75890410958904109</v>
      </c>
      <c r="AJ533" s="16">
        <f t="shared" si="34"/>
        <v>4.9835616438356167</v>
      </c>
      <c r="AK533" s="19">
        <v>7.1294999999999997E-2</v>
      </c>
      <c r="AL533" s="16">
        <f t="shared" si="33"/>
        <v>0.75890410958904109</v>
      </c>
      <c r="AM533" s="16">
        <f t="shared" si="35"/>
        <v>4.9835616438356167</v>
      </c>
      <c r="AN533" s="19">
        <v>7.1294999999999997E-2</v>
      </c>
      <c r="AO533" t="s">
        <v>721</v>
      </c>
      <c r="AP533" t="s">
        <v>722</v>
      </c>
      <c r="AQ533" s="20">
        <v>46234</v>
      </c>
    </row>
    <row r="534" spans="1:43" x14ac:dyDescent="0.3">
      <c r="A534" t="s">
        <v>1491</v>
      </c>
      <c r="B534" t="s">
        <v>1492</v>
      </c>
      <c r="C534">
        <v>5</v>
      </c>
      <c r="D534" t="s">
        <v>255</v>
      </c>
      <c r="E534" t="s">
        <v>716</v>
      </c>
      <c r="F534" t="s">
        <v>717</v>
      </c>
      <c r="G534" t="s">
        <v>215</v>
      </c>
      <c r="H534" t="s">
        <v>214</v>
      </c>
      <c r="I534" t="s">
        <v>832</v>
      </c>
      <c r="J534" t="s">
        <v>725</v>
      </c>
      <c r="K534" t="s">
        <v>833</v>
      </c>
      <c r="L534" t="s">
        <v>719</v>
      </c>
      <c r="M534" t="s">
        <v>720</v>
      </c>
      <c r="N534">
        <v>1</v>
      </c>
      <c r="O534">
        <v>1</v>
      </c>
      <c r="P534">
        <v>1</v>
      </c>
      <c r="Q534">
        <v>1</v>
      </c>
      <c r="R534">
        <v>1</v>
      </c>
      <c r="S534">
        <v>1</v>
      </c>
      <c r="T534">
        <v>0</v>
      </c>
      <c r="U534">
        <v>0</v>
      </c>
      <c r="V534">
        <v>0</v>
      </c>
      <c r="W534" s="1">
        <v>577462.5</v>
      </c>
      <c r="X534" s="1">
        <v>0</v>
      </c>
      <c r="Y534" s="1">
        <v>0</v>
      </c>
      <c r="Z534" s="1">
        <v>2439.7800000000002</v>
      </c>
      <c r="AA534" s="1">
        <v>0</v>
      </c>
      <c r="AB534" s="1">
        <v>0</v>
      </c>
      <c r="AC534" s="1">
        <v>0</v>
      </c>
      <c r="AD534" s="1">
        <v>0</v>
      </c>
      <c r="AE534" s="1">
        <v>577462.5</v>
      </c>
      <c r="AF534" s="17">
        <v>44697</v>
      </c>
      <c r="AG534" s="17">
        <v>46523</v>
      </c>
      <c r="AH534" s="1">
        <v>577462.5</v>
      </c>
      <c r="AI534" s="16">
        <f t="shared" si="32"/>
        <v>0.79178082191780819</v>
      </c>
      <c r="AJ534" s="16">
        <f t="shared" si="34"/>
        <v>5.0027397260273974</v>
      </c>
      <c r="AK534" s="19">
        <v>5.0700000000000002E-2</v>
      </c>
      <c r="AL534" s="16">
        <f t="shared" si="33"/>
        <v>0.79178082191780819</v>
      </c>
      <c r="AM534" s="16">
        <f t="shared" si="35"/>
        <v>5.0027397260273974</v>
      </c>
      <c r="AN534" s="19">
        <v>5.0700000000000002E-2</v>
      </c>
      <c r="AO534" t="s">
        <v>721</v>
      </c>
      <c r="AP534" t="s">
        <v>722</v>
      </c>
      <c r="AQ534" s="20">
        <v>46234</v>
      </c>
    </row>
    <row r="535" spans="1:43" x14ac:dyDescent="0.3">
      <c r="A535" t="s">
        <v>1493</v>
      </c>
      <c r="B535" t="s">
        <v>1492</v>
      </c>
      <c r="C535">
        <v>6</v>
      </c>
      <c r="D535" t="s">
        <v>255</v>
      </c>
      <c r="E535" t="s">
        <v>716</v>
      </c>
      <c r="F535" t="s">
        <v>717</v>
      </c>
      <c r="G535" t="s">
        <v>215</v>
      </c>
      <c r="H535" t="s">
        <v>214</v>
      </c>
      <c r="I535" t="s">
        <v>832</v>
      </c>
      <c r="J535" t="s">
        <v>725</v>
      </c>
      <c r="K535" t="s">
        <v>833</v>
      </c>
      <c r="L535" t="s">
        <v>719</v>
      </c>
      <c r="M535" t="s">
        <v>720</v>
      </c>
      <c r="N535">
        <v>1</v>
      </c>
      <c r="O535">
        <v>1</v>
      </c>
      <c r="P535">
        <v>1</v>
      </c>
      <c r="Q535">
        <v>1</v>
      </c>
      <c r="R535">
        <v>1</v>
      </c>
      <c r="S535">
        <v>1</v>
      </c>
      <c r="T535">
        <v>0</v>
      </c>
      <c r="U535">
        <v>0</v>
      </c>
      <c r="V535">
        <v>0</v>
      </c>
      <c r="W535" s="1">
        <v>987601</v>
      </c>
      <c r="X535" s="1">
        <v>0</v>
      </c>
      <c r="Y535" s="1">
        <v>0</v>
      </c>
      <c r="Z535" s="1">
        <v>4411.28</v>
      </c>
      <c r="AA535" s="1">
        <v>0</v>
      </c>
      <c r="AB535" s="1">
        <v>0</v>
      </c>
      <c r="AC535" s="1">
        <v>0</v>
      </c>
      <c r="AD535" s="1">
        <v>0</v>
      </c>
      <c r="AE535" s="1">
        <v>987601</v>
      </c>
      <c r="AF535" s="17">
        <v>44697</v>
      </c>
      <c r="AG535" s="17">
        <v>46889</v>
      </c>
      <c r="AH535" s="1">
        <v>987601</v>
      </c>
      <c r="AI535" s="16">
        <f t="shared" si="32"/>
        <v>1.7945205479452055</v>
      </c>
      <c r="AJ535" s="16">
        <f t="shared" si="34"/>
        <v>6.0054794520547947</v>
      </c>
      <c r="AK535" s="19">
        <v>5.3600000000000002E-2</v>
      </c>
      <c r="AL535" s="16">
        <f t="shared" si="33"/>
        <v>1.7945205479452055</v>
      </c>
      <c r="AM535" s="16">
        <f t="shared" si="35"/>
        <v>6.0054794520547947</v>
      </c>
      <c r="AN535" s="19">
        <v>5.3600000000000002E-2</v>
      </c>
      <c r="AO535" t="s">
        <v>721</v>
      </c>
      <c r="AP535" t="s">
        <v>722</v>
      </c>
      <c r="AQ535" s="20">
        <v>46234</v>
      </c>
    </row>
    <row r="536" spans="1:43" x14ac:dyDescent="0.3">
      <c r="A536" t="s">
        <v>1494</v>
      </c>
      <c r="B536" t="s">
        <v>1492</v>
      </c>
      <c r="C536">
        <v>7</v>
      </c>
      <c r="D536" t="s">
        <v>255</v>
      </c>
      <c r="E536" t="s">
        <v>716</v>
      </c>
      <c r="F536" t="s">
        <v>717</v>
      </c>
      <c r="G536" t="s">
        <v>215</v>
      </c>
      <c r="H536" t="s">
        <v>214</v>
      </c>
      <c r="I536" t="s">
        <v>832</v>
      </c>
      <c r="J536" t="s">
        <v>725</v>
      </c>
      <c r="K536" t="s">
        <v>833</v>
      </c>
      <c r="L536" t="s">
        <v>719</v>
      </c>
      <c r="M536" t="s">
        <v>720</v>
      </c>
      <c r="N536">
        <v>1</v>
      </c>
      <c r="O536">
        <v>1</v>
      </c>
      <c r="P536">
        <v>1</v>
      </c>
      <c r="Q536">
        <v>1</v>
      </c>
      <c r="R536">
        <v>1</v>
      </c>
      <c r="S536">
        <v>1</v>
      </c>
      <c r="T536">
        <v>0</v>
      </c>
      <c r="U536">
        <v>0</v>
      </c>
      <c r="V536">
        <v>0</v>
      </c>
      <c r="W536" s="1">
        <v>1124540</v>
      </c>
      <c r="X536" s="1">
        <v>0</v>
      </c>
      <c r="Y536" s="1">
        <v>0</v>
      </c>
      <c r="Z536" s="1">
        <v>5285.34</v>
      </c>
      <c r="AA536" s="1">
        <v>0</v>
      </c>
      <c r="AB536" s="1">
        <v>0</v>
      </c>
      <c r="AC536" s="1">
        <v>0</v>
      </c>
      <c r="AD536" s="1">
        <v>0</v>
      </c>
      <c r="AE536" s="1">
        <v>1124540</v>
      </c>
      <c r="AF536" s="17">
        <v>44697</v>
      </c>
      <c r="AG536" s="17">
        <v>47254</v>
      </c>
      <c r="AH536" s="1">
        <v>1124540</v>
      </c>
      <c r="AI536" s="16">
        <f t="shared" si="32"/>
        <v>2.7945205479452055</v>
      </c>
      <c r="AJ536" s="16">
        <f t="shared" si="34"/>
        <v>7.0054794520547947</v>
      </c>
      <c r="AK536" s="19">
        <v>5.6399999999999999E-2</v>
      </c>
      <c r="AL536" s="16">
        <f t="shared" si="33"/>
        <v>2.7945205479452055</v>
      </c>
      <c r="AM536" s="16">
        <f t="shared" si="35"/>
        <v>7.0054794520547947</v>
      </c>
      <c r="AN536" s="19">
        <v>5.6399999999999999E-2</v>
      </c>
      <c r="AO536" t="s">
        <v>721</v>
      </c>
      <c r="AP536" t="s">
        <v>722</v>
      </c>
      <c r="AQ536" s="20">
        <v>46234</v>
      </c>
    </row>
    <row r="537" spans="1:43" x14ac:dyDescent="0.3">
      <c r="A537" t="s">
        <v>1495</v>
      </c>
      <c r="B537" t="s">
        <v>1492</v>
      </c>
      <c r="C537">
        <v>8</v>
      </c>
      <c r="D537" t="s">
        <v>255</v>
      </c>
      <c r="E537" t="s">
        <v>716</v>
      </c>
      <c r="F537" t="s">
        <v>717</v>
      </c>
      <c r="G537" t="s">
        <v>215</v>
      </c>
      <c r="H537" t="s">
        <v>214</v>
      </c>
      <c r="I537" t="s">
        <v>832</v>
      </c>
      <c r="J537" t="s">
        <v>725</v>
      </c>
      <c r="K537" t="s">
        <v>833</v>
      </c>
      <c r="L537" t="s">
        <v>719</v>
      </c>
      <c r="M537" t="s">
        <v>720</v>
      </c>
      <c r="N537">
        <v>1</v>
      </c>
      <c r="O537">
        <v>1</v>
      </c>
      <c r="P537">
        <v>1</v>
      </c>
      <c r="Q537">
        <v>1</v>
      </c>
      <c r="R537">
        <v>1</v>
      </c>
      <c r="S537">
        <v>1</v>
      </c>
      <c r="T537">
        <v>0</v>
      </c>
      <c r="U537">
        <v>0</v>
      </c>
      <c r="V537">
        <v>0</v>
      </c>
      <c r="W537" s="1">
        <v>975270</v>
      </c>
      <c r="X537" s="1">
        <v>0</v>
      </c>
      <c r="Y537" s="1">
        <v>0</v>
      </c>
      <c r="Z537" s="1">
        <v>4819.46</v>
      </c>
      <c r="AA537" s="1">
        <v>0</v>
      </c>
      <c r="AB537" s="1">
        <v>0</v>
      </c>
      <c r="AC537" s="1">
        <v>0</v>
      </c>
      <c r="AD537" s="1">
        <v>0</v>
      </c>
      <c r="AE537" s="1">
        <v>975270</v>
      </c>
      <c r="AF537" s="17">
        <v>44697</v>
      </c>
      <c r="AG537" s="17">
        <v>47619</v>
      </c>
      <c r="AH537" s="1">
        <v>975270</v>
      </c>
      <c r="AI537" s="16">
        <f t="shared" si="32"/>
        <v>3.7945205479452055</v>
      </c>
      <c r="AJ537" s="16">
        <f t="shared" si="34"/>
        <v>8.0054794520547947</v>
      </c>
      <c r="AK537" s="19">
        <v>5.9299999999999999E-2</v>
      </c>
      <c r="AL537" s="16">
        <f t="shared" si="33"/>
        <v>3.7945205479452055</v>
      </c>
      <c r="AM537" s="16">
        <f t="shared" si="35"/>
        <v>8.0054794520547947</v>
      </c>
      <c r="AN537" s="19">
        <v>5.9299999999999999E-2</v>
      </c>
      <c r="AO537" t="s">
        <v>721</v>
      </c>
      <c r="AP537" t="s">
        <v>722</v>
      </c>
      <c r="AQ537" s="20">
        <v>46234</v>
      </c>
    </row>
    <row r="538" spans="1:43" x14ac:dyDescent="0.3">
      <c r="A538" t="s">
        <v>1496</v>
      </c>
      <c r="B538" t="s">
        <v>1492</v>
      </c>
      <c r="C538">
        <v>9</v>
      </c>
      <c r="D538" t="s">
        <v>255</v>
      </c>
      <c r="E538" t="s">
        <v>716</v>
      </c>
      <c r="F538" t="s">
        <v>717</v>
      </c>
      <c r="G538" t="s">
        <v>215</v>
      </c>
      <c r="H538" t="s">
        <v>214</v>
      </c>
      <c r="I538" t="s">
        <v>832</v>
      </c>
      <c r="J538" t="s">
        <v>725</v>
      </c>
      <c r="K538" t="s">
        <v>833</v>
      </c>
      <c r="L538" t="s">
        <v>719</v>
      </c>
      <c r="M538" t="s">
        <v>720</v>
      </c>
      <c r="N538">
        <v>1</v>
      </c>
      <c r="O538">
        <v>1</v>
      </c>
      <c r="P538">
        <v>1</v>
      </c>
      <c r="Q538">
        <v>1</v>
      </c>
      <c r="R538">
        <v>1</v>
      </c>
      <c r="S538">
        <v>1</v>
      </c>
      <c r="T538">
        <v>0</v>
      </c>
      <c r="U538">
        <v>0</v>
      </c>
      <c r="V538">
        <v>0</v>
      </c>
      <c r="W538" s="1">
        <v>74340</v>
      </c>
      <c r="X538" s="1">
        <v>0</v>
      </c>
      <c r="Y538" s="1">
        <v>0</v>
      </c>
      <c r="Z538" s="1">
        <v>384.71</v>
      </c>
      <c r="AA538" s="1">
        <v>0</v>
      </c>
      <c r="AB538" s="1">
        <v>0</v>
      </c>
      <c r="AC538" s="1">
        <v>0</v>
      </c>
      <c r="AD538" s="1">
        <v>0</v>
      </c>
      <c r="AE538" s="1">
        <v>74340</v>
      </c>
      <c r="AF538" s="17">
        <v>44697</v>
      </c>
      <c r="AG538" s="17">
        <v>47984</v>
      </c>
      <c r="AH538" s="1">
        <v>74340</v>
      </c>
      <c r="AI538" s="16">
        <f t="shared" si="32"/>
        <v>4.7945205479452051</v>
      </c>
      <c r="AJ538" s="16">
        <f t="shared" si="34"/>
        <v>9.0054794520547947</v>
      </c>
      <c r="AK538" s="19">
        <v>6.2100000000000002E-2</v>
      </c>
      <c r="AL538" s="16">
        <f t="shared" si="33"/>
        <v>4.7945205479452051</v>
      </c>
      <c r="AM538" s="16">
        <f t="shared" si="35"/>
        <v>9.0054794520547947</v>
      </c>
      <c r="AN538" s="19">
        <v>6.2100000000000002E-2</v>
      </c>
      <c r="AO538" t="s">
        <v>721</v>
      </c>
      <c r="AP538" t="s">
        <v>722</v>
      </c>
      <c r="AQ538" s="20">
        <v>46234</v>
      </c>
    </row>
    <row r="539" spans="1:43" x14ac:dyDescent="0.3">
      <c r="A539" t="s">
        <v>1497</v>
      </c>
      <c r="B539" t="s">
        <v>1498</v>
      </c>
      <c r="C539">
        <v>1</v>
      </c>
      <c r="D539" t="s">
        <v>255</v>
      </c>
      <c r="E539" t="s">
        <v>716</v>
      </c>
      <c r="F539" t="s">
        <v>717</v>
      </c>
      <c r="G539" t="s">
        <v>213</v>
      </c>
      <c r="H539" t="s">
        <v>214</v>
      </c>
      <c r="I539" t="s">
        <v>724</v>
      </c>
      <c r="J539" t="s">
        <v>725</v>
      </c>
      <c r="K539" t="s">
        <v>726</v>
      </c>
      <c r="L539" t="s">
        <v>719</v>
      </c>
      <c r="M539" t="s">
        <v>720</v>
      </c>
      <c r="N539">
        <v>1</v>
      </c>
      <c r="O539">
        <v>1</v>
      </c>
      <c r="P539">
        <v>1</v>
      </c>
      <c r="Q539">
        <v>1</v>
      </c>
      <c r="R539">
        <v>1</v>
      </c>
      <c r="S539">
        <v>1</v>
      </c>
      <c r="T539">
        <v>0</v>
      </c>
      <c r="U539">
        <v>0</v>
      </c>
      <c r="V539">
        <v>0</v>
      </c>
      <c r="W539" s="1">
        <v>1191863.72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1191863.72</v>
      </c>
      <c r="AF539" s="17">
        <v>44698</v>
      </c>
      <c r="AG539" s="17">
        <v>46511</v>
      </c>
      <c r="AH539" s="1">
        <v>1191863.72</v>
      </c>
      <c r="AI539" s="16">
        <f t="shared" si="32"/>
        <v>0.75890410958904109</v>
      </c>
      <c r="AJ539" s="16">
        <f t="shared" si="34"/>
        <v>4.9671232876712326</v>
      </c>
      <c r="AK539" s="19">
        <v>7.1294999999999997E-2</v>
      </c>
      <c r="AL539" s="16">
        <f t="shared" si="33"/>
        <v>0.75890410958904109</v>
      </c>
      <c r="AM539" s="16">
        <f t="shared" si="35"/>
        <v>4.9671232876712326</v>
      </c>
      <c r="AN539" s="19">
        <v>7.1294999999999997E-2</v>
      </c>
      <c r="AO539" t="s">
        <v>721</v>
      </c>
      <c r="AP539" t="s">
        <v>722</v>
      </c>
      <c r="AQ539" s="20">
        <v>46234</v>
      </c>
    </row>
    <row r="540" spans="1:43" x14ac:dyDescent="0.3">
      <c r="A540" t="s">
        <v>1499</v>
      </c>
      <c r="B540" t="s">
        <v>1500</v>
      </c>
      <c r="C540">
        <v>1</v>
      </c>
      <c r="D540" t="s">
        <v>255</v>
      </c>
      <c r="E540" t="s">
        <v>716</v>
      </c>
      <c r="F540" t="s">
        <v>717</v>
      </c>
      <c r="G540" t="s">
        <v>203</v>
      </c>
      <c r="H540" t="s">
        <v>218</v>
      </c>
      <c r="I540" t="s">
        <v>210</v>
      </c>
      <c r="J540" t="s">
        <v>718</v>
      </c>
      <c r="K540" t="s">
        <v>755</v>
      </c>
      <c r="L540" t="s">
        <v>719</v>
      </c>
      <c r="M540" t="s">
        <v>720</v>
      </c>
      <c r="N540">
        <v>1</v>
      </c>
      <c r="O540">
        <v>1</v>
      </c>
      <c r="P540">
        <v>1</v>
      </c>
      <c r="Q540">
        <v>0</v>
      </c>
      <c r="R540">
        <v>0</v>
      </c>
      <c r="S540">
        <v>1</v>
      </c>
      <c r="T540">
        <v>1</v>
      </c>
      <c r="U540">
        <v>1</v>
      </c>
      <c r="V540">
        <v>0</v>
      </c>
      <c r="W540" s="1">
        <v>200000000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200000000</v>
      </c>
      <c r="AF540" s="17">
        <v>44698</v>
      </c>
      <c r="AG540" s="17">
        <v>48351</v>
      </c>
      <c r="AH540" s="1">
        <v>200000000</v>
      </c>
      <c r="AI540" s="16">
        <f t="shared" si="32"/>
        <v>5.8</v>
      </c>
      <c r="AJ540" s="16">
        <f t="shared" si="34"/>
        <v>10.008219178082191</v>
      </c>
      <c r="AK540" s="19">
        <v>7.8262999999999999E-2</v>
      </c>
      <c r="AL540" s="16">
        <f t="shared" si="33"/>
        <v>5.8</v>
      </c>
      <c r="AM540" s="16">
        <f t="shared" si="35"/>
        <v>10.008219178082191</v>
      </c>
      <c r="AN540" s="19">
        <v>7.8262999999999999E-2</v>
      </c>
      <c r="AO540" t="s">
        <v>721</v>
      </c>
      <c r="AP540" t="s">
        <v>722</v>
      </c>
      <c r="AQ540" s="20">
        <v>46234</v>
      </c>
    </row>
    <row r="541" spans="1:43" x14ac:dyDescent="0.3">
      <c r="A541" t="s">
        <v>1501</v>
      </c>
      <c r="B541" t="s">
        <v>1502</v>
      </c>
      <c r="C541">
        <v>1</v>
      </c>
      <c r="D541" t="s">
        <v>255</v>
      </c>
      <c r="E541" t="s">
        <v>716</v>
      </c>
      <c r="F541" t="s">
        <v>717</v>
      </c>
      <c r="G541" t="s">
        <v>203</v>
      </c>
      <c r="H541" t="s">
        <v>218</v>
      </c>
      <c r="I541" t="s">
        <v>210</v>
      </c>
      <c r="J541" t="s">
        <v>718</v>
      </c>
      <c r="K541" t="s">
        <v>755</v>
      </c>
      <c r="L541" t="s">
        <v>719</v>
      </c>
      <c r="M541" t="s">
        <v>720</v>
      </c>
      <c r="N541">
        <v>1</v>
      </c>
      <c r="O541">
        <v>1</v>
      </c>
      <c r="P541">
        <v>1</v>
      </c>
      <c r="Q541">
        <v>0</v>
      </c>
      <c r="R541">
        <v>0</v>
      </c>
      <c r="S541">
        <v>1</v>
      </c>
      <c r="T541">
        <v>1</v>
      </c>
      <c r="U541">
        <v>1</v>
      </c>
      <c r="V541">
        <v>0</v>
      </c>
      <c r="W541" s="1">
        <v>186980919.34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186980919.34</v>
      </c>
      <c r="AF541" s="17">
        <v>44711</v>
      </c>
      <c r="AG541" s="17">
        <v>48351</v>
      </c>
      <c r="AH541" s="1">
        <v>186980919.342462</v>
      </c>
      <c r="AI541" s="16">
        <f t="shared" si="32"/>
        <v>5.8</v>
      </c>
      <c r="AJ541" s="16">
        <f t="shared" si="34"/>
        <v>9.9726027397260282</v>
      </c>
      <c r="AK541" s="19">
        <v>7.8262999999999999E-2</v>
      </c>
      <c r="AL541" s="16">
        <f t="shared" si="33"/>
        <v>5.8</v>
      </c>
      <c r="AM541" s="16">
        <f t="shared" si="35"/>
        <v>9.9726027397260282</v>
      </c>
      <c r="AN541" s="19">
        <v>7.8262999999999999E-2</v>
      </c>
      <c r="AO541" t="s">
        <v>721</v>
      </c>
      <c r="AP541" t="s">
        <v>722</v>
      </c>
      <c r="AQ541" s="20">
        <v>46234</v>
      </c>
    </row>
    <row r="542" spans="1:43" x14ac:dyDescent="0.3">
      <c r="A542" t="s">
        <v>1504</v>
      </c>
      <c r="B542" t="s">
        <v>1503</v>
      </c>
      <c r="C542">
        <v>5</v>
      </c>
      <c r="D542" t="s">
        <v>255</v>
      </c>
      <c r="E542" t="s">
        <v>716</v>
      </c>
      <c r="F542" t="s">
        <v>717</v>
      </c>
      <c r="G542" t="s">
        <v>215</v>
      </c>
      <c r="H542" t="s">
        <v>214</v>
      </c>
      <c r="I542" t="s">
        <v>832</v>
      </c>
      <c r="J542" t="s">
        <v>725</v>
      </c>
      <c r="K542" t="s">
        <v>833</v>
      </c>
      <c r="L542" t="s">
        <v>719</v>
      </c>
      <c r="M542" t="s">
        <v>720</v>
      </c>
      <c r="N542">
        <v>1</v>
      </c>
      <c r="O542">
        <v>1</v>
      </c>
      <c r="P542">
        <v>1</v>
      </c>
      <c r="Q542">
        <v>1</v>
      </c>
      <c r="R542">
        <v>1</v>
      </c>
      <c r="S542">
        <v>1</v>
      </c>
      <c r="T542">
        <v>0</v>
      </c>
      <c r="U542">
        <v>0</v>
      </c>
      <c r="V542">
        <v>0</v>
      </c>
      <c r="W542" s="1">
        <v>851517.5</v>
      </c>
      <c r="X542" s="1">
        <v>0</v>
      </c>
      <c r="Y542" s="1">
        <v>0</v>
      </c>
      <c r="Z542" s="1">
        <v>3597.66</v>
      </c>
      <c r="AA542" s="1">
        <v>0</v>
      </c>
      <c r="AB542" s="1">
        <v>0</v>
      </c>
      <c r="AC542" s="1">
        <v>0</v>
      </c>
      <c r="AD542" s="1">
        <v>0</v>
      </c>
      <c r="AE542" s="1">
        <v>851517.5</v>
      </c>
      <c r="AF542" s="17">
        <v>44735</v>
      </c>
      <c r="AG542" s="17">
        <v>46561</v>
      </c>
      <c r="AH542" s="1">
        <v>851517.5</v>
      </c>
      <c r="AI542" s="16">
        <f t="shared" si="32"/>
        <v>0.89589041095890409</v>
      </c>
      <c r="AJ542" s="16">
        <f t="shared" si="34"/>
        <v>5.0027397260273974</v>
      </c>
      <c r="AK542" s="19">
        <v>5.0700000000000002E-2</v>
      </c>
      <c r="AL542" s="16">
        <f t="shared" si="33"/>
        <v>0.89589041095890409</v>
      </c>
      <c r="AM542" s="16">
        <f t="shared" si="35"/>
        <v>5.0027397260273974</v>
      </c>
      <c r="AN542" s="19">
        <v>5.0700000000000002E-2</v>
      </c>
      <c r="AO542" t="s">
        <v>721</v>
      </c>
      <c r="AP542" t="s">
        <v>722</v>
      </c>
      <c r="AQ542" s="20">
        <v>46234</v>
      </c>
    </row>
    <row r="543" spans="1:43" x14ac:dyDescent="0.3">
      <c r="A543" t="s">
        <v>1505</v>
      </c>
      <c r="B543" t="s">
        <v>1503</v>
      </c>
      <c r="C543">
        <v>6</v>
      </c>
      <c r="D543" t="s">
        <v>255</v>
      </c>
      <c r="E543" t="s">
        <v>716</v>
      </c>
      <c r="F543" t="s">
        <v>717</v>
      </c>
      <c r="G543" t="s">
        <v>215</v>
      </c>
      <c r="H543" t="s">
        <v>214</v>
      </c>
      <c r="I543" t="s">
        <v>832</v>
      </c>
      <c r="J543" t="s">
        <v>725</v>
      </c>
      <c r="K543" t="s">
        <v>833</v>
      </c>
      <c r="L543" t="s">
        <v>719</v>
      </c>
      <c r="M543" t="s">
        <v>720</v>
      </c>
      <c r="N543">
        <v>1</v>
      </c>
      <c r="O543">
        <v>1</v>
      </c>
      <c r="P543">
        <v>1</v>
      </c>
      <c r="Q543">
        <v>1</v>
      </c>
      <c r="R543">
        <v>1</v>
      </c>
      <c r="S543">
        <v>1</v>
      </c>
      <c r="T543">
        <v>0</v>
      </c>
      <c r="U543">
        <v>0</v>
      </c>
      <c r="V543">
        <v>0</v>
      </c>
      <c r="W543" s="1">
        <v>50740</v>
      </c>
      <c r="X543" s="1">
        <v>0</v>
      </c>
      <c r="Y543" s="1">
        <v>0</v>
      </c>
      <c r="Z543" s="1">
        <v>226.64</v>
      </c>
      <c r="AA543" s="1">
        <v>0</v>
      </c>
      <c r="AB543" s="1">
        <v>0</v>
      </c>
      <c r="AC543" s="1">
        <v>0</v>
      </c>
      <c r="AD543" s="1">
        <v>0</v>
      </c>
      <c r="AE543" s="1">
        <v>50740</v>
      </c>
      <c r="AF543" s="17">
        <v>44735</v>
      </c>
      <c r="AG543" s="17">
        <v>46927</v>
      </c>
      <c r="AH543" s="1">
        <v>50740</v>
      </c>
      <c r="AI543" s="16">
        <f t="shared" si="32"/>
        <v>1.8986301369863015</v>
      </c>
      <c r="AJ543" s="16">
        <f t="shared" si="34"/>
        <v>6.0054794520547947</v>
      </c>
      <c r="AK543" s="19">
        <v>5.3600000000000002E-2</v>
      </c>
      <c r="AL543" s="16">
        <f t="shared" si="33"/>
        <v>1.8986301369863015</v>
      </c>
      <c r="AM543" s="16">
        <f t="shared" si="35"/>
        <v>6.0054794520547947</v>
      </c>
      <c r="AN543" s="19">
        <v>5.3600000000000002E-2</v>
      </c>
      <c r="AO543" t="s">
        <v>721</v>
      </c>
      <c r="AP543" t="s">
        <v>722</v>
      </c>
      <c r="AQ543" s="20">
        <v>46234</v>
      </c>
    </row>
    <row r="544" spans="1:43" x14ac:dyDescent="0.3">
      <c r="A544" t="s">
        <v>1506</v>
      </c>
      <c r="B544" t="s">
        <v>1503</v>
      </c>
      <c r="C544">
        <v>7</v>
      </c>
      <c r="D544" t="s">
        <v>255</v>
      </c>
      <c r="E544" t="s">
        <v>716</v>
      </c>
      <c r="F544" t="s">
        <v>717</v>
      </c>
      <c r="G544" t="s">
        <v>215</v>
      </c>
      <c r="H544" t="s">
        <v>214</v>
      </c>
      <c r="I544" t="s">
        <v>832</v>
      </c>
      <c r="J544" t="s">
        <v>725</v>
      </c>
      <c r="K544" t="s">
        <v>833</v>
      </c>
      <c r="L544" t="s">
        <v>719</v>
      </c>
      <c r="M544" t="s">
        <v>720</v>
      </c>
      <c r="N544">
        <v>1</v>
      </c>
      <c r="O544">
        <v>1</v>
      </c>
      <c r="P544">
        <v>1</v>
      </c>
      <c r="Q544">
        <v>1</v>
      </c>
      <c r="R544">
        <v>1</v>
      </c>
      <c r="S544">
        <v>1</v>
      </c>
      <c r="T544">
        <v>0</v>
      </c>
      <c r="U544">
        <v>0</v>
      </c>
      <c r="V544">
        <v>0</v>
      </c>
      <c r="W544" s="1">
        <v>159300</v>
      </c>
      <c r="X544" s="1">
        <v>0</v>
      </c>
      <c r="Y544" s="1">
        <v>0</v>
      </c>
      <c r="Z544" s="1">
        <v>748.71</v>
      </c>
      <c r="AA544" s="1">
        <v>0</v>
      </c>
      <c r="AB544" s="1">
        <v>0</v>
      </c>
      <c r="AC544" s="1">
        <v>0</v>
      </c>
      <c r="AD544" s="1">
        <v>0</v>
      </c>
      <c r="AE544" s="1">
        <v>159300</v>
      </c>
      <c r="AF544" s="17">
        <v>44735</v>
      </c>
      <c r="AG544" s="17">
        <v>47292</v>
      </c>
      <c r="AH544" s="1">
        <v>159300</v>
      </c>
      <c r="AI544" s="16">
        <f t="shared" si="32"/>
        <v>2.8986301369863012</v>
      </c>
      <c r="AJ544" s="16">
        <f t="shared" si="34"/>
        <v>7.0054794520547947</v>
      </c>
      <c r="AK544" s="19">
        <v>5.6399999999999999E-2</v>
      </c>
      <c r="AL544" s="16">
        <f t="shared" si="33"/>
        <v>2.8986301369863012</v>
      </c>
      <c r="AM544" s="16">
        <f t="shared" si="35"/>
        <v>7.0054794520547947</v>
      </c>
      <c r="AN544" s="19">
        <v>5.6399999999999999E-2</v>
      </c>
      <c r="AO544" t="s">
        <v>721</v>
      </c>
      <c r="AP544" t="s">
        <v>722</v>
      </c>
      <c r="AQ544" s="20">
        <v>46234</v>
      </c>
    </row>
    <row r="545" spans="1:43" x14ac:dyDescent="0.3">
      <c r="A545" t="s">
        <v>1508</v>
      </c>
      <c r="B545" t="s">
        <v>1507</v>
      </c>
      <c r="C545">
        <v>5</v>
      </c>
      <c r="D545" t="s">
        <v>255</v>
      </c>
      <c r="E545" t="s">
        <v>716</v>
      </c>
      <c r="F545" t="s">
        <v>717</v>
      </c>
      <c r="G545" t="s">
        <v>215</v>
      </c>
      <c r="H545" t="s">
        <v>214</v>
      </c>
      <c r="I545" t="s">
        <v>832</v>
      </c>
      <c r="J545" t="s">
        <v>725</v>
      </c>
      <c r="K545" t="s">
        <v>833</v>
      </c>
      <c r="L545" t="s">
        <v>719</v>
      </c>
      <c r="M545" t="s">
        <v>720</v>
      </c>
      <c r="N545">
        <v>1</v>
      </c>
      <c r="O545">
        <v>1</v>
      </c>
      <c r="P545">
        <v>1</v>
      </c>
      <c r="Q545">
        <v>1</v>
      </c>
      <c r="R545">
        <v>1</v>
      </c>
      <c r="S545">
        <v>1</v>
      </c>
      <c r="T545">
        <v>0</v>
      </c>
      <c r="U545">
        <v>0</v>
      </c>
      <c r="V545">
        <v>0</v>
      </c>
      <c r="W545" s="1">
        <v>2247457.5</v>
      </c>
      <c r="X545" s="1">
        <v>0</v>
      </c>
      <c r="Y545" s="1">
        <v>0</v>
      </c>
      <c r="Z545" s="1">
        <v>9495.51</v>
      </c>
      <c r="AA545" s="1">
        <v>0</v>
      </c>
      <c r="AB545" s="1">
        <v>0</v>
      </c>
      <c r="AC545" s="1">
        <v>0</v>
      </c>
      <c r="AD545" s="1">
        <v>0</v>
      </c>
      <c r="AE545" s="1">
        <v>2247457.5</v>
      </c>
      <c r="AF545" s="17">
        <v>44739</v>
      </c>
      <c r="AG545" s="17">
        <v>46565</v>
      </c>
      <c r="AH545" s="1">
        <v>2247457.5</v>
      </c>
      <c r="AI545" s="16">
        <f t="shared" si="32"/>
        <v>0.9068493150684932</v>
      </c>
      <c r="AJ545" s="16">
        <f t="shared" si="34"/>
        <v>5.0027397260273974</v>
      </c>
      <c r="AK545" s="19">
        <v>5.0700000000000002E-2</v>
      </c>
      <c r="AL545" s="16">
        <f t="shared" si="33"/>
        <v>0.9068493150684932</v>
      </c>
      <c r="AM545" s="16">
        <f t="shared" si="35"/>
        <v>5.0027397260273974</v>
      </c>
      <c r="AN545" s="19">
        <v>5.0700000000000002E-2</v>
      </c>
      <c r="AO545" t="s">
        <v>721</v>
      </c>
      <c r="AP545" t="s">
        <v>722</v>
      </c>
      <c r="AQ545" s="20">
        <v>46234</v>
      </c>
    </row>
    <row r="546" spans="1:43" x14ac:dyDescent="0.3">
      <c r="A546" t="s">
        <v>1509</v>
      </c>
      <c r="B546" t="s">
        <v>1507</v>
      </c>
      <c r="C546">
        <v>6</v>
      </c>
      <c r="D546" t="s">
        <v>255</v>
      </c>
      <c r="E546" t="s">
        <v>716</v>
      </c>
      <c r="F546" t="s">
        <v>717</v>
      </c>
      <c r="G546" t="s">
        <v>215</v>
      </c>
      <c r="H546" t="s">
        <v>214</v>
      </c>
      <c r="I546" t="s">
        <v>832</v>
      </c>
      <c r="J546" t="s">
        <v>725</v>
      </c>
      <c r="K546" t="s">
        <v>833</v>
      </c>
      <c r="L546" t="s">
        <v>719</v>
      </c>
      <c r="M546" t="s">
        <v>720</v>
      </c>
      <c r="N546">
        <v>1</v>
      </c>
      <c r="O546">
        <v>1</v>
      </c>
      <c r="P546">
        <v>1</v>
      </c>
      <c r="Q546">
        <v>1</v>
      </c>
      <c r="R546">
        <v>1</v>
      </c>
      <c r="S546">
        <v>1</v>
      </c>
      <c r="T546">
        <v>0</v>
      </c>
      <c r="U546">
        <v>0</v>
      </c>
      <c r="V546">
        <v>0</v>
      </c>
      <c r="W546" s="1">
        <v>9782937.5</v>
      </c>
      <c r="X546" s="1">
        <v>0</v>
      </c>
      <c r="Y546" s="1">
        <v>0</v>
      </c>
      <c r="Z546" s="1">
        <v>43697.120000000003</v>
      </c>
      <c r="AA546" s="1">
        <v>0</v>
      </c>
      <c r="AB546" s="1">
        <v>0</v>
      </c>
      <c r="AC546" s="1">
        <v>0</v>
      </c>
      <c r="AD546" s="1">
        <v>0</v>
      </c>
      <c r="AE546" s="1">
        <v>9782937.5</v>
      </c>
      <c r="AF546" s="17">
        <v>44739</v>
      </c>
      <c r="AG546" s="17">
        <v>46931</v>
      </c>
      <c r="AH546" s="1">
        <v>9782937.5</v>
      </c>
      <c r="AI546" s="16">
        <f t="shared" si="32"/>
        <v>1.9095890410958904</v>
      </c>
      <c r="AJ546" s="16">
        <f t="shared" si="34"/>
        <v>6.0054794520547947</v>
      </c>
      <c r="AK546" s="19">
        <v>5.3600000000000002E-2</v>
      </c>
      <c r="AL546" s="16">
        <f t="shared" si="33"/>
        <v>1.9095890410958904</v>
      </c>
      <c r="AM546" s="16">
        <f t="shared" si="35"/>
        <v>6.0054794520547947</v>
      </c>
      <c r="AN546" s="19">
        <v>5.3600000000000002E-2</v>
      </c>
      <c r="AO546" t="s">
        <v>721</v>
      </c>
      <c r="AP546" t="s">
        <v>722</v>
      </c>
      <c r="AQ546" s="20">
        <v>46234</v>
      </c>
    </row>
    <row r="547" spans="1:43" x14ac:dyDescent="0.3">
      <c r="A547" t="s">
        <v>1510</v>
      </c>
      <c r="B547" t="s">
        <v>1507</v>
      </c>
      <c r="C547">
        <v>7</v>
      </c>
      <c r="D547" t="s">
        <v>255</v>
      </c>
      <c r="E547" t="s">
        <v>716</v>
      </c>
      <c r="F547" t="s">
        <v>717</v>
      </c>
      <c r="G547" t="s">
        <v>215</v>
      </c>
      <c r="H547" t="s">
        <v>214</v>
      </c>
      <c r="I547" t="s">
        <v>832</v>
      </c>
      <c r="J547" t="s">
        <v>725</v>
      </c>
      <c r="K547" t="s">
        <v>833</v>
      </c>
      <c r="L547" t="s">
        <v>719</v>
      </c>
      <c r="M547" t="s">
        <v>720</v>
      </c>
      <c r="N547">
        <v>1</v>
      </c>
      <c r="O547">
        <v>1</v>
      </c>
      <c r="P547">
        <v>1</v>
      </c>
      <c r="Q547">
        <v>1</v>
      </c>
      <c r="R547">
        <v>1</v>
      </c>
      <c r="S547">
        <v>1</v>
      </c>
      <c r="T547">
        <v>0</v>
      </c>
      <c r="U547">
        <v>0</v>
      </c>
      <c r="V547">
        <v>0</v>
      </c>
      <c r="W547" s="1">
        <v>11935552.5</v>
      </c>
      <c r="X547" s="1">
        <v>0</v>
      </c>
      <c r="Y547" s="1">
        <v>0</v>
      </c>
      <c r="Z547" s="1">
        <v>56097.1</v>
      </c>
      <c r="AA547" s="1">
        <v>0</v>
      </c>
      <c r="AB547" s="1">
        <v>0</v>
      </c>
      <c r="AC547" s="1">
        <v>0</v>
      </c>
      <c r="AD547" s="1">
        <v>0</v>
      </c>
      <c r="AE547" s="1">
        <v>11935552.5</v>
      </c>
      <c r="AF547" s="17">
        <v>44739</v>
      </c>
      <c r="AG547" s="17">
        <v>47296</v>
      </c>
      <c r="AH547" s="1">
        <v>11935552.5</v>
      </c>
      <c r="AI547" s="16">
        <f t="shared" si="32"/>
        <v>2.9095890410958902</v>
      </c>
      <c r="AJ547" s="16">
        <f t="shared" si="34"/>
        <v>7.0054794520547947</v>
      </c>
      <c r="AK547" s="19">
        <v>5.6399999999999999E-2</v>
      </c>
      <c r="AL547" s="16">
        <f t="shared" si="33"/>
        <v>2.9095890410958902</v>
      </c>
      <c r="AM547" s="16">
        <f t="shared" si="35"/>
        <v>7.0054794520547947</v>
      </c>
      <c r="AN547" s="19">
        <v>5.6399999999999999E-2</v>
      </c>
      <c r="AO547" t="s">
        <v>721</v>
      </c>
      <c r="AP547" t="s">
        <v>722</v>
      </c>
      <c r="AQ547" s="20">
        <v>46234</v>
      </c>
    </row>
    <row r="548" spans="1:43" x14ac:dyDescent="0.3">
      <c r="A548" t="s">
        <v>1511</v>
      </c>
      <c r="B548" t="s">
        <v>1507</v>
      </c>
      <c r="C548">
        <v>8</v>
      </c>
      <c r="D548" t="s">
        <v>255</v>
      </c>
      <c r="E548" t="s">
        <v>716</v>
      </c>
      <c r="F548" t="s">
        <v>717</v>
      </c>
      <c r="G548" t="s">
        <v>215</v>
      </c>
      <c r="H548" t="s">
        <v>214</v>
      </c>
      <c r="I548" t="s">
        <v>832</v>
      </c>
      <c r="J548" t="s">
        <v>725</v>
      </c>
      <c r="K548" t="s">
        <v>833</v>
      </c>
      <c r="L548" t="s">
        <v>719</v>
      </c>
      <c r="M548" t="s">
        <v>720</v>
      </c>
      <c r="N548">
        <v>1</v>
      </c>
      <c r="O548">
        <v>1</v>
      </c>
      <c r="P548">
        <v>1</v>
      </c>
      <c r="Q548">
        <v>1</v>
      </c>
      <c r="R548">
        <v>1</v>
      </c>
      <c r="S548">
        <v>1</v>
      </c>
      <c r="T548">
        <v>0</v>
      </c>
      <c r="U548">
        <v>0</v>
      </c>
      <c r="V548">
        <v>0</v>
      </c>
      <c r="W548" s="1">
        <v>419637.5</v>
      </c>
      <c r="X548" s="1">
        <v>0</v>
      </c>
      <c r="Y548" s="1">
        <v>0</v>
      </c>
      <c r="Z548" s="1">
        <v>2073.71</v>
      </c>
      <c r="AA548" s="1">
        <v>0</v>
      </c>
      <c r="AB548" s="1">
        <v>0</v>
      </c>
      <c r="AC548" s="1">
        <v>0</v>
      </c>
      <c r="AD548" s="1">
        <v>0</v>
      </c>
      <c r="AE548" s="1">
        <v>419637.5</v>
      </c>
      <c r="AF548" s="17">
        <v>44739</v>
      </c>
      <c r="AG548" s="17">
        <v>47661</v>
      </c>
      <c r="AH548" s="1">
        <v>419637.5</v>
      </c>
      <c r="AI548" s="16">
        <f t="shared" si="32"/>
        <v>3.9095890410958902</v>
      </c>
      <c r="AJ548" s="16">
        <f t="shared" si="34"/>
        <v>8.0054794520547947</v>
      </c>
      <c r="AK548" s="19">
        <v>5.9299999999999999E-2</v>
      </c>
      <c r="AL548" s="16">
        <f t="shared" si="33"/>
        <v>3.9095890410958902</v>
      </c>
      <c r="AM548" s="16">
        <f t="shared" si="35"/>
        <v>8.0054794520547947</v>
      </c>
      <c r="AN548" s="19">
        <v>5.9299999999999999E-2</v>
      </c>
      <c r="AO548" t="s">
        <v>721</v>
      </c>
      <c r="AP548" t="s">
        <v>722</v>
      </c>
      <c r="AQ548" s="20">
        <v>46234</v>
      </c>
    </row>
    <row r="549" spans="1:43" x14ac:dyDescent="0.3">
      <c r="A549" t="s">
        <v>1512</v>
      </c>
      <c r="B549" t="s">
        <v>1507</v>
      </c>
      <c r="C549">
        <v>9</v>
      </c>
      <c r="D549" t="s">
        <v>255</v>
      </c>
      <c r="E549" t="s">
        <v>716</v>
      </c>
      <c r="F549" t="s">
        <v>717</v>
      </c>
      <c r="G549" t="s">
        <v>215</v>
      </c>
      <c r="H549" t="s">
        <v>214</v>
      </c>
      <c r="I549" t="s">
        <v>832</v>
      </c>
      <c r="J549" t="s">
        <v>725</v>
      </c>
      <c r="K549" t="s">
        <v>833</v>
      </c>
      <c r="L549" t="s">
        <v>719</v>
      </c>
      <c r="M549" t="s">
        <v>720</v>
      </c>
      <c r="N549">
        <v>1</v>
      </c>
      <c r="O549">
        <v>1</v>
      </c>
      <c r="P549">
        <v>1</v>
      </c>
      <c r="Q549">
        <v>1</v>
      </c>
      <c r="R549">
        <v>1</v>
      </c>
      <c r="S549">
        <v>1</v>
      </c>
      <c r="T549">
        <v>0</v>
      </c>
      <c r="U549">
        <v>0</v>
      </c>
      <c r="V549">
        <v>0</v>
      </c>
      <c r="W549" s="1">
        <v>188062.5</v>
      </c>
      <c r="X549" s="1">
        <v>0</v>
      </c>
      <c r="Y549" s="1">
        <v>0</v>
      </c>
      <c r="Z549" s="1">
        <v>973.22</v>
      </c>
      <c r="AA549" s="1">
        <v>0</v>
      </c>
      <c r="AB549" s="1">
        <v>0</v>
      </c>
      <c r="AC549" s="1">
        <v>0</v>
      </c>
      <c r="AD549" s="1">
        <v>0</v>
      </c>
      <c r="AE549" s="1">
        <v>188062.5</v>
      </c>
      <c r="AF549" s="17">
        <v>44739</v>
      </c>
      <c r="AG549" s="17">
        <v>48026</v>
      </c>
      <c r="AH549" s="1">
        <v>188062.5</v>
      </c>
      <c r="AI549" s="16">
        <f t="shared" si="32"/>
        <v>4.9095890410958907</v>
      </c>
      <c r="AJ549" s="16">
        <f t="shared" si="34"/>
        <v>9.0054794520547947</v>
      </c>
      <c r="AK549" s="19">
        <v>6.2100000000000002E-2</v>
      </c>
      <c r="AL549" s="16">
        <f t="shared" si="33"/>
        <v>4.9095890410958907</v>
      </c>
      <c r="AM549" s="16">
        <f t="shared" si="35"/>
        <v>9.0054794520547947</v>
      </c>
      <c r="AN549" s="19">
        <v>6.2100000000000002E-2</v>
      </c>
      <c r="AO549" t="s">
        <v>721</v>
      </c>
      <c r="AP549" t="s">
        <v>722</v>
      </c>
      <c r="AQ549" s="20">
        <v>46234</v>
      </c>
    </row>
    <row r="550" spans="1:43" x14ac:dyDescent="0.3">
      <c r="A550" t="s">
        <v>1513</v>
      </c>
      <c r="B550" t="s">
        <v>1514</v>
      </c>
      <c r="C550">
        <v>1</v>
      </c>
      <c r="D550" t="s">
        <v>255</v>
      </c>
      <c r="E550" t="s">
        <v>716</v>
      </c>
      <c r="F550" t="s">
        <v>717</v>
      </c>
      <c r="G550" t="s">
        <v>203</v>
      </c>
      <c r="H550" t="s">
        <v>218</v>
      </c>
      <c r="I550" t="s">
        <v>210</v>
      </c>
      <c r="J550" t="s">
        <v>718</v>
      </c>
      <c r="K550" t="s">
        <v>755</v>
      </c>
      <c r="L550" t="s">
        <v>719</v>
      </c>
      <c r="M550" t="s">
        <v>720</v>
      </c>
      <c r="N550">
        <v>1</v>
      </c>
      <c r="O550">
        <v>1</v>
      </c>
      <c r="P550">
        <v>1</v>
      </c>
      <c r="Q550">
        <v>0</v>
      </c>
      <c r="R550">
        <v>0</v>
      </c>
      <c r="S550">
        <v>1</v>
      </c>
      <c r="T550">
        <v>1</v>
      </c>
      <c r="U550">
        <v>1</v>
      </c>
      <c r="V550">
        <v>0</v>
      </c>
      <c r="W550" s="1">
        <v>34695318.020000003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34695318.020000003</v>
      </c>
      <c r="AF550" s="17">
        <v>44698</v>
      </c>
      <c r="AG550" s="17">
        <v>48351</v>
      </c>
      <c r="AH550" s="1">
        <v>34695318.049999997</v>
      </c>
      <c r="AI550" s="16">
        <f t="shared" si="32"/>
        <v>5.8</v>
      </c>
      <c r="AJ550" s="16">
        <f t="shared" si="34"/>
        <v>10.008219178082191</v>
      </c>
      <c r="AK550" s="19">
        <v>7.8262999999999999E-2</v>
      </c>
      <c r="AL550" s="16">
        <f t="shared" si="33"/>
        <v>5.8</v>
      </c>
      <c r="AM550" s="16">
        <f t="shared" si="35"/>
        <v>10.008219178082191</v>
      </c>
      <c r="AN550" s="19">
        <v>7.8262999999999999E-2</v>
      </c>
      <c r="AO550" t="s">
        <v>721</v>
      </c>
      <c r="AP550" t="s">
        <v>722</v>
      </c>
      <c r="AQ550" s="20">
        <v>46234</v>
      </c>
    </row>
    <row r="551" spans="1:43" x14ac:dyDescent="0.3">
      <c r="A551" t="s">
        <v>1515</v>
      </c>
      <c r="B551" t="s">
        <v>1516</v>
      </c>
      <c r="C551">
        <v>1</v>
      </c>
      <c r="D551" t="s">
        <v>255</v>
      </c>
      <c r="E551" t="s">
        <v>716</v>
      </c>
      <c r="F551" t="s">
        <v>717</v>
      </c>
      <c r="G551" t="s">
        <v>213</v>
      </c>
      <c r="H551" t="s">
        <v>214</v>
      </c>
      <c r="I551" t="s">
        <v>724</v>
      </c>
      <c r="J551" t="s">
        <v>725</v>
      </c>
      <c r="K551" t="s">
        <v>726</v>
      </c>
      <c r="L551" t="s">
        <v>719</v>
      </c>
      <c r="M551" t="s">
        <v>720</v>
      </c>
      <c r="N551">
        <v>1</v>
      </c>
      <c r="O551">
        <v>1</v>
      </c>
      <c r="P551">
        <v>1</v>
      </c>
      <c r="Q551">
        <v>1</v>
      </c>
      <c r="R551">
        <v>1</v>
      </c>
      <c r="S551">
        <v>1</v>
      </c>
      <c r="T551">
        <v>0</v>
      </c>
      <c r="U551">
        <v>0</v>
      </c>
      <c r="V551">
        <v>0</v>
      </c>
      <c r="W551" s="1">
        <v>1216426.58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1216426.58</v>
      </c>
      <c r="AF551" s="17">
        <v>44685</v>
      </c>
      <c r="AG551" s="17">
        <v>46511</v>
      </c>
      <c r="AH551" s="1">
        <v>1216426.58</v>
      </c>
      <c r="AI551" s="16">
        <f t="shared" si="32"/>
        <v>0.75890410958904109</v>
      </c>
      <c r="AJ551" s="16">
        <f t="shared" si="34"/>
        <v>5.0027397260273974</v>
      </c>
      <c r="AK551" s="19">
        <v>7.1294999999999997E-2</v>
      </c>
      <c r="AL551" s="16">
        <f t="shared" si="33"/>
        <v>0.75890410958904109</v>
      </c>
      <c r="AM551" s="16">
        <f t="shared" si="35"/>
        <v>5.0027397260273974</v>
      </c>
      <c r="AN551" s="19">
        <v>7.1294999999999997E-2</v>
      </c>
      <c r="AO551" t="s">
        <v>721</v>
      </c>
      <c r="AP551" t="s">
        <v>722</v>
      </c>
      <c r="AQ551" s="20">
        <v>46234</v>
      </c>
    </row>
    <row r="552" spans="1:43" x14ac:dyDescent="0.3">
      <c r="A552" t="s">
        <v>1517</v>
      </c>
      <c r="B552" t="s">
        <v>1518</v>
      </c>
      <c r="C552">
        <v>1</v>
      </c>
      <c r="D552" t="s">
        <v>255</v>
      </c>
      <c r="E552" t="s">
        <v>716</v>
      </c>
      <c r="F552" t="s">
        <v>717</v>
      </c>
      <c r="G552" t="s">
        <v>213</v>
      </c>
      <c r="H552" t="s">
        <v>214</v>
      </c>
      <c r="I552" t="s">
        <v>724</v>
      </c>
      <c r="J552" t="s">
        <v>725</v>
      </c>
      <c r="K552" t="s">
        <v>726</v>
      </c>
      <c r="L552" t="s">
        <v>719</v>
      </c>
      <c r="M552" t="s">
        <v>720</v>
      </c>
      <c r="N552">
        <v>1</v>
      </c>
      <c r="O552">
        <v>1</v>
      </c>
      <c r="P552">
        <v>1</v>
      </c>
      <c r="Q552">
        <v>1</v>
      </c>
      <c r="R552">
        <v>1</v>
      </c>
      <c r="S552">
        <v>1</v>
      </c>
      <c r="T552">
        <v>0</v>
      </c>
      <c r="U552">
        <v>0</v>
      </c>
      <c r="V552">
        <v>0</v>
      </c>
      <c r="W552" s="1">
        <v>1288948.49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1288948.49</v>
      </c>
      <c r="AF552" s="17">
        <v>44685</v>
      </c>
      <c r="AG552" s="17">
        <v>46511</v>
      </c>
      <c r="AH552" s="1">
        <v>1288948.49</v>
      </c>
      <c r="AI552" s="16">
        <f t="shared" si="32"/>
        <v>0.75890410958904109</v>
      </c>
      <c r="AJ552" s="16">
        <f t="shared" si="34"/>
        <v>5.0027397260273974</v>
      </c>
      <c r="AK552" s="19">
        <v>7.2566000000000005E-2</v>
      </c>
      <c r="AL552" s="16">
        <f t="shared" si="33"/>
        <v>0.75890410958904109</v>
      </c>
      <c r="AM552" s="16">
        <f t="shared" si="35"/>
        <v>5.0027397260273974</v>
      </c>
      <c r="AN552" s="19">
        <v>7.2566000000000005E-2</v>
      </c>
      <c r="AO552" t="s">
        <v>721</v>
      </c>
      <c r="AP552" t="s">
        <v>722</v>
      </c>
      <c r="AQ552" s="20">
        <v>46234</v>
      </c>
    </row>
    <row r="553" spans="1:43" x14ac:dyDescent="0.3">
      <c r="A553" t="s">
        <v>1519</v>
      </c>
      <c r="B553" t="s">
        <v>1520</v>
      </c>
      <c r="C553">
        <v>1</v>
      </c>
      <c r="D553" t="s">
        <v>255</v>
      </c>
      <c r="E553" t="s">
        <v>716</v>
      </c>
      <c r="F553" t="s">
        <v>717</v>
      </c>
      <c r="G553" t="s">
        <v>213</v>
      </c>
      <c r="H553" t="s">
        <v>214</v>
      </c>
      <c r="I553" t="s">
        <v>724</v>
      </c>
      <c r="J553" t="s">
        <v>725</v>
      </c>
      <c r="K553" t="s">
        <v>726</v>
      </c>
      <c r="L553" t="s">
        <v>719</v>
      </c>
      <c r="M553" t="s">
        <v>720</v>
      </c>
      <c r="N553">
        <v>1</v>
      </c>
      <c r="O553">
        <v>1</v>
      </c>
      <c r="P553">
        <v>1</v>
      </c>
      <c r="Q553">
        <v>1</v>
      </c>
      <c r="R553">
        <v>1</v>
      </c>
      <c r="S553">
        <v>1</v>
      </c>
      <c r="T553">
        <v>0</v>
      </c>
      <c r="U553">
        <v>0</v>
      </c>
      <c r="V553">
        <v>0</v>
      </c>
      <c r="W553" s="1">
        <v>1089243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1089243</v>
      </c>
      <c r="AF553" s="17">
        <v>44685</v>
      </c>
      <c r="AG553" s="17">
        <v>46511</v>
      </c>
      <c r="AH553" s="1">
        <v>1089243</v>
      </c>
      <c r="AI553" s="16">
        <f t="shared" si="32"/>
        <v>0.75890410958904109</v>
      </c>
      <c r="AJ553" s="16">
        <f t="shared" si="34"/>
        <v>5.0027397260273974</v>
      </c>
      <c r="AK553" s="19">
        <v>7.2566000000000005E-2</v>
      </c>
      <c r="AL553" s="16">
        <f t="shared" si="33"/>
        <v>0.75890410958904109</v>
      </c>
      <c r="AM553" s="16">
        <f t="shared" si="35"/>
        <v>5.0027397260273974</v>
      </c>
      <c r="AN553" s="19">
        <v>7.2566000000000005E-2</v>
      </c>
      <c r="AO553" t="s">
        <v>721</v>
      </c>
      <c r="AP553" t="s">
        <v>722</v>
      </c>
      <c r="AQ553" s="20">
        <v>46234</v>
      </c>
    </row>
    <row r="554" spans="1:43" x14ac:dyDescent="0.3">
      <c r="A554" t="s">
        <v>1521</v>
      </c>
      <c r="B554" t="s">
        <v>1522</v>
      </c>
      <c r="C554">
        <v>1</v>
      </c>
      <c r="D554" t="s">
        <v>255</v>
      </c>
      <c r="E554" t="s">
        <v>716</v>
      </c>
      <c r="F554" t="s">
        <v>717</v>
      </c>
      <c r="G554" t="s">
        <v>213</v>
      </c>
      <c r="H554" t="s">
        <v>214</v>
      </c>
      <c r="I554" t="s">
        <v>724</v>
      </c>
      <c r="J554" t="s">
        <v>725</v>
      </c>
      <c r="K554" t="s">
        <v>726</v>
      </c>
      <c r="L554" t="s">
        <v>719</v>
      </c>
      <c r="M554" t="s">
        <v>720</v>
      </c>
      <c r="N554">
        <v>1</v>
      </c>
      <c r="O554">
        <v>1</v>
      </c>
      <c r="P554">
        <v>1</v>
      </c>
      <c r="Q554">
        <v>1</v>
      </c>
      <c r="R554">
        <v>1</v>
      </c>
      <c r="S554">
        <v>1</v>
      </c>
      <c r="T554">
        <v>0</v>
      </c>
      <c r="U554">
        <v>0</v>
      </c>
      <c r="V554">
        <v>0</v>
      </c>
      <c r="W554" s="1">
        <v>1589500.53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1589500.53</v>
      </c>
      <c r="AF554" s="17">
        <v>44685</v>
      </c>
      <c r="AG554" s="17">
        <v>46511</v>
      </c>
      <c r="AH554" s="1">
        <v>1589500.53</v>
      </c>
      <c r="AI554" s="16">
        <f t="shared" si="32"/>
        <v>0.75890410958904109</v>
      </c>
      <c r="AJ554" s="16">
        <f t="shared" si="34"/>
        <v>5.0027397260273974</v>
      </c>
      <c r="AK554" s="19">
        <v>7.2566000000000005E-2</v>
      </c>
      <c r="AL554" s="16">
        <f t="shared" si="33"/>
        <v>0.75890410958904109</v>
      </c>
      <c r="AM554" s="16">
        <f t="shared" si="35"/>
        <v>5.0027397260273974</v>
      </c>
      <c r="AN554" s="19">
        <v>7.2566000000000005E-2</v>
      </c>
      <c r="AO554" t="s">
        <v>721</v>
      </c>
      <c r="AP554" t="s">
        <v>722</v>
      </c>
      <c r="AQ554" s="20">
        <v>46234</v>
      </c>
    </row>
    <row r="555" spans="1:43" x14ac:dyDescent="0.3">
      <c r="A555" t="s">
        <v>1523</v>
      </c>
      <c r="B555" t="s">
        <v>1524</v>
      </c>
      <c r="C555">
        <v>1</v>
      </c>
      <c r="D555" t="s">
        <v>255</v>
      </c>
      <c r="E555" t="s">
        <v>716</v>
      </c>
      <c r="F555" t="s">
        <v>717</v>
      </c>
      <c r="G555" t="s">
        <v>213</v>
      </c>
      <c r="H555" t="s">
        <v>214</v>
      </c>
      <c r="I555" t="s">
        <v>724</v>
      </c>
      <c r="J555" t="s">
        <v>725</v>
      </c>
      <c r="K555" t="s">
        <v>726</v>
      </c>
      <c r="L555" t="s">
        <v>719</v>
      </c>
      <c r="M555" t="s">
        <v>720</v>
      </c>
      <c r="N555">
        <v>1</v>
      </c>
      <c r="O555">
        <v>1</v>
      </c>
      <c r="P555">
        <v>1</v>
      </c>
      <c r="Q555">
        <v>1</v>
      </c>
      <c r="R555">
        <v>1</v>
      </c>
      <c r="S555">
        <v>1</v>
      </c>
      <c r="T555">
        <v>0</v>
      </c>
      <c r="U555">
        <v>0</v>
      </c>
      <c r="V555">
        <v>0</v>
      </c>
      <c r="W555" s="1">
        <v>2233986.15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2233986.15</v>
      </c>
      <c r="AF555" s="17">
        <v>44685</v>
      </c>
      <c r="AG555" s="17">
        <v>46511</v>
      </c>
      <c r="AH555" s="1">
        <v>2233986.15</v>
      </c>
      <c r="AI555" s="16">
        <f t="shared" si="32"/>
        <v>0.75890410958904109</v>
      </c>
      <c r="AJ555" s="16">
        <f t="shared" si="34"/>
        <v>5.0027397260273974</v>
      </c>
      <c r="AK555" s="19">
        <v>7.2566000000000005E-2</v>
      </c>
      <c r="AL555" s="16">
        <f t="shared" si="33"/>
        <v>0.75890410958904109</v>
      </c>
      <c r="AM555" s="16">
        <f t="shared" si="35"/>
        <v>5.0027397260273974</v>
      </c>
      <c r="AN555" s="19">
        <v>7.2566000000000005E-2</v>
      </c>
      <c r="AO555" t="s">
        <v>721</v>
      </c>
      <c r="AP555" t="s">
        <v>722</v>
      </c>
      <c r="AQ555" s="20">
        <v>46234</v>
      </c>
    </row>
    <row r="556" spans="1:43" x14ac:dyDescent="0.3">
      <c r="A556" t="s">
        <v>1525</v>
      </c>
      <c r="B556" t="s">
        <v>1526</v>
      </c>
      <c r="C556">
        <v>1</v>
      </c>
      <c r="D556" t="s">
        <v>255</v>
      </c>
      <c r="E556" t="s">
        <v>716</v>
      </c>
      <c r="F556" t="s">
        <v>717</v>
      </c>
      <c r="G556" t="s">
        <v>213</v>
      </c>
      <c r="H556" t="s">
        <v>214</v>
      </c>
      <c r="I556" t="s">
        <v>724</v>
      </c>
      <c r="J556" t="s">
        <v>725</v>
      </c>
      <c r="K556" t="s">
        <v>726</v>
      </c>
      <c r="L556" t="s">
        <v>719</v>
      </c>
      <c r="M556" t="s">
        <v>720</v>
      </c>
      <c r="N556">
        <v>1</v>
      </c>
      <c r="O556">
        <v>1</v>
      </c>
      <c r="P556">
        <v>1</v>
      </c>
      <c r="Q556">
        <v>1</v>
      </c>
      <c r="R556">
        <v>1</v>
      </c>
      <c r="S556">
        <v>1</v>
      </c>
      <c r="T556">
        <v>0</v>
      </c>
      <c r="U556">
        <v>0</v>
      </c>
      <c r="V556">
        <v>0</v>
      </c>
      <c r="W556" s="1">
        <v>16125.88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16125.88</v>
      </c>
      <c r="AF556" s="17">
        <v>44685</v>
      </c>
      <c r="AG556" s="17">
        <v>46511</v>
      </c>
      <c r="AH556" s="1">
        <v>16125.88</v>
      </c>
      <c r="AI556" s="16">
        <f t="shared" si="32"/>
        <v>0.75890410958904109</v>
      </c>
      <c r="AJ556" s="16">
        <f t="shared" si="34"/>
        <v>5.0027397260273974</v>
      </c>
      <c r="AK556" s="19">
        <v>7.2566000000000005E-2</v>
      </c>
      <c r="AL556" s="16">
        <f t="shared" si="33"/>
        <v>0.75890410958904109</v>
      </c>
      <c r="AM556" s="16">
        <f t="shared" si="35"/>
        <v>5.0027397260273974</v>
      </c>
      <c r="AN556" s="19">
        <v>7.2566000000000005E-2</v>
      </c>
      <c r="AO556" t="s">
        <v>721</v>
      </c>
      <c r="AP556" t="s">
        <v>722</v>
      </c>
      <c r="AQ556" s="20">
        <v>46234</v>
      </c>
    </row>
    <row r="557" spans="1:43" x14ac:dyDescent="0.3">
      <c r="A557" t="s">
        <v>1527</v>
      </c>
      <c r="B557" t="s">
        <v>1528</v>
      </c>
      <c r="C557">
        <v>4</v>
      </c>
      <c r="D557" t="s">
        <v>255</v>
      </c>
      <c r="E557" t="s">
        <v>716</v>
      </c>
      <c r="F557" t="s">
        <v>717</v>
      </c>
      <c r="G557" t="s">
        <v>215</v>
      </c>
      <c r="H557" t="s">
        <v>214</v>
      </c>
      <c r="I557" t="s">
        <v>832</v>
      </c>
      <c r="J557" t="s">
        <v>725</v>
      </c>
      <c r="K557" t="s">
        <v>833</v>
      </c>
      <c r="L557" t="s">
        <v>719</v>
      </c>
      <c r="M557" t="s">
        <v>720</v>
      </c>
      <c r="N557">
        <v>1</v>
      </c>
      <c r="O557">
        <v>1</v>
      </c>
      <c r="P557">
        <v>1</v>
      </c>
      <c r="Q557">
        <v>1</v>
      </c>
      <c r="R557">
        <v>1</v>
      </c>
      <c r="S557">
        <v>1</v>
      </c>
      <c r="T557">
        <v>0</v>
      </c>
      <c r="U557">
        <v>0</v>
      </c>
      <c r="V557">
        <v>0</v>
      </c>
      <c r="W557" s="1">
        <v>195511.25</v>
      </c>
      <c r="X557" s="1">
        <v>0</v>
      </c>
      <c r="Y557" s="1">
        <v>195511.25</v>
      </c>
      <c r="Z557" s="1">
        <v>767.38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7">
        <v>44769</v>
      </c>
      <c r="AG557" s="17">
        <v>46230</v>
      </c>
      <c r="AH557" s="1">
        <v>391022.5</v>
      </c>
      <c r="AI557" s="16">
        <f t="shared" si="32"/>
        <v>-1.0958904109589041E-2</v>
      </c>
      <c r="AJ557" s="16">
        <f t="shared" si="34"/>
        <v>4.0027397260273974</v>
      </c>
      <c r="AK557" s="19">
        <v>4.7100000000000003E-2</v>
      </c>
      <c r="AL557" s="16">
        <f t="shared" si="33"/>
        <v>-1.0958904109589041E-2</v>
      </c>
      <c r="AM557" s="16">
        <f t="shared" si="35"/>
        <v>4.0027397260273974</v>
      </c>
      <c r="AN557" s="19">
        <v>4.7100000000000003E-2</v>
      </c>
      <c r="AO557" t="s">
        <v>721</v>
      </c>
      <c r="AP557" t="s">
        <v>722</v>
      </c>
      <c r="AQ557" s="20">
        <v>46234</v>
      </c>
    </row>
    <row r="558" spans="1:43" x14ac:dyDescent="0.3">
      <c r="A558" t="s">
        <v>1529</v>
      </c>
      <c r="B558" t="s">
        <v>1528</v>
      </c>
      <c r="C558">
        <v>5</v>
      </c>
      <c r="D558" t="s">
        <v>255</v>
      </c>
      <c r="E558" t="s">
        <v>716</v>
      </c>
      <c r="F558" t="s">
        <v>717</v>
      </c>
      <c r="G558" t="s">
        <v>215</v>
      </c>
      <c r="H558" t="s">
        <v>214</v>
      </c>
      <c r="I558" t="s">
        <v>832</v>
      </c>
      <c r="J558" t="s">
        <v>725</v>
      </c>
      <c r="K558" t="s">
        <v>833</v>
      </c>
      <c r="L558" t="s">
        <v>719</v>
      </c>
      <c r="M558" t="s">
        <v>720</v>
      </c>
      <c r="N558">
        <v>1</v>
      </c>
      <c r="O558">
        <v>1</v>
      </c>
      <c r="P558">
        <v>1</v>
      </c>
      <c r="Q558">
        <v>1</v>
      </c>
      <c r="R558">
        <v>1</v>
      </c>
      <c r="S558">
        <v>1</v>
      </c>
      <c r="T558">
        <v>0</v>
      </c>
      <c r="U558">
        <v>0</v>
      </c>
      <c r="V558">
        <v>0</v>
      </c>
      <c r="W558" s="1">
        <v>915916</v>
      </c>
      <c r="X558" s="1">
        <v>0</v>
      </c>
      <c r="Y558" s="1">
        <v>0</v>
      </c>
      <c r="Z558" s="1">
        <v>3869.75</v>
      </c>
      <c r="AA558" s="1">
        <v>0</v>
      </c>
      <c r="AB558" s="1">
        <v>0</v>
      </c>
      <c r="AC558" s="1">
        <v>0</v>
      </c>
      <c r="AD558" s="1">
        <v>0</v>
      </c>
      <c r="AE558" s="1">
        <v>915916</v>
      </c>
      <c r="AF558" s="17">
        <v>44769</v>
      </c>
      <c r="AG558" s="17">
        <v>46595</v>
      </c>
      <c r="AH558" s="1">
        <v>915916</v>
      </c>
      <c r="AI558" s="16">
        <f t="shared" si="32"/>
        <v>0.989041095890411</v>
      </c>
      <c r="AJ558" s="16">
        <f t="shared" si="34"/>
        <v>5.0027397260273974</v>
      </c>
      <c r="AK558" s="19">
        <v>5.0700000000000002E-2</v>
      </c>
      <c r="AL558" s="16">
        <f t="shared" si="33"/>
        <v>0.989041095890411</v>
      </c>
      <c r="AM558" s="16">
        <f t="shared" si="35"/>
        <v>5.0027397260273974</v>
      </c>
      <c r="AN558" s="19">
        <v>5.0700000000000002E-2</v>
      </c>
      <c r="AO558" t="s">
        <v>721</v>
      </c>
      <c r="AP558" t="s">
        <v>722</v>
      </c>
      <c r="AQ558" s="20">
        <v>46234</v>
      </c>
    </row>
    <row r="559" spans="1:43" x14ac:dyDescent="0.3">
      <c r="A559" t="s">
        <v>1530</v>
      </c>
      <c r="B559" t="s">
        <v>1528</v>
      </c>
      <c r="C559">
        <v>6</v>
      </c>
      <c r="D559" t="s">
        <v>255</v>
      </c>
      <c r="E559" t="s">
        <v>716</v>
      </c>
      <c r="F559" t="s">
        <v>717</v>
      </c>
      <c r="G559" t="s">
        <v>215</v>
      </c>
      <c r="H559" t="s">
        <v>214</v>
      </c>
      <c r="I559" t="s">
        <v>832</v>
      </c>
      <c r="J559" t="s">
        <v>725</v>
      </c>
      <c r="K559" t="s">
        <v>833</v>
      </c>
      <c r="L559" t="s">
        <v>719</v>
      </c>
      <c r="M559" t="s">
        <v>720</v>
      </c>
      <c r="N559">
        <v>1</v>
      </c>
      <c r="O559">
        <v>1</v>
      </c>
      <c r="P559">
        <v>1</v>
      </c>
      <c r="Q559">
        <v>1</v>
      </c>
      <c r="R559">
        <v>1</v>
      </c>
      <c r="S559">
        <v>1</v>
      </c>
      <c r="T559">
        <v>0</v>
      </c>
      <c r="U559">
        <v>0</v>
      </c>
      <c r="V559">
        <v>0</v>
      </c>
      <c r="W559" s="1">
        <v>1192242.5</v>
      </c>
      <c r="X559" s="1">
        <v>0</v>
      </c>
      <c r="Y559" s="1">
        <v>0</v>
      </c>
      <c r="Z559" s="1">
        <v>5325.35</v>
      </c>
      <c r="AA559" s="1">
        <v>0</v>
      </c>
      <c r="AB559" s="1">
        <v>0</v>
      </c>
      <c r="AC559" s="1">
        <v>0</v>
      </c>
      <c r="AD559" s="1">
        <v>0</v>
      </c>
      <c r="AE559" s="1">
        <v>1192242.5</v>
      </c>
      <c r="AF559" s="17">
        <v>44769</v>
      </c>
      <c r="AG559" s="17">
        <v>46961</v>
      </c>
      <c r="AH559" s="1">
        <v>1192242.5</v>
      </c>
      <c r="AI559" s="16">
        <f t="shared" si="32"/>
        <v>1.9917808219178081</v>
      </c>
      <c r="AJ559" s="16">
        <f t="shared" si="34"/>
        <v>6.0054794520547947</v>
      </c>
      <c r="AK559" s="19">
        <v>5.3600000000000002E-2</v>
      </c>
      <c r="AL559" s="16">
        <f t="shared" si="33"/>
        <v>1.9917808219178081</v>
      </c>
      <c r="AM559" s="16">
        <f t="shared" si="35"/>
        <v>6.0054794520547947</v>
      </c>
      <c r="AN559" s="19">
        <v>5.3600000000000002E-2</v>
      </c>
      <c r="AO559" t="s">
        <v>721</v>
      </c>
      <c r="AP559" t="s">
        <v>722</v>
      </c>
      <c r="AQ559" s="20">
        <v>46234</v>
      </c>
    </row>
    <row r="560" spans="1:43" x14ac:dyDescent="0.3">
      <c r="A560" t="s">
        <v>1531</v>
      </c>
      <c r="B560" t="s">
        <v>1528</v>
      </c>
      <c r="C560">
        <v>7</v>
      </c>
      <c r="D560" t="s">
        <v>255</v>
      </c>
      <c r="E560" t="s">
        <v>716</v>
      </c>
      <c r="F560" t="s">
        <v>717</v>
      </c>
      <c r="G560" t="s">
        <v>215</v>
      </c>
      <c r="H560" t="s">
        <v>214</v>
      </c>
      <c r="I560" t="s">
        <v>832</v>
      </c>
      <c r="J560" t="s">
        <v>725</v>
      </c>
      <c r="K560" t="s">
        <v>833</v>
      </c>
      <c r="L560" t="s">
        <v>719</v>
      </c>
      <c r="M560" t="s">
        <v>720</v>
      </c>
      <c r="N560">
        <v>1</v>
      </c>
      <c r="O560">
        <v>1</v>
      </c>
      <c r="P560">
        <v>1</v>
      </c>
      <c r="Q560">
        <v>1</v>
      </c>
      <c r="R560">
        <v>1</v>
      </c>
      <c r="S560">
        <v>1</v>
      </c>
      <c r="T560">
        <v>0</v>
      </c>
      <c r="U560">
        <v>0</v>
      </c>
      <c r="V560">
        <v>0</v>
      </c>
      <c r="W560" s="1">
        <v>1209352.5</v>
      </c>
      <c r="X560" s="1">
        <v>0</v>
      </c>
      <c r="Y560" s="1">
        <v>0</v>
      </c>
      <c r="Z560" s="1">
        <v>5683.96</v>
      </c>
      <c r="AA560" s="1">
        <v>0</v>
      </c>
      <c r="AB560" s="1">
        <v>0</v>
      </c>
      <c r="AC560" s="1">
        <v>0</v>
      </c>
      <c r="AD560" s="1">
        <v>0</v>
      </c>
      <c r="AE560" s="1">
        <v>1209352.5</v>
      </c>
      <c r="AF560" s="17">
        <v>44769</v>
      </c>
      <c r="AG560" s="17">
        <v>47326</v>
      </c>
      <c r="AH560" s="1">
        <v>1209352.5</v>
      </c>
      <c r="AI560" s="16">
        <f t="shared" si="32"/>
        <v>2.9917808219178084</v>
      </c>
      <c r="AJ560" s="16">
        <f t="shared" si="34"/>
        <v>7.0054794520547947</v>
      </c>
      <c r="AK560" s="19">
        <v>5.7881000000000002E-2</v>
      </c>
      <c r="AL560" s="16">
        <f t="shared" si="33"/>
        <v>2.9917808219178084</v>
      </c>
      <c r="AM560" s="16">
        <f t="shared" si="35"/>
        <v>7.0054794520547947</v>
      </c>
      <c r="AN560" s="19">
        <v>5.7881000000000002E-2</v>
      </c>
      <c r="AO560" t="s">
        <v>721</v>
      </c>
      <c r="AP560" t="s">
        <v>722</v>
      </c>
      <c r="AQ560" s="20">
        <v>46234</v>
      </c>
    </row>
    <row r="561" spans="1:43" x14ac:dyDescent="0.3">
      <c r="A561" t="s">
        <v>1532</v>
      </c>
      <c r="B561" t="s">
        <v>1528</v>
      </c>
      <c r="C561">
        <v>8</v>
      </c>
      <c r="D561" t="s">
        <v>255</v>
      </c>
      <c r="E561" t="s">
        <v>716</v>
      </c>
      <c r="F561" t="s">
        <v>717</v>
      </c>
      <c r="G561" t="s">
        <v>215</v>
      </c>
      <c r="H561" t="s">
        <v>214</v>
      </c>
      <c r="I561" t="s">
        <v>832</v>
      </c>
      <c r="J561" t="s">
        <v>725</v>
      </c>
      <c r="K561" t="s">
        <v>833</v>
      </c>
      <c r="L561" t="s">
        <v>719</v>
      </c>
      <c r="M561" t="s">
        <v>720</v>
      </c>
      <c r="N561">
        <v>1</v>
      </c>
      <c r="O561">
        <v>1</v>
      </c>
      <c r="P561">
        <v>1</v>
      </c>
      <c r="Q561">
        <v>1</v>
      </c>
      <c r="R561">
        <v>1</v>
      </c>
      <c r="S561">
        <v>1</v>
      </c>
      <c r="T561">
        <v>0</v>
      </c>
      <c r="U561">
        <v>0</v>
      </c>
      <c r="V561">
        <v>0</v>
      </c>
      <c r="W561" s="1">
        <v>53100</v>
      </c>
      <c r="X561" s="1">
        <v>0</v>
      </c>
      <c r="Y561" s="1">
        <v>0</v>
      </c>
      <c r="Z561" s="1">
        <v>262.39999999999998</v>
      </c>
      <c r="AA561" s="1">
        <v>0</v>
      </c>
      <c r="AB561" s="1">
        <v>0</v>
      </c>
      <c r="AC561" s="1">
        <v>0</v>
      </c>
      <c r="AD561" s="1">
        <v>0</v>
      </c>
      <c r="AE561" s="1">
        <v>53100</v>
      </c>
      <c r="AF561" s="17">
        <v>44769</v>
      </c>
      <c r="AG561" s="17">
        <v>47691</v>
      </c>
      <c r="AH561" s="1">
        <v>53100</v>
      </c>
      <c r="AI561" s="16">
        <f t="shared" si="32"/>
        <v>3.9917808219178084</v>
      </c>
      <c r="AJ561" s="16">
        <f t="shared" si="34"/>
        <v>8.0054794520547947</v>
      </c>
      <c r="AK561" s="19">
        <v>5.9299999999999999E-2</v>
      </c>
      <c r="AL561" s="16">
        <f t="shared" si="33"/>
        <v>3.9917808219178084</v>
      </c>
      <c r="AM561" s="16">
        <f t="shared" si="35"/>
        <v>8.0054794520547947</v>
      </c>
      <c r="AN561" s="19">
        <v>5.9299999999999999E-2</v>
      </c>
      <c r="AO561" t="s">
        <v>721</v>
      </c>
      <c r="AP561" t="s">
        <v>722</v>
      </c>
      <c r="AQ561" s="20">
        <v>46234</v>
      </c>
    </row>
    <row r="562" spans="1:43" x14ac:dyDescent="0.3">
      <c r="A562" t="s">
        <v>1533</v>
      </c>
      <c r="B562" t="s">
        <v>1534</v>
      </c>
      <c r="C562">
        <v>1</v>
      </c>
      <c r="D562" t="s">
        <v>255</v>
      </c>
      <c r="E562" t="s">
        <v>716</v>
      </c>
      <c r="F562" t="s">
        <v>717</v>
      </c>
      <c r="G562" t="s">
        <v>213</v>
      </c>
      <c r="H562" t="s">
        <v>214</v>
      </c>
      <c r="I562" t="s">
        <v>724</v>
      </c>
      <c r="J562" t="s">
        <v>725</v>
      </c>
      <c r="K562" t="s">
        <v>726</v>
      </c>
      <c r="L562" t="s">
        <v>719</v>
      </c>
      <c r="M562" t="s">
        <v>720</v>
      </c>
      <c r="N562">
        <v>1</v>
      </c>
      <c r="O562">
        <v>1</v>
      </c>
      <c r="P562">
        <v>1</v>
      </c>
      <c r="Q562">
        <v>1</v>
      </c>
      <c r="R562">
        <v>1</v>
      </c>
      <c r="S562">
        <v>1</v>
      </c>
      <c r="T562">
        <v>0</v>
      </c>
      <c r="U562">
        <v>0</v>
      </c>
      <c r="V562">
        <v>0</v>
      </c>
      <c r="W562" s="1">
        <v>786165.73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786165.73</v>
      </c>
      <c r="AF562" s="17">
        <v>44685</v>
      </c>
      <c r="AG562" s="17">
        <v>46511</v>
      </c>
      <c r="AH562" s="1">
        <v>786165.73</v>
      </c>
      <c r="AI562" s="16">
        <f t="shared" si="32"/>
        <v>0.75890410958904109</v>
      </c>
      <c r="AJ562" s="16">
        <f t="shared" si="34"/>
        <v>5.0027397260273974</v>
      </c>
      <c r="AK562" s="19">
        <v>7.2566000000000005E-2</v>
      </c>
      <c r="AL562" s="16">
        <f t="shared" si="33"/>
        <v>0.75890410958904109</v>
      </c>
      <c r="AM562" s="16">
        <f t="shared" si="35"/>
        <v>5.0027397260273974</v>
      </c>
      <c r="AN562" s="19">
        <v>7.2566000000000005E-2</v>
      </c>
      <c r="AO562" t="s">
        <v>721</v>
      </c>
      <c r="AP562" t="s">
        <v>722</v>
      </c>
      <c r="AQ562" s="20">
        <v>46234</v>
      </c>
    </row>
    <row r="563" spans="1:43" x14ac:dyDescent="0.3">
      <c r="A563" t="s">
        <v>1535</v>
      </c>
      <c r="B563" t="s">
        <v>1536</v>
      </c>
      <c r="C563">
        <v>1</v>
      </c>
      <c r="D563" t="s">
        <v>255</v>
      </c>
      <c r="E563" t="s">
        <v>716</v>
      </c>
      <c r="F563" t="s">
        <v>717</v>
      </c>
      <c r="G563" t="s">
        <v>213</v>
      </c>
      <c r="H563" t="s">
        <v>214</v>
      </c>
      <c r="I563" t="s">
        <v>724</v>
      </c>
      <c r="J563" t="s">
        <v>725</v>
      </c>
      <c r="K563" t="s">
        <v>726</v>
      </c>
      <c r="L563" t="s">
        <v>719</v>
      </c>
      <c r="M563" t="s">
        <v>720</v>
      </c>
      <c r="N563">
        <v>1</v>
      </c>
      <c r="O563">
        <v>1</v>
      </c>
      <c r="P563">
        <v>1</v>
      </c>
      <c r="Q563">
        <v>1</v>
      </c>
      <c r="R563">
        <v>1</v>
      </c>
      <c r="S563">
        <v>1</v>
      </c>
      <c r="T563">
        <v>0</v>
      </c>
      <c r="U563">
        <v>0</v>
      </c>
      <c r="V563">
        <v>0</v>
      </c>
      <c r="W563" s="1">
        <v>1263119.95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1263119.95</v>
      </c>
      <c r="AF563" s="17">
        <v>44685</v>
      </c>
      <c r="AG563" s="17">
        <v>46511</v>
      </c>
      <c r="AH563" s="1">
        <v>1263119.95</v>
      </c>
      <c r="AI563" s="16">
        <f t="shared" si="32"/>
        <v>0.75890410958904109</v>
      </c>
      <c r="AJ563" s="16">
        <f t="shared" si="34"/>
        <v>5.0027397260273974</v>
      </c>
      <c r="AK563" s="19">
        <v>7.2566000000000005E-2</v>
      </c>
      <c r="AL563" s="16">
        <f t="shared" si="33"/>
        <v>0.75890410958904109</v>
      </c>
      <c r="AM563" s="16">
        <f t="shared" si="35"/>
        <v>5.0027397260273974</v>
      </c>
      <c r="AN563" s="19">
        <v>7.2566000000000005E-2</v>
      </c>
      <c r="AO563" t="s">
        <v>721</v>
      </c>
      <c r="AP563" t="s">
        <v>722</v>
      </c>
      <c r="AQ563" s="20">
        <v>46234</v>
      </c>
    </row>
    <row r="564" spans="1:43" x14ac:dyDescent="0.3">
      <c r="A564" t="s">
        <v>1537</v>
      </c>
      <c r="B564" t="s">
        <v>1538</v>
      </c>
      <c r="C564">
        <v>1</v>
      </c>
      <c r="D564" t="s">
        <v>255</v>
      </c>
      <c r="E564" t="s">
        <v>716</v>
      </c>
      <c r="F564" t="s">
        <v>717</v>
      </c>
      <c r="G564" t="s">
        <v>213</v>
      </c>
      <c r="H564" t="s">
        <v>214</v>
      </c>
      <c r="I564" t="s">
        <v>724</v>
      </c>
      <c r="J564" t="s">
        <v>725</v>
      </c>
      <c r="K564" t="s">
        <v>726</v>
      </c>
      <c r="L564" t="s">
        <v>719</v>
      </c>
      <c r="M564" t="s">
        <v>720</v>
      </c>
      <c r="N564">
        <v>1</v>
      </c>
      <c r="O564">
        <v>1</v>
      </c>
      <c r="P564">
        <v>1</v>
      </c>
      <c r="Q564">
        <v>1</v>
      </c>
      <c r="R564">
        <v>1</v>
      </c>
      <c r="S564">
        <v>1</v>
      </c>
      <c r="T564">
        <v>0</v>
      </c>
      <c r="U564">
        <v>0</v>
      </c>
      <c r="V564">
        <v>0</v>
      </c>
      <c r="W564" s="1">
        <v>103231.64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103231.64</v>
      </c>
      <c r="AF564" s="17">
        <v>44685</v>
      </c>
      <c r="AG564" s="17">
        <v>46511</v>
      </c>
      <c r="AH564" s="1">
        <v>103231.64</v>
      </c>
      <c r="AI564" s="16">
        <f t="shared" si="32"/>
        <v>0.75890410958904109</v>
      </c>
      <c r="AJ564" s="16">
        <f t="shared" si="34"/>
        <v>5.0027397260273974</v>
      </c>
      <c r="AK564" s="19">
        <v>7.2566000000000005E-2</v>
      </c>
      <c r="AL564" s="16">
        <f t="shared" si="33"/>
        <v>0.75890410958904109</v>
      </c>
      <c r="AM564" s="16">
        <f t="shared" si="35"/>
        <v>5.0027397260273974</v>
      </c>
      <c r="AN564" s="19">
        <v>7.2566000000000005E-2</v>
      </c>
      <c r="AO564" t="s">
        <v>721</v>
      </c>
      <c r="AP564" t="s">
        <v>722</v>
      </c>
      <c r="AQ564" s="20">
        <v>46234</v>
      </c>
    </row>
    <row r="565" spans="1:43" x14ac:dyDescent="0.3">
      <c r="A565" t="s">
        <v>1539</v>
      </c>
      <c r="B565" t="s">
        <v>1540</v>
      </c>
      <c r="C565">
        <v>1</v>
      </c>
      <c r="D565" t="s">
        <v>255</v>
      </c>
      <c r="E565" t="s">
        <v>716</v>
      </c>
      <c r="F565" t="s">
        <v>717</v>
      </c>
      <c r="G565" t="s">
        <v>213</v>
      </c>
      <c r="H565" t="s">
        <v>214</v>
      </c>
      <c r="I565" t="s">
        <v>724</v>
      </c>
      <c r="J565" t="s">
        <v>725</v>
      </c>
      <c r="K565" t="s">
        <v>726</v>
      </c>
      <c r="L565" t="s">
        <v>719</v>
      </c>
      <c r="M565" t="s">
        <v>720</v>
      </c>
      <c r="N565">
        <v>1</v>
      </c>
      <c r="O565">
        <v>1</v>
      </c>
      <c r="P565">
        <v>1</v>
      </c>
      <c r="Q565">
        <v>1</v>
      </c>
      <c r="R565">
        <v>1</v>
      </c>
      <c r="S565">
        <v>1</v>
      </c>
      <c r="T565">
        <v>0</v>
      </c>
      <c r="U565">
        <v>0</v>
      </c>
      <c r="V565">
        <v>0</v>
      </c>
      <c r="W565" s="1">
        <v>394046.67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394046.67</v>
      </c>
      <c r="AF565" s="17">
        <v>44685</v>
      </c>
      <c r="AG565" s="17">
        <v>46511</v>
      </c>
      <c r="AH565" s="1">
        <v>394046.67</v>
      </c>
      <c r="AI565" s="16">
        <f t="shared" si="32"/>
        <v>0.75890410958904109</v>
      </c>
      <c r="AJ565" s="16">
        <f t="shared" si="34"/>
        <v>5.0027397260273974</v>
      </c>
      <c r="AK565" s="19">
        <v>7.2566000000000005E-2</v>
      </c>
      <c r="AL565" s="16">
        <f t="shared" si="33"/>
        <v>0.75890410958904109</v>
      </c>
      <c r="AM565" s="16">
        <f t="shared" si="35"/>
        <v>5.0027397260273974</v>
      </c>
      <c r="AN565" s="19">
        <v>7.2566000000000005E-2</v>
      </c>
      <c r="AO565" t="s">
        <v>721</v>
      </c>
      <c r="AP565" t="s">
        <v>722</v>
      </c>
      <c r="AQ565" s="20">
        <v>46234</v>
      </c>
    </row>
    <row r="566" spans="1:43" x14ac:dyDescent="0.3">
      <c r="A566" t="s">
        <v>1541</v>
      </c>
      <c r="B566" t="s">
        <v>1542</v>
      </c>
      <c r="C566">
        <v>1</v>
      </c>
      <c r="D566" t="s">
        <v>255</v>
      </c>
      <c r="E566" t="s">
        <v>716</v>
      </c>
      <c r="F566" t="s">
        <v>717</v>
      </c>
      <c r="G566" t="s">
        <v>213</v>
      </c>
      <c r="H566" t="s">
        <v>214</v>
      </c>
      <c r="I566" t="s">
        <v>724</v>
      </c>
      <c r="J566" t="s">
        <v>725</v>
      </c>
      <c r="K566" t="s">
        <v>726</v>
      </c>
      <c r="L566" t="s">
        <v>719</v>
      </c>
      <c r="M566" t="s">
        <v>720</v>
      </c>
      <c r="N566">
        <v>1</v>
      </c>
      <c r="O566">
        <v>1</v>
      </c>
      <c r="P566">
        <v>1</v>
      </c>
      <c r="Q566">
        <v>1</v>
      </c>
      <c r="R566">
        <v>1</v>
      </c>
      <c r="S566">
        <v>1</v>
      </c>
      <c r="T566">
        <v>0</v>
      </c>
      <c r="U566">
        <v>0</v>
      </c>
      <c r="V566">
        <v>0</v>
      </c>
      <c r="W566" s="1">
        <v>811482.02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811482.02</v>
      </c>
      <c r="AF566" s="17">
        <v>44685</v>
      </c>
      <c r="AG566" s="17">
        <v>46511</v>
      </c>
      <c r="AH566" s="1">
        <v>811482.02</v>
      </c>
      <c r="AI566" s="16">
        <f t="shared" si="32"/>
        <v>0.75890410958904109</v>
      </c>
      <c r="AJ566" s="16">
        <f t="shared" si="34"/>
        <v>5.0027397260273974</v>
      </c>
      <c r="AK566" s="19">
        <v>7.1294999999999997E-2</v>
      </c>
      <c r="AL566" s="16">
        <f t="shared" si="33"/>
        <v>0.75890410958904109</v>
      </c>
      <c r="AM566" s="16">
        <f t="shared" si="35"/>
        <v>5.0027397260273974</v>
      </c>
      <c r="AN566" s="19">
        <v>7.1294999999999997E-2</v>
      </c>
      <c r="AO566" t="s">
        <v>721</v>
      </c>
      <c r="AP566" t="s">
        <v>722</v>
      </c>
      <c r="AQ566" s="20">
        <v>46234</v>
      </c>
    </row>
    <row r="567" spans="1:43" x14ac:dyDescent="0.3">
      <c r="A567" t="s">
        <v>1543</v>
      </c>
      <c r="B567" t="s">
        <v>1544</v>
      </c>
      <c r="C567">
        <v>1</v>
      </c>
      <c r="D567" t="s">
        <v>255</v>
      </c>
      <c r="E567" t="s">
        <v>716</v>
      </c>
      <c r="F567" t="s">
        <v>717</v>
      </c>
      <c r="G567" t="s">
        <v>213</v>
      </c>
      <c r="H567" t="s">
        <v>214</v>
      </c>
      <c r="I567" t="s">
        <v>724</v>
      </c>
      <c r="J567" t="s">
        <v>725</v>
      </c>
      <c r="K567" t="s">
        <v>726</v>
      </c>
      <c r="L567" t="s">
        <v>719</v>
      </c>
      <c r="M567" t="s">
        <v>720</v>
      </c>
      <c r="N567">
        <v>1</v>
      </c>
      <c r="O567">
        <v>1</v>
      </c>
      <c r="P567">
        <v>1</v>
      </c>
      <c r="Q567">
        <v>1</v>
      </c>
      <c r="R567">
        <v>1</v>
      </c>
      <c r="S567">
        <v>1</v>
      </c>
      <c r="T567">
        <v>0</v>
      </c>
      <c r="U567">
        <v>0</v>
      </c>
      <c r="V567">
        <v>0</v>
      </c>
      <c r="W567" s="1">
        <v>706413.36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706413.36</v>
      </c>
      <c r="AF567" s="17">
        <v>44685</v>
      </c>
      <c r="AG567" s="17">
        <v>46511</v>
      </c>
      <c r="AH567" s="1">
        <v>706413.36</v>
      </c>
      <c r="AI567" s="16">
        <f t="shared" si="32"/>
        <v>0.75890410958904109</v>
      </c>
      <c r="AJ567" s="16">
        <f t="shared" si="34"/>
        <v>5.0027397260273974</v>
      </c>
      <c r="AK567" s="19">
        <v>7.1294999999999997E-2</v>
      </c>
      <c r="AL567" s="16">
        <f t="shared" si="33"/>
        <v>0.75890410958904109</v>
      </c>
      <c r="AM567" s="16">
        <f t="shared" si="35"/>
        <v>5.0027397260273974</v>
      </c>
      <c r="AN567" s="19">
        <v>7.1294999999999997E-2</v>
      </c>
      <c r="AO567" t="s">
        <v>721</v>
      </c>
      <c r="AP567" t="s">
        <v>722</v>
      </c>
      <c r="AQ567" s="20">
        <v>46234</v>
      </c>
    </row>
    <row r="568" spans="1:43" x14ac:dyDescent="0.3">
      <c r="A568" t="s">
        <v>1545</v>
      </c>
      <c r="B568" t="s">
        <v>1546</v>
      </c>
      <c r="C568">
        <v>1</v>
      </c>
      <c r="D568" t="s">
        <v>255</v>
      </c>
      <c r="E568" t="s">
        <v>716</v>
      </c>
      <c r="F568" t="s">
        <v>717</v>
      </c>
      <c r="G568" t="s">
        <v>213</v>
      </c>
      <c r="H568" t="s">
        <v>214</v>
      </c>
      <c r="I568" t="s">
        <v>724</v>
      </c>
      <c r="J568" t="s">
        <v>725</v>
      </c>
      <c r="K568" t="s">
        <v>726</v>
      </c>
      <c r="L568" t="s">
        <v>719</v>
      </c>
      <c r="M568" t="s">
        <v>720</v>
      </c>
      <c r="N568">
        <v>1</v>
      </c>
      <c r="O568">
        <v>1</v>
      </c>
      <c r="P568">
        <v>1</v>
      </c>
      <c r="Q568">
        <v>1</v>
      </c>
      <c r="R568">
        <v>1</v>
      </c>
      <c r="S568">
        <v>1</v>
      </c>
      <c r="T568">
        <v>0</v>
      </c>
      <c r="U568">
        <v>0</v>
      </c>
      <c r="V568">
        <v>0</v>
      </c>
      <c r="W568" s="1">
        <v>247534.93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247534.93</v>
      </c>
      <c r="AF568" s="17">
        <v>44685</v>
      </c>
      <c r="AG568" s="17">
        <v>46511</v>
      </c>
      <c r="AH568" s="1">
        <v>247534.93</v>
      </c>
      <c r="AI568" s="16">
        <f t="shared" si="32"/>
        <v>0.75890410958904109</v>
      </c>
      <c r="AJ568" s="16">
        <f t="shared" si="34"/>
        <v>5.0027397260273974</v>
      </c>
      <c r="AK568" s="19">
        <v>7.1294999999999997E-2</v>
      </c>
      <c r="AL568" s="16">
        <f t="shared" si="33"/>
        <v>0.75890410958904109</v>
      </c>
      <c r="AM568" s="16">
        <f t="shared" si="35"/>
        <v>5.0027397260273974</v>
      </c>
      <c r="AN568" s="19">
        <v>7.1294999999999997E-2</v>
      </c>
      <c r="AO568" t="s">
        <v>721</v>
      </c>
      <c r="AP568" t="s">
        <v>722</v>
      </c>
      <c r="AQ568" s="20">
        <v>46234</v>
      </c>
    </row>
    <row r="569" spans="1:43" x14ac:dyDescent="0.3">
      <c r="A569" t="s">
        <v>1547</v>
      </c>
      <c r="B569" t="s">
        <v>1548</v>
      </c>
      <c r="C569">
        <v>1</v>
      </c>
      <c r="D569" t="s">
        <v>255</v>
      </c>
      <c r="E569" t="s">
        <v>716</v>
      </c>
      <c r="F569" t="s">
        <v>717</v>
      </c>
      <c r="G569" t="s">
        <v>213</v>
      </c>
      <c r="H569" t="s">
        <v>214</v>
      </c>
      <c r="I569" t="s">
        <v>724</v>
      </c>
      <c r="J569" t="s">
        <v>725</v>
      </c>
      <c r="K569" t="s">
        <v>726</v>
      </c>
      <c r="L569" t="s">
        <v>719</v>
      </c>
      <c r="M569" t="s">
        <v>720</v>
      </c>
      <c r="N569">
        <v>1</v>
      </c>
      <c r="O569">
        <v>1</v>
      </c>
      <c r="P569">
        <v>1</v>
      </c>
      <c r="Q569">
        <v>1</v>
      </c>
      <c r="R569">
        <v>1</v>
      </c>
      <c r="S569">
        <v>1</v>
      </c>
      <c r="T569">
        <v>0</v>
      </c>
      <c r="U569">
        <v>0</v>
      </c>
      <c r="V569">
        <v>0</v>
      </c>
      <c r="W569" s="1">
        <v>106877.92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106877.92</v>
      </c>
      <c r="AF569" s="17">
        <v>44685</v>
      </c>
      <c r="AG569" s="17">
        <v>46511</v>
      </c>
      <c r="AH569" s="1">
        <v>106877.92</v>
      </c>
      <c r="AI569" s="16">
        <f t="shared" si="32"/>
        <v>0.75890410958904109</v>
      </c>
      <c r="AJ569" s="16">
        <f t="shared" si="34"/>
        <v>5.0027397260273974</v>
      </c>
      <c r="AK569" s="19">
        <v>7.1294999999999997E-2</v>
      </c>
      <c r="AL569" s="16">
        <f t="shared" si="33"/>
        <v>0.75890410958904109</v>
      </c>
      <c r="AM569" s="16">
        <f t="shared" si="35"/>
        <v>5.0027397260273974</v>
      </c>
      <c r="AN569" s="19">
        <v>7.1294999999999997E-2</v>
      </c>
      <c r="AO569" t="s">
        <v>721</v>
      </c>
      <c r="AP569" t="s">
        <v>722</v>
      </c>
      <c r="AQ569" s="20">
        <v>46234</v>
      </c>
    </row>
    <row r="570" spans="1:43" x14ac:dyDescent="0.3">
      <c r="A570" t="s">
        <v>1549</v>
      </c>
      <c r="B570" t="s">
        <v>1550</v>
      </c>
      <c r="C570">
        <v>10</v>
      </c>
      <c r="D570" t="s">
        <v>255</v>
      </c>
      <c r="E570" t="s">
        <v>716</v>
      </c>
      <c r="F570" t="s">
        <v>717</v>
      </c>
      <c r="G570" t="s">
        <v>215</v>
      </c>
      <c r="H570" t="s">
        <v>214</v>
      </c>
      <c r="I570" t="s">
        <v>832</v>
      </c>
      <c r="J570" t="s">
        <v>725</v>
      </c>
      <c r="K570" t="s">
        <v>833</v>
      </c>
      <c r="L570" t="s">
        <v>719</v>
      </c>
      <c r="M570" t="s">
        <v>720</v>
      </c>
      <c r="N570">
        <v>1</v>
      </c>
      <c r="O570">
        <v>1</v>
      </c>
      <c r="P570">
        <v>1</v>
      </c>
      <c r="Q570">
        <v>1</v>
      </c>
      <c r="R570">
        <v>1</v>
      </c>
      <c r="S570">
        <v>1</v>
      </c>
      <c r="T570">
        <v>0</v>
      </c>
      <c r="U570">
        <v>0</v>
      </c>
      <c r="V570">
        <v>0</v>
      </c>
      <c r="W570" s="1">
        <v>106200</v>
      </c>
      <c r="X570" s="1">
        <v>0</v>
      </c>
      <c r="Y570" s="1">
        <v>0</v>
      </c>
      <c r="Z570" s="1">
        <v>575.25</v>
      </c>
      <c r="AA570" s="1">
        <v>0</v>
      </c>
      <c r="AB570" s="1">
        <v>0</v>
      </c>
      <c r="AC570" s="1">
        <v>0</v>
      </c>
      <c r="AD570" s="1">
        <v>0</v>
      </c>
      <c r="AE570" s="1">
        <v>106200</v>
      </c>
      <c r="AF570" s="17">
        <v>44781</v>
      </c>
      <c r="AG570" s="17">
        <v>48434</v>
      </c>
      <c r="AH570" s="1">
        <v>106200</v>
      </c>
      <c r="AI570" s="16">
        <f t="shared" si="32"/>
        <v>6.0273972602739727</v>
      </c>
      <c r="AJ570" s="16">
        <f t="shared" si="34"/>
        <v>10.008219178082191</v>
      </c>
      <c r="AK570" s="19">
        <v>6.5000000000000002E-2</v>
      </c>
      <c r="AL570" s="16">
        <f t="shared" si="33"/>
        <v>6.0273972602739727</v>
      </c>
      <c r="AM570" s="16">
        <f t="shared" si="35"/>
        <v>10.008219178082191</v>
      </c>
      <c r="AN570" s="19">
        <v>6.5000000000000002E-2</v>
      </c>
      <c r="AO570" t="s">
        <v>721</v>
      </c>
      <c r="AP570" t="s">
        <v>722</v>
      </c>
      <c r="AQ570" s="20">
        <v>46234</v>
      </c>
    </row>
    <row r="571" spans="1:43" x14ac:dyDescent="0.3">
      <c r="A571" t="s">
        <v>1551</v>
      </c>
      <c r="B571" t="s">
        <v>1550</v>
      </c>
      <c r="C571">
        <v>4</v>
      </c>
      <c r="D571" t="s">
        <v>255</v>
      </c>
      <c r="E571" t="s">
        <v>716</v>
      </c>
      <c r="F571" t="s">
        <v>717</v>
      </c>
      <c r="G571" t="s">
        <v>215</v>
      </c>
      <c r="H571" t="s">
        <v>214</v>
      </c>
      <c r="I571" t="s">
        <v>832</v>
      </c>
      <c r="J571" t="s">
        <v>725</v>
      </c>
      <c r="K571" t="s">
        <v>833</v>
      </c>
      <c r="L571" t="s">
        <v>719</v>
      </c>
      <c r="M571" t="s">
        <v>720</v>
      </c>
      <c r="N571">
        <v>1</v>
      </c>
      <c r="O571">
        <v>1</v>
      </c>
      <c r="P571">
        <v>1</v>
      </c>
      <c r="Q571">
        <v>1</v>
      </c>
      <c r="R571">
        <v>1</v>
      </c>
      <c r="S571">
        <v>1</v>
      </c>
      <c r="T571">
        <v>0</v>
      </c>
      <c r="U571">
        <v>0</v>
      </c>
      <c r="V571">
        <v>0</v>
      </c>
      <c r="W571" s="1">
        <v>239318.75</v>
      </c>
      <c r="X571" s="1">
        <v>0</v>
      </c>
      <c r="Y571" s="1">
        <v>0</v>
      </c>
      <c r="Z571" s="1">
        <v>939.33</v>
      </c>
      <c r="AA571" s="1">
        <v>0</v>
      </c>
      <c r="AB571" s="1">
        <v>0</v>
      </c>
      <c r="AC571" s="1">
        <v>0</v>
      </c>
      <c r="AD571" s="1">
        <v>0</v>
      </c>
      <c r="AE571" s="1">
        <v>239318.75</v>
      </c>
      <c r="AF571" s="17">
        <v>44781</v>
      </c>
      <c r="AG571" s="17">
        <v>46242</v>
      </c>
      <c r="AH571" s="1">
        <v>478637.5</v>
      </c>
      <c r="AI571" s="16">
        <f t="shared" si="32"/>
        <v>2.1917808219178082E-2</v>
      </c>
      <c r="AJ571" s="16">
        <f t="shared" si="34"/>
        <v>4.0027397260273974</v>
      </c>
      <c r="AK571" s="19">
        <v>4.7100000000000003E-2</v>
      </c>
      <c r="AL571" s="16">
        <f t="shared" si="33"/>
        <v>2.1917808219178082E-2</v>
      </c>
      <c r="AM571" s="16">
        <f t="shared" si="35"/>
        <v>4.0027397260273974</v>
      </c>
      <c r="AN571" s="19">
        <v>4.7100000000000003E-2</v>
      </c>
      <c r="AO571" t="s">
        <v>721</v>
      </c>
      <c r="AP571" t="s">
        <v>722</v>
      </c>
      <c r="AQ571" s="20">
        <v>46234</v>
      </c>
    </row>
    <row r="572" spans="1:43" x14ac:dyDescent="0.3">
      <c r="A572" t="s">
        <v>1552</v>
      </c>
      <c r="B572" t="s">
        <v>1550</v>
      </c>
      <c r="C572">
        <v>5</v>
      </c>
      <c r="D572" t="s">
        <v>255</v>
      </c>
      <c r="E572" t="s">
        <v>716</v>
      </c>
      <c r="F572" t="s">
        <v>717</v>
      </c>
      <c r="G572" t="s">
        <v>215</v>
      </c>
      <c r="H572" t="s">
        <v>214</v>
      </c>
      <c r="I572" t="s">
        <v>832</v>
      </c>
      <c r="J572" t="s">
        <v>725</v>
      </c>
      <c r="K572" t="s">
        <v>833</v>
      </c>
      <c r="L572" t="s">
        <v>719</v>
      </c>
      <c r="M572" t="s">
        <v>720</v>
      </c>
      <c r="N572">
        <v>1</v>
      </c>
      <c r="O572">
        <v>1</v>
      </c>
      <c r="P572">
        <v>1</v>
      </c>
      <c r="Q572">
        <v>1</v>
      </c>
      <c r="R572">
        <v>1</v>
      </c>
      <c r="S572">
        <v>1</v>
      </c>
      <c r="T572">
        <v>0</v>
      </c>
      <c r="U572">
        <v>0</v>
      </c>
      <c r="V572">
        <v>0</v>
      </c>
      <c r="W572" s="1">
        <v>1283692.5</v>
      </c>
      <c r="X572" s="1">
        <v>0</v>
      </c>
      <c r="Y572" s="1">
        <v>0</v>
      </c>
      <c r="Z572" s="1">
        <v>5423.6</v>
      </c>
      <c r="AA572" s="1">
        <v>0</v>
      </c>
      <c r="AB572" s="1">
        <v>0</v>
      </c>
      <c r="AC572" s="1">
        <v>0</v>
      </c>
      <c r="AD572" s="1">
        <v>0</v>
      </c>
      <c r="AE572" s="1">
        <v>1283692.5</v>
      </c>
      <c r="AF572" s="17">
        <v>44781</v>
      </c>
      <c r="AG572" s="17">
        <v>46607</v>
      </c>
      <c r="AH572" s="1">
        <v>1283692.5</v>
      </c>
      <c r="AI572" s="16">
        <f t="shared" si="32"/>
        <v>1.021917808219178</v>
      </c>
      <c r="AJ572" s="16">
        <f t="shared" si="34"/>
        <v>5.0027397260273974</v>
      </c>
      <c r="AK572" s="19">
        <v>5.0700000000000002E-2</v>
      </c>
      <c r="AL572" s="16">
        <f t="shared" si="33"/>
        <v>1.021917808219178</v>
      </c>
      <c r="AM572" s="16">
        <f t="shared" si="35"/>
        <v>5.0027397260273974</v>
      </c>
      <c r="AN572" s="19">
        <v>5.0700000000000002E-2</v>
      </c>
      <c r="AO572" t="s">
        <v>721</v>
      </c>
      <c r="AP572" t="s">
        <v>722</v>
      </c>
      <c r="AQ572" s="20">
        <v>46234</v>
      </c>
    </row>
    <row r="573" spans="1:43" x14ac:dyDescent="0.3">
      <c r="A573" t="s">
        <v>1553</v>
      </c>
      <c r="B573" t="s">
        <v>1550</v>
      </c>
      <c r="C573">
        <v>6</v>
      </c>
      <c r="D573" t="s">
        <v>255</v>
      </c>
      <c r="E573" t="s">
        <v>716</v>
      </c>
      <c r="F573" t="s">
        <v>717</v>
      </c>
      <c r="G573" t="s">
        <v>215</v>
      </c>
      <c r="H573" t="s">
        <v>214</v>
      </c>
      <c r="I573" t="s">
        <v>832</v>
      </c>
      <c r="J573" t="s">
        <v>725</v>
      </c>
      <c r="K573" t="s">
        <v>833</v>
      </c>
      <c r="L573" t="s">
        <v>719</v>
      </c>
      <c r="M573" t="s">
        <v>720</v>
      </c>
      <c r="N573">
        <v>1</v>
      </c>
      <c r="O573">
        <v>1</v>
      </c>
      <c r="P573">
        <v>1</v>
      </c>
      <c r="Q573">
        <v>1</v>
      </c>
      <c r="R573">
        <v>1</v>
      </c>
      <c r="S573">
        <v>1</v>
      </c>
      <c r="T573">
        <v>0</v>
      </c>
      <c r="U573">
        <v>0</v>
      </c>
      <c r="V573">
        <v>0</v>
      </c>
      <c r="W573" s="1">
        <v>3059592.5</v>
      </c>
      <c r="X573" s="1">
        <v>0</v>
      </c>
      <c r="Y573" s="1">
        <v>0</v>
      </c>
      <c r="Z573" s="1">
        <v>13666.18</v>
      </c>
      <c r="AA573" s="1">
        <v>0</v>
      </c>
      <c r="AB573" s="1">
        <v>0</v>
      </c>
      <c r="AC573" s="1">
        <v>0</v>
      </c>
      <c r="AD573" s="1">
        <v>0</v>
      </c>
      <c r="AE573" s="1">
        <v>3059592.5</v>
      </c>
      <c r="AF573" s="17">
        <v>44781</v>
      </c>
      <c r="AG573" s="17">
        <v>46973</v>
      </c>
      <c r="AH573" s="1">
        <v>3059592.5</v>
      </c>
      <c r="AI573" s="16">
        <f t="shared" si="32"/>
        <v>2.0246575342465754</v>
      </c>
      <c r="AJ573" s="16">
        <f t="shared" si="34"/>
        <v>6.0054794520547947</v>
      </c>
      <c r="AK573" s="19">
        <v>5.3600000000000002E-2</v>
      </c>
      <c r="AL573" s="16">
        <f t="shared" si="33"/>
        <v>2.0246575342465754</v>
      </c>
      <c r="AM573" s="16">
        <f t="shared" si="35"/>
        <v>6.0054794520547947</v>
      </c>
      <c r="AN573" s="19">
        <v>5.3600000000000002E-2</v>
      </c>
      <c r="AO573" t="s">
        <v>721</v>
      </c>
      <c r="AP573" t="s">
        <v>722</v>
      </c>
      <c r="AQ573" s="20">
        <v>46234</v>
      </c>
    </row>
    <row r="574" spans="1:43" x14ac:dyDescent="0.3">
      <c r="A574" t="s">
        <v>1554</v>
      </c>
      <c r="B574" t="s">
        <v>1550</v>
      </c>
      <c r="C574">
        <v>7</v>
      </c>
      <c r="D574" t="s">
        <v>255</v>
      </c>
      <c r="E574" t="s">
        <v>716</v>
      </c>
      <c r="F574" t="s">
        <v>717</v>
      </c>
      <c r="G574" t="s">
        <v>215</v>
      </c>
      <c r="H574" t="s">
        <v>214</v>
      </c>
      <c r="I574" t="s">
        <v>832</v>
      </c>
      <c r="J574" t="s">
        <v>725</v>
      </c>
      <c r="K574" t="s">
        <v>833</v>
      </c>
      <c r="L574" t="s">
        <v>719</v>
      </c>
      <c r="M574" t="s">
        <v>720</v>
      </c>
      <c r="N574">
        <v>1</v>
      </c>
      <c r="O574">
        <v>1</v>
      </c>
      <c r="P574">
        <v>1</v>
      </c>
      <c r="Q574">
        <v>1</v>
      </c>
      <c r="R574">
        <v>1</v>
      </c>
      <c r="S574">
        <v>1</v>
      </c>
      <c r="T574">
        <v>0</v>
      </c>
      <c r="U574">
        <v>0</v>
      </c>
      <c r="V574">
        <v>0</v>
      </c>
      <c r="W574" s="1">
        <v>3252522.5</v>
      </c>
      <c r="X574" s="1">
        <v>0</v>
      </c>
      <c r="Y574" s="1">
        <v>0</v>
      </c>
      <c r="Z574" s="1">
        <v>15286.86</v>
      </c>
      <c r="AA574" s="1">
        <v>0</v>
      </c>
      <c r="AB574" s="1">
        <v>0</v>
      </c>
      <c r="AC574" s="1">
        <v>0</v>
      </c>
      <c r="AD574" s="1">
        <v>0</v>
      </c>
      <c r="AE574" s="1">
        <v>3252522.5</v>
      </c>
      <c r="AF574" s="17">
        <v>44781</v>
      </c>
      <c r="AG574" s="17">
        <v>47338</v>
      </c>
      <c r="AH574" s="1">
        <v>3252522.5</v>
      </c>
      <c r="AI574" s="16">
        <f t="shared" si="32"/>
        <v>3.0246575342465754</v>
      </c>
      <c r="AJ574" s="16">
        <f t="shared" si="34"/>
        <v>7.0054794520547947</v>
      </c>
      <c r="AK574" s="19">
        <v>5.6399999999999999E-2</v>
      </c>
      <c r="AL574" s="16">
        <f t="shared" si="33"/>
        <v>3.0246575342465754</v>
      </c>
      <c r="AM574" s="16">
        <f t="shared" si="35"/>
        <v>7.0054794520547947</v>
      </c>
      <c r="AN574" s="19">
        <v>5.6399999999999999E-2</v>
      </c>
      <c r="AO574" t="s">
        <v>721</v>
      </c>
      <c r="AP574" t="s">
        <v>722</v>
      </c>
      <c r="AQ574" s="20">
        <v>46234</v>
      </c>
    </row>
    <row r="575" spans="1:43" x14ac:dyDescent="0.3">
      <c r="A575" t="s">
        <v>1555</v>
      </c>
      <c r="B575" t="s">
        <v>1550</v>
      </c>
      <c r="C575">
        <v>8</v>
      </c>
      <c r="D575" t="s">
        <v>255</v>
      </c>
      <c r="E575" t="s">
        <v>716</v>
      </c>
      <c r="F575" t="s">
        <v>717</v>
      </c>
      <c r="G575" t="s">
        <v>215</v>
      </c>
      <c r="H575" t="s">
        <v>214</v>
      </c>
      <c r="I575" t="s">
        <v>832</v>
      </c>
      <c r="J575" t="s">
        <v>725</v>
      </c>
      <c r="K575" t="s">
        <v>833</v>
      </c>
      <c r="L575" t="s">
        <v>719</v>
      </c>
      <c r="M575" t="s">
        <v>720</v>
      </c>
      <c r="N575">
        <v>1</v>
      </c>
      <c r="O575">
        <v>1</v>
      </c>
      <c r="P575">
        <v>1</v>
      </c>
      <c r="Q575">
        <v>1</v>
      </c>
      <c r="R575">
        <v>1</v>
      </c>
      <c r="S575">
        <v>1</v>
      </c>
      <c r="T575">
        <v>0</v>
      </c>
      <c r="U575">
        <v>0</v>
      </c>
      <c r="V575">
        <v>0</v>
      </c>
      <c r="W575" s="1">
        <v>690005</v>
      </c>
      <c r="X575" s="1">
        <v>0</v>
      </c>
      <c r="Y575" s="1">
        <v>0</v>
      </c>
      <c r="Z575" s="1">
        <v>3409.77</v>
      </c>
      <c r="AA575" s="1">
        <v>0</v>
      </c>
      <c r="AB575" s="1">
        <v>0</v>
      </c>
      <c r="AC575" s="1">
        <v>0</v>
      </c>
      <c r="AD575" s="1">
        <v>0</v>
      </c>
      <c r="AE575" s="1">
        <v>690005</v>
      </c>
      <c r="AF575" s="17">
        <v>44781</v>
      </c>
      <c r="AG575" s="17">
        <v>47703</v>
      </c>
      <c r="AH575" s="1">
        <v>690005</v>
      </c>
      <c r="AI575" s="16">
        <f t="shared" si="32"/>
        <v>4.0246575342465754</v>
      </c>
      <c r="AJ575" s="16">
        <f t="shared" si="34"/>
        <v>8.0054794520547947</v>
      </c>
      <c r="AK575" s="19">
        <v>5.9299999999999999E-2</v>
      </c>
      <c r="AL575" s="16">
        <f t="shared" si="33"/>
        <v>4.0246575342465754</v>
      </c>
      <c r="AM575" s="16">
        <f t="shared" si="35"/>
        <v>8.0054794520547947</v>
      </c>
      <c r="AN575" s="19">
        <v>5.9299999999999999E-2</v>
      </c>
      <c r="AO575" t="s">
        <v>721</v>
      </c>
      <c r="AP575" t="s">
        <v>722</v>
      </c>
      <c r="AQ575" s="20">
        <v>46234</v>
      </c>
    </row>
    <row r="576" spans="1:43" x14ac:dyDescent="0.3">
      <c r="A576" t="s">
        <v>1556</v>
      </c>
      <c r="B576" t="s">
        <v>1550</v>
      </c>
      <c r="C576">
        <v>9</v>
      </c>
      <c r="D576" t="s">
        <v>255</v>
      </c>
      <c r="E576" t="s">
        <v>716</v>
      </c>
      <c r="F576" t="s">
        <v>717</v>
      </c>
      <c r="G576" t="s">
        <v>215</v>
      </c>
      <c r="H576" t="s">
        <v>214</v>
      </c>
      <c r="I576" t="s">
        <v>832</v>
      </c>
      <c r="J576" t="s">
        <v>725</v>
      </c>
      <c r="K576" t="s">
        <v>833</v>
      </c>
      <c r="L576" t="s">
        <v>719</v>
      </c>
      <c r="M576" t="s">
        <v>720</v>
      </c>
      <c r="N576">
        <v>1</v>
      </c>
      <c r="O576">
        <v>1</v>
      </c>
      <c r="P576">
        <v>1</v>
      </c>
      <c r="Q576">
        <v>1</v>
      </c>
      <c r="R576">
        <v>1</v>
      </c>
      <c r="S576">
        <v>1</v>
      </c>
      <c r="T576">
        <v>0</v>
      </c>
      <c r="U576">
        <v>0</v>
      </c>
      <c r="V576">
        <v>0</v>
      </c>
      <c r="W576" s="1">
        <v>106200</v>
      </c>
      <c r="X576" s="1">
        <v>0</v>
      </c>
      <c r="Y576" s="1">
        <v>0</v>
      </c>
      <c r="Z576" s="1">
        <v>549.58000000000004</v>
      </c>
      <c r="AA576" s="1">
        <v>0</v>
      </c>
      <c r="AB576" s="1">
        <v>0</v>
      </c>
      <c r="AC576" s="1">
        <v>0</v>
      </c>
      <c r="AD576" s="1">
        <v>0</v>
      </c>
      <c r="AE576" s="1">
        <v>106200</v>
      </c>
      <c r="AF576" s="17">
        <v>44781</v>
      </c>
      <c r="AG576" s="17">
        <v>48068</v>
      </c>
      <c r="AH576" s="1">
        <v>106200</v>
      </c>
      <c r="AI576" s="16">
        <f t="shared" si="32"/>
        <v>5.0246575342465754</v>
      </c>
      <c r="AJ576" s="16">
        <f t="shared" si="34"/>
        <v>9.0054794520547947</v>
      </c>
      <c r="AK576" s="19">
        <v>6.2100000000000002E-2</v>
      </c>
      <c r="AL576" s="16">
        <f t="shared" si="33"/>
        <v>5.0246575342465754</v>
      </c>
      <c r="AM576" s="16">
        <f t="shared" si="35"/>
        <v>9.0054794520547947</v>
      </c>
      <c r="AN576" s="19">
        <v>6.2100000000000002E-2</v>
      </c>
      <c r="AO576" t="s">
        <v>721</v>
      </c>
      <c r="AP576" t="s">
        <v>722</v>
      </c>
      <c r="AQ576" s="20">
        <v>46234</v>
      </c>
    </row>
    <row r="577" spans="1:43" x14ac:dyDescent="0.3">
      <c r="A577" t="s">
        <v>1557</v>
      </c>
      <c r="B577" t="s">
        <v>1558</v>
      </c>
      <c r="C577">
        <v>10</v>
      </c>
      <c r="D577" t="s">
        <v>255</v>
      </c>
      <c r="E577" t="s">
        <v>716</v>
      </c>
      <c r="F577" t="s">
        <v>717</v>
      </c>
      <c r="G577" t="s">
        <v>215</v>
      </c>
      <c r="H577" t="s">
        <v>214</v>
      </c>
      <c r="I577" t="s">
        <v>832</v>
      </c>
      <c r="J577" t="s">
        <v>725</v>
      </c>
      <c r="K577" t="s">
        <v>833</v>
      </c>
      <c r="L577" t="s">
        <v>719</v>
      </c>
      <c r="M577" t="s">
        <v>720</v>
      </c>
      <c r="N577">
        <v>1</v>
      </c>
      <c r="O577">
        <v>1</v>
      </c>
      <c r="P577">
        <v>1</v>
      </c>
      <c r="Q577">
        <v>1</v>
      </c>
      <c r="R577">
        <v>1</v>
      </c>
      <c r="S577">
        <v>1</v>
      </c>
      <c r="T577">
        <v>0</v>
      </c>
      <c r="U577">
        <v>0</v>
      </c>
      <c r="V577">
        <v>0</v>
      </c>
      <c r="W577" s="1">
        <v>53100</v>
      </c>
      <c r="X577" s="1">
        <v>0</v>
      </c>
      <c r="Y577" s="1">
        <v>0</v>
      </c>
      <c r="Z577" s="1">
        <v>287.63</v>
      </c>
      <c r="AA577" s="1">
        <v>0</v>
      </c>
      <c r="AB577" s="1">
        <v>0</v>
      </c>
      <c r="AC577" s="1">
        <v>0</v>
      </c>
      <c r="AD577" s="1">
        <v>0</v>
      </c>
      <c r="AE577" s="1">
        <v>53100</v>
      </c>
      <c r="AF577" s="17">
        <v>44782</v>
      </c>
      <c r="AG577" s="17">
        <v>48435</v>
      </c>
      <c r="AH577" s="1">
        <v>53100</v>
      </c>
      <c r="AI577" s="16">
        <f t="shared" si="32"/>
        <v>6.0301369863013701</v>
      </c>
      <c r="AJ577" s="16">
        <f t="shared" si="34"/>
        <v>10.008219178082191</v>
      </c>
      <c r="AK577" s="19">
        <v>6.5000000000000002E-2</v>
      </c>
      <c r="AL577" s="16">
        <f t="shared" si="33"/>
        <v>6.0301369863013701</v>
      </c>
      <c r="AM577" s="16">
        <f t="shared" si="35"/>
        <v>10.008219178082191</v>
      </c>
      <c r="AN577" s="19">
        <v>6.5000000000000002E-2</v>
      </c>
      <c r="AO577" t="s">
        <v>721</v>
      </c>
      <c r="AP577" t="s">
        <v>722</v>
      </c>
      <c r="AQ577" s="20">
        <v>46234</v>
      </c>
    </row>
    <row r="578" spans="1:43" x14ac:dyDescent="0.3">
      <c r="A578" t="s">
        <v>1559</v>
      </c>
      <c r="B578" t="s">
        <v>1558</v>
      </c>
      <c r="C578">
        <v>4</v>
      </c>
      <c r="D578" t="s">
        <v>255</v>
      </c>
      <c r="E578" t="s">
        <v>716</v>
      </c>
      <c r="F578" t="s">
        <v>717</v>
      </c>
      <c r="G578" t="s">
        <v>215</v>
      </c>
      <c r="H578" t="s">
        <v>214</v>
      </c>
      <c r="I578" t="s">
        <v>832</v>
      </c>
      <c r="J578" t="s">
        <v>725</v>
      </c>
      <c r="K578" t="s">
        <v>833</v>
      </c>
      <c r="L578" t="s">
        <v>719</v>
      </c>
      <c r="M578" t="s">
        <v>720</v>
      </c>
      <c r="N578">
        <v>1</v>
      </c>
      <c r="O578">
        <v>1</v>
      </c>
      <c r="P578">
        <v>1</v>
      </c>
      <c r="Q578">
        <v>1</v>
      </c>
      <c r="R578">
        <v>1</v>
      </c>
      <c r="S578">
        <v>1</v>
      </c>
      <c r="T578">
        <v>0</v>
      </c>
      <c r="U578">
        <v>0</v>
      </c>
      <c r="V578">
        <v>0</v>
      </c>
      <c r="W578" s="1">
        <v>485422.5</v>
      </c>
      <c r="X578" s="1">
        <v>0</v>
      </c>
      <c r="Y578" s="1">
        <v>0</v>
      </c>
      <c r="Z578" s="1">
        <v>1905.28</v>
      </c>
      <c r="AA578" s="1">
        <v>0</v>
      </c>
      <c r="AB578" s="1">
        <v>0</v>
      </c>
      <c r="AC578" s="1">
        <v>0</v>
      </c>
      <c r="AD578" s="1">
        <v>0</v>
      </c>
      <c r="AE578" s="1">
        <v>485422.5</v>
      </c>
      <c r="AF578" s="17">
        <v>44782</v>
      </c>
      <c r="AG578" s="17">
        <v>46243</v>
      </c>
      <c r="AH578" s="1">
        <v>970845</v>
      </c>
      <c r="AI578" s="16">
        <f t="shared" si="32"/>
        <v>2.4657534246575342E-2</v>
      </c>
      <c r="AJ578" s="16">
        <f t="shared" si="34"/>
        <v>4.0027397260273974</v>
      </c>
      <c r="AK578" s="19">
        <v>4.7100000000000003E-2</v>
      </c>
      <c r="AL578" s="16">
        <f t="shared" si="33"/>
        <v>2.4657534246575342E-2</v>
      </c>
      <c r="AM578" s="16">
        <f t="shared" si="35"/>
        <v>4.0027397260273974</v>
      </c>
      <c r="AN578" s="19">
        <v>4.7100000000000003E-2</v>
      </c>
      <c r="AO578" t="s">
        <v>721</v>
      </c>
      <c r="AP578" t="s">
        <v>722</v>
      </c>
      <c r="AQ578" s="20">
        <v>46234</v>
      </c>
    </row>
    <row r="579" spans="1:43" x14ac:dyDescent="0.3">
      <c r="A579" t="s">
        <v>1560</v>
      </c>
      <c r="B579" t="s">
        <v>1558</v>
      </c>
      <c r="C579">
        <v>5</v>
      </c>
      <c r="D579" t="s">
        <v>255</v>
      </c>
      <c r="E579" t="s">
        <v>716</v>
      </c>
      <c r="F579" t="s">
        <v>717</v>
      </c>
      <c r="G579" t="s">
        <v>215</v>
      </c>
      <c r="H579" t="s">
        <v>214</v>
      </c>
      <c r="I579" t="s">
        <v>832</v>
      </c>
      <c r="J579" t="s">
        <v>725</v>
      </c>
      <c r="K579" t="s">
        <v>833</v>
      </c>
      <c r="L579" t="s">
        <v>719</v>
      </c>
      <c r="M579" t="s">
        <v>720</v>
      </c>
      <c r="N579">
        <v>1</v>
      </c>
      <c r="O579">
        <v>1</v>
      </c>
      <c r="P579">
        <v>1</v>
      </c>
      <c r="Q579">
        <v>1</v>
      </c>
      <c r="R579">
        <v>1</v>
      </c>
      <c r="S579">
        <v>1</v>
      </c>
      <c r="T579">
        <v>0</v>
      </c>
      <c r="U579">
        <v>0</v>
      </c>
      <c r="V579">
        <v>0</v>
      </c>
      <c r="W579" s="1">
        <v>969665</v>
      </c>
      <c r="X579" s="1">
        <v>0</v>
      </c>
      <c r="Y579" s="1">
        <v>0</v>
      </c>
      <c r="Z579" s="1">
        <v>4096.83</v>
      </c>
      <c r="AA579" s="1">
        <v>0</v>
      </c>
      <c r="AB579" s="1">
        <v>0</v>
      </c>
      <c r="AC579" s="1">
        <v>0</v>
      </c>
      <c r="AD579" s="1">
        <v>0</v>
      </c>
      <c r="AE579" s="1">
        <v>969665</v>
      </c>
      <c r="AF579" s="17">
        <v>44782</v>
      </c>
      <c r="AG579" s="17">
        <v>46608</v>
      </c>
      <c r="AH579" s="1">
        <v>969665</v>
      </c>
      <c r="AI579" s="16">
        <f t="shared" ref="AI579:AI642" si="36">(AG579-AQ579)/365</f>
        <v>1.0246575342465754</v>
      </c>
      <c r="AJ579" s="16">
        <f t="shared" si="34"/>
        <v>5.0027397260273974</v>
      </c>
      <c r="AK579" s="19">
        <v>5.0700000000000002E-2</v>
      </c>
      <c r="AL579" s="16">
        <f t="shared" ref="AL579:AL642" si="37">(AG579-AQ579)/365</f>
        <v>1.0246575342465754</v>
      </c>
      <c r="AM579" s="16">
        <f t="shared" si="35"/>
        <v>5.0027397260273974</v>
      </c>
      <c r="AN579" s="19">
        <v>5.0700000000000002E-2</v>
      </c>
      <c r="AO579" t="s">
        <v>721</v>
      </c>
      <c r="AP579" t="s">
        <v>722</v>
      </c>
      <c r="AQ579" s="20">
        <v>46234</v>
      </c>
    </row>
    <row r="580" spans="1:43" x14ac:dyDescent="0.3">
      <c r="A580" t="s">
        <v>1561</v>
      </c>
      <c r="B580" t="s">
        <v>1558</v>
      </c>
      <c r="C580">
        <v>6</v>
      </c>
      <c r="D580" t="s">
        <v>255</v>
      </c>
      <c r="E580" t="s">
        <v>716</v>
      </c>
      <c r="F580" t="s">
        <v>717</v>
      </c>
      <c r="G580" t="s">
        <v>215</v>
      </c>
      <c r="H580" t="s">
        <v>214</v>
      </c>
      <c r="I580" t="s">
        <v>832</v>
      </c>
      <c r="J580" t="s">
        <v>725</v>
      </c>
      <c r="K580" t="s">
        <v>833</v>
      </c>
      <c r="L580" t="s">
        <v>719</v>
      </c>
      <c r="M580" t="s">
        <v>720</v>
      </c>
      <c r="N580">
        <v>1</v>
      </c>
      <c r="O580">
        <v>1</v>
      </c>
      <c r="P580">
        <v>1</v>
      </c>
      <c r="Q580">
        <v>1</v>
      </c>
      <c r="R580">
        <v>1</v>
      </c>
      <c r="S580">
        <v>1</v>
      </c>
      <c r="T580">
        <v>0</v>
      </c>
      <c r="U580">
        <v>0</v>
      </c>
      <c r="V580">
        <v>0</v>
      </c>
      <c r="W580" s="1">
        <v>1348002.5</v>
      </c>
      <c r="X580" s="1">
        <v>0</v>
      </c>
      <c r="Y580" s="1">
        <v>0</v>
      </c>
      <c r="Z580" s="1">
        <v>6021.08</v>
      </c>
      <c r="AA580" s="1">
        <v>0</v>
      </c>
      <c r="AB580" s="1">
        <v>0</v>
      </c>
      <c r="AC580" s="1">
        <v>0</v>
      </c>
      <c r="AD580" s="1">
        <v>0</v>
      </c>
      <c r="AE580" s="1">
        <v>1348002.5</v>
      </c>
      <c r="AF580" s="17">
        <v>44782</v>
      </c>
      <c r="AG580" s="17">
        <v>46974</v>
      </c>
      <c r="AH580" s="1">
        <v>1348002.5</v>
      </c>
      <c r="AI580" s="16">
        <f t="shared" si="36"/>
        <v>2.0273972602739727</v>
      </c>
      <c r="AJ580" s="16">
        <f t="shared" ref="AJ580:AJ643" si="38">(AG580-AF580)/365</f>
        <v>6.0054794520547947</v>
      </c>
      <c r="AK580" s="19">
        <v>5.3600000000000002E-2</v>
      </c>
      <c r="AL580" s="16">
        <f t="shared" si="37"/>
        <v>2.0273972602739727</v>
      </c>
      <c r="AM580" s="16">
        <f t="shared" ref="AM580:AM643" si="39">(AG580-AF580)/365</f>
        <v>6.0054794520547947</v>
      </c>
      <c r="AN580" s="19">
        <v>5.3600000000000002E-2</v>
      </c>
      <c r="AO580" t="s">
        <v>721</v>
      </c>
      <c r="AP580" t="s">
        <v>722</v>
      </c>
      <c r="AQ580" s="20">
        <v>46234</v>
      </c>
    </row>
    <row r="581" spans="1:43" x14ac:dyDescent="0.3">
      <c r="A581" t="s">
        <v>1562</v>
      </c>
      <c r="B581" t="s">
        <v>1558</v>
      </c>
      <c r="C581">
        <v>7</v>
      </c>
      <c r="D581" t="s">
        <v>255</v>
      </c>
      <c r="E581" t="s">
        <v>716</v>
      </c>
      <c r="F581" t="s">
        <v>717</v>
      </c>
      <c r="G581" t="s">
        <v>215</v>
      </c>
      <c r="H581" t="s">
        <v>214</v>
      </c>
      <c r="I581" t="s">
        <v>832</v>
      </c>
      <c r="J581" t="s">
        <v>725</v>
      </c>
      <c r="K581" t="s">
        <v>833</v>
      </c>
      <c r="L581" t="s">
        <v>719</v>
      </c>
      <c r="M581" t="s">
        <v>720</v>
      </c>
      <c r="N581">
        <v>1</v>
      </c>
      <c r="O581">
        <v>1</v>
      </c>
      <c r="P581">
        <v>1</v>
      </c>
      <c r="Q581">
        <v>1</v>
      </c>
      <c r="R581">
        <v>1</v>
      </c>
      <c r="S581">
        <v>1</v>
      </c>
      <c r="T581">
        <v>0</v>
      </c>
      <c r="U581">
        <v>0</v>
      </c>
      <c r="V581">
        <v>0</v>
      </c>
      <c r="W581" s="1">
        <v>1097842.5</v>
      </c>
      <c r="X581" s="1">
        <v>0</v>
      </c>
      <c r="Y581" s="1">
        <v>0</v>
      </c>
      <c r="Z581" s="1">
        <v>5159.8599999999997</v>
      </c>
      <c r="AA581" s="1">
        <v>0</v>
      </c>
      <c r="AB581" s="1">
        <v>0</v>
      </c>
      <c r="AC581" s="1">
        <v>0</v>
      </c>
      <c r="AD581" s="1">
        <v>0</v>
      </c>
      <c r="AE581" s="1">
        <v>1097842.5</v>
      </c>
      <c r="AF581" s="17">
        <v>44782</v>
      </c>
      <c r="AG581" s="17">
        <v>47339</v>
      </c>
      <c r="AH581" s="1">
        <v>1097842.5</v>
      </c>
      <c r="AI581" s="16">
        <f t="shared" si="36"/>
        <v>3.0273972602739727</v>
      </c>
      <c r="AJ581" s="16">
        <f t="shared" si="38"/>
        <v>7.0054794520547947</v>
      </c>
      <c r="AK581" s="19">
        <v>5.6399999999999999E-2</v>
      </c>
      <c r="AL581" s="16">
        <f t="shared" si="37"/>
        <v>3.0273972602739727</v>
      </c>
      <c r="AM581" s="16">
        <f t="shared" si="39"/>
        <v>7.0054794520547947</v>
      </c>
      <c r="AN581" s="19">
        <v>5.6399999999999999E-2</v>
      </c>
      <c r="AO581" t="s">
        <v>721</v>
      </c>
      <c r="AP581" t="s">
        <v>722</v>
      </c>
      <c r="AQ581" s="20">
        <v>46234</v>
      </c>
    </row>
    <row r="582" spans="1:43" x14ac:dyDescent="0.3">
      <c r="A582" t="s">
        <v>1563</v>
      </c>
      <c r="B582" t="s">
        <v>1558</v>
      </c>
      <c r="C582">
        <v>8</v>
      </c>
      <c r="D582" t="s">
        <v>255</v>
      </c>
      <c r="E582" t="s">
        <v>716</v>
      </c>
      <c r="F582" t="s">
        <v>717</v>
      </c>
      <c r="G582" t="s">
        <v>215</v>
      </c>
      <c r="H582" t="s">
        <v>214</v>
      </c>
      <c r="I582" t="s">
        <v>832</v>
      </c>
      <c r="J582" t="s">
        <v>725</v>
      </c>
      <c r="K582" t="s">
        <v>833</v>
      </c>
      <c r="L582" t="s">
        <v>719</v>
      </c>
      <c r="M582" t="s">
        <v>720</v>
      </c>
      <c r="N582">
        <v>1</v>
      </c>
      <c r="O582">
        <v>1</v>
      </c>
      <c r="P582">
        <v>1</v>
      </c>
      <c r="Q582">
        <v>1</v>
      </c>
      <c r="R582">
        <v>1</v>
      </c>
      <c r="S582">
        <v>1</v>
      </c>
      <c r="T582">
        <v>0</v>
      </c>
      <c r="U582">
        <v>0</v>
      </c>
      <c r="V582">
        <v>0</v>
      </c>
      <c r="W582" s="1">
        <v>465657.5</v>
      </c>
      <c r="X582" s="1">
        <v>0</v>
      </c>
      <c r="Y582" s="1">
        <v>0</v>
      </c>
      <c r="Z582" s="1">
        <v>2301.12</v>
      </c>
      <c r="AA582" s="1">
        <v>0</v>
      </c>
      <c r="AB582" s="1">
        <v>0</v>
      </c>
      <c r="AC582" s="1">
        <v>0</v>
      </c>
      <c r="AD582" s="1">
        <v>0</v>
      </c>
      <c r="AE582" s="1">
        <v>465657.5</v>
      </c>
      <c r="AF582" s="17">
        <v>44782</v>
      </c>
      <c r="AG582" s="17">
        <v>47704</v>
      </c>
      <c r="AH582" s="1">
        <v>465657.5</v>
      </c>
      <c r="AI582" s="16">
        <f t="shared" si="36"/>
        <v>4.0273972602739727</v>
      </c>
      <c r="AJ582" s="16">
        <f t="shared" si="38"/>
        <v>8.0054794520547947</v>
      </c>
      <c r="AK582" s="19">
        <v>5.9299999999999999E-2</v>
      </c>
      <c r="AL582" s="16">
        <f t="shared" si="37"/>
        <v>4.0273972602739727</v>
      </c>
      <c r="AM582" s="16">
        <f t="shared" si="39"/>
        <v>8.0054794520547947</v>
      </c>
      <c r="AN582" s="19">
        <v>5.9299999999999999E-2</v>
      </c>
      <c r="AO582" t="s">
        <v>721</v>
      </c>
      <c r="AP582" t="s">
        <v>722</v>
      </c>
      <c r="AQ582" s="20">
        <v>46234</v>
      </c>
    </row>
    <row r="583" spans="1:43" x14ac:dyDescent="0.3">
      <c r="A583" t="s">
        <v>1564</v>
      </c>
      <c r="B583" t="s">
        <v>1558</v>
      </c>
      <c r="C583">
        <v>9</v>
      </c>
      <c r="D583" t="s">
        <v>255</v>
      </c>
      <c r="E583" t="s">
        <v>716</v>
      </c>
      <c r="F583" t="s">
        <v>717</v>
      </c>
      <c r="G583" t="s">
        <v>215</v>
      </c>
      <c r="H583" t="s">
        <v>214</v>
      </c>
      <c r="I583" t="s">
        <v>832</v>
      </c>
      <c r="J583" t="s">
        <v>725</v>
      </c>
      <c r="K583" t="s">
        <v>833</v>
      </c>
      <c r="L583" t="s">
        <v>719</v>
      </c>
      <c r="M583" t="s">
        <v>720</v>
      </c>
      <c r="N583">
        <v>1</v>
      </c>
      <c r="O583">
        <v>1</v>
      </c>
      <c r="P583">
        <v>1</v>
      </c>
      <c r="Q583">
        <v>1</v>
      </c>
      <c r="R583">
        <v>1</v>
      </c>
      <c r="S583">
        <v>1</v>
      </c>
      <c r="T583">
        <v>0</v>
      </c>
      <c r="U583">
        <v>0</v>
      </c>
      <c r="V583">
        <v>0</v>
      </c>
      <c r="W583" s="1">
        <v>47642.5</v>
      </c>
      <c r="X583" s="1">
        <v>0</v>
      </c>
      <c r="Y583" s="1">
        <v>0</v>
      </c>
      <c r="Z583" s="1">
        <v>246.55</v>
      </c>
      <c r="AA583" s="1">
        <v>0</v>
      </c>
      <c r="AB583" s="1">
        <v>0</v>
      </c>
      <c r="AC583" s="1">
        <v>0</v>
      </c>
      <c r="AD583" s="1">
        <v>0</v>
      </c>
      <c r="AE583" s="1">
        <v>47642.5</v>
      </c>
      <c r="AF583" s="17">
        <v>44782</v>
      </c>
      <c r="AG583" s="17">
        <v>48069</v>
      </c>
      <c r="AH583" s="1">
        <v>47642.5</v>
      </c>
      <c r="AI583" s="16">
        <f t="shared" si="36"/>
        <v>5.0273972602739727</v>
      </c>
      <c r="AJ583" s="16">
        <f t="shared" si="38"/>
        <v>9.0054794520547947</v>
      </c>
      <c r="AK583" s="19">
        <v>6.2100000000000002E-2</v>
      </c>
      <c r="AL583" s="16">
        <f t="shared" si="37"/>
        <v>5.0273972602739727</v>
      </c>
      <c r="AM583" s="16">
        <f t="shared" si="39"/>
        <v>9.0054794520547947</v>
      </c>
      <c r="AN583" s="19">
        <v>6.2100000000000002E-2</v>
      </c>
      <c r="AO583" t="s">
        <v>721</v>
      </c>
      <c r="AP583" t="s">
        <v>722</v>
      </c>
      <c r="AQ583" s="20">
        <v>46234</v>
      </c>
    </row>
    <row r="584" spans="1:43" x14ac:dyDescent="0.3">
      <c r="A584" t="s">
        <v>1565</v>
      </c>
      <c r="B584" t="s">
        <v>1566</v>
      </c>
      <c r="C584">
        <v>3</v>
      </c>
      <c r="D584" t="s">
        <v>255</v>
      </c>
      <c r="E584" t="s">
        <v>716</v>
      </c>
      <c r="F584" t="s">
        <v>717</v>
      </c>
      <c r="G584" t="s">
        <v>215</v>
      </c>
      <c r="H584" t="s">
        <v>214</v>
      </c>
      <c r="I584" t="s">
        <v>832</v>
      </c>
      <c r="J584" t="s">
        <v>725</v>
      </c>
      <c r="K584" t="s">
        <v>833</v>
      </c>
      <c r="L584" t="s">
        <v>719</v>
      </c>
      <c r="M584" t="s">
        <v>720</v>
      </c>
      <c r="N584">
        <v>1</v>
      </c>
      <c r="O584">
        <v>1</v>
      </c>
      <c r="P584">
        <v>1</v>
      </c>
      <c r="Q584">
        <v>1</v>
      </c>
      <c r="R584">
        <v>1</v>
      </c>
      <c r="S584">
        <v>1</v>
      </c>
      <c r="T584">
        <v>0</v>
      </c>
      <c r="U584">
        <v>0</v>
      </c>
      <c r="V584">
        <v>0</v>
      </c>
      <c r="W584" s="1">
        <v>196986.25</v>
      </c>
      <c r="X584" s="1">
        <v>0</v>
      </c>
      <c r="Y584" s="1">
        <v>0</v>
      </c>
      <c r="Z584" s="1">
        <v>773.17</v>
      </c>
      <c r="AA584" s="1">
        <v>0</v>
      </c>
      <c r="AB584" s="1">
        <v>0</v>
      </c>
      <c r="AC584" s="1">
        <v>0</v>
      </c>
      <c r="AD584" s="1">
        <v>0</v>
      </c>
      <c r="AE584" s="1">
        <v>196986.25</v>
      </c>
      <c r="AF584" s="17">
        <v>44783</v>
      </c>
      <c r="AG584" s="17">
        <v>46244</v>
      </c>
      <c r="AH584" s="1">
        <v>393972.5</v>
      </c>
      <c r="AI584" s="16">
        <f t="shared" si="36"/>
        <v>2.7397260273972601E-2</v>
      </c>
      <c r="AJ584" s="16">
        <f t="shared" si="38"/>
        <v>4.0027397260273974</v>
      </c>
      <c r="AK584" s="19">
        <v>4.7100000000000003E-2</v>
      </c>
      <c r="AL584" s="16">
        <f t="shared" si="37"/>
        <v>2.7397260273972601E-2</v>
      </c>
      <c r="AM584" s="16">
        <f t="shared" si="39"/>
        <v>4.0027397260273974</v>
      </c>
      <c r="AN584" s="19">
        <v>4.7100000000000003E-2</v>
      </c>
      <c r="AO584" t="s">
        <v>721</v>
      </c>
      <c r="AP584" t="s">
        <v>722</v>
      </c>
      <c r="AQ584" s="20">
        <v>46234</v>
      </c>
    </row>
    <row r="585" spans="1:43" x14ac:dyDescent="0.3">
      <c r="A585" t="s">
        <v>1567</v>
      </c>
      <c r="B585" t="s">
        <v>1566</v>
      </c>
      <c r="C585">
        <v>4</v>
      </c>
      <c r="D585" t="s">
        <v>255</v>
      </c>
      <c r="E585" t="s">
        <v>716</v>
      </c>
      <c r="F585" t="s">
        <v>717</v>
      </c>
      <c r="G585" t="s">
        <v>215</v>
      </c>
      <c r="H585" t="s">
        <v>214</v>
      </c>
      <c r="I585" t="s">
        <v>832</v>
      </c>
      <c r="J585" t="s">
        <v>725</v>
      </c>
      <c r="K585" t="s">
        <v>833</v>
      </c>
      <c r="L585" t="s">
        <v>719</v>
      </c>
      <c r="M585" t="s">
        <v>720</v>
      </c>
      <c r="N585">
        <v>1</v>
      </c>
      <c r="O585">
        <v>1</v>
      </c>
      <c r="P585">
        <v>1</v>
      </c>
      <c r="Q585">
        <v>1</v>
      </c>
      <c r="R585">
        <v>1</v>
      </c>
      <c r="S585">
        <v>1</v>
      </c>
      <c r="T585">
        <v>0</v>
      </c>
      <c r="U585">
        <v>0</v>
      </c>
      <c r="V585">
        <v>0</v>
      </c>
      <c r="W585" s="1">
        <v>855352.5</v>
      </c>
      <c r="X585" s="1">
        <v>0</v>
      </c>
      <c r="Y585" s="1">
        <v>0</v>
      </c>
      <c r="Z585" s="1">
        <v>3613.86</v>
      </c>
      <c r="AA585" s="1">
        <v>0</v>
      </c>
      <c r="AB585" s="1">
        <v>0</v>
      </c>
      <c r="AC585" s="1">
        <v>0</v>
      </c>
      <c r="AD585" s="1">
        <v>0</v>
      </c>
      <c r="AE585" s="1">
        <v>855352.5</v>
      </c>
      <c r="AF585" s="17">
        <v>44783</v>
      </c>
      <c r="AG585" s="17">
        <v>46609</v>
      </c>
      <c r="AH585" s="1">
        <v>855352.5</v>
      </c>
      <c r="AI585" s="16">
        <f t="shared" si="36"/>
        <v>1.0273972602739727</v>
      </c>
      <c r="AJ585" s="16">
        <f t="shared" si="38"/>
        <v>5.0027397260273974</v>
      </c>
      <c r="AK585" s="19">
        <v>5.0700000000000002E-2</v>
      </c>
      <c r="AL585" s="16">
        <f t="shared" si="37"/>
        <v>1.0273972602739727</v>
      </c>
      <c r="AM585" s="16">
        <f t="shared" si="39"/>
        <v>5.0027397260273974</v>
      </c>
      <c r="AN585" s="19">
        <v>5.0700000000000002E-2</v>
      </c>
      <c r="AO585" t="s">
        <v>721</v>
      </c>
      <c r="AP585" t="s">
        <v>722</v>
      </c>
      <c r="AQ585" s="20">
        <v>46234</v>
      </c>
    </row>
    <row r="586" spans="1:43" x14ac:dyDescent="0.3">
      <c r="A586" t="s">
        <v>1568</v>
      </c>
      <c r="B586" t="s">
        <v>1566</v>
      </c>
      <c r="C586">
        <v>5</v>
      </c>
      <c r="D586" t="s">
        <v>255</v>
      </c>
      <c r="E586" t="s">
        <v>716</v>
      </c>
      <c r="F586" t="s">
        <v>717</v>
      </c>
      <c r="G586" t="s">
        <v>215</v>
      </c>
      <c r="H586" t="s">
        <v>214</v>
      </c>
      <c r="I586" t="s">
        <v>832</v>
      </c>
      <c r="J586" t="s">
        <v>725</v>
      </c>
      <c r="K586" t="s">
        <v>833</v>
      </c>
      <c r="L586" t="s">
        <v>719</v>
      </c>
      <c r="M586" t="s">
        <v>720</v>
      </c>
      <c r="N586">
        <v>1</v>
      </c>
      <c r="O586">
        <v>1</v>
      </c>
      <c r="P586">
        <v>1</v>
      </c>
      <c r="Q586">
        <v>1</v>
      </c>
      <c r="R586">
        <v>1</v>
      </c>
      <c r="S586">
        <v>1</v>
      </c>
      <c r="T586">
        <v>0</v>
      </c>
      <c r="U586">
        <v>0</v>
      </c>
      <c r="V586">
        <v>0</v>
      </c>
      <c r="W586" s="1">
        <v>888097.5</v>
      </c>
      <c r="X586" s="1">
        <v>0</v>
      </c>
      <c r="Y586" s="1">
        <v>0</v>
      </c>
      <c r="Z586" s="1">
        <v>3966.84</v>
      </c>
      <c r="AA586" s="1">
        <v>0</v>
      </c>
      <c r="AB586" s="1">
        <v>0</v>
      </c>
      <c r="AC586" s="1">
        <v>0</v>
      </c>
      <c r="AD586" s="1">
        <v>0</v>
      </c>
      <c r="AE586" s="1">
        <v>888097.5</v>
      </c>
      <c r="AF586" s="17">
        <v>44783</v>
      </c>
      <c r="AG586" s="17">
        <v>46975</v>
      </c>
      <c r="AH586" s="1">
        <v>888097.5</v>
      </c>
      <c r="AI586" s="16">
        <f t="shared" si="36"/>
        <v>2.0301369863013701</v>
      </c>
      <c r="AJ586" s="16">
        <f t="shared" si="38"/>
        <v>6.0054794520547947</v>
      </c>
      <c r="AK586" s="19">
        <v>5.3600000000000002E-2</v>
      </c>
      <c r="AL586" s="16">
        <f t="shared" si="37"/>
        <v>2.0301369863013701</v>
      </c>
      <c r="AM586" s="16">
        <f t="shared" si="39"/>
        <v>6.0054794520547947</v>
      </c>
      <c r="AN586" s="19">
        <v>5.3600000000000002E-2</v>
      </c>
      <c r="AO586" t="s">
        <v>721</v>
      </c>
      <c r="AP586" t="s">
        <v>722</v>
      </c>
      <c r="AQ586" s="20">
        <v>46234</v>
      </c>
    </row>
    <row r="587" spans="1:43" x14ac:dyDescent="0.3">
      <c r="A587" t="s">
        <v>1569</v>
      </c>
      <c r="B587" t="s">
        <v>1566</v>
      </c>
      <c r="C587">
        <v>6</v>
      </c>
      <c r="D587" t="s">
        <v>255</v>
      </c>
      <c r="E587" t="s">
        <v>716</v>
      </c>
      <c r="F587" t="s">
        <v>717</v>
      </c>
      <c r="G587" t="s">
        <v>215</v>
      </c>
      <c r="H587" t="s">
        <v>214</v>
      </c>
      <c r="I587" t="s">
        <v>832</v>
      </c>
      <c r="J587" t="s">
        <v>725</v>
      </c>
      <c r="K587" t="s">
        <v>833</v>
      </c>
      <c r="L587" t="s">
        <v>719</v>
      </c>
      <c r="M587" t="s">
        <v>720</v>
      </c>
      <c r="N587">
        <v>1</v>
      </c>
      <c r="O587">
        <v>1</v>
      </c>
      <c r="P587">
        <v>1</v>
      </c>
      <c r="Q587">
        <v>1</v>
      </c>
      <c r="R587">
        <v>1</v>
      </c>
      <c r="S587">
        <v>1</v>
      </c>
      <c r="T587">
        <v>0</v>
      </c>
      <c r="U587">
        <v>0</v>
      </c>
      <c r="V587">
        <v>0</v>
      </c>
      <c r="W587" s="1">
        <v>567727.5</v>
      </c>
      <c r="X587" s="1">
        <v>0</v>
      </c>
      <c r="Y587" s="1">
        <v>0</v>
      </c>
      <c r="Z587" s="1">
        <v>2668.32</v>
      </c>
      <c r="AA587" s="1">
        <v>0</v>
      </c>
      <c r="AB587" s="1">
        <v>0</v>
      </c>
      <c r="AC587" s="1">
        <v>0</v>
      </c>
      <c r="AD587" s="1">
        <v>0</v>
      </c>
      <c r="AE587" s="1">
        <v>567727.5</v>
      </c>
      <c r="AF587" s="17">
        <v>44783</v>
      </c>
      <c r="AG587" s="17">
        <v>47340</v>
      </c>
      <c r="AH587" s="1">
        <v>567727.5</v>
      </c>
      <c r="AI587" s="16">
        <f t="shared" si="36"/>
        <v>3.0301369863013701</v>
      </c>
      <c r="AJ587" s="16">
        <f t="shared" si="38"/>
        <v>7.0054794520547947</v>
      </c>
      <c r="AK587" s="19">
        <v>5.6399999999999999E-2</v>
      </c>
      <c r="AL587" s="16">
        <f t="shared" si="37"/>
        <v>3.0301369863013701</v>
      </c>
      <c r="AM587" s="16">
        <f t="shared" si="39"/>
        <v>7.0054794520547947</v>
      </c>
      <c r="AN587" s="19">
        <v>5.6399999999999999E-2</v>
      </c>
      <c r="AO587" t="s">
        <v>721</v>
      </c>
      <c r="AP587" t="s">
        <v>722</v>
      </c>
      <c r="AQ587" s="20">
        <v>46234</v>
      </c>
    </row>
    <row r="588" spans="1:43" x14ac:dyDescent="0.3">
      <c r="A588" t="s">
        <v>1570</v>
      </c>
      <c r="B588" t="s">
        <v>1566</v>
      </c>
      <c r="C588">
        <v>7</v>
      </c>
      <c r="D588" t="s">
        <v>255</v>
      </c>
      <c r="E588" t="s">
        <v>716</v>
      </c>
      <c r="F588" t="s">
        <v>717</v>
      </c>
      <c r="G588" t="s">
        <v>215</v>
      </c>
      <c r="H588" t="s">
        <v>214</v>
      </c>
      <c r="I588" t="s">
        <v>832</v>
      </c>
      <c r="J588" t="s">
        <v>725</v>
      </c>
      <c r="K588" t="s">
        <v>833</v>
      </c>
      <c r="L588" t="s">
        <v>719</v>
      </c>
      <c r="M588" t="s">
        <v>720</v>
      </c>
      <c r="N588">
        <v>1</v>
      </c>
      <c r="O588">
        <v>1</v>
      </c>
      <c r="P588">
        <v>1</v>
      </c>
      <c r="Q588">
        <v>1</v>
      </c>
      <c r="R588">
        <v>1</v>
      </c>
      <c r="S588">
        <v>1</v>
      </c>
      <c r="T588">
        <v>0</v>
      </c>
      <c r="U588">
        <v>0</v>
      </c>
      <c r="V588">
        <v>0</v>
      </c>
      <c r="W588" s="1">
        <v>106200</v>
      </c>
      <c r="X588" s="1">
        <v>0</v>
      </c>
      <c r="Y588" s="1">
        <v>0</v>
      </c>
      <c r="Z588" s="1">
        <v>524.79999999999995</v>
      </c>
      <c r="AA588" s="1">
        <v>0</v>
      </c>
      <c r="AB588" s="1">
        <v>0</v>
      </c>
      <c r="AC588" s="1">
        <v>0</v>
      </c>
      <c r="AD588" s="1">
        <v>0</v>
      </c>
      <c r="AE588" s="1">
        <v>106200</v>
      </c>
      <c r="AF588" s="17">
        <v>44783</v>
      </c>
      <c r="AG588" s="17">
        <v>47705</v>
      </c>
      <c r="AH588" s="1">
        <v>106200</v>
      </c>
      <c r="AI588" s="16">
        <f t="shared" si="36"/>
        <v>4.0301369863013701</v>
      </c>
      <c r="AJ588" s="16">
        <f t="shared" si="38"/>
        <v>8.0054794520547947</v>
      </c>
      <c r="AK588" s="19">
        <v>5.9299999999999999E-2</v>
      </c>
      <c r="AL588" s="16">
        <f t="shared" si="37"/>
        <v>4.0301369863013701</v>
      </c>
      <c r="AM588" s="16">
        <f t="shared" si="39"/>
        <v>8.0054794520547947</v>
      </c>
      <c r="AN588" s="19">
        <v>5.9299999999999999E-2</v>
      </c>
      <c r="AO588" t="s">
        <v>721</v>
      </c>
      <c r="AP588" t="s">
        <v>722</v>
      </c>
      <c r="AQ588" s="20">
        <v>46234</v>
      </c>
    </row>
    <row r="589" spans="1:43" x14ac:dyDescent="0.3">
      <c r="A589" t="s">
        <v>1571</v>
      </c>
      <c r="B589" t="s">
        <v>1572</v>
      </c>
      <c r="C589">
        <v>1</v>
      </c>
      <c r="D589" t="s">
        <v>255</v>
      </c>
      <c r="E589" t="s">
        <v>716</v>
      </c>
      <c r="F589" t="s">
        <v>717</v>
      </c>
      <c r="G589" t="s">
        <v>220</v>
      </c>
      <c r="H589" t="s">
        <v>218</v>
      </c>
      <c r="I589" t="s">
        <v>210</v>
      </c>
      <c r="J589" t="s">
        <v>718</v>
      </c>
      <c r="K589" t="s">
        <v>1573</v>
      </c>
      <c r="L589" t="s">
        <v>719</v>
      </c>
      <c r="M589" t="s">
        <v>720</v>
      </c>
      <c r="N589">
        <v>1</v>
      </c>
      <c r="O589">
        <v>1</v>
      </c>
      <c r="P589">
        <v>1</v>
      </c>
      <c r="Q589">
        <v>0</v>
      </c>
      <c r="R589">
        <v>0</v>
      </c>
      <c r="S589">
        <v>1</v>
      </c>
      <c r="T589">
        <v>1</v>
      </c>
      <c r="U589">
        <v>1</v>
      </c>
      <c r="V589">
        <v>0</v>
      </c>
      <c r="W589" s="1">
        <v>1860975.88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1860975.88</v>
      </c>
      <c r="AF589" s="17">
        <v>44698</v>
      </c>
      <c r="AG589" s="17">
        <v>48351</v>
      </c>
      <c r="AH589" s="1">
        <v>1860975.88</v>
      </c>
      <c r="AI589" s="16">
        <f t="shared" si="36"/>
        <v>5.8</v>
      </c>
      <c r="AJ589" s="16">
        <f t="shared" si="38"/>
        <v>10.008219178082191</v>
      </c>
      <c r="AK589" s="19">
        <v>7.8262999999999999E-2</v>
      </c>
      <c r="AL589" s="16">
        <f t="shared" si="37"/>
        <v>5.8</v>
      </c>
      <c r="AM589" s="16">
        <f t="shared" si="39"/>
        <v>10.008219178082191</v>
      </c>
      <c r="AN589" s="19">
        <v>7.8262999999999999E-2</v>
      </c>
      <c r="AO589" t="s">
        <v>721</v>
      </c>
      <c r="AP589" t="s">
        <v>722</v>
      </c>
      <c r="AQ589" s="20">
        <v>46234</v>
      </c>
    </row>
    <row r="590" spans="1:43" x14ac:dyDescent="0.3">
      <c r="A590" t="s">
        <v>1574</v>
      </c>
      <c r="B590" t="s">
        <v>1575</v>
      </c>
      <c r="C590">
        <v>1</v>
      </c>
      <c r="D590" t="s">
        <v>255</v>
      </c>
      <c r="E590" t="s">
        <v>716</v>
      </c>
      <c r="F590" t="s">
        <v>717</v>
      </c>
      <c r="G590" t="s">
        <v>213</v>
      </c>
      <c r="H590" t="s">
        <v>214</v>
      </c>
      <c r="I590" t="s">
        <v>724</v>
      </c>
      <c r="J590" t="s">
        <v>725</v>
      </c>
      <c r="K590" t="s">
        <v>726</v>
      </c>
      <c r="L590" t="s">
        <v>719</v>
      </c>
      <c r="M590" t="s">
        <v>720</v>
      </c>
      <c r="N590">
        <v>1</v>
      </c>
      <c r="O590">
        <v>1</v>
      </c>
      <c r="P590">
        <v>1</v>
      </c>
      <c r="Q590">
        <v>1</v>
      </c>
      <c r="R590">
        <v>1</v>
      </c>
      <c r="S590">
        <v>1</v>
      </c>
      <c r="T590">
        <v>0</v>
      </c>
      <c r="U590">
        <v>0</v>
      </c>
      <c r="V590">
        <v>0</v>
      </c>
      <c r="W590" s="1">
        <v>36269941.420000002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36269941.420000002</v>
      </c>
      <c r="AF590" s="17">
        <v>44685</v>
      </c>
      <c r="AG590" s="17">
        <v>46511</v>
      </c>
      <c r="AH590" s="1">
        <v>36269941.420000002</v>
      </c>
      <c r="AI590" s="16">
        <f t="shared" si="36"/>
        <v>0.75890410958904109</v>
      </c>
      <c r="AJ590" s="16">
        <f t="shared" si="38"/>
        <v>5.0027397260273974</v>
      </c>
      <c r="AK590" s="19">
        <v>7.1294999999999997E-2</v>
      </c>
      <c r="AL590" s="16">
        <f t="shared" si="37"/>
        <v>0.75890410958904109</v>
      </c>
      <c r="AM590" s="16">
        <f t="shared" si="39"/>
        <v>5.0027397260273974</v>
      </c>
      <c r="AN590" s="19">
        <v>7.1294999999999997E-2</v>
      </c>
      <c r="AO590" t="s">
        <v>721</v>
      </c>
      <c r="AP590" t="s">
        <v>722</v>
      </c>
      <c r="AQ590" s="20">
        <v>46234</v>
      </c>
    </row>
    <row r="591" spans="1:43" x14ac:dyDescent="0.3">
      <c r="A591" t="s">
        <v>1576</v>
      </c>
      <c r="B591" t="s">
        <v>1577</v>
      </c>
      <c r="C591">
        <v>1</v>
      </c>
      <c r="D591" t="s">
        <v>255</v>
      </c>
      <c r="E591" t="s">
        <v>716</v>
      </c>
      <c r="F591" t="s">
        <v>717</v>
      </c>
      <c r="G591" t="s">
        <v>203</v>
      </c>
      <c r="H591" t="s">
        <v>218</v>
      </c>
      <c r="I591" t="s">
        <v>210</v>
      </c>
      <c r="J591" t="s">
        <v>718</v>
      </c>
      <c r="K591" t="s">
        <v>755</v>
      </c>
      <c r="L591" t="s">
        <v>719</v>
      </c>
      <c r="M591" t="s">
        <v>720</v>
      </c>
      <c r="N591">
        <v>1</v>
      </c>
      <c r="O591">
        <v>1</v>
      </c>
      <c r="P591">
        <v>1</v>
      </c>
      <c r="Q591">
        <v>0</v>
      </c>
      <c r="R591">
        <v>0</v>
      </c>
      <c r="S591">
        <v>1</v>
      </c>
      <c r="T591">
        <v>1</v>
      </c>
      <c r="U591">
        <v>1</v>
      </c>
      <c r="V591">
        <v>0</v>
      </c>
      <c r="W591" s="1">
        <v>200000000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200000000</v>
      </c>
      <c r="AF591" s="17">
        <v>44685</v>
      </c>
      <c r="AG591" s="17">
        <v>46511</v>
      </c>
      <c r="AH591" s="1">
        <v>200000000</v>
      </c>
      <c r="AI591" s="16">
        <f t="shared" si="36"/>
        <v>0.75890410958904109</v>
      </c>
      <c r="AJ591" s="16">
        <f t="shared" si="38"/>
        <v>5.0027397260273974</v>
      </c>
      <c r="AK591" s="19">
        <v>7.1294999999999997E-2</v>
      </c>
      <c r="AL591" s="16">
        <f t="shared" si="37"/>
        <v>0.75890410958904109</v>
      </c>
      <c r="AM591" s="16">
        <f t="shared" si="39"/>
        <v>5.0027397260273974</v>
      </c>
      <c r="AN591" s="19">
        <v>7.1294999999999997E-2</v>
      </c>
      <c r="AO591" t="s">
        <v>721</v>
      </c>
      <c r="AP591" t="s">
        <v>722</v>
      </c>
      <c r="AQ591" s="20">
        <v>46234</v>
      </c>
    </row>
    <row r="592" spans="1:43" x14ac:dyDescent="0.3">
      <c r="A592" t="s">
        <v>1578</v>
      </c>
      <c r="B592" t="s">
        <v>1579</v>
      </c>
      <c r="C592">
        <v>1</v>
      </c>
      <c r="D592" t="s">
        <v>255</v>
      </c>
      <c r="E592" t="s">
        <v>716</v>
      </c>
      <c r="F592" t="s">
        <v>717</v>
      </c>
      <c r="G592" t="s">
        <v>213</v>
      </c>
      <c r="H592" t="s">
        <v>214</v>
      </c>
      <c r="I592" t="s">
        <v>724</v>
      </c>
      <c r="J592" t="s">
        <v>725</v>
      </c>
      <c r="K592" t="s">
        <v>726</v>
      </c>
      <c r="L592" t="s">
        <v>719</v>
      </c>
      <c r="M592" t="s">
        <v>720</v>
      </c>
      <c r="N592">
        <v>1</v>
      </c>
      <c r="O592">
        <v>1</v>
      </c>
      <c r="P592">
        <v>1</v>
      </c>
      <c r="Q592">
        <v>1</v>
      </c>
      <c r="R592">
        <v>1</v>
      </c>
      <c r="S592">
        <v>1</v>
      </c>
      <c r="T592">
        <v>0</v>
      </c>
      <c r="U592">
        <v>0</v>
      </c>
      <c r="V592">
        <v>0</v>
      </c>
      <c r="W592" s="1">
        <v>2051279.19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2051279.19</v>
      </c>
      <c r="AF592" s="17">
        <v>44685</v>
      </c>
      <c r="AG592" s="17">
        <v>46511</v>
      </c>
      <c r="AH592" s="1">
        <v>2051279.19</v>
      </c>
      <c r="AI592" s="16">
        <f t="shared" si="36"/>
        <v>0.75890410958904109</v>
      </c>
      <c r="AJ592" s="16">
        <f t="shared" si="38"/>
        <v>5.0027397260273974</v>
      </c>
      <c r="AK592" s="19">
        <v>7.1294999999999997E-2</v>
      </c>
      <c r="AL592" s="16">
        <f t="shared" si="37"/>
        <v>0.75890410958904109</v>
      </c>
      <c r="AM592" s="16">
        <f t="shared" si="39"/>
        <v>5.0027397260273974</v>
      </c>
      <c r="AN592" s="19">
        <v>7.1294999999999997E-2</v>
      </c>
      <c r="AO592" t="s">
        <v>721</v>
      </c>
      <c r="AP592" t="s">
        <v>722</v>
      </c>
      <c r="AQ592" s="20">
        <v>46234</v>
      </c>
    </row>
    <row r="593" spans="1:43" x14ac:dyDescent="0.3">
      <c r="A593" t="s">
        <v>1580</v>
      </c>
      <c r="B593" t="s">
        <v>1581</v>
      </c>
      <c r="C593">
        <v>1</v>
      </c>
      <c r="D593" t="s">
        <v>255</v>
      </c>
      <c r="E593" t="s">
        <v>716</v>
      </c>
      <c r="F593" t="s">
        <v>717</v>
      </c>
      <c r="G593" t="s">
        <v>213</v>
      </c>
      <c r="H593" t="s">
        <v>214</v>
      </c>
      <c r="I593" t="s">
        <v>724</v>
      </c>
      <c r="J593" t="s">
        <v>725</v>
      </c>
      <c r="K593" t="s">
        <v>726</v>
      </c>
      <c r="L593" t="s">
        <v>719</v>
      </c>
      <c r="M593" t="s">
        <v>720</v>
      </c>
      <c r="N593">
        <v>1</v>
      </c>
      <c r="O593">
        <v>1</v>
      </c>
      <c r="P593">
        <v>1</v>
      </c>
      <c r="Q593">
        <v>1</v>
      </c>
      <c r="R593">
        <v>1</v>
      </c>
      <c r="S593">
        <v>1</v>
      </c>
      <c r="T593">
        <v>0</v>
      </c>
      <c r="U593">
        <v>0</v>
      </c>
      <c r="V593">
        <v>0</v>
      </c>
      <c r="W593" s="1">
        <v>2837111.24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2837111.24</v>
      </c>
      <c r="AF593" s="17">
        <v>44685</v>
      </c>
      <c r="AG593" s="17">
        <v>46511</v>
      </c>
      <c r="AH593" s="1">
        <v>2837111.24</v>
      </c>
      <c r="AI593" s="16">
        <f t="shared" si="36"/>
        <v>0.75890410958904109</v>
      </c>
      <c r="AJ593" s="16">
        <f t="shared" si="38"/>
        <v>5.0027397260273974</v>
      </c>
      <c r="AK593" s="19">
        <v>7.1294999999999997E-2</v>
      </c>
      <c r="AL593" s="16">
        <f t="shared" si="37"/>
        <v>0.75890410958904109</v>
      </c>
      <c r="AM593" s="16">
        <f t="shared" si="39"/>
        <v>5.0027397260273974</v>
      </c>
      <c r="AN593" s="19">
        <v>7.1294999999999997E-2</v>
      </c>
      <c r="AO593" t="s">
        <v>721</v>
      </c>
      <c r="AP593" t="s">
        <v>722</v>
      </c>
      <c r="AQ593" s="20">
        <v>46234</v>
      </c>
    </row>
    <row r="594" spans="1:43" x14ac:dyDescent="0.3">
      <c r="A594" t="s">
        <v>1582</v>
      </c>
      <c r="B594" t="s">
        <v>1583</v>
      </c>
      <c r="C594">
        <v>1</v>
      </c>
      <c r="D594" t="s">
        <v>255</v>
      </c>
      <c r="E594" t="s">
        <v>716</v>
      </c>
      <c r="F594" t="s">
        <v>717</v>
      </c>
      <c r="G594" t="s">
        <v>203</v>
      </c>
      <c r="H594" t="s">
        <v>218</v>
      </c>
      <c r="I594" t="s">
        <v>210</v>
      </c>
      <c r="J594" t="s">
        <v>718</v>
      </c>
      <c r="K594" t="s">
        <v>755</v>
      </c>
      <c r="L594" t="s">
        <v>719</v>
      </c>
      <c r="M594" t="s">
        <v>720</v>
      </c>
      <c r="N594">
        <v>1</v>
      </c>
      <c r="O594">
        <v>1</v>
      </c>
      <c r="P594">
        <v>1</v>
      </c>
      <c r="Q594">
        <v>0</v>
      </c>
      <c r="R594">
        <v>0</v>
      </c>
      <c r="S594">
        <v>1</v>
      </c>
      <c r="T594">
        <v>1</v>
      </c>
      <c r="U594">
        <v>1</v>
      </c>
      <c r="V594">
        <v>0</v>
      </c>
      <c r="W594" s="1">
        <v>600000000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600000000</v>
      </c>
      <c r="AF594" s="17">
        <v>44698</v>
      </c>
      <c r="AG594" s="17">
        <v>48351</v>
      </c>
      <c r="AH594" s="1">
        <v>600000000</v>
      </c>
      <c r="AI594" s="16">
        <f t="shared" si="36"/>
        <v>5.8</v>
      </c>
      <c r="AJ594" s="16">
        <f t="shared" si="38"/>
        <v>10.008219178082191</v>
      </c>
      <c r="AK594" s="19">
        <v>7.8262999999999999E-2</v>
      </c>
      <c r="AL594" s="16">
        <f t="shared" si="37"/>
        <v>5.8</v>
      </c>
      <c r="AM594" s="16">
        <f t="shared" si="39"/>
        <v>10.008219178082191</v>
      </c>
      <c r="AN594" s="19">
        <v>7.8262999999999999E-2</v>
      </c>
      <c r="AO594" t="s">
        <v>721</v>
      </c>
      <c r="AP594" t="s">
        <v>722</v>
      </c>
      <c r="AQ594" s="20">
        <v>46234</v>
      </c>
    </row>
    <row r="595" spans="1:43" x14ac:dyDescent="0.3">
      <c r="A595" t="s">
        <v>1584</v>
      </c>
      <c r="B595" t="s">
        <v>1585</v>
      </c>
      <c r="C595">
        <v>3</v>
      </c>
      <c r="D595" t="s">
        <v>255</v>
      </c>
      <c r="E595" t="s">
        <v>716</v>
      </c>
      <c r="F595" t="s">
        <v>717</v>
      </c>
      <c r="G595" t="s">
        <v>215</v>
      </c>
      <c r="H595" t="s">
        <v>214</v>
      </c>
      <c r="I595" t="s">
        <v>832</v>
      </c>
      <c r="J595" t="s">
        <v>725</v>
      </c>
      <c r="K595" t="s">
        <v>833</v>
      </c>
      <c r="L595" t="s">
        <v>719</v>
      </c>
      <c r="M595" t="s">
        <v>720</v>
      </c>
      <c r="N595">
        <v>1</v>
      </c>
      <c r="O595">
        <v>1</v>
      </c>
      <c r="P595">
        <v>1</v>
      </c>
      <c r="Q595">
        <v>1</v>
      </c>
      <c r="R595">
        <v>1</v>
      </c>
      <c r="S595">
        <v>1</v>
      </c>
      <c r="T595">
        <v>0</v>
      </c>
      <c r="U595">
        <v>0</v>
      </c>
      <c r="V595">
        <v>0</v>
      </c>
      <c r="W595" s="1">
        <v>288805</v>
      </c>
      <c r="X595" s="1">
        <v>0</v>
      </c>
      <c r="Y595" s="1">
        <v>0</v>
      </c>
      <c r="Z595" s="1">
        <v>1133.56</v>
      </c>
      <c r="AA595" s="1">
        <v>0</v>
      </c>
      <c r="AB595" s="1">
        <v>0</v>
      </c>
      <c r="AC595" s="1">
        <v>0</v>
      </c>
      <c r="AD595" s="1">
        <v>0</v>
      </c>
      <c r="AE595" s="1">
        <v>288805</v>
      </c>
      <c r="AF595" s="17">
        <v>44832</v>
      </c>
      <c r="AG595" s="17">
        <v>46293</v>
      </c>
      <c r="AH595" s="1">
        <v>577610</v>
      </c>
      <c r="AI595" s="16">
        <f t="shared" si="36"/>
        <v>0.16164383561643836</v>
      </c>
      <c r="AJ595" s="16">
        <f t="shared" si="38"/>
        <v>4.0027397260273974</v>
      </c>
      <c r="AK595" s="19">
        <v>4.7100000000000003E-2</v>
      </c>
      <c r="AL595" s="16">
        <f t="shared" si="37"/>
        <v>0.16164383561643836</v>
      </c>
      <c r="AM595" s="16">
        <f t="shared" si="39"/>
        <v>4.0027397260273974</v>
      </c>
      <c r="AN595" s="19">
        <v>4.7100000000000003E-2</v>
      </c>
      <c r="AO595" t="s">
        <v>721</v>
      </c>
      <c r="AP595" t="s">
        <v>722</v>
      </c>
      <c r="AQ595" s="20">
        <v>46234</v>
      </c>
    </row>
    <row r="596" spans="1:43" x14ac:dyDescent="0.3">
      <c r="A596" t="s">
        <v>1586</v>
      </c>
      <c r="B596" t="s">
        <v>1585</v>
      </c>
      <c r="C596">
        <v>4</v>
      </c>
      <c r="D596" t="s">
        <v>255</v>
      </c>
      <c r="E596" t="s">
        <v>716</v>
      </c>
      <c r="F596" t="s">
        <v>717</v>
      </c>
      <c r="G596" t="s">
        <v>215</v>
      </c>
      <c r="H596" t="s">
        <v>214</v>
      </c>
      <c r="I596" t="s">
        <v>832</v>
      </c>
      <c r="J596" t="s">
        <v>725</v>
      </c>
      <c r="K596" t="s">
        <v>833</v>
      </c>
      <c r="L596" t="s">
        <v>719</v>
      </c>
      <c r="M596" t="s">
        <v>720</v>
      </c>
      <c r="N596">
        <v>1</v>
      </c>
      <c r="O596">
        <v>1</v>
      </c>
      <c r="P596">
        <v>1</v>
      </c>
      <c r="Q596">
        <v>1</v>
      </c>
      <c r="R596">
        <v>1</v>
      </c>
      <c r="S596">
        <v>1</v>
      </c>
      <c r="T596">
        <v>0</v>
      </c>
      <c r="U596">
        <v>0</v>
      </c>
      <c r="V596">
        <v>0</v>
      </c>
      <c r="W596" s="1">
        <v>1262747.5</v>
      </c>
      <c r="X596" s="1">
        <v>0</v>
      </c>
      <c r="Y596" s="1">
        <v>0</v>
      </c>
      <c r="Z596" s="1">
        <v>5335.11</v>
      </c>
      <c r="AA596" s="1">
        <v>0</v>
      </c>
      <c r="AB596" s="1">
        <v>0</v>
      </c>
      <c r="AC596" s="1">
        <v>0</v>
      </c>
      <c r="AD596" s="1">
        <v>0</v>
      </c>
      <c r="AE596" s="1">
        <v>1262747.5</v>
      </c>
      <c r="AF596" s="17">
        <v>44832</v>
      </c>
      <c r="AG596" s="17">
        <v>46658</v>
      </c>
      <c r="AH596" s="1">
        <v>1262747.5</v>
      </c>
      <c r="AI596" s="16">
        <f t="shared" si="36"/>
        <v>1.1616438356164382</v>
      </c>
      <c r="AJ596" s="16">
        <f t="shared" si="38"/>
        <v>5.0027397260273974</v>
      </c>
      <c r="AK596" s="19">
        <v>5.0700000000000002E-2</v>
      </c>
      <c r="AL596" s="16">
        <f t="shared" si="37"/>
        <v>1.1616438356164382</v>
      </c>
      <c r="AM596" s="16">
        <f t="shared" si="39"/>
        <v>5.0027397260273974</v>
      </c>
      <c r="AN596" s="19">
        <v>5.0700000000000002E-2</v>
      </c>
      <c r="AO596" t="s">
        <v>721</v>
      </c>
      <c r="AP596" t="s">
        <v>722</v>
      </c>
      <c r="AQ596" s="20">
        <v>46234</v>
      </c>
    </row>
    <row r="597" spans="1:43" x14ac:dyDescent="0.3">
      <c r="A597" t="s">
        <v>1587</v>
      </c>
      <c r="B597" t="s">
        <v>1585</v>
      </c>
      <c r="C597">
        <v>5</v>
      </c>
      <c r="D597" t="s">
        <v>255</v>
      </c>
      <c r="E597" t="s">
        <v>716</v>
      </c>
      <c r="F597" t="s">
        <v>717</v>
      </c>
      <c r="G597" t="s">
        <v>215</v>
      </c>
      <c r="H597" t="s">
        <v>214</v>
      </c>
      <c r="I597" t="s">
        <v>832</v>
      </c>
      <c r="J597" t="s">
        <v>725</v>
      </c>
      <c r="K597" t="s">
        <v>833</v>
      </c>
      <c r="L597" t="s">
        <v>719</v>
      </c>
      <c r="M597" t="s">
        <v>720</v>
      </c>
      <c r="N597">
        <v>1</v>
      </c>
      <c r="O597">
        <v>1</v>
      </c>
      <c r="P597">
        <v>1</v>
      </c>
      <c r="Q597">
        <v>1</v>
      </c>
      <c r="R597">
        <v>1</v>
      </c>
      <c r="S597">
        <v>1</v>
      </c>
      <c r="T597">
        <v>0</v>
      </c>
      <c r="U597">
        <v>0</v>
      </c>
      <c r="V597">
        <v>0</v>
      </c>
      <c r="W597" s="1">
        <v>5672997.5</v>
      </c>
      <c r="X597" s="1">
        <v>0</v>
      </c>
      <c r="Y597" s="1">
        <v>0</v>
      </c>
      <c r="Z597" s="1">
        <v>25339.39</v>
      </c>
      <c r="AA597" s="1">
        <v>0</v>
      </c>
      <c r="AB597" s="1">
        <v>0</v>
      </c>
      <c r="AC597" s="1">
        <v>0</v>
      </c>
      <c r="AD597" s="1">
        <v>0</v>
      </c>
      <c r="AE597" s="1">
        <v>5672997.5</v>
      </c>
      <c r="AF597" s="17">
        <v>44832</v>
      </c>
      <c r="AG597" s="17">
        <v>47024</v>
      </c>
      <c r="AH597" s="1">
        <v>5672997.5</v>
      </c>
      <c r="AI597" s="16">
        <f t="shared" si="36"/>
        <v>2.1643835616438358</v>
      </c>
      <c r="AJ597" s="16">
        <f t="shared" si="38"/>
        <v>6.0054794520547947</v>
      </c>
      <c r="AK597" s="19">
        <v>5.3600000000000002E-2</v>
      </c>
      <c r="AL597" s="16">
        <f t="shared" si="37"/>
        <v>2.1643835616438358</v>
      </c>
      <c r="AM597" s="16">
        <f t="shared" si="39"/>
        <v>6.0054794520547947</v>
      </c>
      <c r="AN597" s="19">
        <v>5.3600000000000002E-2</v>
      </c>
      <c r="AO597" t="s">
        <v>721</v>
      </c>
      <c r="AP597" t="s">
        <v>722</v>
      </c>
      <c r="AQ597" s="20">
        <v>46234</v>
      </c>
    </row>
    <row r="598" spans="1:43" x14ac:dyDescent="0.3">
      <c r="A598" t="s">
        <v>1588</v>
      </c>
      <c r="B598" t="s">
        <v>1585</v>
      </c>
      <c r="C598">
        <v>6</v>
      </c>
      <c r="D598" t="s">
        <v>255</v>
      </c>
      <c r="E598" t="s">
        <v>716</v>
      </c>
      <c r="F598" t="s">
        <v>717</v>
      </c>
      <c r="G598" t="s">
        <v>215</v>
      </c>
      <c r="H598" t="s">
        <v>214</v>
      </c>
      <c r="I598" t="s">
        <v>832</v>
      </c>
      <c r="J598" t="s">
        <v>725</v>
      </c>
      <c r="K598" t="s">
        <v>833</v>
      </c>
      <c r="L598" t="s">
        <v>719</v>
      </c>
      <c r="M598" t="s">
        <v>720</v>
      </c>
      <c r="N598">
        <v>1</v>
      </c>
      <c r="O598">
        <v>1</v>
      </c>
      <c r="P598">
        <v>1</v>
      </c>
      <c r="Q598">
        <v>1</v>
      </c>
      <c r="R598">
        <v>1</v>
      </c>
      <c r="S598">
        <v>1</v>
      </c>
      <c r="T598">
        <v>0</v>
      </c>
      <c r="U598">
        <v>0</v>
      </c>
      <c r="V598">
        <v>0</v>
      </c>
      <c r="W598" s="1">
        <v>11094065</v>
      </c>
      <c r="X598" s="1">
        <v>0</v>
      </c>
      <c r="Y598" s="1">
        <v>0</v>
      </c>
      <c r="Z598" s="1">
        <v>52142.11</v>
      </c>
      <c r="AA598" s="1">
        <v>0</v>
      </c>
      <c r="AB598" s="1">
        <v>0</v>
      </c>
      <c r="AC598" s="1">
        <v>0</v>
      </c>
      <c r="AD598" s="1">
        <v>0</v>
      </c>
      <c r="AE598" s="1">
        <v>11094065</v>
      </c>
      <c r="AF598" s="17">
        <v>44832</v>
      </c>
      <c r="AG598" s="17">
        <v>47389</v>
      </c>
      <c r="AH598" s="1">
        <v>11094065</v>
      </c>
      <c r="AI598" s="16">
        <f t="shared" si="36"/>
        <v>3.1643835616438358</v>
      </c>
      <c r="AJ598" s="16">
        <f t="shared" si="38"/>
        <v>7.0054794520547947</v>
      </c>
      <c r="AK598" s="19">
        <v>5.6399999999999999E-2</v>
      </c>
      <c r="AL598" s="16">
        <f t="shared" si="37"/>
        <v>3.1643835616438358</v>
      </c>
      <c r="AM598" s="16">
        <f t="shared" si="39"/>
        <v>7.0054794520547947</v>
      </c>
      <c r="AN598" s="19">
        <v>5.6399999999999999E-2</v>
      </c>
      <c r="AO598" t="s">
        <v>721</v>
      </c>
      <c r="AP598" t="s">
        <v>722</v>
      </c>
      <c r="AQ598" s="20">
        <v>46234</v>
      </c>
    </row>
    <row r="599" spans="1:43" x14ac:dyDescent="0.3">
      <c r="A599" t="s">
        <v>1589</v>
      </c>
      <c r="B599" t="s">
        <v>1585</v>
      </c>
      <c r="C599">
        <v>7</v>
      </c>
      <c r="D599" t="s">
        <v>255</v>
      </c>
      <c r="E599" t="s">
        <v>716</v>
      </c>
      <c r="F599" t="s">
        <v>717</v>
      </c>
      <c r="G599" t="s">
        <v>215</v>
      </c>
      <c r="H599" t="s">
        <v>214</v>
      </c>
      <c r="I599" t="s">
        <v>832</v>
      </c>
      <c r="J599" t="s">
        <v>725</v>
      </c>
      <c r="K599" t="s">
        <v>833</v>
      </c>
      <c r="L599" t="s">
        <v>719</v>
      </c>
      <c r="M599" t="s">
        <v>720</v>
      </c>
      <c r="N599">
        <v>1</v>
      </c>
      <c r="O599">
        <v>1</v>
      </c>
      <c r="P599">
        <v>1</v>
      </c>
      <c r="Q599">
        <v>1</v>
      </c>
      <c r="R599">
        <v>1</v>
      </c>
      <c r="S599">
        <v>1</v>
      </c>
      <c r="T599">
        <v>0</v>
      </c>
      <c r="U599">
        <v>0</v>
      </c>
      <c r="V599">
        <v>0</v>
      </c>
      <c r="W599" s="1">
        <v>2068982.5</v>
      </c>
      <c r="X599" s="1">
        <v>0</v>
      </c>
      <c r="Y599" s="1">
        <v>0</v>
      </c>
      <c r="Z599" s="1">
        <v>10224.219999999999</v>
      </c>
      <c r="AA599" s="1">
        <v>0</v>
      </c>
      <c r="AB599" s="1">
        <v>0</v>
      </c>
      <c r="AC599" s="1">
        <v>0</v>
      </c>
      <c r="AD599" s="1">
        <v>0</v>
      </c>
      <c r="AE599" s="1">
        <v>2068982.5</v>
      </c>
      <c r="AF599" s="17">
        <v>44832</v>
      </c>
      <c r="AG599" s="17">
        <v>47754</v>
      </c>
      <c r="AH599" s="1">
        <v>2068982.5</v>
      </c>
      <c r="AI599" s="16">
        <f t="shared" si="36"/>
        <v>4.1643835616438354</v>
      </c>
      <c r="AJ599" s="16">
        <f t="shared" si="38"/>
        <v>8.0054794520547947</v>
      </c>
      <c r="AK599" s="19">
        <v>5.9299999999999999E-2</v>
      </c>
      <c r="AL599" s="16">
        <f t="shared" si="37"/>
        <v>4.1643835616438354</v>
      </c>
      <c r="AM599" s="16">
        <f t="shared" si="39"/>
        <v>8.0054794520547947</v>
      </c>
      <c r="AN599" s="19">
        <v>5.9299999999999999E-2</v>
      </c>
      <c r="AO599" t="s">
        <v>721</v>
      </c>
      <c r="AP599" t="s">
        <v>722</v>
      </c>
      <c r="AQ599" s="20">
        <v>46234</v>
      </c>
    </row>
    <row r="600" spans="1:43" x14ac:dyDescent="0.3">
      <c r="A600" t="s">
        <v>1590</v>
      </c>
      <c r="B600" t="s">
        <v>1585</v>
      </c>
      <c r="C600">
        <v>8</v>
      </c>
      <c r="D600" t="s">
        <v>255</v>
      </c>
      <c r="E600" t="s">
        <v>716</v>
      </c>
      <c r="F600" t="s">
        <v>717</v>
      </c>
      <c r="G600" t="s">
        <v>215</v>
      </c>
      <c r="H600" t="s">
        <v>214</v>
      </c>
      <c r="I600" t="s">
        <v>832</v>
      </c>
      <c r="J600" t="s">
        <v>725</v>
      </c>
      <c r="K600" t="s">
        <v>833</v>
      </c>
      <c r="L600" t="s">
        <v>719</v>
      </c>
      <c r="M600" t="s">
        <v>720</v>
      </c>
      <c r="N600">
        <v>1</v>
      </c>
      <c r="O600">
        <v>1</v>
      </c>
      <c r="P600">
        <v>1</v>
      </c>
      <c r="Q600">
        <v>1</v>
      </c>
      <c r="R600">
        <v>1</v>
      </c>
      <c r="S600">
        <v>1</v>
      </c>
      <c r="T600">
        <v>0</v>
      </c>
      <c r="U600">
        <v>0</v>
      </c>
      <c r="V600">
        <v>0</v>
      </c>
      <c r="W600" s="1">
        <v>106200</v>
      </c>
      <c r="X600" s="1">
        <v>0</v>
      </c>
      <c r="Y600" s="1">
        <v>0</v>
      </c>
      <c r="Z600" s="1">
        <v>549.58000000000004</v>
      </c>
      <c r="AA600" s="1">
        <v>0</v>
      </c>
      <c r="AB600" s="1">
        <v>0</v>
      </c>
      <c r="AC600" s="1">
        <v>0</v>
      </c>
      <c r="AD600" s="1">
        <v>0</v>
      </c>
      <c r="AE600" s="1">
        <v>106200</v>
      </c>
      <c r="AF600" s="17">
        <v>44832</v>
      </c>
      <c r="AG600" s="17">
        <v>48119</v>
      </c>
      <c r="AH600" s="1">
        <v>106200</v>
      </c>
      <c r="AI600" s="16">
        <f t="shared" si="36"/>
        <v>5.1643835616438354</v>
      </c>
      <c r="AJ600" s="16">
        <f t="shared" si="38"/>
        <v>9.0054794520547947</v>
      </c>
      <c r="AK600" s="19">
        <v>6.2100000000000002E-2</v>
      </c>
      <c r="AL600" s="16">
        <f t="shared" si="37"/>
        <v>5.1643835616438354</v>
      </c>
      <c r="AM600" s="16">
        <f t="shared" si="39"/>
        <v>9.0054794520547947</v>
      </c>
      <c r="AN600" s="19">
        <v>6.2100000000000002E-2</v>
      </c>
      <c r="AO600" t="s">
        <v>721</v>
      </c>
      <c r="AP600" t="s">
        <v>722</v>
      </c>
      <c r="AQ600" s="20">
        <v>46234</v>
      </c>
    </row>
    <row r="601" spans="1:43" x14ac:dyDescent="0.3">
      <c r="A601" t="s">
        <v>1591</v>
      </c>
      <c r="B601" t="s">
        <v>1585</v>
      </c>
      <c r="C601">
        <v>9</v>
      </c>
      <c r="D601" t="s">
        <v>255</v>
      </c>
      <c r="E601" t="s">
        <v>716</v>
      </c>
      <c r="F601" t="s">
        <v>717</v>
      </c>
      <c r="G601" t="s">
        <v>215</v>
      </c>
      <c r="H601" t="s">
        <v>214</v>
      </c>
      <c r="I601" t="s">
        <v>832</v>
      </c>
      <c r="J601" t="s">
        <v>725</v>
      </c>
      <c r="K601" t="s">
        <v>833</v>
      </c>
      <c r="L601" t="s">
        <v>719</v>
      </c>
      <c r="M601" t="s">
        <v>720</v>
      </c>
      <c r="N601">
        <v>1</v>
      </c>
      <c r="O601">
        <v>1</v>
      </c>
      <c r="P601">
        <v>1</v>
      </c>
      <c r="Q601">
        <v>1</v>
      </c>
      <c r="R601">
        <v>1</v>
      </c>
      <c r="S601">
        <v>1</v>
      </c>
      <c r="T601">
        <v>0</v>
      </c>
      <c r="U601">
        <v>0</v>
      </c>
      <c r="V601">
        <v>0</v>
      </c>
      <c r="W601" s="1">
        <v>99415</v>
      </c>
      <c r="X601" s="1">
        <v>0</v>
      </c>
      <c r="Y601" s="1">
        <v>0</v>
      </c>
      <c r="Z601" s="1">
        <v>538.5</v>
      </c>
      <c r="AA601" s="1">
        <v>0</v>
      </c>
      <c r="AB601" s="1">
        <v>0</v>
      </c>
      <c r="AC601" s="1">
        <v>0</v>
      </c>
      <c r="AD601" s="1">
        <v>0</v>
      </c>
      <c r="AE601" s="1">
        <v>99415</v>
      </c>
      <c r="AF601" s="17">
        <v>44832</v>
      </c>
      <c r="AG601" s="17">
        <v>48485</v>
      </c>
      <c r="AH601" s="1">
        <v>99415</v>
      </c>
      <c r="AI601" s="16">
        <f t="shared" si="36"/>
        <v>6.1671232876712327</v>
      </c>
      <c r="AJ601" s="16">
        <f t="shared" si="38"/>
        <v>10.008219178082191</v>
      </c>
      <c r="AK601" s="19">
        <v>6.5000000000000002E-2</v>
      </c>
      <c r="AL601" s="16">
        <f t="shared" si="37"/>
        <v>6.1671232876712327</v>
      </c>
      <c r="AM601" s="16">
        <f t="shared" si="39"/>
        <v>10.008219178082191</v>
      </c>
      <c r="AN601" s="19">
        <v>6.5000000000000002E-2</v>
      </c>
      <c r="AO601" t="s">
        <v>721</v>
      </c>
      <c r="AP601" t="s">
        <v>722</v>
      </c>
      <c r="AQ601" s="20">
        <v>46234</v>
      </c>
    </row>
    <row r="602" spans="1:43" x14ac:dyDescent="0.3">
      <c r="A602" t="s">
        <v>1592</v>
      </c>
      <c r="B602" t="s">
        <v>1593</v>
      </c>
      <c r="C602">
        <v>4</v>
      </c>
      <c r="D602" t="s">
        <v>255</v>
      </c>
      <c r="E602" t="s">
        <v>716</v>
      </c>
      <c r="F602" t="s">
        <v>717</v>
      </c>
      <c r="G602" t="s">
        <v>215</v>
      </c>
      <c r="H602" t="s">
        <v>214</v>
      </c>
      <c r="I602" t="s">
        <v>832</v>
      </c>
      <c r="J602" t="s">
        <v>725</v>
      </c>
      <c r="K602" t="s">
        <v>833</v>
      </c>
      <c r="L602" t="s">
        <v>719</v>
      </c>
      <c r="M602" t="s">
        <v>720</v>
      </c>
      <c r="N602">
        <v>1</v>
      </c>
      <c r="O602">
        <v>1</v>
      </c>
      <c r="P602">
        <v>1</v>
      </c>
      <c r="Q602">
        <v>1</v>
      </c>
      <c r="R602">
        <v>1</v>
      </c>
      <c r="S602">
        <v>1</v>
      </c>
      <c r="T602">
        <v>0</v>
      </c>
      <c r="U602">
        <v>0</v>
      </c>
      <c r="V602">
        <v>0</v>
      </c>
      <c r="W602" s="1">
        <v>12168.75</v>
      </c>
      <c r="X602" s="1">
        <v>0</v>
      </c>
      <c r="Y602" s="1">
        <v>0</v>
      </c>
      <c r="Z602" s="1">
        <v>47.76</v>
      </c>
      <c r="AA602" s="1">
        <v>0</v>
      </c>
      <c r="AB602" s="1">
        <v>0</v>
      </c>
      <c r="AC602" s="1">
        <v>0</v>
      </c>
      <c r="AD602" s="1">
        <v>0</v>
      </c>
      <c r="AE602" s="1">
        <v>12168.75</v>
      </c>
      <c r="AF602" s="17">
        <v>44859</v>
      </c>
      <c r="AG602" s="17">
        <v>46320</v>
      </c>
      <c r="AH602" s="1">
        <v>24337.5</v>
      </c>
      <c r="AI602" s="16">
        <f t="shared" si="36"/>
        <v>0.23561643835616439</v>
      </c>
      <c r="AJ602" s="16">
        <f t="shared" si="38"/>
        <v>4.0027397260273974</v>
      </c>
      <c r="AK602" s="19">
        <v>4.7100000000000003E-2</v>
      </c>
      <c r="AL602" s="16">
        <f t="shared" si="37"/>
        <v>0.23561643835616439</v>
      </c>
      <c r="AM602" s="16">
        <f t="shared" si="39"/>
        <v>4.0027397260273974</v>
      </c>
      <c r="AN602" s="19">
        <v>4.7100000000000003E-2</v>
      </c>
      <c r="AO602" t="s">
        <v>721</v>
      </c>
      <c r="AP602" t="s">
        <v>722</v>
      </c>
      <c r="AQ602" s="20">
        <v>46234</v>
      </c>
    </row>
    <row r="603" spans="1:43" x14ac:dyDescent="0.3">
      <c r="A603" t="s">
        <v>1594</v>
      </c>
      <c r="B603" t="s">
        <v>1593</v>
      </c>
      <c r="C603">
        <v>5</v>
      </c>
      <c r="D603" t="s">
        <v>255</v>
      </c>
      <c r="E603" t="s">
        <v>716</v>
      </c>
      <c r="F603" t="s">
        <v>717</v>
      </c>
      <c r="G603" t="s">
        <v>215</v>
      </c>
      <c r="H603" t="s">
        <v>214</v>
      </c>
      <c r="I603" t="s">
        <v>832</v>
      </c>
      <c r="J603" t="s">
        <v>725</v>
      </c>
      <c r="K603" t="s">
        <v>833</v>
      </c>
      <c r="L603" t="s">
        <v>719</v>
      </c>
      <c r="M603" t="s">
        <v>720</v>
      </c>
      <c r="N603">
        <v>1</v>
      </c>
      <c r="O603">
        <v>1</v>
      </c>
      <c r="P603">
        <v>1</v>
      </c>
      <c r="Q603">
        <v>1</v>
      </c>
      <c r="R603">
        <v>1</v>
      </c>
      <c r="S603">
        <v>1</v>
      </c>
      <c r="T603">
        <v>0</v>
      </c>
      <c r="U603">
        <v>0</v>
      </c>
      <c r="V603">
        <v>0</v>
      </c>
      <c r="W603" s="1">
        <v>831752.49</v>
      </c>
      <c r="X603" s="1">
        <v>0</v>
      </c>
      <c r="Y603" s="1">
        <v>0</v>
      </c>
      <c r="Z603" s="1">
        <v>3514.15</v>
      </c>
      <c r="AA603" s="1">
        <v>0</v>
      </c>
      <c r="AB603" s="1">
        <v>0</v>
      </c>
      <c r="AC603" s="1">
        <v>0</v>
      </c>
      <c r="AD603" s="1">
        <v>0</v>
      </c>
      <c r="AE603" s="1">
        <v>831752.49</v>
      </c>
      <c r="AF603" s="17">
        <v>44859</v>
      </c>
      <c r="AG603" s="17">
        <v>46685</v>
      </c>
      <c r="AH603" s="1">
        <v>831752.49</v>
      </c>
      <c r="AI603" s="16">
        <f t="shared" si="36"/>
        <v>1.2356164383561643</v>
      </c>
      <c r="AJ603" s="16">
        <f t="shared" si="38"/>
        <v>5.0027397260273974</v>
      </c>
      <c r="AK603" s="19">
        <v>5.0700000000000002E-2</v>
      </c>
      <c r="AL603" s="16">
        <f t="shared" si="37"/>
        <v>1.2356164383561643</v>
      </c>
      <c r="AM603" s="16">
        <f t="shared" si="39"/>
        <v>5.0027397260273974</v>
      </c>
      <c r="AN603" s="19">
        <v>5.0700000000000002E-2</v>
      </c>
      <c r="AO603" t="s">
        <v>721</v>
      </c>
      <c r="AP603" t="s">
        <v>722</v>
      </c>
      <c r="AQ603" s="20">
        <v>46234</v>
      </c>
    </row>
    <row r="604" spans="1:43" x14ac:dyDescent="0.3">
      <c r="A604" t="s">
        <v>1595</v>
      </c>
      <c r="B604" t="s">
        <v>1593</v>
      </c>
      <c r="C604">
        <v>6</v>
      </c>
      <c r="D604" t="s">
        <v>255</v>
      </c>
      <c r="E604" t="s">
        <v>716</v>
      </c>
      <c r="F604" t="s">
        <v>717</v>
      </c>
      <c r="G604" t="s">
        <v>215</v>
      </c>
      <c r="H604" t="s">
        <v>214</v>
      </c>
      <c r="I604" t="s">
        <v>832</v>
      </c>
      <c r="J604" t="s">
        <v>725</v>
      </c>
      <c r="K604" t="s">
        <v>833</v>
      </c>
      <c r="L604" t="s">
        <v>719</v>
      </c>
      <c r="M604" t="s">
        <v>720</v>
      </c>
      <c r="N604">
        <v>1</v>
      </c>
      <c r="O604">
        <v>1</v>
      </c>
      <c r="P604">
        <v>1</v>
      </c>
      <c r="Q604">
        <v>1</v>
      </c>
      <c r="R604">
        <v>1</v>
      </c>
      <c r="S604">
        <v>1</v>
      </c>
      <c r="T604">
        <v>0</v>
      </c>
      <c r="U604">
        <v>0</v>
      </c>
      <c r="V604">
        <v>0</v>
      </c>
      <c r="W604" s="1">
        <v>406362.5</v>
      </c>
      <c r="X604" s="1">
        <v>0</v>
      </c>
      <c r="Y604" s="1">
        <v>0</v>
      </c>
      <c r="Z604" s="1">
        <v>1815.09</v>
      </c>
      <c r="AA604" s="1">
        <v>0</v>
      </c>
      <c r="AB604" s="1">
        <v>0</v>
      </c>
      <c r="AC604" s="1">
        <v>0</v>
      </c>
      <c r="AD604" s="1">
        <v>0</v>
      </c>
      <c r="AE604" s="1">
        <v>406362.5</v>
      </c>
      <c r="AF604" s="17">
        <v>44859</v>
      </c>
      <c r="AG604" s="17">
        <v>47051</v>
      </c>
      <c r="AH604" s="1">
        <v>406362.5</v>
      </c>
      <c r="AI604" s="16">
        <f t="shared" si="36"/>
        <v>2.2383561643835614</v>
      </c>
      <c r="AJ604" s="16">
        <f t="shared" si="38"/>
        <v>6.0054794520547947</v>
      </c>
      <c r="AK604" s="19">
        <v>5.3600000000000002E-2</v>
      </c>
      <c r="AL604" s="16">
        <f t="shared" si="37"/>
        <v>2.2383561643835614</v>
      </c>
      <c r="AM604" s="16">
        <f t="shared" si="39"/>
        <v>6.0054794520547947</v>
      </c>
      <c r="AN604" s="19">
        <v>5.3600000000000002E-2</v>
      </c>
      <c r="AO604" t="s">
        <v>721</v>
      </c>
      <c r="AP604" t="s">
        <v>722</v>
      </c>
      <c r="AQ604" s="20">
        <v>46234</v>
      </c>
    </row>
    <row r="605" spans="1:43" x14ac:dyDescent="0.3">
      <c r="A605" t="s">
        <v>1596</v>
      </c>
      <c r="B605" t="s">
        <v>1593</v>
      </c>
      <c r="C605">
        <v>7</v>
      </c>
      <c r="D605" t="s">
        <v>255</v>
      </c>
      <c r="E605" t="s">
        <v>716</v>
      </c>
      <c r="F605" t="s">
        <v>717</v>
      </c>
      <c r="G605" t="s">
        <v>215</v>
      </c>
      <c r="H605" t="s">
        <v>214</v>
      </c>
      <c r="I605" t="s">
        <v>832</v>
      </c>
      <c r="J605" t="s">
        <v>725</v>
      </c>
      <c r="K605" t="s">
        <v>833</v>
      </c>
      <c r="L605" t="s">
        <v>719</v>
      </c>
      <c r="M605" t="s">
        <v>720</v>
      </c>
      <c r="N605">
        <v>1</v>
      </c>
      <c r="O605">
        <v>1</v>
      </c>
      <c r="P605">
        <v>1</v>
      </c>
      <c r="Q605">
        <v>1</v>
      </c>
      <c r="R605">
        <v>1</v>
      </c>
      <c r="S605">
        <v>1</v>
      </c>
      <c r="T605">
        <v>0</v>
      </c>
      <c r="U605">
        <v>0</v>
      </c>
      <c r="V605">
        <v>0</v>
      </c>
      <c r="W605" s="1">
        <v>177442.5</v>
      </c>
      <c r="X605" s="1">
        <v>0</v>
      </c>
      <c r="Y605" s="1">
        <v>0</v>
      </c>
      <c r="Z605" s="1">
        <v>833.98</v>
      </c>
      <c r="AA605" s="1">
        <v>0</v>
      </c>
      <c r="AB605" s="1">
        <v>0</v>
      </c>
      <c r="AC605" s="1">
        <v>0</v>
      </c>
      <c r="AD605" s="1">
        <v>0</v>
      </c>
      <c r="AE605" s="1">
        <v>177442.5</v>
      </c>
      <c r="AF605" s="17">
        <v>44859</v>
      </c>
      <c r="AG605" s="17">
        <v>47416</v>
      </c>
      <c r="AH605" s="1">
        <v>177442.5</v>
      </c>
      <c r="AI605" s="16">
        <f t="shared" si="36"/>
        <v>3.2383561643835614</v>
      </c>
      <c r="AJ605" s="16">
        <f t="shared" si="38"/>
        <v>7.0054794520547947</v>
      </c>
      <c r="AK605" s="19">
        <v>6.5000000000000002E-2</v>
      </c>
      <c r="AL605" s="16">
        <f t="shared" si="37"/>
        <v>3.2383561643835614</v>
      </c>
      <c r="AM605" s="16">
        <f t="shared" si="39"/>
        <v>7.0054794520547947</v>
      </c>
      <c r="AN605" s="19">
        <v>6.5000000000000002E-2</v>
      </c>
      <c r="AO605" t="s">
        <v>721</v>
      </c>
      <c r="AP605" t="s">
        <v>722</v>
      </c>
      <c r="AQ605" s="20">
        <v>46234</v>
      </c>
    </row>
    <row r="606" spans="1:43" x14ac:dyDescent="0.3">
      <c r="A606" t="s">
        <v>1597</v>
      </c>
      <c r="B606" t="s">
        <v>1598</v>
      </c>
      <c r="C606">
        <v>4</v>
      </c>
      <c r="D606" t="s">
        <v>255</v>
      </c>
      <c r="E606" t="s">
        <v>716</v>
      </c>
      <c r="F606" t="s">
        <v>717</v>
      </c>
      <c r="G606" t="s">
        <v>215</v>
      </c>
      <c r="H606" t="s">
        <v>214</v>
      </c>
      <c r="I606" t="s">
        <v>832</v>
      </c>
      <c r="J606" t="s">
        <v>725</v>
      </c>
      <c r="K606" t="s">
        <v>833</v>
      </c>
      <c r="L606" t="s">
        <v>719</v>
      </c>
      <c r="M606" t="s">
        <v>720</v>
      </c>
      <c r="N606">
        <v>1</v>
      </c>
      <c r="O606">
        <v>1</v>
      </c>
      <c r="P606">
        <v>1</v>
      </c>
      <c r="Q606">
        <v>1</v>
      </c>
      <c r="R606">
        <v>1</v>
      </c>
      <c r="S606">
        <v>1</v>
      </c>
      <c r="T606">
        <v>0</v>
      </c>
      <c r="U606">
        <v>0</v>
      </c>
      <c r="V606">
        <v>0</v>
      </c>
      <c r="W606" s="1">
        <v>38276.25</v>
      </c>
      <c r="X606" s="1">
        <v>0</v>
      </c>
      <c r="Y606" s="1">
        <v>0</v>
      </c>
      <c r="Z606" s="1">
        <v>150.22999999999999</v>
      </c>
      <c r="AA606" s="1">
        <v>0</v>
      </c>
      <c r="AB606" s="1">
        <v>0</v>
      </c>
      <c r="AC606" s="1">
        <v>0</v>
      </c>
      <c r="AD606" s="1">
        <v>0</v>
      </c>
      <c r="AE606" s="1">
        <v>38276.25</v>
      </c>
      <c r="AF606" s="17">
        <v>44866</v>
      </c>
      <c r="AG606" s="17">
        <v>46327</v>
      </c>
      <c r="AH606" s="1">
        <v>76552.5</v>
      </c>
      <c r="AI606" s="16">
        <f t="shared" si="36"/>
        <v>0.25479452054794521</v>
      </c>
      <c r="AJ606" s="16">
        <f t="shared" si="38"/>
        <v>4.0027397260273974</v>
      </c>
      <c r="AK606" s="19">
        <v>4.7100000000000003E-2</v>
      </c>
      <c r="AL606" s="16">
        <f t="shared" si="37"/>
        <v>0.25479452054794521</v>
      </c>
      <c r="AM606" s="16">
        <f t="shared" si="39"/>
        <v>4.0027397260273974</v>
      </c>
      <c r="AN606" s="19">
        <v>4.7100000000000003E-2</v>
      </c>
      <c r="AO606" t="s">
        <v>721</v>
      </c>
      <c r="AP606" t="s">
        <v>722</v>
      </c>
      <c r="AQ606" s="20">
        <v>46234</v>
      </c>
    </row>
    <row r="607" spans="1:43" x14ac:dyDescent="0.3">
      <c r="A607" t="s">
        <v>1599</v>
      </c>
      <c r="B607" t="s">
        <v>1598</v>
      </c>
      <c r="C607">
        <v>5</v>
      </c>
      <c r="D607" t="s">
        <v>255</v>
      </c>
      <c r="E607" t="s">
        <v>716</v>
      </c>
      <c r="F607" t="s">
        <v>717</v>
      </c>
      <c r="G607" t="s">
        <v>215</v>
      </c>
      <c r="H607" t="s">
        <v>214</v>
      </c>
      <c r="I607" t="s">
        <v>832</v>
      </c>
      <c r="J607" t="s">
        <v>725</v>
      </c>
      <c r="K607" t="s">
        <v>833</v>
      </c>
      <c r="L607" t="s">
        <v>719</v>
      </c>
      <c r="M607" t="s">
        <v>720</v>
      </c>
      <c r="N607">
        <v>1</v>
      </c>
      <c r="O607">
        <v>1</v>
      </c>
      <c r="P607">
        <v>1</v>
      </c>
      <c r="Q607">
        <v>1</v>
      </c>
      <c r="R607">
        <v>1</v>
      </c>
      <c r="S607">
        <v>1</v>
      </c>
      <c r="T607">
        <v>0</v>
      </c>
      <c r="U607">
        <v>0</v>
      </c>
      <c r="V607">
        <v>0</v>
      </c>
      <c r="W607" s="1">
        <v>610945</v>
      </c>
      <c r="X607" s="1">
        <v>0</v>
      </c>
      <c r="Y607" s="1">
        <v>0</v>
      </c>
      <c r="Z607" s="1">
        <v>2581.2399999999998</v>
      </c>
      <c r="AA607" s="1">
        <v>0</v>
      </c>
      <c r="AB607" s="1">
        <v>0</v>
      </c>
      <c r="AC607" s="1">
        <v>0</v>
      </c>
      <c r="AD607" s="1">
        <v>0</v>
      </c>
      <c r="AE607" s="1">
        <v>610945</v>
      </c>
      <c r="AF607" s="17">
        <v>44866</v>
      </c>
      <c r="AG607" s="17">
        <v>46692</v>
      </c>
      <c r="AH607" s="1">
        <v>610945</v>
      </c>
      <c r="AI607" s="16">
        <f t="shared" si="36"/>
        <v>1.2547945205479452</v>
      </c>
      <c r="AJ607" s="16">
        <f t="shared" si="38"/>
        <v>5.0027397260273974</v>
      </c>
      <c r="AK607" s="19">
        <v>5.0700000000000002E-2</v>
      </c>
      <c r="AL607" s="16">
        <f t="shared" si="37"/>
        <v>1.2547945205479452</v>
      </c>
      <c r="AM607" s="16">
        <f t="shared" si="39"/>
        <v>5.0027397260273974</v>
      </c>
      <c r="AN607" s="19">
        <v>5.0700000000000002E-2</v>
      </c>
      <c r="AO607" t="s">
        <v>721</v>
      </c>
      <c r="AP607" t="s">
        <v>722</v>
      </c>
      <c r="AQ607" s="20">
        <v>46234</v>
      </c>
    </row>
    <row r="608" spans="1:43" x14ac:dyDescent="0.3">
      <c r="A608" t="s">
        <v>1600</v>
      </c>
      <c r="B608" t="s">
        <v>1598</v>
      </c>
      <c r="C608">
        <v>6</v>
      </c>
      <c r="D608" t="s">
        <v>255</v>
      </c>
      <c r="E608" t="s">
        <v>716</v>
      </c>
      <c r="F608" t="s">
        <v>717</v>
      </c>
      <c r="G608" t="s">
        <v>215</v>
      </c>
      <c r="H608" t="s">
        <v>214</v>
      </c>
      <c r="I608" t="s">
        <v>832</v>
      </c>
      <c r="J608" t="s">
        <v>725</v>
      </c>
      <c r="K608" t="s">
        <v>833</v>
      </c>
      <c r="L608" t="s">
        <v>719</v>
      </c>
      <c r="M608" t="s">
        <v>720</v>
      </c>
      <c r="N608">
        <v>1</v>
      </c>
      <c r="O608">
        <v>1</v>
      </c>
      <c r="P608">
        <v>1</v>
      </c>
      <c r="Q608">
        <v>1</v>
      </c>
      <c r="R608">
        <v>1</v>
      </c>
      <c r="S608">
        <v>1</v>
      </c>
      <c r="T608">
        <v>0</v>
      </c>
      <c r="U608">
        <v>0</v>
      </c>
      <c r="V608">
        <v>0</v>
      </c>
      <c r="W608" s="1">
        <v>337480</v>
      </c>
      <c r="X608" s="1">
        <v>0</v>
      </c>
      <c r="Y608" s="1">
        <v>0</v>
      </c>
      <c r="Z608" s="1">
        <v>1507.41</v>
      </c>
      <c r="AA608" s="1">
        <v>0</v>
      </c>
      <c r="AB608" s="1">
        <v>0</v>
      </c>
      <c r="AC608" s="1">
        <v>0</v>
      </c>
      <c r="AD608" s="1">
        <v>0</v>
      </c>
      <c r="AE608" s="1">
        <v>337480</v>
      </c>
      <c r="AF608" s="17">
        <v>44866</v>
      </c>
      <c r="AG608" s="17">
        <v>47058</v>
      </c>
      <c r="AH608" s="1">
        <v>337480</v>
      </c>
      <c r="AI608" s="16">
        <f t="shared" si="36"/>
        <v>2.2575342465753425</v>
      </c>
      <c r="AJ608" s="16">
        <f t="shared" si="38"/>
        <v>6.0054794520547947</v>
      </c>
      <c r="AK608" s="19">
        <v>5.3600000000000002E-2</v>
      </c>
      <c r="AL608" s="16">
        <f t="shared" si="37"/>
        <v>2.2575342465753425</v>
      </c>
      <c r="AM608" s="16">
        <f t="shared" si="39"/>
        <v>6.0054794520547947</v>
      </c>
      <c r="AN608" s="19">
        <v>5.3600000000000002E-2</v>
      </c>
      <c r="AO608" t="s">
        <v>721</v>
      </c>
      <c r="AP608" t="s">
        <v>722</v>
      </c>
      <c r="AQ608" s="20">
        <v>46234</v>
      </c>
    </row>
    <row r="609" spans="1:43" x14ac:dyDescent="0.3">
      <c r="A609" t="s">
        <v>1601</v>
      </c>
      <c r="B609" t="s">
        <v>1598</v>
      </c>
      <c r="C609">
        <v>7</v>
      </c>
      <c r="D609" t="s">
        <v>255</v>
      </c>
      <c r="E609" t="s">
        <v>716</v>
      </c>
      <c r="F609" t="s">
        <v>717</v>
      </c>
      <c r="G609" t="s">
        <v>215</v>
      </c>
      <c r="H609" t="s">
        <v>214</v>
      </c>
      <c r="I609" t="s">
        <v>832</v>
      </c>
      <c r="J609" t="s">
        <v>725</v>
      </c>
      <c r="K609" t="s">
        <v>833</v>
      </c>
      <c r="L609" t="s">
        <v>719</v>
      </c>
      <c r="M609" t="s">
        <v>720</v>
      </c>
      <c r="N609">
        <v>1</v>
      </c>
      <c r="O609">
        <v>1</v>
      </c>
      <c r="P609">
        <v>1</v>
      </c>
      <c r="Q609">
        <v>1</v>
      </c>
      <c r="R609">
        <v>1</v>
      </c>
      <c r="S609">
        <v>1</v>
      </c>
      <c r="T609">
        <v>0</v>
      </c>
      <c r="U609">
        <v>0</v>
      </c>
      <c r="V609">
        <v>0</v>
      </c>
      <c r="W609" s="1">
        <v>968042.5</v>
      </c>
      <c r="X609" s="1">
        <v>0</v>
      </c>
      <c r="Y609" s="1">
        <v>0</v>
      </c>
      <c r="Z609" s="1">
        <v>4549.8</v>
      </c>
      <c r="AA609" s="1">
        <v>0</v>
      </c>
      <c r="AB609" s="1">
        <v>0</v>
      </c>
      <c r="AC609" s="1">
        <v>0</v>
      </c>
      <c r="AD609" s="1">
        <v>0</v>
      </c>
      <c r="AE609" s="1">
        <v>968042.5</v>
      </c>
      <c r="AF609" s="17">
        <v>44866</v>
      </c>
      <c r="AG609" s="17">
        <v>47423</v>
      </c>
      <c r="AH609" s="1">
        <v>968042.5</v>
      </c>
      <c r="AI609" s="16">
        <f t="shared" si="36"/>
        <v>3.2575342465753425</v>
      </c>
      <c r="AJ609" s="16">
        <f t="shared" si="38"/>
        <v>7.0054794520547947</v>
      </c>
      <c r="AK609" s="19">
        <v>5.7881000000000002E-2</v>
      </c>
      <c r="AL609" s="16">
        <f t="shared" si="37"/>
        <v>3.2575342465753425</v>
      </c>
      <c r="AM609" s="16">
        <f t="shared" si="39"/>
        <v>7.0054794520547947</v>
      </c>
      <c r="AN609" s="19">
        <v>5.7881000000000002E-2</v>
      </c>
      <c r="AO609" t="s">
        <v>721</v>
      </c>
      <c r="AP609" t="s">
        <v>722</v>
      </c>
      <c r="AQ609" s="20">
        <v>46234</v>
      </c>
    </row>
    <row r="610" spans="1:43" x14ac:dyDescent="0.3">
      <c r="A610" t="s">
        <v>1602</v>
      </c>
      <c r="B610" t="s">
        <v>1598</v>
      </c>
      <c r="C610">
        <v>8</v>
      </c>
      <c r="D610" t="s">
        <v>255</v>
      </c>
      <c r="E610" t="s">
        <v>716</v>
      </c>
      <c r="F610" t="s">
        <v>717</v>
      </c>
      <c r="G610" t="s">
        <v>215</v>
      </c>
      <c r="H610" t="s">
        <v>214</v>
      </c>
      <c r="I610" t="s">
        <v>832</v>
      </c>
      <c r="J610" t="s">
        <v>725</v>
      </c>
      <c r="K610" t="s">
        <v>833</v>
      </c>
      <c r="L610" t="s">
        <v>719</v>
      </c>
      <c r="M610" t="s">
        <v>720</v>
      </c>
      <c r="N610">
        <v>1</v>
      </c>
      <c r="O610">
        <v>1</v>
      </c>
      <c r="P610">
        <v>1</v>
      </c>
      <c r="Q610">
        <v>1</v>
      </c>
      <c r="R610">
        <v>1</v>
      </c>
      <c r="S610">
        <v>1</v>
      </c>
      <c r="T610">
        <v>0</v>
      </c>
      <c r="U610">
        <v>0</v>
      </c>
      <c r="V610">
        <v>0</v>
      </c>
      <c r="W610" s="1">
        <v>2764002.5</v>
      </c>
      <c r="X610" s="1">
        <v>0</v>
      </c>
      <c r="Y610" s="1">
        <v>0</v>
      </c>
      <c r="Z610" s="1">
        <v>13658.78</v>
      </c>
      <c r="AA610" s="1">
        <v>0</v>
      </c>
      <c r="AB610" s="1">
        <v>0</v>
      </c>
      <c r="AC610" s="1">
        <v>0</v>
      </c>
      <c r="AD610" s="1">
        <v>0</v>
      </c>
      <c r="AE610" s="1">
        <v>2764002.5</v>
      </c>
      <c r="AF610" s="17">
        <v>44866</v>
      </c>
      <c r="AG610" s="17">
        <v>47788</v>
      </c>
      <c r="AH610" s="1">
        <v>2764002.5</v>
      </c>
      <c r="AI610" s="16">
        <f t="shared" si="36"/>
        <v>4.2575342465753421</v>
      </c>
      <c r="AJ610" s="16">
        <f t="shared" si="38"/>
        <v>8.0054794520547947</v>
      </c>
      <c r="AK610" s="19">
        <v>5.9299999999999999E-2</v>
      </c>
      <c r="AL610" s="16">
        <f t="shared" si="37"/>
        <v>4.2575342465753421</v>
      </c>
      <c r="AM610" s="16">
        <f t="shared" si="39"/>
        <v>8.0054794520547947</v>
      </c>
      <c r="AN610" s="19">
        <v>5.9299999999999999E-2</v>
      </c>
      <c r="AO610" t="s">
        <v>721</v>
      </c>
      <c r="AP610" t="s">
        <v>722</v>
      </c>
      <c r="AQ610" s="20">
        <v>46234</v>
      </c>
    </row>
    <row r="611" spans="1:43" x14ac:dyDescent="0.3">
      <c r="A611" t="s">
        <v>1603</v>
      </c>
      <c r="B611" t="s">
        <v>1604</v>
      </c>
      <c r="C611">
        <v>1</v>
      </c>
      <c r="D611" t="s">
        <v>255</v>
      </c>
      <c r="E611" t="s">
        <v>716</v>
      </c>
      <c r="F611" t="s">
        <v>717</v>
      </c>
      <c r="G611" t="s">
        <v>213</v>
      </c>
      <c r="H611" t="s">
        <v>214</v>
      </c>
      <c r="I611" t="s">
        <v>724</v>
      </c>
      <c r="J611" t="s">
        <v>725</v>
      </c>
      <c r="K611" t="s">
        <v>726</v>
      </c>
      <c r="L611" t="s">
        <v>719</v>
      </c>
      <c r="M611" t="s">
        <v>720</v>
      </c>
      <c r="N611">
        <v>1</v>
      </c>
      <c r="O611">
        <v>1</v>
      </c>
      <c r="P611">
        <v>1</v>
      </c>
      <c r="Q611">
        <v>1</v>
      </c>
      <c r="R611">
        <v>1</v>
      </c>
      <c r="S611">
        <v>1</v>
      </c>
      <c r="T611">
        <v>0</v>
      </c>
      <c r="U611">
        <v>0</v>
      </c>
      <c r="V611">
        <v>0</v>
      </c>
      <c r="W611" s="1">
        <v>500000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500000</v>
      </c>
      <c r="AF611" s="17">
        <v>44685</v>
      </c>
      <c r="AG611" s="17">
        <v>46511</v>
      </c>
      <c r="AH611" s="1">
        <v>500000</v>
      </c>
      <c r="AI611" s="16">
        <f t="shared" si="36"/>
        <v>0.75890410958904109</v>
      </c>
      <c r="AJ611" s="16">
        <f t="shared" si="38"/>
        <v>5.0027397260273974</v>
      </c>
      <c r="AK611" s="19">
        <v>7.1294999999999997E-2</v>
      </c>
      <c r="AL611" s="16">
        <f t="shared" si="37"/>
        <v>0.75890410958904109</v>
      </c>
      <c r="AM611" s="16">
        <f t="shared" si="39"/>
        <v>5.0027397260273974</v>
      </c>
      <c r="AN611" s="19">
        <v>7.1294999999999997E-2</v>
      </c>
      <c r="AO611" t="s">
        <v>721</v>
      </c>
      <c r="AP611" t="s">
        <v>722</v>
      </c>
      <c r="AQ611" s="20">
        <v>46234</v>
      </c>
    </row>
    <row r="612" spans="1:43" x14ac:dyDescent="0.3">
      <c r="A612" t="s">
        <v>1605</v>
      </c>
      <c r="B612" t="s">
        <v>1606</v>
      </c>
      <c r="C612">
        <v>4</v>
      </c>
      <c r="D612" t="s">
        <v>255</v>
      </c>
      <c r="E612" t="s">
        <v>716</v>
      </c>
      <c r="F612" t="s">
        <v>717</v>
      </c>
      <c r="G612" t="s">
        <v>215</v>
      </c>
      <c r="H612" t="s">
        <v>214</v>
      </c>
      <c r="I612" t="s">
        <v>832</v>
      </c>
      <c r="J612" t="s">
        <v>725</v>
      </c>
      <c r="K612" t="s">
        <v>833</v>
      </c>
      <c r="L612" t="s">
        <v>719</v>
      </c>
      <c r="M612" t="s">
        <v>720</v>
      </c>
      <c r="N612">
        <v>1</v>
      </c>
      <c r="O612">
        <v>1</v>
      </c>
      <c r="P612">
        <v>1</v>
      </c>
      <c r="Q612">
        <v>1</v>
      </c>
      <c r="R612">
        <v>1</v>
      </c>
      <c r="S612">
        <v>1</v>
      </c>
      <c r="T612">
        <v>0</v>
      </c>
      <c r="U612">
        <v>0</v>
      </c>
      <c r="V612">
        <v>0</v>
      </c>
      <c r="W612" s="1">
        <v>501352.5</v>
      </c>
      <c r="X612" s="1">
        <v>0</v>
      </c>
      <c r="Y612" s="1">
        <v>0</v>
      </c>
      <c r="Z612" s="1">
        <v>1967.81</v>
      </c>
      <c r="AA612" s="1">
        <v>0</v>
      </c>
      <c r="AB612" s="1">
        <v>0</v>
      </c>
      <c r="AC612" s="1">
        <v>0</v>
      </c>
      <c r="AD612" s="1">
        <v>0</v>
      </c>
      <c r="AE612" s="1">
        <v>501352.5</v>
      </c>
      <c r="AF612" s="17">
        <v>44883</v>
      </c>
      <c r="AG612" s="17">
        <v>46344</v>
      </c>
      <c r="AH612" s="1">
        <v>1002705</v>
      </c>
      <c r="AI612" s="16">
        <f t="shared" si="36"/>
        <v>0.30136986301369861</v>
      </c>
      <c r="AJ612" s="16">
        <f t="shared" si="38"/>
        <v>4.0027397260273974</v>
      </c>
      <c r="AK612" s="19">
        <v>4.7100000000000003E-2</v>
      </c>
      <c r="AL612" s="16">
        <f t="shared" si="37"/>
        <v>0.30136986301369861</v>
      </c>
      <c r="AM612" s="16">
        <f t="shared" si="39"/>
        <v>4.0027397260273974</v>
      </c>
      <c r="AN612" s="19">
        <v>4.7100000000000003E-2</v>
      </c>
      <c r="AO612" t="s">
        <v>721</v>
      </c>
      <c r="AP612" t="s">
        <v>722</v>
      </c>
      <c r="AQ612" s="20">
        <v>46234</v>
      </c>
    </row>
    <row r="613" spans="1:43" x14ac:dyDescent="0.3">
      <c r="A613" t="s">
        <v>1607</v>
      </c>
      <c r="B613" t="s">
        <v>1606</v>
      </c>
      <c r="C613">
        <v>5</v>
      </c>
      <c r="D613" t="s">
        <v>255</v>
      </c>
      <c r="E613" t="s">
        <v>716</v>
      </c>
      <c r="F613" t="s">
        <v>717</v>
      </c>
      <c r="G613" t="s">
        <v>215</v>
      </c>
      <c r="H613" t="s">
        <v>214</v>
      </c>
      <c r="I613" t="s">
        <v>832</v>
      </c>
      <c r="J613" t="s">
        <v>725</v>
      </c>
      <c r="K613" t="s">
        <v>833</v>
      </c>
      <c r="L613" t="s">
        <v>719</v>
      </c>
      <c r="M613" t="s">
        <v>720</v>
      </c>
      <c r="N613">
        <v>1</v>
      </c>
      <c r="O613">
        <v>1</v>
      </c>
      <c r="P613">
        <v>1</v>
      </c>
      <c r="Q613">
        <v>1</v>
      </c>
      <c r="R613">
        <v>1</v>
      </c>
      <c r="S613">
        <v>1</v>
      </c>
      <c r="T613">
        <v>0</v>
      </c>
      <c r="U613">
        <v>0</v>
      </c>
      <c r="V613">
        <v>0</v>
      </c>
      <c r="W613" s="1">
        <v>2057477.5</v>
      </c>
      <c r="X613" s="1">
        <v>0</v>
      </c>
      <c r="Y613" s="1">
        <v>0</v>
      </c>
      <c r="Z613" s="1">
        <v>8692.84</v>
      </c>
      <c r="AA613" s="1">
        <v>0</v>
      </c>
      <c r="AB613" s="1">
        <v>0</v>
      </c>
      <c r="AC613" s="1">
        <v>0</v>
      </c>
      <c r="AD613" s="1">
        <v>0</v>
      </c>
      <c r="AE613" s="1">
        <v>2057477.5</v>
      </c>
      <c r="AF613" s="17">
        <v>44883</v>
      </c>
      <c r="AG613" s="17">
        <v>46709</v>
      </c>
      <c r="AH613" s="1">
        <v>2057477.5</v>
      </c>
      <c r="AI613" s="16">
        <f t="shared" si="36"/>
        <v>1.3013698630136987</v>
      </c>
      <c r="AJ613" s="16">
        <f t="shared" si="38"/>
        <v>5.0027397260273974</v>
      </c>
      <c r="AK613" s="19">
        <v>5.0700000000000002E-2</v>
      </c>
      <c r="AL613" s="16">
        <f t="shared" si="37"/>
        <v>1.3013698630136987</v>
      </c>
      <c r="AM613" s="16">
        <f t="shared" si="39"/>
        <v>5.0027397260273974</v>
      </c>
      <c r="AN613" s="19">
        <v>5.0700000000000002E-2</v>
      </c>
      <c r="AO613" t="s">
        <v>721</v>
      </c>
      <c r="AP613" t="s">
        <v>722</v>
      </c>
      <c r="AQ613" s="20">
        <v>46234</v>
      </c>
    </row>
    <row r="614" spans="1:43" x14ac:dyDescent="0.3">
      <c r="A614" t="s">
        <v>1608</v>
      </c>
      <c r="B614" t="s">
        <v>1606</v>
      </c>
      <c r="C614">
        <v>6</v>
      </c>
      <c r="D614" t="s">
        <v>255</v>
      </c>
      <c r="E614" t="s">
        <v>716</v>
      </c>
      <c r="F614" t="s">
        <v>717</v>
      </c>
      <c r="G614" t="s">
        <v>215</v>
      </c>
      <c r="H614" t="s">
        <v>214</v>
      </c>
      <c r="I614" t="s">
        <v>832</v>
      </c>
      <c r="J614" t="s">
        <v>725</v>
      </c>
      <c r="K614" t="s">
        <v>833</v>
      </c>
      <c r="L614" t="s">
        <v>719</v>
      </c>
      <c r="M614" t="s">
        <v>720</v>
      </c>
      <c r="N614">
        <v>1</v>
      </c>
      <c r="O614">
        <v>1</v>
      </c>
      <c r="P614">
        <v>1</v>
      </c>
      <c r="Q614">
        <v>1</v>
      </c>
      <c r="R614">
        <v>1</v>
      </c>
      <c r="S614">
        <v>1</v>
      </c>
      <c r="T614">
        <v>0</v>
      </c>
      <c r="U614">
        <v>0</v>
      </c>
      <c r="V614">
        <v>0</v>
      </c>
      <c r="W614" s="1">
        <v>5450420</v>
      </c>
      <c r="X614" s="1">
        <v>0</v>
      </c>
      <c r="Y614" s="1">
        <v>0</v>
      </c>
      <c r="Z614" s="1">
        <v>24345.21</v>
      </c>
      <c r="AA614" s="1">
        <v>0</v>
      </c>
      <c r="AB614" s="1">
        <v>0</v>
      </c>
      <c r="AC614" s="1">
        <v>0</v>
      </c>
      <c r="AD614" s="1">
        <v>0</v>
      </c>
      <c r="AE614" s="1">
        <v>5450420</v>
      </c>
      <c r="AF614" s="17">
        <v>44883</v>
      </c>
      <c r="AG614" s="17">
        <v>47075</v>
      </c>
      <c r="AH614" s="1">
        <v>5450420</v>
      </c>
      <c r="AI614" s="16">
        <f t="shared" si="36"/>
        <v>2.3041095890410959</v>
      </c>
      <c r="AJ614" s="16">
        <f t="shared" si="38"/>
        <v>6.0054794520547947</v>
      </c>
      <c r="AK614" s="19">
        <v>5.3600000000000002E-2</v>
      </c>
      <c r="AL614" s="16">
        <f t="shared" si="37"/>
        <v>2.3041095890410959</v>
      </c>
      <c r="AM614" s="16">
        <f t="shared" si="39"/>
        <v>6.0054794520547947</v>
      </c>
      <c r="AN614" s="19">
        <v>5.3600000000000002E-2</v>
      </c>
      <c r="AO614" t="s">
        <v>721</v>
      </c>
      <c r="AP614" t="s">
        <v>722</v>
      </c>
      <c r="AQ614" s="20">
        <v>46234</v>
      </c>
    </row>
    <row r="615" spans="1:43" x14ac:dyDescent="0.3">
      <c r="A615" t="s">
        <v>1609</v>
      </c>
      <c r="B615" t="s">
        <v>1606</v>
      </c>
      <c r="C615">
        <v>7</v>
      </c>
      <c r="D615" t="s">
        <v>255</v>
      </c>
      <c r="E615" t="s">
        <v>716</v>
      </c>
      <c r="F615" t="s">
        <v>717</v>
      </c>
      <c r="G615" t="s">
        <v>215</v>
      </c>
      <c r="H615" t="s">
        <v>214</v>
      </c>
      <c r="I615" t="s">
        <v>832</v>
      </c>
      <c r="J615" t="s">
        <v>725</v>
      </c>
      <c r="K615" t="s">
        <v>833</v>
      </c>
      <c r="L615" t="s">
        <v>719</v>
      </c>
      <c r="M615" t="s">
        <v>720</v>
      </c>
      <c r="N615">
        <v>1</v>
      </c>
      <c r="O615">
        <v>1</v>
      </c>
      <c r="P615">
        <v>1</v>
      </c>
      <c r="Q615">
        <v>1</v>
      </c>
      <c r="R615">
        <v>1</v>
      </c>
      <c r="S615">
        <v>1</v>
      </c>
      <c r="T615">
        <v>0</v>
      </c>
      <c r="U615">
        <v>0</v>
      </c>
      <c r="V615">
        <v>0</v>
      </c>
      <c r="W615" s="1">
        <v>9514340</v>
      </c>
      <c r="X615" s="1">
        <v>0</v>
      </c>
      <c r="Y615" s="1">
        <v>0</v>
      </c>
      <c r="Z615" s="1">
        <v>44717.4</v>
      </c>
      <c r="AA615" s="1">
        <v>0</v>
      </c>
      <c r="AB615" s="1">
        <v>0</v>
      </c>
      <c r="AC615" s="1">
        <v>0</v>
      </c>
      <c r="AD615" s="1">
        <v>0</v>
      </c>
      <c r="AE615" s="1">
        <v>9514340</v>
      </c>
      <c r="AF615" s="17">
        <v>44883</v>
      </c>
      <c r="AG615" s="17">
        <v>47440</v>
      </c>
      <c r="AH615" s="1">
        <v>9514340</v>
      </c>
      <c r="AI615" s="16">
        <f t="shared" si="36"/>
        <v>3.3041095890410959</v>
      </c>
      <c r="AJ615" s="16">
        <f t="shared" si="38"/>
        <v>7.0054794520547947</v>
      </c>
      <c r="AK615" s="19">
        <v>5.6399999999999999E-2</v>
      </c>
      <c r="AL615" s="16">
        <f t="shared" si="37"/>
        <v>3.3041095890410959</v>
      </c>
      <c r="AM615" s="16">
        <f t="shared" si="39"/>
        <v>7.0054794520547947</v>
      </c>
      <c r="AN615" s="19">
        <v>5.6399999999999999E-2</v>
      </c>
      <c r="AO615" t="s">
        <v>721</v>
      </c>
      <c r="AP615" t="s">
        <v>722</v>
      </c>
      <c r="AQ615" s="20">
        <v>46234</v>
      </c>
    </row>
    <row r="616" spans="1:43" x14ac:dyDescent="0.3">
      <c r="A616" t="s">
        <v>1610</v>
      </c>
      <c r="B616" t="s">
        <v>1606</v>
      </c>
      <c r="C616">
        <v>8</v>
      </c>
      <c r="D616" t="s">
        <v>255</v>
      </c>
      <c r="E616" t="s">
        <v>716</v>
      </c>
      <c r="F616" t="s">
        <v>717</v>
      </c>
      <c r="G616" t="s">
        <v>215</v>
      </c>
      <c r="H616" t="s">
        <v>214</v>
      </c>
      <c r="I616" t="s">
        <v>832</v>
      </c>
      <c r="J616" t="s">
        <v>725</v>
      </c>
      <c r="K616" t="s">
        <v>833</v>
      </c>
      <c r="L616" t="s">
        <v>719</v>
      </c>
      <c r="M616" t="s">
        <v>720</v>
      </c>
      <c r="N616">
        <v>1</v>
      </c>
      <c r="O616">
        <v>1</v>
      </c>
      <c r="P616">
        <v>1</v>
      </c>
      <c r="Q616">
        <v>1</v>
      </c>
      <c r="R616">
        <v>1</v>
      </c>
      <c r="S616">
        <v>1</v>
      </c>
      <c r="T616">
        <v>0</v>
      </c>
      <c r="U616">
        <v>0</v>
      </c>
      <c r="V616">
        <v>0</v>
      </c>
      <c r="W616" s="1">
        <v>2490390</v>
      </c>
      <c r="X616" s="1">
        <v>0</v>
      </c>
      <c r="Y616" s="1">
        <v>0</v>
      </c>
      <c r="Z616" s="1">
        <v>12306.68</v>
      </c>
      <c r="AA616" s="1">
        <v>0</v>
      </c>
      <c r="AB616" s="1">
        <v>0</v>
      </c>
      <c r="AC616" s="1">
        <v>0</v>
      </c>
      <c r="AD616" s="1">
        <v>0</v>
      </c>
      <c r="AE616" s="1">
        <v>2490390</v>
      </c>
      <c r="AF616" s="17">
        <v>44883</v>
      </c>
      <c r="AG616" s="17">
        <v>47805</v>
      </c>
      <c r="AH616" s="1">
        <v>2490390</v>
      </c>
      <c r="AI616" s="16">
        <f t="shared" si="36"/>
        <v>4.3041095890410963</v>
      </c>
      <c r="AJ616" s="16">
        <f t="shared" si="38"/>
        <v>8.0054794520547947</v>
      </c>
      <c r="AK616" s="19">
        <v>5.9299999999999999E-2</v>
      </c>
      <c r="AL616" s="16">
        <f t="shared" si="37"/>
        <v>4.3041095890410963</v>
      </c>
      <c r="AM616" s="16">
        <f t="shared" si="39"/>
        <v>8.0054794520547947</v>
      </c>
      <c r="AN616" s="19">
        <v>5.9299999999999999E-2</v>
      </c>
      <c r="AO616" t="s">
        <v>721</v>
      </c>
      <c r="AP616" t="s">
        <v>722</v>
      </c>
      <c r="AQ616" s="20">
        <v>46234</v>
      </c>
    </row>
    <row r="617" spans="1:43" x14ac:dyDescent="0.3">
      <c r="A617" t="s">
        <v>1611</v>
      </c>
      <c r="B617" t="s">
        <v>1606</v>
      </c>
      <c r="C617">
        <v>9</v>
      </c>
      <c r="D617" t="s">
        <v>255</v>
      </c>
      <c r="E617" t="s">
        <v>716</v>
      </c>
      <c r="F617" t="s">
        <v>717</v>
      </c>
      <c r="G617" t="s">
        <v>215</v>
      </c>
      <c r="H617" t="s">
        <v>214</v>
      </c>
      <c r="I617" t="s">
        <v>832</v>
      </c>
      <c r="J617" t="s">
        <v>725</v>
      </c>
      <c r="K617" t="s">
        <v>833</v>
      </c>
      <c r="L617" t="s">
        <v>719</v>
      </c>
      <c r="M617" t="s">
        <v>720</v>
      </c>
      <c r="N617">
        <v>1</v>
      </c>
      <c r="O617">
        <v>1</v>
      </c>
      <c r="P617">
        <v>1</v>
      </c>
      <c r="Q617">
        <v>1</v>
      </c>
      <c r="R617">
        <v>1</v>
      </c>
      <c r="S617">
        <v>1</v>
      </c>
      <c r="T617">
        <v>0</v>
      </c>
      <c r="U617">
        <v>0</v>
      </c>
      <c r="V617">
        <v>0</v>
      </c>
      <c r="W617" s="1">
        <v>106200</v>
      </c>
      <c r="X617" s="1">
        <v>0</v>
      </c>
      <c r="Y617" s="1">
        <v>0</v>
      </c>
      <c r="Z617" s="1">
        <v>549.58000000000004</v>
      </c>
      <c r="AA617" s="1">
        <v>0</v>
      </c>
      <c r="AB617" s="1">
        <v>0</v>
      </c>
      <c r="AC617" s="1">
        <v>0</v>
      </c>
      <c r="AD617" s="1">
        <v>0</v>
      </c>
      <c r="AE617" s="1">
        <v>106200</v>
      </c>
      <c r="AF617" s="17">
        <v>44883</v>
      </c>
      <c r="AG617" s="17">
        <v>48170</v>
      </c>
      <c r="AH617" s="1">
        <v>106200</v>
      </c>
      <c r="AI617" s="16">
        <f t="shared" si="36"/>
        <v>5.3041095890410963</v>
      </c>
      <c r="AJ617" s="16">
        <f t="shared" si="38"/>
        <v>9.0054794520547947</v>
      </c>
      <c r="AK617" s="19">
        <v>6.2100000000000002E-2</v>
      </c>
      <c r="AL617" s="16">
        <f t="shared" si="37"/>
        <v>5.3041095890410963</v>
      </c>
      <c r="AM617" s="16">
        <f t="shared" si="39"/>
        <v>9.0054794520547947</v>
      </c>
      <c r="AN617" s="19">
        <v>6.2100000000000002E-2</v>
      </c>
      <c r="AO617" t="s">
        <v>721</v>
      </c>
      <c r="AP617" t="s">
        <v>722</v>
      </c>
      <c r="AQ617" s="20">
        <v>46234</v>
      </c>
    </row>
    <row r="618" spans="1:43" x14ac:dyDescent="0.3">
      <c r="A618" t="s">
        <v>1612</v>
      </c>
      <c r="B618" t="s">
        <v>1613</v>
      </c>
      <c r="C618">
        <v>1</v>
      </c>
      <c r="D618" t="s">
        <v>255</v>
      </c>
      <c r="E618" t="s">
        <v>716</v>
      </c>
      <c r="F618" t="s">
        <v>717</v>
      </c>
      <c r="G618" t="s">
        <v>203</v>
      </c>
      <c r="H618" t="s">
        <v>218</v>
      </c>
      <c r="I618" t="s">
        <v>210</v>
      </c>
      <c r="J618" t="s">
        <v>718</v>
      </c>
      <c r="K618" t="s">
        <v>755</v>
      </c>
      <c r="L618" t="s">
        <v>719</v>
      </c>
      <c r="M618" t="s">
        <v>720</v>
      </c>
      <c r="N618">
        <v>1</v>
      </c>
      <c r="O618">
        <v>1</v>
      </c>
      <c r="P618">
        <v>1</v>
      </c>
      <c r="Q618">
        <v>0</v>
      </c>
      <c r="R618">
        <v>0</v>
      </c>
      <c r="S618">
        <v>1</v>
      </c>
      <c r="T618">
        <v>1</v>
      </c>
      <c r="U618">
        <v>1</v>
      </c>
      <c r="V618">
        <v>0</v>
      </c>
      <c r="W618" s="1">
        <v>200000000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200000000</v>
      </c>
      <c r="AF618" s="17">
        <v>44685</v>
      </c>
      <c r="AG618" s="17">
        <v>46511</v>
      </c>
      <c r="AH618" s="1">
        <v>200000000</v>
      </c>
      <c r="AI618" s="16">
        <f t="shared" si="36"/>
        <v>0.75890410958904109</v>
      </c>
      <c r="AJ618" s="16">
        <f t="shared" si="38"/>
        <v>5.0027397260273974</v>
      </c>
      <c r="AK618" s="19">
        <v>7.1294999999999997E-2</v>
      </c>
      <c r="AL618" s="16">
        <f t="shared" si="37"/>
        <v>0.75890410958904109</v>
      </c>
      <c r="AM618" s="16">
        <f t="shared" si="39"/>
        <v>5.0027397260273974</v>
      </c>
      <c r="AN618" s="19">
        <v>7.1294999999999997E-2</v>
      </c>
      <c r="AO618" t="s">
        <v>721</v>
      </c>
      <c r="AP618" t="s">
        <v>722</v>
      </c>
      <c r="AQ618" s="20">
        <v>46234</v>
      </c>
    </row>
    <row r="619" spans="1:43" x14ac:dyDescent="0.3">
      <c r="A619" t="s">
        <v>1614</v>
      </c>
      <c r="B619" t="s">
        <v>1615</v>
      </c>
      <c r="C619">
        <v>1</v>
      </c>
      <c r="D619" t="s">
        <v>255</v>
      </c>
      <c r="E619" t="s">
        <v>716</v>
      </c>
      <c r="F619" t="s">
        <v>717</v>
      </c>
      <c r="G619" t="s">
        <v>203</v>
      </c>
      <c r="H619" t="s">
        <v>218</v>
      </c>
      <c r="I619" t="s">
        <v>210</v>
      </c>
      <c r="J619" t="s">
        <v>718</v>
      </c>
      <c r="K619" t="s">
        <v>755</v>
      </c>
      <c r="L619" t="s">
        <v>719</v>
      </c>
      <c r="M619" t="s">
        <v>720</v>
      </c>
      <c r="N619">
        <v>1</v>
      </c>
      <c r="O619">
        <v>1</v>
      </c>
      <c r="P619">
        <v>1</v>
      </c>
      <c r="Q619">
        <v>0</v>
      </c>
      <c r="R619">
        <v>0</v>
      </c>
      <c r="S619">
        <v>1</v>
      </c>
      <c r="T619">
        <v>1</v>
      </c>
      <c r="U619">
        <v>1</v>
      </c>
      <c r="V619">
        <v>0</v>
      </c>
      <c r="W619" s="1">
        <v>450000000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450000000</v>
      </c>
      <c r="AF619" s="17">
        <v>44698</v>
      </c>
      <c r="AG619" s="17">
        <v>48351</v>
      </c>
      <c r="AH619" s="1">
        <v>450000000</v>
      </c>
      <c r="AI619" s="16">
        <f t="shared" si="36"/>
        <v>5.8</v>
      </c>
      <c r="AJ619" s="16">
        <f t="shared" si="38"/>
        <v>10.008219178082191</v>
      </c>
      <c r="AK619" s="19">
        <v>7.8262999999999999E-2</v>
      </c>
      <c r="AL619" s="16">
        <f t="shared" si="37"/>
        <v>5.8</v>
      </c>
      <c r="AM619" s="16">
        <f t="shared" si="39"/>
        <v>10.008219178082191</v>
      </c>
      <c r="AN619" s="19">
        <v>7.8262999999999999E-2</v>
      </c>
      <c r="AO619" t="s">
        <v>721</v>
      </c>
      <c r="AP619" t="s">
        <v>722</v>
      </c>
      <c r="AQ619" s="20">
        <v>46234</v>
      </c>
    </row>
    <row r="620" spans="1:43" x14ac:dyDescent="0.3">
      <c r="A620" t="s">
        <v>1616</v>
      </c>
      <c r="B620" t="s">
        <v>1617</v>
      </c>
      <c r="C620">
        <v>1</v>
      </c>
      <c r="D620" t="s">
        <v>255</v>
      </c>
      <c r="E620" t="s">
        <v>716</v>
      </c>
      <c r="F620" t="s">
        <v>717</v>
      </c>
      <c r="G620" t="s">
        <v>213</v>
      </c>
      <c r="H620" t="s">
        <v>214</v>
      </c>
      <c r="I620" t="s">
        <v>724</v>
      </c>
      <c r="J620" t="s">
        <v>725</v>
      </c>
      <c r="K620" t="s">
        <v>726</v>
      </c>
      <c r="L620" t="s">
        <v>719</v>
      </c>
      <c r="M620" t="s">
        <v>720</v>
      </c>
      <c r="N620">
        <v>1</v>
      </c>
      <c r="O620">
        <v>1</v>
      </c>
      <c r="P620">
        <v>1</v>
      </c>
      <c r="Q620">
        <v>1</v>
      </c>
      <c r="R620">
        <v>1</v>
      </c>
      <c r="S620">
        <v>1</v>
      </c>
      <c r="T620">
        <v>0</v>
      </c>
      <c r="U620">
        <v>0</v>
      </c>
      <c r="V620">
        <v>0</v>
      </c>
      <c r="W620" s="1">
        <v>3970530.87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3970530.87</v>
      </c>
      <c r="AF620" s="17">
        <v>44685</v>
      </c>
      <c r="AG620" s="17">
        <v>46511</v>
      </c>
      <c r="AH620" s="1">
        <v>3970530.87</v>
      </c>
      <c r="AI620" s="16">
        <f t="shared" si="36"/>
        <v>0.75890410958904109</v>
      </c>
      <c r="AJ620" s="16">
        <f t="shared" si="38"/>
        <v>5.0027397260273974</v>
      </c>
      <c r="AK620" s="19">
        <v>7.1294999999999997E-2</v>
      </c>
      <c r="AL620" s="16">
        <f t="shared" si="37"/>
        <v>0.75890410958904109</v>
      </c>
      <c r="AM620" s="16">
        <f t="shared" si="39"/>
        <v>5.0027397260273974</v>
      </c>
      <c r="AN620" s="19">
        <v>7.1294999999999997E-2</v>
      </c>
      <c r="AO620" t="s">
        <v>721</v>
      </c>
      <c r="AP620" t="s">
        <v>722</v>
      </c>
      <c r="AQ620" s="20">
        <v>46234</v>
      </c>
    </row>
    <row r="621" spans="1:43" x14ac:dyDescent="0.3">
      <c r="A621" t="s">
        <v>1618</v>
      </c>
      <c r="B621" t="s">
        <v>1619</v>
      </c>
      <c r="C621">
        <v>1</v>
      </c>
      <c r="D621" t="s">
        <v>255</v>
      </c>
      <c r="E621" t="s">
        <v>716</v>
      </c>
      <c r="F621" t="s">
        <v>717</v>
      </c>
      <c r="G621" t="s">
        <v>213</v>
      </c>
      <c r="H621" t="s">
        <v>214</v>
      </c>
      <c r="I621" t="s">
        <v>724</v>
      </c>
      <c r="J621" t="s">
        <v>725</v>
      </c>
      <c r="K621" t="s">
        <v>726</v>
      </c>
      <c r="L621" t="s">
        <v>719</v>
      </c>
      <c r="M621" t="s">
        <v>720</v>
      </c>
      <c r="N621">
        <v>1</v>
      </c>
      <c r="O621">
        <v>1</v>
      </c>
      <c r="P621">
        <v>1</v>
      </c>
      <c r="Q621">
        <v>1</v>
      </c>
      <c r="R621">
        <v>1</v>
      </c>
      <c r="S621">
        <v>1</v>
      </c>
      <c r="T621">
        <v>0</v>
      </c>
      <c r="U621">
        <v>0</v>
      </c>
      <c r="V621">
        <v>0</v>
      </c>
      <c r="W621" s="1">
        <v>3970530.87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3970530.87</v>
      </c>
      <c r="AF621" s="17">
        <v>44685</v>
      </c>
      <c r="AG621" s="17">
        <v>46511</v>
      </c>
      <c r="AH621" s="1">
        <v>3970530.87</v>
      </c>
      <c r="AI621" s="16">
        <f t="shared" si="36"/>
        <v>0.75890410958904109</v>
      </c>
      <c r="AJ621" s="16">
        <f t="shared" si="38"/>
        <v>5.0027397260273974</v>
      </c>
      <c r="AK621" s="19">
        <v>7.1294999999999997E-2</v>
      </c>
      <c r="AL621" s="16">
        <f t="shared" si="37"/>
        <v>0.75890410958904109</v>
      </c>
      <c r="AM621" s="16">
        <f t="shared" si="39"/>
        <v>5.0027397260273974</v>
      </c>
      <c r="AN621" s="19">
        <v>7.1294999999999997E-2</v>
      </c>
      <c r="AO621" t="s">
        <v>721</v>
      </c>
      <c r="AP621" t="s">
        <v>722</v>
      </c>
      <c r="AQ621" s="20">
        <v>46234</v>
      </c>
    </row>
    <row r="622" spans="1:43" x14ac:dyDescent="0.3">
      <c r="A622" t="s">
        <v>1620</v>
      </c>
      <c r="B622" t="s">
        <v>1621</v>
      </c>
      <c r="C622">
        <v>1</v>
      </c>
      <c r="D622" t="s">
        <v>255</v>
      </c>
      <c r="E622" t="s">
        <v>716</v>
      </c>
      <c r="F622" t="s">
        <v>717</v>
      </c>
      <c r="G622" t="s">
        <v>213</v>
      </c>
      <c r="H622" t="s">
        <v>214</v>
      </c>
      <c r="I622" t="s">
        <v>724</v>
      </c>
      <c r="J622" t="s">
        <v>725</v>
      </c>
      <c r="K622" t="s">
        <v>726</v>
      </c>
      <c r="L622" t="s">
        <v>719</v>
      </c>
      <c r="M622" t="s">
        <v>720</v>
      </c>
      <c r="N622">
        <v>1</v>
      </c>
      <c r="O622">
        <v>1</v>
      </c>
      <c r="P622">
        <v>1</v>
      </c>
      <c r="Q622">
        <v>1</v>
      </c>
      <c r="R622">
        <v>1</v>
      </c>
      <c r="S622">
        <v>1</v>
      </c>
      <c r="T622">
        <v>0</v>
      </c>
      <c r="U622">
        <v>0</v>
      </c>
      <c r="V622">
        <v>0</v>
      </c>
      <c r="W622" s="1">
        <v>3970530.87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3970530.87</v>
      </c>
      <c r="AF622" s="17">
        <v>44685</v>
      </c>
      <c r="AG622" s="17">
        <v>46511</v>
      </c>
      <c r="AH622" s="1">
        <v>3970530.87</v>
      </c>
      <c r="AI622" s="16">
        <f t="shared" si="36"/>
        <v>0.75890410958904109</v>
      </c>
      <c r="AJ622" s="16">
        <f t="shared" si="38"/>
        <v>5.0027397260273974</v>
      </c>
      <c r="AK622" s="19">
        <v>7.1294999999999997E-2</v>
      </c>
      <c r="AL622" s="16">
        <f t="shared" si="37"/>
        <v>0.75890410958904109</v>
      </c>
      <c r="AM622" s="16">
        <f t="shared" si="39"/>
        <v>5.0027397260273974</v>
      </c>
      <c r="AN622" s="19">
        <v>7.1294999999999997E-2</v>
      </c>
      <c r="AO622" t="s">
        <v>721</v>
      </c>
      <c r="AP622" t="s">
        <v>722</v>
      </c>
      <c r="AQ622" s="20">
        <v>46234</v>
      </c>
    </row>
    <row r="623" spans="1:43" x14ac:dyDescent="0.3">
      <c r="A623" t="s">
        <v>1622</v>
      </c>
      <c r="B623" t="s">
        <v>1623</v>
      </c>
      <c r="C623">
        <v>1</v>
      </c>
      <c r="D623" t="s">
        <v>255</v>
      </c>
      <c r="E623" t="s">
        <v>716</v>
      </c>
      <c r="F623" t="s">
        <v>717</v>
      </c>
      <c r="G623" t="s">
        <v>213</v>
      </c>
      <c r="H623" t="s">
        <v>214</v>
      </c>
      <c r="I623" t="s">
        <v>724</v>
      </c>
      <c r="J623" t="s">
        <v>725</v>
      </c>
      <c r="K623" t="s">
        <v>726</v>
      </c>
      <c r="L623" t="s">
        <v>719</v>
      </c>
      <c r="M623" t="s">
        <v>720</v>
      </c>
      <c r="N623">
        <v>1</v>
      </c>
      <c r="O623">
        <v>1</v>
      </c>
      <c r="P623">
        <v>1</v>
      </c>
      <c r="Q623">
        <v>1</v>
      </c>
      <c r="R623">
        <v>1</v>
      </c>
      <c r="S623">
        <v>1</v>
      </c>
      <c r="T623">
        <v>0</v>
      </c>
      <c r="U623">
        <v>0</v>
      </c>
      <c r="V623">
        <v>0</v>
      </c>
      <c r="W623" s="1">
        <v>3970530.87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3970530.87</v>
      </c>
      <c r="AF623" s="17">
        <v>44685</v>
      </c>
      <c r="AG623" s="17">
        <v>46511</v>
      </c>
      <c r="AH623" s="1">
        <v>3970530.87</v>
      </c>
      <c r="AI623" s="16">
        <f t="shared" si="36"/>
        <v>0.75890410958904109</v>
      </c>
      <c r="AJ623" s="16">
        <f t="shared" si="38"/>
        <v>5.0027397260273974</v>
      </c>
      <c r="AK623" s="19">
        <v>7.1294999999999997E-2</v>
      </c>
      <c r="AL623" s="16">
        <f t="shared" si="37"/>
        <v>0.75890410958904109</v>
      </c>
      <c r="AM623" s="16">
        <f t="shared" si="39"/>
        <v>5.0027397260273974</v>
      </c>
      <c r="AN623" s="19">
        <v>7.1294999999999997E-2</v>
      </c>
      <c r="AO623" t="s">
        <v>721</v>
      </c>
      <c r="AP623" t="s">
        <v>722</v>
      </c>
      <c r="AQ623" s="20">
        <v>46234</v>
      </c>
    </row>
    <row r="624" spans="1:43" x14ac:dyDescent="0.3">
      <c r="A624" t="s">
        <v>1624</v>
      </c>
      <c r="B624" t="s">
        <v>1625</v>
      </c>
      <c r="C624">
        <v>1</v>
      </c>
      <c r="D624" t="s">
        <v>255</v>
      </c>
      <c r="E624" t="s">
        <v>716</v>
      </c>
      <c r="F624" t="s">
        <v>717</v>
      </c>
      <c r="G624" t="s">
        <v>213</v>
      </c>
      <c r="H624" t="s">
        <v>214</v>
      </c>
      <c r="I624" t="s">
        <v>724</v>
      </c>
      <c r="J624" t="s">
        <v>725</v>
      </c>
      <c r="K624" t="s">
        <v>726</v>
      </c>
      <c r="L624" t="s">
        <v>719</v>
      </c>
      <c r="M624" t="s">
        <v>720</v>
      </c>
      <c r="N624">
        <v>1</v>
      </c>
      <c r="O624">
        <v>1</v>
      </c>
      <c r="P624">
        <v>1</v>
      </c>
      <c r="Q624">
        <v>1</v>
      </c>
      <c r="R624">
        <v>1</v>
      </c>
      <c r="S624">
        <v>1</v>
      </c>
      <c r="T624">
        <v>0</v>
      </c>
      <c r="U624">
        <v>0</v>
      </c>
      <c r="V624">
        <v>0</v>
      </c>
      <c r="W624" s="1">
        <v>1985265.44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1985265.44</v>
      </c>
      <c r="AF624" s="17">
        <v>44685</v>
      </c>
      <c r="AG624" s="17">
        <v>46511</v>
      </c>
      <c r="AH624" s="1">
        <v>1985265.44</v>
      </c>
      <c r="AI624" s="16">
        <f t="shared" si="36"/>
        <v>0.75890410958904109</v>
      </c>
      <c r="AJ624" s="16">
        <f t="shared" si="38"/>
        <v>5.0027397260273974</v>
      </c>
      <c r="AK624" s="19">
        <v>7.1294999999999997E-2</v>
      </c>
      <c r="AL624" s="16">
        <f t="shared" si="37"/>
        <v>0.75890410958904109</v>
      </c>
      <c r="AM624" s="16">
        <f t="shared" si="39"/>
        <v>5.0027397260273974</v>
      </c>
      <c r="AN624" s="19">
        <v>7.1294999999999997E-2</v>
      </c>
      <c r="AO624" t="s">
        <v>721</v>
      </c>
      <c r="AP624" t="s">
        <v>722</v>
      </c>
      <c r="AQ624" s="20">
        <v>46234</v>
      </c>
    </row>
    <row r="625" spans="1:43" x14ac:dyDescent="0.3">
      <c r="A625" t="s">
        <v>1626</v>
      </c>
      <c r="B625" t="s">
        <v>1627</v>
      </c>
      <c r="C625">
        <v>1</v>
      </c>
      <c r="D625" t="s">
        <v>255</v>
      </c>
      <c r="E625" t="s">
        <v>716</v>
      </c>
      <c r="F625" t="s">
        <v>717</v>
      </c>
      <c r="G625" t="s">
        <v>213</v>
      </c>
      <c r="H625" t="s">
        <v>214</v>
      </c>
      <c r="I625" t="s">
        <v>724</v>
      </c>
      <c r="J625" t="s">
        <v>725</v>
      </c>
      <c r="K625" t="s">
        <v>726</v>
      </c>
      <c r="L625" t="s">
        <v>719</v>
      </c>
      <c r="M625" t="s">
        <v>720</v>
      </c>
      <c r="N625">
        <v>1</v>
      </c>
      <c r="O625">
        <v>1</v>
      </c>
      <c r="P625">
        <v>1</v>
      </c>
      <c r="Q625">
        <v>1</v>
      </c>
      <c r="R625">
        <v>1</v>
      </c>
      <c r="S625">
        <v>1</v>
      </c>
      <c r="T625">
        <v>0</v>
      </c>
      <c r="U625">
        <v>0</v>
      </c>
      <c r="V625">
        <v>0</v>
      </c>
      <c r="W625" s="1">
        <v>1985265.44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1985265.44</v>
      </c>
      <c r="AF625" s="17">
        <v>44685</v>
      </c>
      <c r="AG625" s="17">
        <v>46511</v>
      </c>
      <c r="AH625" s="1">
        <v>1985265.44</v>
      </c>
      <c r="AI625" s="16">
        <f t="shared" si="36"/>
        <v>0.75890410958904109</v>
      </c>
      <c r="AJ625" s="16">
        <f t="shared" si="38"/>
        <v>5.0027397260273974</v>
      </c>
      <c r="AK625" s="19">
        <v>7.1294999999999997E-2</v>
      </c>
      <c r="AL625" s="16">
        <f t="shared" si="37"/>
        <v>0.75890410958904109</v>
      </c>
      <c r="AM625" s="16">
        <f t="shared" si="39"/>
        <v>5.0027397260273974</v>
      </c>
      <c r="AN625" s="19">
        <v>7.1294999999999997E-2</v>
      </c>
      <c r="AO625" t="s">
        <v>721</v>
      </c>
      <c r="AP625" t="s">
        <v>722</v>
      </c>
      <c r="AQ625" s="20">
        <v>46234</v>
      </c>
    </row>
    <row r="626" spans="1:43" x14ac:dyDescent="0.3">
      <c r="A626" t="s">
        <v>1628</v>
      </c>
      <c r="B626" t="s">
        <v>1629</v>
      </c>
      <c r="C626">
        <v>4</v>
      </c>
      <c r="D626" t="s">
        <v>255</v>
      </c>
      <c r="E626" t="s">
        <v>716</v>
      </c>
      <c r="F626" t="s">
        <v>717</v>
      </c>
      <c r="G626" t="s">
        <v>215</v>
      </c>
      <c r="H626" t="s">
        <v>214</v>
      </c>
      <c r="I626" t="s">
        <v>832</v>
      </c>
      <c r="J626" t="s">
        <v>725</v>
      </c>
      <c r="K626" t="s">
        <v>833</v>
      </c>
      <c r="L626" t="s">
        <v>719</v>
      </c>
      <c r="M626" t="s">
        <v>720</v>
      </c>
      <c r="N626">
        <v>1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0</v>
      </c>
      <c r="U626">
        <v>0</v>
      </c>
      <c r="V626">
        <v>0</v>
      </c>
      <c r="W626" s="1">
        <v>230837.5</v>
      </c>
      <c r="X626" s="1">
        <v>0</v>
      </c>
      <c r="Y626" s="1">
        <v>0</v>
      </c>
      <c r="Z626" s="1">
        <v>906.04</v>
      </c>
      <c r="AA626" s="1">
        <v>0</v>
      </c>
      <c r="AB626" s="1">
        <v>0</v>
      </c>
      <c r="AC626" s="1">
        <v>0</v>
      </c>
      <c r="AD626" s="1">
        <v>0</v>
      </c>
      <c r="AE626" s="1">
        <v>230837.5</v>
      </c>
      <c r="AF626" s="17">
        <v>44910</v>
      </c>
      <c r="AG626" s="17">
        <v>46371</v>
      </c>
      <c r="AH626" s="1">
        <v>461675</v>
      </c>
      <c r="AI626" s="16">
        <f t="shared" si="36"/>
        <v>0.37534246575342467</v>
      </c>
      <c r="AJ626" s="16">
        <f t="shared" si="38"/>
        <v>4.0027397260273974</v>
      </c>
      <c r="AK626" s="19">
        <v>4.7100000000000003E-2</v>
      </c>
      <c r="AL626" s="16">
        <f t="shared" si="37"/>
        <v>0.37534246575342467</v>
      </c>
      <c r="AM626" s="16">
        <f t="shared" si="39"/>
        <v>4.0027397260273974</v>
      </c>
      <c r="AN626" s="19">
        <v>4.7100000000000003E-2</v>
      </c>
      <c r="AO626" t="s">
        <v>721</v>
      </c>
      <c r="AP626" t="s">
        <v>722</v>
      </c>
      <c r="AQ626" s="20">
        <v>46234</v>
      </c>
    </row>
    <row r="627" spans="1:43" x14ac:dyDescent="0.3">
      <c r="A627" t="s">
        <v>1630</v>
      </c>
      <c r="B627" t="s">
        <v>1629</v>
      </c>
      <c r="C627">
        <v>5</v>
      </c>
      <c r="D627" t="s">
        <v>255</v>
      </c>
      <c r="E627" t="s">
        <v>716</v>
      </c>
      <c r="F627" t="s">
        <v>717</v>
      </c>
      <c r="G627" t="s">
        <v>215</v>
      </c>
      <c r="H627" t="s">
        <v>214</v>
      </c>
      <c r="I627" t="s">
        <v>832</v>
      </c>
      <c r="J627" t="s">
        <v>725</v>
      </c>
      <c r="K627" t="s">
        <v>833</v>
      </c>
      <c r="L627" t="s">
        <v>719</v>
      </c>
      <c r="M627" t="s">
        <v>720</v>
      </c>
      <c r="N627">
        <v>1</v>
      </c>
      <c r="O627">
        <v>1</v>
      </c>
      <c r="P627">
        <v>1</v>
      </c>
      <c r="Q627">
        <v>1</v>
      </c>
      <c r="R627">
        <v>1</v>
      </c>
      <c r="S627">
        <v>1</v>
      </c>
      <c r="T627">
        <v>0</v>
      </c>
      <c r="U627">
        <v>0</v>
      </c>
      <c r="V627">
        <v>0</v>
      </c>
      <c r="W627" s="1">
        <v>448842.5</v>
      </c>
      <c r="X627" s="1">
        <v>0</v>
      </c>
      <c r="Y627" s="1">
        <v>0</v>
      </c>
      <c r="Z627" s="1">
        <v>1896.36</v>
      </c>
      <c r="AA627" s="1">
        <v>0</v>
      </c>
      <c r="AB627" s="1">
        <v>0</v>
      </c>
      <c r="AC627" s="1">
        <v>0</v>
      </c>
      <c r="AD627" s="1">
        <v>0</v>
      </c>
      <c r="AE627" s="1">
        <v>448842.5</v>
      </c>
      <c r="AF627" s="17">
        <v>44910</v>
      </c>
      <c r="AG627" s="17">
        <v>46736</v>
      </c>
      <c r="AH627" s="1">
        <v>448842.5</v>
      </c>
      <c r="AI627" s="16">
        <f t="shared" si="36"/>
        <v>1.3753424657534246</v>
      </c>
      <c r="AJ627" s="16">
        <f t="shared" si="38"/>
        <v>5.0027397260273974</v>
      </c>
      <c r="AK627" s="19">
        <v>5.0700000000000002E-2</v>
      </c>
      <c r="AL627" s="16">
        <f t="shared" si="37"/>
        <v>1.3753424657534246</v>
      </c>
      <c r="AM627" s="16">
        <f t="shared" si="39"/>
        <v>5.0027397260273974</v>
      </c>
      <c r="AN627" s="19">
        <v>5.0700000000000002E-2</v>
      </c>
      <c r="AO627" t="s">
        <v>721</v>
      </c>
      <c r="AP627" t="s">
        <v>722</v>
      </c>
      <c r="AQ627" s="20">
        <v>46234</v>
      </c>
    </row>
    <row r="628" spans="1:43" x14ac:dyDescent="0.3">
      <c r="A628" t="s">
        <v>1631</v>
      </c>
      <c r="B628" t="s">
        <v>1629</v>
      </c>
      <c r="C628">
        <v>6</v>
      </c>
      <c r="D628" t="s">
        <v>255</v>
      </c>
      <c r="E628" t="s">
        <v>716</v>
      </c>
      <c r="F628" t="s">
        <v>717</v>
      </c>
      <c r="G628" t="s">
        <v>215</v>
      </c>
      <c r="H628" t="s">
        <v>214</v>
      </c>
      <c r="I628" t="s">
        <v>832</v>
      </c>
      <c r="J628" t="s">
        <v>725</v>
      </c>
      <c r="K628" t="s">
        <v>833</v>
      </c>
      <c r="L628" t="s">
        <v>719</v>
      </c>
      <c r="M628" t="s">
        <v>720</v>
      </c>
      <c r="N628">
        <v>1</v>
      </c>
      <c r="O628">
        <v>1</v>
      </c>
      <c r="P628">
        <v>1</v>
      </c>
      <c r="Q628">
        <v>1</v>
      </c>
      <c r="R628">
        <v>1</v>
      </c>
      <c r="S628">
        <v>1</v>
      </c>
      <c r="T628">
        <v>0</v>
      </c>
      <c r="U628">
        <v>0</v>
      </c>
      <c r="V628">
        <v>0</v>
      </c>
      <c r="W628" s="1">
        <v>409755</v>
      </c>
      <c r="X628" s="1">
        <v>0</v>
      </c>
      <c r="Y628" s="1">
        <v>0</v>
      </c>
      <c r="Z628" s="1">
        <v>1830.24</v>
      </c>
      <c r="AA628" s="1">
        <v>0</v>
      </c>
      <c r="AB628" s="1">
        <v>0</v>
      </c>
      <c r="AC628" s="1">
        <v>0</v>
      </c>
      <c r="AD628" s="1">
        <v>0</v>
      </c>
      <c r="AE628" s="1">
        <v>409755</v>
      </c>
      <c r="AF628" s="17">
        <v>44910</v>
      </c>
      <c r="AG628" s="17">
        <v>47102</v>
      </c>
      <c r="AH628" s="1">
        <v>409755</v>
      </c>
      <c r="AI628" s="16">
        <f t="shared" si="36"/>
        <v>2.3780821917808219</v>
      </c>
      <c r="AJ628" s="16">
        <f t="shared" si="38"/>
        <v>6.0054794520547947</v>
      </c>
      <c r="AK628" s="19">
        <v>5.3600000000000002E-2</v>
      </c>
      <c r="AL628" s="16">
        <f t="shared" si="37"/>
        <v>2.3780821917808219</v>
      </c>
      <c r="AM628" s="16">
        <f t="shared" si="39"/>
        <v>6.0054794520547947</v>
      </c>
      <c r="AN628" s="19">
        <v>5.3600000000000002E-2</v>
      </c>
      <c r="AO628" t="s">
        <v>721</v>
      </c>
      <c r="AP628" t="s">
        <v>722</v>
      </c>
      <c r="AQ628" s="20">
        <v>46234</v>
      </c>
    </row>
    <row r="629" spans="1:43" x14ac:dyDescent="0.3">
      <c r="A629" t="s">
        <v>1632</v>
      </c>
      <c r="B629" t="s">
        <v>1629</v>
      </c>
      <c r="C629">
        <v>7</v>
      </c>
      <c r="D629" t="s">
        <v>255</v>
      </c>
      <c r="E629" t="s">
        <v>716</v>
      </c>
      <c r="F629" t="s">
        <v>717</v>
      </c>
      <c r="G629" t="s">
        <v>215</v>
      </c>
      <c r="H629" t="s">
        <v>214</v>
      </c>
      <c r="I629" t="s">
        <v>832</v>
      </c>
      <c r="J629" t="s">
        <v>725</v>
      </c>
      <c r="K629" t="s">
        <v>833</v>
      </c>
      <c r="L629" t="s">
        <v>719</v>
      </c>
      <c r="M629" t="s">
        <v>720</v>
      </c>
      <c r="N629">
        <v>1</v>
      </c>
      <c r="O629">
        <v>1</v>
      </c>
      <c r="P629">
        <v>1</v>
      </c>
      <c r="Q629">
        <v>1</v>
      </c>
      <c r="R629">
        <v>1</v>
      </c>
      <c r="S629">
        <v>1</v>
      </c>
      <c r="T629">
        <v>0</v>
      </c>
      <c r="U629">
        <v>0</v>
      </c>
      <c r="V629">
        <v>0</v>
      </c>
      <c r="W629" s="1">
        <v>704312.5</v>
      </c>
      <c r="X629" s="1">
        <v>0</v>
      </c>
      <c r="Y629" s="1">
        <v>0</v>
      </c>
      <c r="Z629" s="1">
        <v>3310.27</v>
      </c>
      <c r="AA629" s="1">
        <v>0</v>
      </c>
      <c r="AB629" s="1">
        <v>0</v>
      </c>
      <c r="AC629" s="1">
        <v>0</v>
      </c>
      <c r="AD629" s="1">
        <v>0</v>
      </c>
      <c r="AE629" s="1">
        <v>704312.5</v>
      </c>
      <c r="AF629" s="17">
        <v>44910</v>
      </c>
      <c r="AG629" s="17">
        <v>47467</v>
      </c>
      <c r="AH629" s="1">
        <v>704312.5</v>
      </c>
      <c r="AI629" s="16">
        <f t="shared" si="36"/>
        <v>3.3780821917808219</v>
      </c>
      <c r="AJ629" s="16">
        <f t="shared" si="38"/>
        <v>7.0054794520547947</v>
      </c>
      <c r="AK629" s="19">
        <v>5.6399999999999999E-2</v>
      </c>
      <c r="AL629" s="16">
        <f t="shared" si="37"/>
        <v>3.3780821917808219</v>
      </c>
      <c r="AM629" s="16">
        <f t="shared" si="39"/>
        <v>7.0054794520547947</v>
      </c>
      <c r="AN629" s="19">
        <v>5.6399999999999999E-2</v>
      </c>
      <c r="AO629" t="s">
        <v>721</v>
      </c>
      <c r="AP629" t="s">
        <v>722</v>
      </c>
      <c r="AQ629" s="20">
        <v>46234</v>
      </c>
    </row>
    <row r="630" spans="1:43" x14ac:dyDescent="0.3">
      <c r="A630" t="s">
        <v>1633</v>
      </c>
      <c r="B630" t="s">
        <v>1629</v>
      </c>
      <c r="C630">
        <v>8</v>
      </c>
      <c r="D630" t="s">
        <v>255</v>
      </c>
      <c r="E630" t="s">
        <v>716</v>
      </c>
      <c r="F630" t="s">
        <v>717</v>
      </c>
      <c r="G630" t="s">
        <v>215</v>
      </c>
      <c r="H630" t="s">
        <v>214</v>
      </c>
      <c r="I630" t="s">
        <v>832</v>
      </c>
      <c r="J630" t="s">
        <v>725</v>
      </c>
      <c r="K630" t="s">
        <v>833</v>
      </c>
      <c r="L630" t="s">
        <v>719</v>
      </c>
      <c r="M630" t="s">
        <v>720</v>
      </c>
      <c r="N630">
        <v>1</v>
      </c>
      <c r="O630">
        <v>1</v>
      </c>
      <c r="P630">
        <v>1</v>
      </c>
      <c r="Q630">
        <v>1</v>
      </c>
      <c r="R630">
        <v>1</v>
      </c>
      <c r="S630">
        <v>1</v>
      </c>
      <c r="T630">
        <v>0</v>
      </c>
      <c r="U630">
        <v>0</v>
      </c>
      <c r="V630">
        <v>0</v>
      </c>
      <c r="W630" s="1">
        <v>2512957.5</v>
      </c>
      <c r="X630" s="1">
        <v>0</v>
      </c>
      <c r="Y630" s="1">
        <v>0</v>
      </c>
      <c r="Z630" s="1">
        <v>12418.2</v>
      </c>
      <c r="AA630" s="1">
        <v>0</v>
      </c>
      <c r="AB630" s="1">
        <v>0</v>
      </c>
      <c r="AC630" s="1">
        <v>0</v>
      </c>
      <c r="AD630" s="1">
        <v>0</v>
      </c>
      <c r="AE630" s="1">
        <v>2512957.5</v>
      </c>
      <c r="AF630" s="17">
        <v>44910</v>
      </c>
      <c r="AG630" s="17">
        <v>47832</v>
      </c>
      <c r="AH630" s="1">
        <v>2512957.5</v>
      </c>
      <c r="AI630" s="16">
        <f t="shared" si="36"/>
        <v>4.3780821917808215</v>
      </c>
      <c r="AJ630" s="16">
        <f t="shared" si="38"/>
        <v>8.0054794520547947</v>
      </c>
      <c r="AK630" s="19">
        <v>5.9299999999999999E-2</v>
      </c>
      <c r="AL630" s="16">
        <f t="shared" si="37"/>
        <v>4.3780821917808215</v>
      </c>
      <c r="AM630" s="16">
        <f t="shared" si="39"/>
        <v>8.0054794520547947</v>
      </c>
      <c r="AN630" s="19">
        <v>5.9299999999999999E-2</v>
      </c>
      <c r="AO630" t="s">
        <v>721</v>
      </c>
      <c r="AP630" t="s">
        <v>722</v>
      </c>
      <c r="AQ630" s="20">
        <v>46234</v>
      </c>
    </row>
    <row r="631" spans="1:43" x14ac:dyDescent="0.3">
      <c r="A631" t="s">
        <v>1634</v>
      </c>
      <c r="B631" t="s">
        <v>1629</v>
      </c>
      <c r="C631">
        <v>9</v>
      </c>
      <c r="D631" t="s">
        <v>255</v>
      </c>
      <c r="E631" t="s">
        <v>716</v>
      </c>
      <c r="F631" t="s">
        <v>717</v>
      </c>
      <c r="G631" t="s">
        <v>215</v>
      </c>
      <c r="H631" t="s">
        <v>214</v>
      </c>
      <c r="I631" t="s">
        <v>832</v>
      </c>
      <c r="J631" t="s">
        <v>725</v>
      </c>
      <c r="K631" t="s">
        <v>833</v>
      </c>
      <c r="L631" t="s">
        <v>719</v>
      </c>
      <c r="M631" t="s">
        <v>720</v>
      </c>
      <c r="N631">
        <v>1</v>
      </c>
      <c r="O631">
        <v>1</v>
      </c>
      <c r="P631">
        <v>1</v>
      </c>
      <c r="Q631">
        <v>1</v>
      </c>
      <c r="R631">
        <v>1</v>
      </c>
      <c r="S631">
        <v>1</v>
      </c>
      <c r="T631">
        <v>0</v>
      </c>
      <c r="U631">
        <v>0</v>
      </c>
      <c r="V631">
        <v>0</v>
      </c>
      <c r="W631" s="1">
        <v>53100</v>
      </c>
      <c r="X631" s="1">
        <v>0</v>
      </c>
      <c r="Y631" s="1">
        <v>0</v>
      </c>
      <c r="Z631" s="1">
        <v>274.79000000000002</v>
      </c>
      <c r="AA631" s="1">
        <v>0</v>
      </c>
      <c r="AB631" s="1">
        <v>0</v>
      </c>
      <c r="AC631" s="1">
        <v>0</v>
      </c>
      <c r="AD631" s="1">
        <v>0</v>
      </c>
      <c r="AE631" s="1">
        <v>53100</v>
      </c>
      <c r="AF631" s="17">
        <v>44910</v>
      </c>
      <c r="AG631" s="17">
        <v>48197</v>
      </c>
      <c r="AH631" s="1">
        <v>53100</v>
      </c>
      <c r="AI631" s="16">
        <f t="shared" si="36"/>
        <v>5.3780821917808215</v>
      </c>
      <c r="AJ631" s="16">
        <f t="shared" si="38"/>
        <v>9.0054794520547947</v>
      </c>
      <c r="AK631" s="19">
        <v>6.2100000000000002E-2</v>
      </c>
      <c r="AL631" s="16">
        <f t="shared" si="37"/>
        <v>5.3780821917808215</v>
      </c>
      <c r="AM631" s="16">
        <f t="shared" si="39"/>
        <v>9.0054794520547947</v>
      </c>
      <c r="AN631" s="19">
        <v>6.2100000000000002E-2</v>
      </c>
      <c r="AO631" t="s">
        <v>721</v>
      </c>
      <c r="AP631" t="s">
        <v>722</v>
      </c>
      <c r="AQ631" s="20">
        <v>46234</v>
      </c>
    </row>
    <row r="632" spans="1:43" x14ac:dyDescent="0.3">
      <c r="A632" t="s">
        <v>1635</v>
      </c>
      <c r="B632" t="s">
        <v>1636</v>
      </c>
      <c r="C632">
        <v>3</v>
      </c>
      <c r="D632" t="s">
        <v>255</v>
      </c>
      <c r="E632" t="s">
        <v>716</v>
      </c>
      <c r="F632" t="s">
        <v>717</v>
      </c>
      <c r="G632" t="s">
        <v>215</v>
      </c>
      <c r="H632" t="s">
        <v>214</v>
      </c>
      <c r="I632" t="s">
        <v>832</v>
      </c>
      <c r="J632" t="s">
        <v>725</v>
      </c>
      <c r="K632" t="s">
        <v>833</v>
      </c>
      <c r="L632" t="s">
        <v>719</v>
      </c>
      <c r="M632" t="s">
        <v>720</v>
      </c>
      <c r="N632">
        <v>1</v>
      </c>
      <c r="O632">
        <v>1</v>
      </c>
      <c r="P632">
        <v>1</v>
      </c>
      <c r="Q632">
        <v>1</v>
      </c>
      <c r="R632">
        <v>1</v>
      </c>
      <c r="S632">
        <v>1</v>
      </c>
      <c r="T632">
        <v>0</v>
      </c>
      <c r="U632">
        <v>0</v>
      </c>
      <c r="V632">
        <v>0</v>
      </c>
      <c r="W632" s="1">
        <v>126557.95</v>
      </c>
      <c r="X632" s="1">
        <v>0</v>
      </c>
      <c r="Y632" s="1">
        <v>0</v>
      </c>
      <c r="Z632" s="1">
        <v>496.74</v>
      </c>
      <c r="AA632" s="1">
        <v>0</v>
      </c>
      <c r="AB632" s="1">
        <v>0</v>
      </c>
      <c r="AC632" s="1">
        <v>0</v>
      </c>
      <c r="AD632" s="1">
        <v>0</v>
      </c>
      <c r="AE632" s="1">
        <v>126557.95</v>
      </c>
      <c r="AF632" s="17">
        <v>44922</v>
      </c>
      <c r="AG632" s="17">
        <v>46383</v>
      </c>
      <c r="AH632" s="1">
        <v>253115.9</v>
      </c>
      <c r="AI632" s="16">
        <f t="shared" si="36"/>
        <v>0.40821917808219177</v>
      </c>
      <c r="AJ632" s="16">
        <f t="shared" si="38"/>
        <v>4.0027397260273974</v>
      </c>
      <c r="AK632" s="19">
        <v>4.7100000000000003E-2</v>
      </c>
      <c r="AL632" s="16">
        <f t="shared" si="37"/>
        <v>0.40821917808219177</v>
      </c>
      <c r="AM632" s="16">
        <f t="shared" si="39"/>
        <v>4.0027397260273974</v>
      </c>
      <c r="AN632" s="19">
        <v>4.7100000000000003E-2</v>
      </c>
      <c r="AO632" t="s">
        <v>721</v>
      </c>
      <c r="AP632" t="s">
        <v>722</v>
      </c>
      <c r="AQ632" s="20">
        <v>46234</v>
      </c>
    </row>
    <row r="633" spans="1:43" x14ac:dyDescent="0.3">
      <c r="A633" t="s">
        <v>1637</v>
      </c>
      <c r="B633" t="s">
        <v>1636</v>
      </c>
      <c r="C633">
        <v>4</v>
      </c>
      <c r="D633" t="s">
        <v>255</v>
      </c>
      <c r="E633" t="s">
        <v>716</v>
      </c>
      <c r="F633" t="s">
        <v>717</v>
      </c>
      <c r="G633" t="s">
        <v>215</v>
      </c>
      <c r="H633" t="s">
        <v>214</v>
      </c>
      <c r="I633" t="s">
        <v>832</v>
      </c>
      <c r="J633" t="s">
        <v>725</v>
      </c>
      <c r="K633" t="s">
        <v>833</v>
      </c>
      <c r="L633" t="s">
        <v>719</v>
      </c>
      <c r="M633" t="s">
        <v>720</v>
      </c>
      <c r="N633">
        <v>1</v>
      </c>
      <c r="O633">
        <v>1</v>
      </c>
      <c r="P633">
        <v>1</v>
      </c>
      <c r="Q633">
        <v>1</v>
      </c>
      <c r="R633">
        <v>1</v>
      </c>
      <c r="S633">
        <v>1</v>
      </c>
      <c r="T633">
        <v>0</v>
      </c>
      <c r="U633">
        <v>0</v>
      </c>
      <c r="V633">
        <v>0</v>
      </c>
      <c r="W633" s="1">
        <v>97940</v>
      </c>
      <c r="X633" s="1">
        <v>0</v>
      </c>
      <c r="Y633" s="1">
        <v>0</v>
      </c>
      <c r="Z633" s="1">
        <v>413.8</v>
      </c>
      <c r="AA633" s="1">
        <v>0</v>
      </c>
      <c r="AB633" s="1">
        <v>0</v>
      </c>
      <c r="AC633" s="1">
        <v>0</v>
      </c>
      <c r="AD633" s="1">
        <v>0</v>
      </c>
      <c r="AE633" s="1">
        <v>97940</v>
      </c>
      <c r="AF633" s="17">
        <v>44922</v>
      </c>
      <c r="AG633" s="17">
        <v>46748</v>
      </c>
      <c r="AH633" s="1">
        <v>97940</v>
      </c>
      <c r="AI633" s="16">
        <f t="shared" si="36"/>
        <v>1.4082191780821918</v>
      </c>
      <c r="AJ633" s="16">
        <f t="shared" si="38"/>
        <v>5.0027397260273974</v>
      </c>
      <c r="AK633" s="19">
        <v>5.0700000000000002E-2</v>
      </c>
      <c r="AL633" s="16">
        <f t="shared" si="37"/>
        <v>1.4082191780821918</v>
      </c>
      <c r="AM633" s="16">
        <f t="shared" si="39"/>
        <v>5.0027397260273974</v>
      </c>
      <c r="AN633" s="19">
        <v>5.0700000000000002E-2</v>
      </c>
      <c r="AO633" t="s">
        <v>721</v>
      </c>
      <c r="AP633" t="s">
        <v>722</v>
      </c>
      <c r="AQ633" s="20">
        <v>46234</v>
      </c>
    </row>
    <row r="634" spans="1:43" x14ac:dyDescent="0.3">
      <c r="A634" t="s">
        <v>1638</v>
      </c>
      <c r="B634" t="s">
        <v>1636</v>
      </c>
      <c r="C634">
        <v>5</v>
      </c>
      <c r="D634" t="s">
        <v>255</v>
      </c>
      <c r="E634" t="s">
        <v>716</v>
      </c>
      <c r="F634" t="s">
        <v>717</v>
      </c>
      <c r="G634" t="s">
        <v>215</v>
      </c>
      <c r="H634" t="s">
        <v>214</v>
      </c>
      <c r="I634" t="s">
        <v>832</v>
      </c>
      <c r="J634" t="s">
        <v>725</v>
      </c>
      <c r="K634" t="s">
        <v>833</v>
      </c>
      <c r="L634" t="s">
        <v>719</v>
      </c>
      <c r="M634" t="s">
        <v>720</v>
      </c>
      <c r="N634">
        <v>1</v>
      </c>
      <c r="O634">
        <v>1</v>
      </c>
      <c r="P634">
        <v>1</v>
      </c>
      <c r="Q634">
        <v>1</v>
      </c>
      <c r="R634">
        <v>1</v>
      </c>
      <c r="S634">
        <v>1</v>
      </c>
      <c r="T634">
        <v>0</v>
      </c>
      <c r="U634">
        <v>0</v>
      </c>
      <c r="V634">
        <v>0</v>
      </c>
      <c r="W634" s="1">
        <v>190422.5</v>
      </c>
      <c r="X634" s="1">
        <v>0</v>
      </c>
      <c r="Y634" s="1">
        <v>0</v>
      </c>
      <c r="Z634" s="1">
        <v>850.55</v>
      </c>
      <c r="AA634" s="1">
        <v>0</v>
      </c>
      <c r="AB634" s="1">
        <v>0</v>
      </c>
      <c r="AC634" s="1">
        <v>0</v>
      </c>
      <c r="AD634" s="1">
        <v>0</v>
      </c>
      <c r="AE634" s="1">
        <v>190422.5</v>
      </c>
      <c r="AF634" s="17">
        <v>44922</v>
      </c>
      <c r="AG634" s="17">
        <v>47114</v>
      </c>
      <c r="AH634" s="1">
        <v>190422.5</v>
      </c>
      <c r="AI634" s="16">
        <f t="shared" si="36"/>
        <v>2.4109589041095889</v>
      </c>
      <c r="AJ634" s="16">
        <f t="shared" si="38"/>
        <v>6.0054794520547947</v>
      </c>
      <c r="AK634" s="19">
        <v>5.3600000000000002E-2</v>
      </c>
      <c r="AL634" s="16">
        <f t="shared" si="37"/>
        <v>2.4109589041095889</v>
      </c>
      <c r="AM634" s="16">
        <f t="shared" si="39"/>
        <v>6.0054794520547947</v>
      </c>
      <c r="AN634" s="19">
        <v>5.3600000000000002E-2</v>
      </c>
      <c r="AO634" t="s">
        <v>721</v>
      </c>
      <c r="AP634" t="s">
        <v>722</v>
      </c>
      <c r="AQ634" s="20">
        <v>46234</v>
      </c>
    </row>
    <row r="635" spans="1:43" x14ac:dyDescent="0.3">
      <c r="A635" t="s">
        <v>1639</v>
      </c>
      <c r="B635" t="s">
        <v>1636</v>
      </c>
      <c r="C635">
        <v>6</v>
      </c>
      <c r="D635" t="s">
        <v>255</v>
      </c>
      <c r="E635" t="s">
        <v>716</v>
      </c>
      <c r="F635" t="s">
        <v>717</v>
      </c>
      <c r="G635" t="s">
        <v>215</v>
      </c>
      <c r="H635" t="s">
        <v>214</v>
      </c>
      <c r="I635" t="s">
        <v>832</v>
      </c>
      <c r="J635" t="s">
        <v>725</v>
      </c>
      <c r="K635" t="s">
        <v>833</v>
      </c>
      <c r="L635" t="s">
        <v>719</v>
      </c>
      <c r="M635" t="s">
        <v>720</v>
      </c>
      <c r="N635">
        <v>1</v>
      </c>
      <c r="O635">
        <v>1</v>
      </c>
      <c r="P635">
        <v>1</v>
      </c>
      <c r="Q635">
        <v>1</v>
      </c>
      <c r="R635">
        <v>1</v>
      </c>
      <c r="S635">
        <v>1</v>
      </c>
      <c r="T635">
        <v>0</v>
      </c>
      <c r="U635">
        <v>0</v>
      </c>
      <c r="V635">
        <v>0</v>
      </c>
      <c r="W635" s="1">
        <v>221545</v>
      </c>
      <c r="X635" s="1">
        <v>0</v>
      </c>
      <c r="Y635" s="1">
        <v>0</v>
      </c>
      <c r="Z635" s="1">
        <v>1041.26</v>
      </c>
      <c r="AA635" s="1">
        <v>0</v>
      </c>
      <c r="AB635" s="1">
        <v>0</v>
      </c>
      <c r="AC635" s="1">
        <v>0</v>
      </c>
      <c r="AD635" s="1">
        <v>0</v>
      </c>
      <c r="AE635" s="1">
        <v>221545</v>
      </c>
      <c r="AF635" s="17">
        <v>44922</v>
      </c>
      <c r="AG635" s="17">
        <v>47479</v>
      </c>
      <c r="AH635" s="1">
        <v>221545</v>
      </c>
      <c r="AI635" s="16">
        <f t="shared" si="36"/>
        <v>3.4109589041095889</v>
      </c>
      <c r="AJ635" s="16">
        <f t="shared" si="38"/>
        <v>7.0054794520547947</v>
      </c>
      <c r="AK635" s="19">
        <v>6.2100000000000002E-2</v>
      </c>
      <c r="AL635" s="16">
        <f t="shared" si="37"/>
        <v>3.4109589041095889</v>
      </c>
      <c r="AM635" s="16">
        <f t="shared" si="39"/>
        <v>7.0054794520547947</v>
      </c>
      <c r="AN635" s="19">
        <v>6.2100000000000002E-2</v>
      </c>
      <c r="AO635" t="s">
        <v>721</v>
      </c>
      <c r="AP635" t="s">
        <v>722</v>
      </c>
      <c r="AQ635" s="20">
        <v>46234</v>
      </c>
    </row>
    <row r="636" spans="1:43" x14ac:dyDescent="0.3">
      <c r="A636" t="s">
        <v>1640</v>
      </c>
      <c r="B636" t="s">
        <v>1636</v>
      </c>
      <c r="C636">
        <v>7</v>
      </c>
      <c r="D636" t="s">
        <v>255</v>
      </c>
      <c r="E636" t="s">
        <v>716</v>
      </c>
      <c r="F636" t="s">
        <v>717</v>
      </c>
      <c r="G636" t="s">
        <v>215</v>
      </c>
      <c r="H636" t="s">
        <v>214</v>
      </c>
      <c r="I636" t="s">
        <v>832</v>
      </c>
      <c r="J636" t="s">
        <v>725</v>
      </c>
      <c r="K636" t="s">
        <v>833</v>
      </c>
      <c r="L636" t="s">
        <v>719</v>
      </c>
      <c r="M636" t="s">
        <v>720</v>
      </c>
      <c r="N636">
        <v>1</v>
      </c>
      <c r="O636">
        <v>1</v>
      </c>
      <c r="P636">
        <v>1</v>
      </c>
      <c r="Q636">
        <v>1</v>
      </c>
      <c r="R636">
        <v>1</v>
      </c>
      <c r="S636">
        <v>1</v>
      </c>
      <c r="T636">
        <v>0</v>
      </c>
      <c r="U636">
        <v>0</v>
      </c>
      <c r="V636">
        <v>0</v>
      </c>
      <c r="W636" s="1">
        <v>209636.83</v>
      </c>
      <c r="X636" s="1">
        <v>0</v>
      </c>
      <c r="Y636" s="1">
        <v>0</v>
      </c>
      <c r="Z636" s="1">
        <v>1035.96</v>
      </c>
      <c r="AA636" s="1">
        <v>0</v>
      </c>
      <c r="AB636" s="1">
        <v>0</v>
      </c>
      <c r="AC636" s="1">
        <v>0</v>
      </c>
      <c r="AD636" s="1">
        <v>0</v>
      </c>
      <c r="AE636" s="1">
        <v>209636.83</v>
      </c>
      <c r="AF636" s="17">
        <v>44922</v>
      </c>
      <c r="AG636" s="17">
        <v>47844</v>
      </c>
      <c r="AH636" s="1">
        <v>209636.83</v>
      </c>
      <c r="AI636" s="16">
        <f t="shared" si="36"/>
        <v>4.4109589041095889</v>
      </c>
      <c r="AJ636" s="16">
        <f t="shared" si="38"/>
        <v>8.0054794520547947</v>
      </c>
      <c r="AK636" s="19">
        <v>5.9299999999999999E-2</v>
      </c>
      <c r="AL636" s="16">
        <f t="shared" si="37"/>
        <v>4.4109589041095889</v>
      </c>
      <c r="AM636" s="16">
        <f t="shared" si="39"/>
        <v>8.0054794520547947</v>
      </c>
      <c r="AN636" s="19">
        <v>5.9299999999999999E-2</v>
      </c>
      <c r="AO636" t="s">
        <v>721</v>
      </c>
      <c r="AP636" t="s">
        <v>722</v>
      </c>
      <c r="AQ636" s="20">
        <v>46234</v>
      </c>
    </row>
    <row r="637" spans="1:43" x14ac:dyDescent="0.3">
      <c r="A637" t="s">
        <v>1641</v>
      </c>
      <c r="B637" t="s">
        <v>1636</v>
      </c>
      <c r="C637">
        <v>8</v>
      </c>
      <c r="D637" t="s">
        <v>255</v>
      </c>
      <c r="E637" t="s">
        <v>716</v>
      </c>
      <c r="F637" t="s">
        <v>717</v>
      </c>
      <c r="G637" t="s">
        <v>215</v>
      </c>
      <c r="H637" t="s">
        <v>214</v>
      </c>
      <c r="I637" t="s">
        <v>832</v>
      </c>
      <c r="J637" t="s">
        <v>725</v>
      </c>
      <c r="K637" t="s">
        <v>833</v>
      </c>
      <c r="L637" t="s">
        <v>719</v>
      </c>
      <c r="M637" t="s">
        <v>720</v>
      </c>
      <c r="N637">
        <v>1</v>
      </c>
      <c r="O637">
        <v>1</v>
      </c>
      <c r="P637">
        <v>1</v>
      </c>
      <c r="Q637">
        <v>1</v>
      </c>
      <c r="R637">
        <v>1</v>
      </c>
      <c r="S637">
        <v>1</v>
      </c>
      <c r="T637">
        <v>0</v>
      </c>
      <c r="U637">
        <v>0</v>
      </c>
      <c r="V637">
        <v>0</v>
      </c>
      <c r="W637" s="1">
        <v>53100</v>
      </c>
      <c r="X637" s="1">
        <v>0</v>
      </c>
      <c r="Y637" s="1">
        <v>0</v>
      </c>
      <c r="Z637" s="1">
        <v>274.79000000000002</v>
      </c>
      <c r="AA637" s="1">
        <v>0</v>
      </c>
      <c r="AB637" s="1">
        <v>0</v>
      </c>
      <c r="AC637" s="1">
        <v>0</v>
      </c>
      <c r="AD637" s="1">
        <v>0</v>
      </c>
      <c r="AE637" s="1">
        <v>53100</v>
      </c>
      <c r="AF637" s="17">
        <v>44922</v>
      </c>
      <c r="AG637" s="17">
        <v>48209</v>
      </c>
      <c r="AH637" s="1">
        <v>53100</v>
      </c>
      <c r="AI637" s="16">
        <f t="shared" si="36"/>
        <v>5.4109589041095889</v>
      </c>
      <c r="AJ637" s="16">
        <f t="shared" si="38"/>
        <v>9.0054794520547947</v>
      </c>
      <c r="AK637" s="19">
        <v>6.2100000000000002E-2</v>
      </c>
      <c r="AL637" s="16">
        <f t="shared" si="37"/>
        <v>5.4109589041095889</v>
      </c>
      <c r="AM637" s="16">
        <f t="shared" si="39"/>
        <v>9.0054794520547947</v>
      </c>
      <c r="AN637" s="19">
        <v>6.2100000000000002E-2</v>
      </c>
      <c r="AO637" t="s">
        <v>721</v>
      </c>
      <c r="AP637" t="s">
        <v>722</v>
      </c>
      <c r="AQ637" s="20">
        <v>46234</v>
      </c>
    </row>
    <row r="638" spans="1:43" x14ac:dyDescent="0.3">
      <c r="A638" t="s">
        <v>1642</v>
      </c>
      <c r="B638" t="s">
        <v>1643</v>
      </c>
      <c r="C638">
        <v>3</v>
      </c>
      <c r="D638" t="s">
        <v>255</v>
      </c>
      <c r="E638" t="s">
        <v>716</v>
      </c>
      <c r="F638" t="s">
        <v>717</v>
      </c>
      <c r="G638" t="s">
        <v>215</v>
      </c>
      <c r="H638" t="s">
        <v>214</v>
      </c>
      <c r="I638" t="s">
        <v>832</v>
      </c>
      <c r="J638" t="s">
        <v>725</v>
      </c>
      <c r="K638" t="s">
        <v>833</v>
      </c>
      <c r="L638" t="s">
        <v>719</v>
      </c>
      <c r="M638" t="s">
        <v>720</v>
      </c>
      <c r="N638">
        <v>1</v>
      </c>
      <c r="O638">
        <v>1</v>
      </c>
      <c r="P638">
        <v>1</v>
      </c>
      <c r="Q638">
        <v>1</v>
      </c>
      <c r="R638">
        <v>1</v>
      </c>
      <c r="S638">
        <v>1</v>
      </c>
      <c r="T638">
        <v>0</v>
      </c>
      <c r="U638">
        <v>0</v>
      </c>
      <c r="V638">
        <v>0</v>
      </c>
      <c r="W638" s="1">
        <v>26550</v>
      </c>
      <c r="X638" s="1">
        <v>0</v>
      </c>
      <c r="Y638" s="1">
        <v>0</v>
      </c>
      <c r="Z638" s="1">
        <v>104.21</v>
      </c>
      <c r="AA638" s="1">
        <v>0</v>
      </c>
      <c r="AB638" s="1">
        <v>0</v>
      </c>
      <c r="AC638" s="1">
        <v>0</v>
      </c>
      <c r="AD638" s="1">
        <v>0</v>
      </c>
      <c r="AE638" s="1">
        <v>26550</v>
      </c>
      <c r="AF638" s="17">
        <v>44922</v>
      </c>
      <c r="AG638" s="17">
        <v>46383</v>
      </c>
      <c r="AH638" s="1">
        <v>53100</v>
      </c>
      <c r="AI638" s="16">
        <f t="shared" si="36"/>
        <v>0.40821917808219177</v>
      </c>
      <c r="AJ638" s="16">
        <f t="shared" si="38"/>
        <v>4.0027397260273974</v>
      </c>
      <c r="AK638" s="19">
        <v>4.7100000000000003E-2</v>
      </c>
      <c r="AL638" s="16">
        <f t="shared" si="37"/>
        <v>0.40821917808219177</v>
      </c>
      <c r="AM638" s="16">
        <f t="shared" si="39"/>
        <v>4.0027397260273974</v>
      </c>
      <c r="AN638" s="19">
        <v>4.7100000000000003E-2</v>
      </c>
      <c r="AO638" t="s">
        <v>721</v>
      </c>
      <c r="AP638" t="s">
        <v>722</v>
      </c>
      <c r="AQ638" s="20">
        <v>46234</v>
      </c>
    </row>
    <row r="639" spans="1:43" x14ac:dyDescent="0.3">
      <c r="A639" t="s">
        <v>1644</v>
      </c>
      <c r="B639" t="s">
        <v>1643</v>
      </c>
      <c r="C639">
        <v>4</v>
      </c>
      <c r="D639" t="s">
        <v>255</v>
      </c>
      <c r="E639" t="s">
        <v>716</v>
      </c>
      <c r="F639" t="s">
        <v>717</v>
      </c>
      <c r="G639" t="s">
        <v>215</v>
      </c>
      <c r="H639" t="s">
        <v>214</v>
      </c>
      <c r="I639" t="s">
        <v>832</v>
      </c>
      <c r="J639" t="s">
        <v>725</v>
      </c>
      <c r="K639" t="s">
        <v>833</v>
      </c>
      <c r="L639" t="s">
        <v>719</v>
      </c>
      <c r="M639" t="s">
        <v>720</v>
      </c>
      <c r="N639">
        <v>1</v>
      </c>
      <c r="O639">
        <v>1</v>
      </c>
      <c r="P639">
        <v>1</v>
      </c>
      <c r="Q639">
        <v>1</v>
      </c>
      <c r="R639">
        <v>1</v>
      </c>
      <c r="S639">
        <v>1</v>
      </c>
      <c r="T639">
        <v>0</v>
      </c>
      <c r="U639">
        <v>0</v>
      </c>
      <c r="V639">
        <v>0</v>
      </c>
      <c r="W639" s="1">
        <v>365062.5</v>
      </c>
      <c r="X639" s="1">
        <v>0</v>
      </c>
      <c r="Y639" s="1">
        <v>0</v>
      </c>
      <c r="Z639" s="1">
        <v>1542.39</v>
      </c>
      <c r="AA639" s="1">
        <v>0</v>
      </c>
      <c r="AB639" s="1">
        <v>0</v>
      </c>
      <c r="AC639" s="1">
        <v>0</v>
      </c>
      <c r="AD639" s="1">
        <v>0</v>
      </c>
      <c r="AE639" s="1">
        <v>365062.5</v>
      </c>
      <c r="AF639" s="17">
        <v>44922</v>
      </c>
      <c r="AG639" s="17">
        <v>46748</v>
      </c>
      <c r="AH639" s="1">
        <v>365062.5</v>
      </c>
      <c r="AI639" s="16">
        <f t="shared" si="36"/>
        <v>1.4082191780821918</v>
      </c>
      <c r="AJ639" s="16">
        <f t="shared" si="38"/>
        <v>5.0027397260273974</v>
      </c>
      <c r="AK639" s="19">
        <v>5.0700000000000002E-2</v>
      </c>
      <c r="AL639" s="16">
        <f t="shared" si="37"/>
        <v>1.4082191780821918</v>
      </c>
      <c r="AM639" s="16">
        <f t="shared" si="39"/>
        <v>5.0027397260273974</v>
      </c>
      <c r="AN639" s="19">
        <v>5.0700000000000002E-2</v>
      </c>
      <c r="AO639" t="s">
        <v>721</v>
      </c>
      <c r="AP639" t="s">
        <v>722</v>
      </c>
      <c r="AQ639" s="20">
        <v>46234</v>
      </c>
    </row>
    <row r="640" spans="1:43" x14ac:dyDescent="0.3">
      <c r="A640" t="s">
        <v>1645</v>
      </c>
      <c r="B640" t="s">
        <v>1643</v>
      </c>
      <c r="C640">
        <v>5</v>
      </c>
      <c r="D640" t="s">
        <v>255</v>
      </c>
      <c r="E640" t="s">
        <v>716</v>
      </c>
      <c r="F640" t="s">
        <v>717</v>
      </c>
      <c r="G640" t="s">
        <v>215</v>
      </c>
      <c r="H640" t="s">
        <v>214</v>
      </c>
      <c r="I640" t="s">
        <v>832</v>
      </c>
      <c r="J640" t="s">
        <v>725</v>
      </c>
      <c r="K640" t="s">
        <v>833</v>
      </c>
      <c r="L640" t="s">
        <v>719</v>
      </c>
      <c r="M640" t="s">
        <v>720</v>
      </c>
      <c r="N640">
        <v>1</v>
      </c>
      <c r="O640">
        <v>1</v>
      </c>
      <c r="P640">
        <v>1</v>
      </c>
      <c r="Q640">
        <v>1</v>
      </c>
      <c r="R640">
        <v>1</v>
      </c>
      <c r="S640">
        <v>1</v>
      </c>
      <c r="T640">
        <v>0</v>
      </c>
      <c r="U640">
        <v>0</v>
      </c>
      <c r="V640">
        <v>0</v>
      </c>
      <c r="W640" s="1">
        <v>255470</v>
      </c>
      <c r="X640" s="1">
        <v>0</v>
      </c>
      <c r="Y640" s="1">
        <v>0</v>
      </c>
      <c r="Z640" s="1">
        <v>1141.0999999999999</v>
      </c>
      <c r="AA640" s="1">
        <v>0</v>
      </c>
      <c r="AB640" s="1">
        <v>0</v>
      </c>
      <c r="AC640" s="1">
        <v>0</v>
      </c>
      <c r="AD640" s="1">
        <v>0</v>
      </c>
      <c r="AE640" s="1">
        <v>255470</v>
      </c>
      <c r="AF640" s="17">
        <v>44922</v>
      </c>
      <c r="AG640" s="17">
        <v>47114</v>
      </c>
      <c r="AH640" s="1">
        <v>255470</v>
      </c>
      <c r="AI640" s="16">
        <f t="shared" si="36"/>
        <v>2.4109589041095889</v>
      </c>
      <c r="AJ640" s="16">
        <f t="shared" si="38"/>
        <v>6.0054794520547947</v>
      </c>
      <c r="AK640" s="19">
        <v>5.3600000000000002E-2</v>
      </c>
      <c r="AL640" s="16">
        <f t="shared" si="37"/>
        <v>2.4109589041095889</v>
      </c>
      <c r="AM640" s="16">
        <f t="shared" si="39"/>
        <v>6.0054794520547947</v>
      </c>
      <c r="AN640" s="19">
        <v>5.3600000000000002E-2</v>
      </c>
      <c r="AO640" t="s">
        <v>721</v>
      </c>
      <c r="AP640" t="s">
        <v>722</v>
      </c>
      <c r="AQ640" s="20">
        <v>46234</v>
      </c>
    </row>
    <row r="641" spans="1:43" x14ac:dyDescent="0.3">
      <c r="A641" t="s">
        <v>1646</v>
      </c>
      <c r="B641" t="s">
        <v>1643</v>
      </c>
      <c r="C641">
        <v>6</v>
      </c>
      <c r="D641" t="s">
        <v>255</v>
      </c>
      <c r="E641" t="s">
        <v>716</v>
      </c>
      <c r="F641" t="s">
        <v>717</v>
      </c>
      <c r="G641" t="s">
        <v>215</v>
      </c>
      <c r="H641" t="s">
        <v>214</v>
      </c>
      <c r="I641" t="s">
        <v>832</v>
      </c>
      <c r="J641" t="s">
        <v>725</v>
      </c>
      <c r="K641" t="s">
        <v>833</v>
      </c>
      <c r="L641" t="s">
        <v>719</v>
      </c>
      <c r="M641" t="s">
        <v>720</v>
      </c>
      <c r="N641">
        <v>1</v>
      </c>
      <c r="O641">
        <v>1</v>
      </c>
      <c r="P641">
        <v>1</v>
      </c>
      <c r="Q641">
        <v>1</v>
      </c>
      <c r="R641">
        <v>1</v>
      </c>
      <c r="S641">
        <v>1</v>
      </c>
      <c r="T641">
        <v>0</v>
      </c>
      <c r="U641">
        <v>0</v>
      </c>
      <c r="V641">
        <v>0</v>
      </c>
      <c r="W641" s="1">
        <v>1498600</v>
      </c>
      <c r="X641" s="1">
        <v>0</v>
      </c>
      <c r="Y641" s="1">
        <v>0</v>
      </c>
      <c r="Z641" s="1">
        <v>7043.42</v>
      </c>
      <c r="AA641" s="1">
        <v>0</v>
      </c>
      <c r="AB641" s="1">
        <v>0</v>
      </c>
      <c r="AC641" s="1">
        <v>0</v>
      </c>
      <c r="AD641" s="1">
        <v>0</v>
      </c>
      <c r="AE641" s="1">
        <v>1498600</v>
      </c>
      <c r="AF641" s="17">
        <v>44922</v>
      </c>
      <c r="AG641" s="17">
        <v>47479</v>
      </c>
      <c r="AH641" s="1">
        <v>1498600</v>
      </c>
      <c r="AI641" s="16">
        <f t="shared" si="36"/>
        <v>3.4109589041095889</v>
      </c>
      <c r="AJ641" s="16">
        <f t="shared" si="38"/>
        <v>7.0054794520547947</v>
      </c>
      <c r="AK641" s="19">
        <v>5.6399999999999999E-2</v>
      </c>
      <c r="AL641" s="16">
        <f t="shared" si="37"/>
        <v>3.4109589041095889</v>
      </c>
      <c r="AM641" s="16">
        <f t="shared" si="39"/>
        <v>7.0054794520547947</v>
      </c>
      <c r="AN641" s="19">
        <v>5.6399999999999999E-2</v>
      </c>
      <c r="AO641" t="s">
        <v>721</v>
      </c>
      <c r="AP641" t="s">
        <v>722</v>
      </c>
      <c r="AQ641" s="20">
        <v>46234</v>
      </c>
    </row>
    <row r="642" spans="1:43" x14ac:dyDescent="0.3">
      <c r="A642" t="s">
        <v>1647</v>
      </c>
      <c r="B642" t="s">
        <v>1643</v>
      </c>
      <c r="C642">
        <v>7</v>
      </c>
      <c r="D642" t="s">
        <v>255</v>
      </c>
      <c r="E642" t="s">
        <v>716</v>
      </c>
      <c r="F642" t="s">
        <v>717</v>
      </c>
      <c r="G642" t="s">
        <v>215</v>
      </c>
      <c r="H642" t="s">
        <v>214</v>
      </c>
      <c r="I642" t="s">
        <v>832</v>
      </c>
      <c r="J642" t="s">
        <v>725</v>
      </c>
      <c r="K642" t="s">
        <v>833</v>
      </c>
      <c r="L642" t="s">
        <v>719</v>
      </c>
      <c r="M642" t="s">
        <v>720</v>
      </c>
      <c r="N642">
        <v>1</v>
      </c>
      <c r="O642">
        <v>1</v>
      </c>
      <c r="P642">
        <v>1</v>
      </c>
      <c r="Q642">
        <v>1</v>
      </c>
      <c r="R642">
        <v>1</v>
      </c>
      <c r="S642">
        <v>1</v>
      </c>
      <c r="T642">
        <v>0</v>
      </c>
      <c r="U642">
        <v>0</v>
      </c>
      <c r="V642">
        <v>0</v>
      </c>
      <c r="W642" s="1">
        <v>686760</v>
      </c>
      <c r="X642" s="1">
        <v>0</v>
      </c>
      <c r="Y642" s="1">
        <v>0</v>
      </c>
      <c r="Z642" s="1">
        <v>3393.74</v>
      </c>
      <c r="AA642" s="1">
        <v>0</v>
      </c>
      <c r="AB642" s="1">
        <v>0</v>
      </c>
      <c r="AC642" s="1">
        <v>0</v>
      </c>
      <c r="AD642" s="1">
        <v>0</v>
      </c>
      <c r="AE642" s="1">
        <v>686760</v>
      </c>
      <c r="AF642" s="17">
        <v>44922</v>
      </c>
      <c r="AG642" s="17">
        <v>47844</v>
      </c>
      <c r="AH642" s="1">
        <v>686760</v>
      </c>
      <c r="AI642" s="16">
        <f t="shared" si="36"/>
        <v>4.4109589041095889</v>
      </c>
      <c r="AJ642" s="16">
        <f t="shared" si="38"/>
        <v>8.0054794520547947</v>
      </c>
      <c r="AK642" s="19">
        <v>5.9299999999999999E-2</v>
      </c>
      <c r="AL642" s="16">
        <f t="shared" si="37"/>
        <v>4.4109589041095889</v>
      </c>
      <c r="AM642" s="16">
        <f t="shared" si="39"/>
        <v>8.0054794520547947</v>
      </c>
      <c r="AN642" s="19">
        <v>5.9299999999999999E-2</v>
      </c>
      <c r="AO642" t="s">
        <v>721</v>
      </c>
      <c r="AP642" t="s">
        <v>722</v>
      </c>
      <c r="AQ642" s="20">
        <v>46234</v>
      </c>
    </row>
    <row r="643" spans="1:43" x14ac:dyDescent="0.3">
      <c r="A643" t="s">
        <v>1648</v>
      </c>
      <c r="B643" t="s">
        <v>1643</v>
      </c>
      <c r="C643">
        <v>8</v>
      </c>
      <c r="D643" t="s">
        <v>255</v>
      </c>
      <c r="E643" t="s">
        <v>716</v>
      </c>
      <c r="F643" t="s">
        <v>717</v>
      </c>
      <c r="G643" t="s">
        <v>215</v>
      </c>
      <c r="H643" t="s">
        <v>214</v>
      </c>
      <c r="I643" t="s">
        <v>832</v>
      </c>
      <c r="J643" t="s">
        <v>725</v>
      </c>
      <c r="K643" t="s">
        <v>833</v>
      </c>
      <c r="L643" t="s">
        <v>719</v>
      </c>
      <c r="M643" t="s">
        <v>720</v>
      </c>
      <c r="N643">
        <v>1</v>
      </c>
      <c r="O643">
        <v>1</v>
      </c>
      <c r="P643">
        <v>1</v>
      </c>
      <c r="Q643">
        <v>1</v>
      </c>
      <c r="R643">
        <v>1</v>
      </c>
      <c r="S643">
        <v>1</v>
      </c>
      <c r="T643">
        <v>0</v>
      </c>
      <c r="U643">
        <v>0</v>
      </c>
      <c r="V643">
        <v>0</v>
      </c>
      <c r="W643" s="1">
        <v>53100</v>
      </c>
      <c r="X643" s="1">
        <v>0</v>
      </c>
      <c r="Y643" s="1">
        <v>0</v>
      </c>
      <c r="Z643" s="1">
        <v>274.79000000000002</v>
      </c>
      <c r="AA643" s="1">
        <v>0</v>
      </c>
      <c r="AB643" s="1">
        <v>0</v>
      </c>
      <c r="AC643" s="1">
        <v>0</v>
      </c>
      <c r="AD643" s="1">
        <v>0</v>
      </c>
      <c r="AE643" s="1">
        <v>53100</v>
      </c>
      <c r="AF643" s="17">
        <v>44922</v>
      </c>
      <c r="AG643" s="17">
        <v>48209</v>
      </c>
      <c r="AH643" s="1">
        <v>53100</v>
      </c>
      <c r="AI643" s="16">
        <f t="shared" ref="AI643:AI706" si="40">(AG643-AQ643)/365</f>
        <v>5.4109589041095889</v>
      </c>
      <c r="AJ643" s="16">
        <f t="shared" si="38"/>
        <v>9.0054794520547947</v>
      </c>
      <c r="AK643" s="19">
        <v>6.2100000000000002E-2</v>
      </c>
      <c r="AL643" s="16">
        <f t="shared" ref="AL643:AL706" si="41">(AG643-AQ643)/365</f>
        <v>5.4109589041095889</v>
      </c>
      <c r="AM643" s="16">
        <f t="shared" si="39"/>
        <v>9.0054794520547947</v>
      </c>
      <c r="AN643" s="19">
        <v>6.2100000000000002E-2</v>
      </c>
      <c r="AO643" t="s">
        <v>721</v>
      </c>
      <c r="AP643" t="s">
        <v>722</v>
      </c>
      <c r="AQ643" s="20">
        <v>46234</v>
      </c>
    </row>
    <row r="644" spans="1:43" x14ac:dyDescent="0.3">
      <c r="A644" t="s">
        <v>1649</v>
      </c>
      <c r="B644" t="s">
        <v>1650</v>
      </c>
      <c r="C644">
        <v>4</v>
      </c>
      <c r="D644" t="s">
        <v>255</v>
      </c>
      <c r="E644" t="s">
        <v>716</v>
      </c>
      <c r="F644" t="s">
        <v>717</v>
      </c>
      <c r="G644" t="s">
        <v>215</v>
      </c>
      <c r="H644" t="s">
        <v>214</v>
      </c>
      <c r="I644" t="s">
        <v>832</v>
      </c>
      <c r="J644" t="s">
        <v>725</v>
      </c>
      <c r="K644" t="s">
        <v>833</v>
      </c>
      <c r="L644" t="s">
        <v>719</v>
      </c>
      <c r="M644" t="s">
        <v>720</v>
      </c>
      <c r="N644">
        <v>1</v>
      </c>
      <c r="O644">
        <v>1</v>
      </c>
      <c r="P644">
        <v>1</v>
      </c>
      <c r="Q644">
        <v>1</v>
      </c>
      <c r="R644">
        <v>1</v>
      </c>
      <c r="S644">
        <v>1</v>
      </c>
      <c r="T644">
        <v>0</v>
      </c>
      <c r="U644">
        <v>0</v>
      </c>
      <c r="V644">
        <v>0</v>
      </c>
      <c r="W644" s="1">
        <v>788092.5</v>
      </c>
      <c r="X644" s="1">
        <v>0</v>
      </c>
      <c r="Y644" s="1">
        <v>0</v>
      </c>
      <c r="Z644" s="1">
        <v>3093.26</v>
      </c>
      <c r="AA644" s="1">
        <v>0</v>
      </c>
      <c r="AB644" s="1">
        <v>0</v>
      </c>
      <c r="AC644" s="1">
        <v>0</v>
      </c>
      <c r="AD644" s="1">
        <v>0</v>
      </c>
      <c r="AE644" s="1">
        <v>788092.5</v>
      </c>
      <c r="AF644" s="17">
        <v>44923</v>
      </c>
      <c r="AG644" s="17">
        <v>46384</v>
      </c>
      <c r="AH644" s="1">
        <v>1576185</v>
      </c>
      <c r="AI644" s="16">
        <f t="shared" si="40"/>
        <v>0.41095890410958902</v>
      </c>
      <c r="AJ644" s="16">
        <f t="shared" ref="AJ644:AJ707" si="42">(AG644-AF644)/365</f>
        <v>4.0027397260273974</v>
      </c>
      <c r="AK644" s="19">
        <v>4.7100000000000003E-2</v>
      </c>
      <c r="AL644" s="16">
        <f t="shared" si="41"/>
        <v>0.41095890410958902</v>
      </c>
      <c r="AM644" s="16">
        <f t="shared" ref="AM644:AM707" si="43">(AG644-AF644)/365</f>
        <v>4.0027397260273974</v>
      </c>
      <c r="AN644" s="19">
        <v>4.7100000000000003E-2</v>
      </c>
      <c r="AO644" t="s">
        <v>721</v>
      </c>
      <c r="AP644" t="s">
        <v>722</v>
      </c>
      <c r="AQ644" s="20">
        <v>46234</v>
      </c>
    </row>
    <row r="645" spans="1:43" x14ac:dyDescent="0.3">
      <c r="A645" t="s">
        <v>1651</v>
      </c>
      <c r="B645" t="s">
        <v>1650</v>
      </c>
      <c r="C645">
        <v>5</v>
      </c>
      <c r="D645" t="s">
        <v>255</v>
      </c>
      <c r="E645" t="s">
        <v>716</v>
      </c>
      <c r="F645" t="s">
        <v>717</v>
      </c>
      <c r="G645" t="s">
        <v>215</v>
      </c>
      <c r="H645" t="s">
        <v>214</v>
      </c>
      <c r="I645" t="s">
        <v>832</v>
      </c>
      <c r="J645" t="s">
        <v>725</v>
      </c>
      <c r="K645" t="s">
        <v>833</v>
      </c>
      <c r="L645" t="s">
        <v>719</v>
      </c>
      <c r="M645" t="s">
        <v>720</v>
      </c>
      <c r="N645">
        <v>1</v>
      </c>
      <c r="O645">
        <v>1</v>
      </c>
      <c r="P645">
        <v>1</v>
      </c>
      <c r="Q645">
        <v>1</v>
      </c>
      <c r="R645">
        <v>1</v>
      </c>
      <c r="S645">
        <v>1</v>
      </c>
      <c r="T645">
        <v>0</v>
      </c>
      <c r="U645">
        <v>0</v>
      </c>
      <c r="V645">
        <v>0</v>
      </c>
      <c r="W645" s="1">
        <v>1963962.5</v>
      </c>
      <c r="X645" s="1">
        <v>0</v>
      </c>
      <c r="Y645" s="1">
        <v>0</v>
      </c>
      <c r="Z645" s="1">
        <v>8297.74</v>
      </c>
      <c r="AA645" s="1">
        <v>0</v>
      </c>
      <c r="AB645" s="1">
        <v>0</v>
      </c>
      <c r="AC645" s="1">
        <v>0</v>
      </c>
      <c r="AD645" s="1">
        <v>0</v>
      </c>
      <c r="AE645" s="1">
        <v>1963962.5</v>
      </c>
      <c r="AF645" s="17">
        <v>44923</v>
      </c>
      <c r="AG645" s="17">
        <v>46749</v>
      </c>
      <c r="AH645" s="1">
        <v>1963962.5</v>
      </c>
      <c r="AI645" s="16">
        <f t="shared" si="40"/>
        <v>1.4109589041095891</v>
      </c>
      <c r="AJ645" s="16">
        <f t="shared" si="42"/>
        <v>5.0027397260273974</v>
      </c>
      <c r="AK645" s="19">
        <v>5.0700000000000002E-2</v>
      </c>
      <c r="AL645" s="16">
        <f t="shared" si="41"/>
        <v>1.4109589041095891</v>
      </c>
      <c r="AM645" s="16">
        <f t="shared" si="43"/>
        <v>5.0027397260273974</v>
      </c>
      <c r="AN645" s="19">
        <v>5.0700000000000002E-2</v>
      </c>
      <c r="AO645" t="s">
        <v>721</v>
      </c>
      <c r="AP645" t="s">
        <v>722</v>
      </c>
      <c r="AQ645" s="20">
        <v>46234</v>
      </c>
    </row>
    <row r="646" spans="1:43" x14ac:dyDescent="0.3">
      <c r="A646" t="s">
        <v>1652</v>
      </c>
      <c r="B646" t="s">
        <v>1650</v>
      </c>
      <c r="C646">
        <v>6</v>
      </c>
      <c r="D646" t="s">
        <v>255</v>
      </c>
      <c r="E646" t="s">
        <v>716</v>
      </c>
      <c r="F646" t="s">
        <v>717</v>
      </c>
      <c r="G646" t="s">
        <v>215</v>
      </c>
      <c r="H646" t="s">
        <v>214</v>
      </c>
      <c r="I646" t="s">
        <v>832</v>
      </c>
      <c r="J646" t="s">
        <v>725</v>
      </c>
      <c r="K646" t="s">
        <v>833</v>
      </c>
      <c r="L646" t="s">
        <v>719</v>
      </c>
      <c r="M646" t="s">
        <v>720</v>
      </c>
      <c r="N646">
        <v>1</v>
      </c>
      <c r="O646">
        <v>1</v>
      </c>
      <c r="P646">
        <v>1</v>
      </c>
      <c r="Q646">
        <v>1</v>
      </c>
      <c r="R646">
        <v>1</v>
      </c>
      <c r="S646">
        <v>1</v>
      </c>
      <c r="T646">
        <v>0</v>
      </c>
      <c r="U646">
        <v>0</v>
      </c>
      <c r="V646">
        <v>0</v>
      </c>
      <c r="W646" s="1">
        <v>7407892.5</v>
      </c>
      <c r="X646" s="1">
        <v>0</v>
      </c>
      <c r="Y646" s="1">
        <v>0</v>
      </c>
      <c r="Z646" s="1">
        <v>33088.589999999997</v>
      </c>
      <c r="AA646" s="1">
        <v>0</v>
      </c>
      <c r="AB646" s="1">
        <v>0</v>
      </c>
      <c r="AC646" s="1">
        <v>0</v>
      </c>
      <c r="AD646" s="1">
        <v>0</v>
      </c>
      <c r="AE646" s="1">
        <v>7407892.5</v>
      </c>
      <c r="AF646" s="17">
        <v>44923</v>
      </c>
      <c r="AG646" s="17">
        <v>47115</v>
      </c>
      <c r="AH646" s="1">
        <v>7407892.5</v>
      </c>
      <c r="AI646" s="16">
        <f t="shared" si="40"/>
        <v>2.4136986301369863</v>
      </c>
      <c r="AJ646" s="16">
        <f t="shared" si="42"/>
        <v>6.0054794520547947</v>
      </c>
      <c r="AK646" s="19">
        <v>5.3600000000000002E-2</v>
      </c>
      <c r="AL646" s="16">
        <f t="shared" si="41"/>
        <v>2.4136986301369863</v>
      </c>
      <c r="AM646" s="16">
        <f t="shared" si="43"/>
        <v>6.0054794520547947</v>
      </c>
      <c r="AN646" s="19">
        <v>5.3600000000000002E-2</v>
      </c>
      <c r="AO646" t="s">
        <v>721</v>
      </c>
      <c r="AP646" t="s">
        <v>722</v>
      </c>
      <c r="AQ646" s="20">
        <v>46234</v>
      </c>
    </row>
    <row r="647" spans="1:43" x14ac:dyDescent="0.3">
      <c r="A647" t="s">
        <v>1653</v>
      </c>
      <c r="B647" t="s">
        <v>1650</v>
      </c>
      <c r="C647">
        <v>7</v>
      </c>
      <c r="D647" t="s">
        <v>255</v>
      </c>
      <c r="E647" t="s">
        <v>716</v>
      </c>
      <c r="F647" t="s">
        <v>717</v>
      </c>
      <c r="G647" t="s">
        <v>215</v>
      </c>
      <c r="H647" t="s">
        <v>214</v>
      </c>
      <c r="I647" t="s">
        <v>832</v>
      </c>
      <c r="J647" t="s">
        <v>725</v>
      </c>
      <c r="K647" t="s">
        <v>833</v>
      </c>
      <c r="L647" t="s">
        <v>719</v>
      </c>
      <c r="M647" t="s">
        <v>720</v>
      </c>
      <c r="N647">
        <v>1</v>
      </c>
      <c r="O647">
        <v>1</v>
      </c>
      <c r="P647">
        <v>1</v>
      </c>
      <c r="Q647">
        <v>1</v>
      </c>
      <c r="R647">
        <v>1</v>
      </c>
      <c r="S647">
        <v>1</v>
      </c>
      <c r="T647">
        <v>0</v>
      </c>
      <c r="U647">
        <v>0</v>
      </c>
      <c r="V647">
        <v>0</v>
      </c>
      <c r="W647" s="1">
        <v>9823352.5</v>
      </c>
      <c r="X647" s="1">
        <v>0</v>
      </c>
      <c r="Y647" s="1">
        <v>0</v>
      </c>
      <c r="Z647" s="1">
        <v>46169.760000000002</v>
      </c>
      <c r="AA647" s="1">
        <v>0</v>
      </c>
      <c r="AB647" s="1">
        <v>0</v>
      </c>
      <c r="AC647" s="1">
        <v>0</v>
      </c>
      <c r="AD647" s="1">
        <v>0</v>
      </c>
      <c r="AE647" s="1">
        <v>9823352.5</v>
      </c>
      <c r="AF647" s="17">
        <v>44923</v>
      </c>
      <c r="AG647" s="17">
        <v>47480</v>
      </c>
      <c r="AH647" s="1">
        <v>9823352.5</v>
      </c>
      <c r="AI647" s="16">
        <f t="shared" si="40"/>
        <v>3.4136986301369863</v>
      </c>
      <c r="AJ647" s="16">
        <f t="shared" si="42"/>
        <v>7.0054794520547947</v>
      </c>
      <c r="AK647" s="19">
        <v>5.6399999999999999E-2</v>
      </c>
      <c r="AL647" s="16">
        <f t="shared" si="41"/>
        <v>3.4136986301369863</v>
      </c>
      <c r="AM647" s="16">
        <f t="shared" si="43"/>
        <v>7.0054794520547947</v>
      </c>
      <c r="AN647" s="19">
        <v>5.6399999999999999E-2</v>
      </c>
      <c r="AO647" t="s">
        <v>721</v>
      </c>
      <c r="AP647" t="s">
        <v>722</v>
      </c>
      <c r="AQ647" s="20">
        <v>46234</v>
      </c>
    </row>
    <row r="648" spans="1:43" x14ac:dyDescent="0.3">
      <c r="A648" t="s">
        <v>1654</v>
      </c>
      <c r="B648" t="s">
        <v>1650</v>
      </c>
      <c r="C648">
        <v>8</v>
      </c>
      <c r="D648" t="s">
        <v>255</v>
      </c>
      <c r="E648" t="s">
        <v>716</v>
      </c>
      <c r="F648" t="s">
        <v>717</v>
      </c>
      <c r="G648" t="s">
        <v>215</v>
      </c>
      <c r="H648" t="s">
        <v>214</v>
      </c>
      <c r="I648" t="s">
        <v>832</v>
      </c>
      <c r="J648" t="s">
        <v>725</v>
      </c>
      <c r="K648" t="s">
        <v>833</v>
      </c>
      <c r="L648" t="s">
        <v>719</v>
      </c>
      <c r="M648" t="s">
        <v>720</v>
      </c>
      <c r="N648">
        <v>1</v>
      </c>
      <c r="O648">
        <v>1</v>
      </c>
      <c r="P648">
        <v>1</v>
      </c>
      <c r="Q648">
        <v>1</v>
      </c>
      <c r="R648">
        <v>1</v>
      </c>
      <c r="S648">
        <v>1</v>
      </c>
      <c r="T648">
        <v>0</v>
      </c>
      <c r="U648">
        <v>0</v>
      </c>
      <c r="V648">
        <v>0</v>
      </c>
      <c r="W648" s="1">
        <v>2725505</v>
      </c>
      <c r="X648" s="1">
        <v>0</v>
      </c>
      <c r="Y648" s="1">
        <v>0</v>
      </c>
      <c r="Z648" s="1">
        <v>13468.54</v>
      </c>
      <c r="AA648" s="1">
        <v>0</v>
      </c>
      <c r="AB648" s="1">
        <v>0</v>
      </c>
      <c r="AC648" s="1">
        <v>0</v>
      </c>
      <c r="AD648" s="1">
        <v>0</v>
      </c>
      <c r="AE648" s="1">
        <v>2725505</v>
      </c>
      <c r="AF648" s="17">
        <v>44923</v>
      </c>
      <c r="AG648" s="17">
        <v>47845</v>
      </c>
      <c r="AH648" s="1">
        <v>2725505</v>
      </c>
      <c r="AI648" s="16">
        <f t="shared" si="40"/>
        <v>4.4136986301369863</v>
      </c>
      <c r="AJ648" s="16">
        <f t="shared" si="42"/>
        <v>8.0054794520547947</v>
      </c>
      <c r="AK648" s="19">
        <v>5.9299999999999999E-2</v>
      </c>
      <c r="AL648" s="16">
        <f t="shared" si="41"/>
        <v>4.4136986301369863</v>
      </c>
      <c r="AM648" s="16">
        <f t="shared" si="43"/>
        <v>8.0054794520547947</v>
      </c>
      <c r="AN648" s="19">
        <v>5.9299999999999999E-2</v>
      </c>
      <c r="AO648" t="s">
        <v>721</v>
      </c>
      <c r="AP648" t="s">
        <v>722</v>
      </c>
      <c r="AQ648" s="20">
        <v>46234</v>
      </c>
    </row>
    <row r="649" spans="1:43" x14ac:dyDescent="0.3">
      <c r="A649" t="s">
        <v>1655</v>
      </c>
      <c r="B649" t="s">
        <v>1650</v>
      </c>
      <c r="C649">
        <v>9</v>
      </c>
      <c r="D649" t="s">
        <v>255</v>
      </c>
      <c r="E649" t="s">
        <v>716</v>
      </c>
      <c r="F649" t="s">
        <v>717</v>
      </c>
      <c r="G649" t="s">
        <v>215</v>
      </c>
      <c r="H649" t="s">
        <v>214</v>
      </c>
      <c r="I649" t="s">
        <v>832</v>
      </c>
      <c r="J649" t="s">
        <v>725</v>
      </c>
      <c r="K649" t="s">
        <v>833</v>
      </c>
      <c r="L649" t="s">
        <v>719</v>
      </c>
      <c r="M649" t="s">
        <v>720</v>
      </c>
      <c r="N649">
        <v>1</v>
      </c>
      <c r="O649">
        <v>1</v>
      </c>
      <c r="P649">
        <v>1</v>
      </c>
      <c r="Q649">
        <v>1</v>
      </c>
      <c r="R649">
        <v>1</v>
      </c>
      <c r="S649">
        <v>1</v>
      </c>
      <c r="T649">
        <v>0</v>
      </c>
      <c r="U649">
        <v>0</v>
      </c>
      <c r="V649">
        <v>0</v>
      </c>
      <c r="W649" s="1">
        <v>81567.5</v>
      </c>
      <c r="X649" s="1">
        <v>0</v>
      </c>
      <c r="Y649" s="1">
        <v>0</v>
      </c>
      <c r="Z649" s="1">
        <v>422.11</v>
      </c>
      <c r="AA649" s="1">
        <v>0</v>
      </c>
      <c r="AB649" s="1">
        <v>0</v>
      </c>
      <c r="AC649" s="1">
        <v>0</v>
      </c>
      <c r="AD649" s="1">
        <v>0</v>
      </c>
      <c r="AE649" s="1">
        <v>81567.5</v>
      </c>
      <c r="AF649" s="17">
        <v>44923</v>
      </c>
      <c r="AG649" s="17">
        <v>48210</v>
      </c>
      <c r="AH649" s="1">
        <v>81567.5</v>
      </c>
      <c r="AI649" s="16">
        <f t="shared" si="40"/>
        <v>5.4136986301369863</v>
      </c>
      <c r="AJ649" s="16">
        <f t="shared" si="42"/>
        <v>9.0054794520547947</v>
      </c>
      <c r="AK649" s="19">
        <v>6.2100000000000002E-2</v>
      </c>
      <c r="AL649" s="16">
        <f t="shared" si="41"/>
        <v>5.4136986301369863</v>
      </c>
      <c r="AM649" s="16">
        <f t="shared" si="43"/>
        <v>9.0054794520547947</v>
      </c>
      <c r="AN649" s="19">
        <v>6.2100000000000002E-2</v>
      </c>
      <c r="AO649" t="s">
        <v>721</v>
      </c>
      <c r="AP649" t="s">
        <v>722</v>
      </c>
      <c r="AQ649" s="20">
        <v>46234</v>
      </c>
    </row>
    <row r="650" spans="1:43" x14ac:dyDescent="0.3">
      <c r="A650" t="s">
        <v>1656</v>
      </c>
      <c r="B650" t="s">
        <v>1657</v>
      </c>
      <c r="C650">
        <v>1</v>
      </c>
      <c r="D650" t="s">
        <v>255</v>
      </c>
      <c r="E650" t="s">
        <v>716</v>
      </c>
      <c r="F650" t="s">
        <v>717</v>
      </c>
      <c r="G650" t="s">
        <v>203</v>
      </c>
      <c r="H650" t="s">
        <v>218</v>
      </c>
      <c r="I650" t="s">
        <v>210</v>
      </c>
      <c r="J650" t="s">
        <v>718</v>
      </c>
      <c r="K650" t="s">
        <v>755</v>
      </c>
      <c r="L650" t="s">
        <v>719</v>
      </c>
      <c r="M650" t="s">
        <v>720</v>
      </c>
      <c r="N650">
        <v>1</v>
      </c>
      <c r="O650">
        <v>1</v>
      </c>
      <c r="P650">
        <v>1</v>
      </c>
      <c r="Q650">
        <v>0</v>
      </c>
      <c r="R650">
        <v>0</v>
      </c>
      <c r="S650">
        <v>1</v>
      </c>
      <c r="T650">
        <v>1</v>
      </c>
      <c r="U650">
        <v>1</v>
      </c>
      <c r="V650">
        <v>0</v>
      </c>
      <c r="W650" s="1">
        <v>200000000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200000000</v>
      </c>
      <c r="AF650" s="17">
        <v>44698</v>
      </c>
      <c r="AG650" s="17">
        <v>48351</v>
      </c>
      <c r="AH650" s="1">
        <v>200000000</v>
      </c>
      <c r="AI650" s="16">
        <f t="shared" si="40"/>
        <v>5.8</v>
      </c>
      <c r="AJ650" s="16">
        <f t="shared" si="42"/>
        <v>10.008219178082191</v>
      </c>
      <c r="AK650" s="19">
        <v>7.8262999999999999E-2</v>
      </c>
      <c r="AL650" s="16">
        <f t="shared" si="41"/>
        <v>5.8</v>
      </c>
      <c r="AM650" s="16">
        <f t="shared" si="43"/>
        <v>10.008219178082191</v>
      </c>
      <c r="AN650" s="19">
        <v>7.8262999999999999E-2</v>
      </c>
      <c r="AO650" t="s">
        <v>721</v>
      </c>
      <c r="AP650" t="s">
        <v>722</v>
      </c>
      <c r="AQ650" s="20">
        <v>46234</v>
      </c>
    </row>
    <row r="651" spans="1:43" x14ac:dyDescent="0.3">
      <c r="A651" t="s">
        <v>1658</v>
      </c>
      <c r="B651" t="s">
        <v>1659</v>
      </c>
      <c r="C651">
        <v>1</v>
      </c>
      <c r="D651" t="s">
        <v>255</v>
      </c>
      <c r="E651" t="s">
        <v>716</v>
      </c>
      <c r="F651" t="s">
        <v>717</v>
      </c>
      <c r="G651" t="s">
        <v>203</v>
      </c>
      <c r="H651" t="s">
        <v>218</v>
      </c>
      <c r="I651" t="s">
        <v>210</v>
      </c>
      <c r="J651" t="s">
        <v>718</v>
      </c>
      <c r="K651" t="s">
        <v>755</v>
      </c>
      <c r="L651" t="s">
        <v>719</v>
      </c>
      <c r="M651" t="s">
        <v>720</v>
      </c>
      <c r="N651">
        <v>1</v>
      </c>
      <c r="O651">
        <v>1</v>
      </c>
      <c r="P651">
        <v>1</v>
      </c>
      <c r="Q651">
        <v>0</v>
      </c>
      <c r="R651">
        <v>0</v>
      </c>
      <c r="S651">
        <v>1</v>
      </c>
      <c r="T651">
        <v>1</v>
      </c>
      <c r="U651">
        <v>1</v>
      </c>
      <c r="V651">
        <v>0</v>
      </c>
      <c r="W651" s="1">
        <v>200000000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200000000</v>
      </c>
      <c r="AF651" s="17">
        <v>44984</v>
      </c>
      <c r="AG651" s="17">
        <v>48637</v>
      </c>
      <c r="AH651" s="1">
        <v>200000000</v>
      </c>
      <c r="AI651" s="16">
        <f t="shared" si="40"/>
        <v>6.5835616438356164</v>
      </c>
      <c r="AJ651" s="16">
        <f t="shared" si="42"/>
        <v>10.008219178082191</v>
      </c>
      <c r="AK651" s="19">
        <v>7.8262999999999999E-2</v>
      </c>
      <c r="AL651" s="16">
        <f t="shared" si="41"/>
        <v>6.5835616438356164</v>
      </c>
      <c r="AM651" s="16">
        <f t="shared" si="43"/>
        <v>10.008219178082191</v>
      </c>
      <c r="AN651" s="19">
        <v>7.8262999999999999E-2</v>
      </c>
      <c r="AO651" t="s">
        <v>721</v>
      </c>
      <c r="AP651" t="s">
        <v>722</v>
      </c>
      <c r="AQ651" s="20">
        <v>46234</v>
      </c>
    </row>
    <row r="652" spans="1:43" x14ac:dyDescent="0.3">
      <c r="A652" t="s">
        <v>1660</v>
      </c>
      <c r="B652" t="s">
        <v>1661</v>
      </c>
      <c r="C652">
        <v>1</v>
      </c>
      <c r="D652" t="s">
        <v>255</v>
      </c>
      <c r="E652" t="s">
        <v>716</v>
      </c>
      <c r="F652" t="s">
        <v>717</v>
      </c>
      <c r="G652" t="s">
        <v>203</v>
      </c>
      <c r="H652" t="s">
        <v>218</v>
      </c>
      <c r="I652" t="s">
        <v>210</v>
      </c>
      <c r="J652" t="s">
        <v>718</v>
      </c>
      <c r="K652" t="s">
        <v>755</v>
      </c>
      <c r="L652" t="s">
        <v>719</v>
      </c>
      <c r="M652" t="s">
        <v>720</v>
      </c>
      <c r="N652">
        <v>1</v>
      </c>
      <c r="O652">
        <v>1</v>
      </c>
      <c r="P652">
        <v>1</v>
      </c>
      <c r="Q652">
        <v>0</v>
      </c>
      <c r="R652">
        <v>0</v>
      </c>
      <c r="S652">
        <v>1</v>
      </c>
      <c r="T652">
        <v>1</v>
      </c>
      <c r="U652">
        <v>1</v>
      </c>
      <c r="V652">
        <v>0</v>
      </c>
      <c r="W652" s="1">
        <v>200000000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200000000</v>
      </c>
      <c r="AF652" s="17">
        <v>44995</v>
      </c>
      <c r="AG652" s="17">
        <v>46822</v>
      </c>
      <c r="AH652" s="1">
        <v>200000000</v>
      </c>
      <c r="AI652" s="16">
        <f t="shared" si="40"/>
        <v>1.6109589041095891</v>
      </c>
      <c r="AJ652" s="16">
        <f t="shared" si="42"/>
        <v>5.0054794520547947</v>
      </c>
      <c r="AK652" s="19">
        <v>7.1294999999999997E-2</v>
      </c>
      <c r="AL652" s="16">
        <f t="shared" si="41"/>
        <v>1.6109589041095891</v>
      </c>
      <c r="AM652" s="16">
        <f t="shared" si="43"/>
        <v>5.0054794520547947</v>
      </c>
      <c r="AN652" s="19">
        <v>7.1294999999999997E-2</v>
      </c>
      <c r="AO652" t="s">
        <v>721</v>
      </c>
      <c r="AP652" t="s">
        <v>722</v>
      </c>
      <c r="AQ652" s="20">
        <v>46234</v>
      </c>
    </row>
    <row r="653" spans="1:43" x14ac:dyDescent="0.3">
      <c r="A653" t="s">
        <v>1662</v>
      </c>
      <c r="B653" t="s">
        <v>1663</v>
      </c>
      <c r="C653">
        <v>1</v>
      </c>
      <c r="D653" t="s">
        <v>255</v>
      </c>
      <c r="E653" t="s">
        <v>716</v>
      </c>
      <c r="F653" t="s">
        <v>717</v>
      </c>
      <c r="G653" t="s">
        <v>213</v>
      </c>
      <c r="H653" t="s">
        <v>214</v>
      </c>
      <c r="I653" t="s">
        <v>724</v>
      </c>
      <c r="J653" t="s">
        <v>725</v>
      </c>
      <c r="K653" t="s">
        <v>726</v>
      </c>
      <c r="L653" t="s">
        <v>719</v>
      </c>
      <c r="M653" t="s">
        <v>720</v>
      </c>
      <c r="N653">
        <v>1</v>
      </c>
      <c r="O653">
        <v>1</v>
      </c>
      <c r="P653">
        <v>1</v>
      </c>
      <c r="Q653">
        <v>1</v>
      </c>
      <c r="R653">
        <v>1</v>
      </c>
      <c r="S653">
        <v>1</v>
      </c>
      <c r="T653">
        <v>0</v>
      </c>
      <c r="U653">
        <v>0</v>
      </c>
      <c r="V653">
        <v>0</v>
      </c>
      <c r="W653" s="1">
        <v>1757286.92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1757286.92</v>
      </c>
      <c r="AF653" s="17">
        <v>45000</v>
      </c>
      <c r="AG653" s="17">
        <v>47192</v>
      </c>
      <c r="AH653" s="1">
        <v>1757286.92</v>
      </c>
      <c r="AI653" s="16">
        <f t="shared" si="40"/>
        <v>2.6246575342465754</v>
      </c>
      <c r="AJ653" s="16">
        <f t="shared" si="42"/>
        <v>6.0054794520547947</v>
      </c>
      <c r="AK653" s="19">
        <v>7.3772000000000004E-2</v>
      </c>
      <c r="AL653" s="16">
        <f t="shared" si="41"/>
        <v>2.6246575342465754</v>
      </c>
      <c r="AM653" s="16">
        <f t="shared" si="43"/>
        <v>6.0054794520547947</v>
      </c>
      <c r="AN653" s="19">
        <v>7.3772000000000004E-2</v>
      </c>
      <c r="AO653" t="s">
        <v>721</v>
      </c>
      <c r="AP653" t="s">
        <v>722</v>
      </c>
      <c r="AQ653" s="20">
        <v>46234</v>
      </c>
    </row>
    <row r="654" spans="1:43" x14ac:dyDescent="0.3">
      <c r="A654" t="s">
        <v>1664</v>
      </c>
      <c r="B654" t="s">
        <v>1665</v>
      </c>
      <c r="C654">
        <v>1</v>
      </c>
      <c r="D654" t="s">
        <v>255</v>
      </c>
      <c r="E654" t="s">
        <v>716</v>
      </c>
      <c r="F654" t="s">
        <v>717</v>
      </c>
      <c r="G654" t="s">
        <v>213</v>
      </c>
      <c r="H654" t="s">
        <v>214</v>
      </c>
      <c r="I654" t="s">
        <v>724</v>
      </c>
      <c r="J654" t="s">
        <v>725</v>
      </c>
      <c r="K654" t="s">
        <v>726</v>
      </c>
      <c r="L654" t="s">
        <v>719</v>
      </c>
      <c r="M654" t="s">
        <v>720</v>
      </c>
      <c r="N654">
        <v>1</v>
      </c>
      <c r="O654">
        <v>1</v>
      </c>
      <c r="P654">
        <v>1</v>
      </c>
      <c r="Q654">
        <v>1</v>
      </c>
      <c r="R654">
        <v>1</v>
      </c>
      <c r="S654">
        <v>1</v>
      </c>
      <c r="T654">
        <v>0</v>
      </c>
      <c r="U654">
        <v>0</v>
      </c>
      <c r="V654">
        <v>0</v>
      </c>
      <c r="W654" s="1">
        <v>1515970.29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1515970.29</v>
      </c>
      <c r="AF654" s="17">
        <v>45000</v>
      </c>
      <c r="AG654" s="17">
        <v>47192</v>
      </c>
      <c r="AH654" s="1">
        <v>1515970.29</v>
      </c>
      <c r="AI654" s="16">
        <f t="shared" si="40"/>
        <v>2.6246575342465754</v>
      </c>
      <c r="AJ654" s="16">
        <f t="shared" si="42"/>
        <v>6.0054794520547947</v>
      </c>
      <c r="AK654" s="19">
        <v>7.3772000000000004E-2</v>
      </c>
      <c r="AL654" s="16">
        <f t="shared" si="41"/>
        <v>2.6246575342465754</v>
      </c>
      <c r="AM654" s="16">
        <f t="shared" si="43"/>
        <v>6.0054794520547947</v>
      </c>
      <c r="AN654" s="19">
        <v>7.3772000000000004E-2</v>
      </c>
      <c r="AO654" t="s">
        <v>721</v>
      </c>
      <c r="AP654" t="s">
        <v>722</v>
      </c>
      <c r="AQ654" s="20">
        <v>46234</v>
      </c>
    </row>
    <row r="655" spans="1:43" x14ac:dyDescent="0.3">
      <c r="A655" t="s">
        <v>1666</v>
      </c>
      <c r="B655" t="s">
        <v>1667</v>
      </c>
      <c r="C655">
        <v>1</v>
      </c>
      <c r="D655" t="s">
        <v>255</v>
      </c>
      <c r="E655" t="s">
        <v>716</v>
      </c>
      <c r="F655" t="s">
        <v>717</v>
      </c>
      <c r="G655" t="s">
        <v>203</v>
      </c>
      <c r="H655" t="s">
        <v>218</v>
      </c>
      <c r="I655" t="s">
        <v>210</v>
      </c>
      <c r="J655" t="s">
        <v>718</v>
      </c>
      <c r="K655" t="s">
        <v>755</v>
      </c>
      <c r="L655" t="s">
        <v>719</v>
      </c>
      <c r="M655" t="s">
        <v>720</v>
      </c>
      <c r="N655">
        <v>1</v>
      </c>
      <c r="O655">
        <v>1</v>
      </c>
      <c r="P655">
        <v>1</v>
      </c>
      <c r="Q655">
        <v>0</v>
      </c>
      <c r="R655">
        <v>0</v>
      </c>
      <c r="S655">
        <v>1</v>
      </c>
      <c r="T655">
        <v>1</v>
      </c>
      <c r="U655">
        <v>1</v>
      </c>
      <c r="V655">
        <v>0</v>
      </c>
      <c r="W655" s="1">
        <v>200000000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200000000</v>
      </c>
      <c r="AF655" s="17">
        <v>44995</v>
      </c>
      <c r="AG655" s="17">
        <v>46822</v>
      </c>
      <c r="AH655" s="1">
        <v>200000000</v>
      </c>
      <c r="AI655" s="16">
        <f t="shared" si="40"/>
        <v>1.6109589041095891</v>
      </c>
      <c r="AJ655" s="16">
        <f t="shared" si="42"/>
        <v>5.0054794520547947</v>
      </c>
      <c r="AK655" s="19">
        <v>7.1294999999999997E-2</v>
      </c>
      <c r="AL655" s="16">
        <f t="shared" si="41"/>
        <v>1.6109589041095891</v>
      </c>
      <c r="AM655" s="16">
        <f t="shared" si="43"/>
        <v>5.0054794520547947</v>
      </c>
      <c r="AN655" s="19">
        <v>7.1294999999999997E-2</v>
      </c>
      <c r="AO655" t="s">
        <v>721</v>
      </c>
      <c r="AP655" t="s">
        <v>722</v>
      </c>
      <c r="AQ655" s="20">
        <v>46234</v>
      </c>
    </row>
    <row r="656" spans="1:43" x14ac:dyDescent="0.3">
      <c r="A656" t="s">
        <v>1668</v>
      </c>
      <c r="B656" t="s">
        <v>1669</v>
      </c>
      <c r="C656">
        <v>1</v>
      </c>
      <c r="D656" t="s">
        <v>255</v>
      </c>
      <c r="E656" t="s">
        <v>716</v>
      </c>
      <c r="F656" t="s">
        <v>717</v>
      </c>
      <c r="G656" t="s">
        <v>213</v>
      </c>
      <c r="H656" t="s">
        <v>214</v>
      </c>
      <c r="I656" t="s">
        <v>724</v>
      </c>
      <c r="J656" t="s">
        <v>725</v>
      </c>
      <c r="K656" t="s">
        <v>726</v>
      </c>
      <c r="L656" t="s">
        <v>719</v>
      </c>
      <c r="M656" t="s">
        <v>720</v>
      </c>
      <c r="N656">
        <v>1</v>
      </c>
      <c r="O656">
        <v>1</v>
      </c>
      <c r="P656">
        <v>1</v>
      </c>
      <c r="Q656">
        <v>1</v>
      </c>
      <c r="R656">
        <v>1</v>
      </c>
      <c r="S656">
        <v>1</v>
      </c>
      <c r="T656">
        <v>0</v>
      </c>
      <c r="U656">
        <v>0</v>
      </c>
      <c r="V656">
        <v>0</v>
      </c>
      <c r="W656" s="1">
        <v>1140352.93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1140352.93</v>
      </c>
      <c r="AF656" s="17">
        <v>45000</v>
      </c>
      <c r="AG656" s="17">
        <v>47192</v>
      </c>
      <c r="AH656" s="1">
        <v>1140352.93</v>
      </c>
      <c r="AI656" s="16">
        <f t="shared" si="40"/>
        <v>2.6246575342465754</v>
      </c>
      <c r="AJ656" s="16">
        <f t="shared" si="42"/>
        <v>6.0054794520547947</v>
      </c>
      <c r="AK656" s="19">
        <v>7.3772000000000004E-2</v>
      </c>
      <c r="AL656" s="16">
        <f t="shared" si="41"/>
        <v>2.6246575342465754</v>
      </c>
      <c r="AM656" s="16">
        <f t="shared" si="43"/>
        <v>6.0054794520547947</v>
      </c>
      <c r="AN656" s="19">
        <v>7.3772000000000004E-2</v>
      </c>
      <c r="AO656" t="s">
        <v>721</v>
      </c>
      <c r="AP656" t="s">
        <v>722</v>
      </c>
      <c r="AQ656" s="20">
        <v>46234</v>
      </c>
    </row>
    <row r="657" spans="1:43" x14ac:dyDescent="0.3">
      <c r="A657" t="s">
        <v>1670</v>
      </c>
      <c r="B657" t="s">
        <v>1671</v>
      </c>
      <c r="C657">
        <v>1</v>
      </c>
      <c r="D657" t="s">
        <v>255</v>
      </c>
      <c r="E657" t="s">
        <v>716</v>
      </c>
      <c r="F657" t="s">
        <v>717</v>
      </c>
      <c r="G657" t="s">
        <v>213</v>
      </c>
      <c r="H657" t="s">
        <v>214</v>
      </c>
      <c r="I657" t="s">
        <v>724</v>
      </c>
      <c r="J657" t="s">
        <v>725</v>
      </c>
      <c r="K657" t="s">
        <v>726</v>
      </c>
      <c r="L657" t="s">
        <v>719</v>
      </c>
      <c r="M657" t="s">
        <v>720</v>
      </c>
      <c r="N657">
        <v>1</v>
      </c>
      <c r="O657">
        <v>1</v>
      </c>
      <c r="P657">
        <v>1</v>
      </c>
      <c r="Q657">
        <v>1</v>
      </c>
      <c r="R657">
        <v>1</v>
      </c>
      <c r="S657">
        <v>1</v>
      </c>
      <c r="T657">
        <v>0</v>
      </c>
      <c r="U657">
        <v>0</v>
      </c>
      <c r="V657">
        <v>0</v>
      </c>
      <c r="W657" s="1">
        <v>2258134.16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2258134.16</v>
      </c>
      <c r="AF657" s="17">
        <v>45000</v>
      </c>
      <c r="AG657" s="17">
        <v>47192</v>
      </c>
      <c r="AH657" s="1">
        <v>2258134.16</v>
      </c>
      <c r="AI657" s="16">
        <f t="shared" si="40"/>
        <v>2.6246575342465754</v>
      </c>
      <c r="AJ657" s="16">
        <f t="shared" si="42"/>
        <v>6.0054794520547947</v>
      </c>
      <c r="AK657" s="19">
        <v>7.3772000000000004E-2</v>
      </c>
      <c r="AL657" s="16">
        <f t="shared" si="41"/>
        <v>2.6246575342465754</v>
      </c>
      <c r="AM657" s="16">
        <f t="shared" si="43"/>
        <v>6.0054794520547947</v>
      </c>
      <c r="AN657" s="19">
        <v>7.3772000000000004E-2</v>
      </c>
      <c r="AO657" t="s">
        <v>721</v>
      </c>
      <c r="AP657" t="s">
        <v>722</v>
      </c>
      <c r="AQ657" s="20">
        <v>46234</v>
      </c>
    </row>
    <row r="658" spans="1:43" x14ac:dyDescent="0.3">
      <c r="A658" t="s">
        <v>1672</v>
      </c>
      <c r="B658" t="s">
        <v>1673</v>
      </c>
      <c r="C658">
        <v>1</v>
      </c>
      <c r="D658" t="s">
        <v>255</v>
      </c>
      <c r="E658" t="s">
        <v>716</v>
      </c>
      <c r="F658" t="s">
        <v>717</v>
      </c>
      <c r="G658" t="s">
        <v>213</v>
      </c>
      <c r="H658" t="s">
        <v>214</v>
      </c>
      <c r="I658" t="s">
        <v>724</v>
      </c>
      <c r="J658" t="s">
        <v>725</v>
      </c>
      <c r="K658" t="s">
        <v>726</v>
      </c>
      <c r="L658" t="s">
        <v>719</v>
      </c>
      <c r="M658" t="s">
        <v>720</v>
      </c>
      <c r="N658">
        <v>1</v>
      </c>
      <c r="O658">
        <v>1</v>
      </c>
      <c r="P658">
        <v>1</v>
      </c>
      <c r="Q658">
        <v>1</v>
      </c>
      <c r="R658">
        <v>1</v>
      </c>
      <c r="S658">
        <v>1</v>
      </c>
      <c r="T658">
        <v>0</v>
      </c>
      <c r="U658">
        <v>0</v>
      </c>
      <c r="V658">
        <v>0</v>
      </c>
      <c r="W658" s="1">
        <v>822720.44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822720.44</v>
      </c>
      <c r="AF658" s="17">
        <v>45000</v>
      </c>
      <c r="AG658" s="17">
        <v>47192</v>
      </c>
      <c r="AH658" s="1">
        <v>822720.44</v>
      </c>
      <c r="AI658" s="16">
        <f t="shared" si="40"/>
        <v>2.6246575342465754</v>
      </c>
      <c r="AJ658" s="16">
        <f t="shared" si="42"/>
        <v>6.0054794520547947</v>
      </c>
      <c r="AK658" s="19">
        <v>7.3772000000000004E-2</v>
      </c>
      <c r="AL658" s="16">
        <f t="shared" si="41"/>
        <v>2.6246575342465754</v>
      </c>
      <c r="AM658" s="16">
        <f t="shared" si="43"/>
        <v>6.0054794520547947</v>
      </c>
      <c r="AN658" s="19">
        <v>7.3772000000000004E-2</v>
      </c>
      <c r="AO658" t="s">
        <v>721</v>
      </c>
      <c r="AP658" t="s">
        <v>722</v>
      </c>
      <c r="AQ658" s="20">
        <v>46234</v>
      </c>
    </row>
    <row r="659" spans="1:43" x14ac:dyDescent="0.3">
      <c r="A659" t="s">
        <v>1674</v>
      </c>
      <c r="B659" t="s">
        <v>1675</v>
      </c>
      <c r="C659">
        <v>1</v>
      </c>
      <c r="D659" t="s">
        <v>255</v>
      </c>
      <c r="E659" t="s">
        <v>716</v>
      </c>
      <c r="F659" t="s">
        <v>717</v>
      </c>
      <c r="G659" t="s">
        <v>213</v>
      </c>
      <c r="H659" t="s">
        <v>214</v>
      </c>
      <c r="I659" t="s">
        <v>724</v>
      </c>
      <c r="J659" t="s">
        <v>725</v>
      </c>
      <c r="K659" t="s">
        <v>726</v>
      </c>
      <c r="L659" t="s">
        <v>719</v>
      </c>
      <c r="M659" t="s">
        <v>720</v>
      </c>
      <c r="N659">
        <v>1</v>
      </c>
      <c r="O659">
        <v>1</v>
      </c>
      <c r="P659">
        <v>1</v>
      </c>
      <c r="Q659">
        <v>1</v>
      </c>
      <c r="R659">
        <v>1</v>
      </c>
      <c r="S659">
        <v>1</v>
      </c>
      <c r="T659">
        <v>0</v>
      </c>
      <c r="U659">
        <v>0</v>
      </c>
      <c r="V659">
        <v>0</v>
      </c>
      <c r="W659" s="1">
        <v>2012682.73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2012682.73</v>
      </c>
      <c r="AF659" s="17">
        <v>45000</v>
      </c>
      <c r="AG659" s="17">
        <v>47192</v>
      </c>
      <c r="AH659" s="1">
        <v>2012682.73</v>
      </c>
      <c r="AI659" s="16">
        <f t="shared" si="40"/>
        <v>2.6246575342465754</v>
      </c>
      <c r="AJ659" s="16">
        <f t="shared" si="42"/>
        <v>6.0054794520547947</v>
      </c>
      <c r="AK659" s="19">
        <v>7.3772000000000004E-2</v>
      </c>
      <c r="AL659" s="16">
        <f t="shared" si="41"/>
        <v>2.6246575342465754</v>
      </c>
      <c r="AM659" s="16">
        <f t="shared" si="43"/>
        <v>6.0054794520547947</v>
      </c>
      <c r="AN659" s="19">
        <v>7.3772000000000004E-2</v>
      </c>
      <c r="AO659" t="s">
        <v>721</v>
      </c>
      <c r="AP659" t="s">
        <v>722</v>
      </c>
      <c r="AQ659" s="20">
        <v>46234</v>
      </c>
    </row>
    <row r="660" spans="1:43" x14ac:dyDescent="0.3">
      <c r="A660" t="s">
        <v>1676</v>
      </c>
      <c r="B660" t="s">
        <v>1677</v>
      </c>
      <c r="C660">
        <v>1</v>
      </c>
      <c r="D660" t="s">
        <v>255</v>
      </c>
      <c r="E660" t="s">
        <v>716</v>
      </c>
      <c r="F660" t="s">
        <v>717</v>
      </c>
      <c r="G660" t="s">
        <v>215</v>
      </c>
      <c r="H660" t="s">
        <v>214</v>
      </c>
      <c r="I660" t="s">
        <v>832</v>
      </c>
      <c r="J660" t="s">
        <v>725</v>
      </c>
      <c r="K660" t="s">
        <v>833</v>
      </c>
      <c r="L660" t="s">
        <v>719</v>
      </c>
      <c r="M660" t="s">
        <v>720</v>
      </c>
      <c r="N660">
        <v>1</v>
      </c>
      <c r="O660">
        <v>1</v>
      </c>
      <c r="P660">
        <v>1</v>
      </c>
      <c r="Q660">
        <v>1</v>
      </c>
      <c r="R660">
        <v>1</v>
      </c>
      <c r="S660">
        <v>1</v>
      </c>
      <c r="T660">
        <v>0</v>
      </c>
      <c r="U660">
        <v>0</v>
      </c>
      <c r="V660">
        <v>0</v>
      </c>
      <c r="W660" s="1">
        <v>158857.5</v>
      </c>
      <c r="X660" s="1">
        <v>0</v>
      </c>
      <c r="Y660" s="1">
        <v>0</v>
      </c>
      <c r="Z660" s="1">
        <v>623.52</v>
      </c>
      <c r="AA660" s="1">
        <v>0</v>
      </c>
      <c r="AB660" s="1">
        <v>0</v>
      </c>
      <c r="AC660" s="1">
        <v>0</v>
      </c>
      <c r="AD660" s="1">
        <v>0</v>
      </c>
      <c r="AE660" s="1">
        <v>158857.5</v>
      </c>
      <c r="AF660" s="17">
        <v>45037</v>
      </c>
      <c r="AG660" s="17">
        <v>46498</v>
      </c>
      <c r="AH660" s="1">
        <v>158857.5</v>
      </c>
      <c r="AI660" s="16">
        <f t="shared" si="40"/>
        <v>0.72328767123287674</v>
      </c>
      <c r="AJ660" s="16">
        <f t="shared" si="42"/>
        <v>4.0027397260273974</v>
      </c>
      <c r="AK660" s="19">
        <v>4.7100000000000003E-2</v>
      </c>
      <c r="AL660" s="16">
        <f t="shared" si="41"/>
        <v>0.72328767123287674</v>
      </c>
      <c r="AM660" s="16">
        <f t="shared" si="43"/>
        <v>4.0027397260273974</v>
      </c>
      <c r="AN660" s="19">
        <v>4.7100000000000003E-2</v>
      </c>
      <c r="AO660" t="s">
        <v>721</v>
      </c>
      <c r="AP660" t="s">
        <v>722</v>
      </c>
      <c r="AQ660" s="20">
        <v>46234</v>
      </c>
    </row>
    <row r="661" spans="1:43" x14ac:dyDescent="0.3">
      <c r="A661" t="s">
        <v>1678</v>
      </c>
      <c r="B661" t="s">
        <v>1677</v>
      </c>
      <c r="C661">
        <v>2</v>
      </c>
      <c r="D661" t="s">
        <v>255</v>
      </c>
      <c r="E661" t="s">
        <v>716</v>
      </c>
      <c r="F661" t="s">
        <v>717</v>
      </c>
      <c r="G661" t="s">
        <v>215</v>
      </c>
      <c r="H661" t="s">
        <v>214</v>
      </c>
      <c r="I661" t="s">
        <v>832</v>
      </c>
      <c r="J661" t="s">
        <v>725</v>
      </c>
      <c r="K661" t="s">
        <v>833</v>
      </c>
      <c r="L661" t="s">
        <v>719</v>
      </c>
      <c r="M661" t="s">
        <v>720</v>
      </c>
      <c r="N661">
        <v>1</v>
      </c>
      <c r="O661">
        <v>1</v>
      </c>
      <c r="P661">
        <v>1</v>
      </c>
      <c r="Q661">
        <v>1</v>
      </c>
      <c r="R661">
        <v>1</v>
      </c>
      <c r="S661">
        <v>1</v>
      </c>
      <c r="T661">
        <v>0</v>
      </c>
      <c r="U661">
        <v>0</v>
      </c>
      <c r="V661">
        <v>0</v>
      </c>
      <c r="W661" s="1">
        <v>100152.5</v>
      </c>
      <c r="X661" s="1">
        <v>0</v>
      </c>
      <c r="Y661" s="1">
        <v>0</v>
      </c>
      <c r="Z661" s="1">
        <v>423.14</v>
      </c>
      <c r="AA661" s="1">
        <v>0</v>
      </c>
      <c r="AB661" s="1">
        <v>0</v>
      </c>
      <c r="AC661" s="1">
        <v>0</v>
      </c>
      <c r="AD661" s="1">
        <v>0</v>
      </c>
      <c r="AE661" s="1">
        <v>100152.5</v>
      </c>
      <c r="AF661" s="17">
        <v>45037</v>
      </c>
      <c r="AG661" s="17">
        <v>46864</v>
      </c>
      <c r="AH661" s="1">
        <v>100152.5</v>
      </c>
      <c r="AI661" s="16">
        <f t="shared" si="40"/>
        <v>1.726027397260274</v>
      </c>
      <c r="AJ661" s="16">
        <f t="shared" si="42"/>
        <v>5.0054794520547947</v>
      </c>
      <c r="AK661" s="19">
        <v>5.0700000000000002E-2</v>
      </c>
      <c r="AL661" s="16">
        <f t="shared" si="41"/>
        <v>1.726027397260274</v>
      </c>
      <c r="AM661" s="16">
        <f t="shared" si="43"/>
        <v>5.0054794520547947</v>
      </c>
      <c r="AN661" s="19">
        <v>5.0700000000000002E-2</v>
      </c>
      <c r="AO661" t="s">
        <v>721</v>
      </c>
      <c r="AP661" t="s">
        <v>722</v>
      </c>
      <c r="AQ661" s="20">
        <v>46234</v>
      </c>
    </row>
    <row r="662" spans="1:43" x14ac:dyDescent="0.3">
      <c r="A662" t="s">
        <v>1679</v>
      </c>
      <c r="B662" t="s">
        <v>1677</v>
      </c>
      <c r="C662">
        <v>3</v>
      </c>
      <c r="D662" t="s">
        <v>255</v>
      </c>
      <c r="E662" t="s">
        <v>716</v>
      </c>
      <c r="F662" t="s">
        <v>717</v>
      </c>
      <c r="G662" t="s">
        <v>215</v>
      </c>
      <c r="H662" t="s">
        <v>214</v>
      </c>
      <c r="I662" t="s">
        <v>832</v>
      </c>
      <c r="J662" t="s">
        <v>725</v>
      </c>
      <c r="K662" t="s">
        <v>833</v>
      </c>
      <c r="L662" t="s">
        <v>719</v>
      </c>
      <c r="M662" t="s">
        <v>720</v>
      </c>
      <c r="N662">
        <v>1</v>
      </c>
      <c r="O662">
        <v>1</v>
      </c>
      <c r="P662">
        <v>1</v>
      </c>
      <c r="Q662">
        <v>1</v>
      </c>
      <c r="R662">
        <v>1</v>
      </c>
      <c r="S662">
        <v>1</v>
      </c>
      <c r="T662">
        <v>0</v>
      </c>
      <c r="U662">
        <v>0</v>
      </c>
      <c r="V662">
        <v>0</v>
      </c>
      <c r="W662" s="1">
        <v>10388130</v>
      </c>
      <c r="X662" s="1">
        <v>0</v>
      </c>
      <c r="Y662" s="1">
        <v>0</v>
      </c>
      <c r="Z662" s="1">
        <v>46400.31</v>
      </c>
      <c r="AA662" s="1">
        <v>0</v>
      </c>
      <c r="AB662" s="1">
        <v>0</v>
      </c>
      <c r="AC662" s="1">
        <v>0</v>
      </c>
      <c r="AD662" s="1">
        <v>0</v>
      </c>
      <c r="AE662" s="1">
        <v>10388130</v>
      </c>
      <c r="AF662" s="17">
        <v>45037</v>
      </c>
      <c r="AG662" s="17">
        <v>47229</v>
      </c>
      <c r="AH662" s="1">
        <v>10388130</v>
      </c>
      <c r="AI662" s="16">
        <f t="shared" si="40"/>
        <v>2.7260273972602738</v>
      </c>
      <c r="AJ662" s="16">
        <f t="shared" si="42"/>
        <v>6.0054794520547947</v>
      </c>
      <c r="AK662" s="19">
        <v>5.3600000000000002E-2</v>
      </c>
      <c r="AL662" s="16">
        <f t="shared" si="41"/>
        <v>2.7260273972602738</v>
      </c>
      <c r="AM662" s="16">
        <f t="shared" si="43"/>
        <v>6.0054794520547947</v>
      </c>
      <c r="AN662" s="19">
        <v>5.3600000000000002E-2</v>
      </c>
      <c r="AO662" t="s">
        <v>721</v>
      </c>
      <c r="AP662" t="s">
        <v>722</v>
      </c>
      <c r="AQ662" s="20">
        <v>46234</v>
      </c>
    </row>
    <row r="663" spans="1:43" x14ac:dyDescent="0.3">
      <c r="A663" t="s">
        <v>1680</v>
      </c>
      <c r="B663" t="s">
        <v>1681</v>
      </c>
      <c r="C663">
        <v>1</v>
      </c>
      <c r="D663" t="s">
        <v>255</v>
      </c>
      <c r="E663" t="s">
        <v>716</v>
      </c>
      <c r="F663" t="s">
        <v>717</v>
      </c>
      <c r="G663" t="s">
        <v>203</v>
      </c>
      <c r="H663" t="s">
        <v>218</v>
      </c>
      <c r="I663" t="s">
        <v>210</v>
      </c>
      <c r="J663" t="s">
        <v>718</v>
      </c>
      <c r="K663" t="s">
        <v>755</v>
      </c>
      <c r="L663" t="s">
        <v>719</v>
      </c>
      <c r="M663" t="s">
        <v>720</v>
      </c>
      <c r="N663">
        <v>1</v>
      </c>
      <c r="O663">
        <v>1</v>
      </c>
      <c r="P663">
        <v>1</v>
      </c>
      <c r="Q663">
        <v>0</v>
      </c>
      <c r="R663">
        <v>0</v>
      </c>
      <c r="S663">
        <v>1</v>
      </c>
      <c r="T663">
        <v>1</v>
      </c>
      <c r="U663">
        <v>1</v>
      </c>
      <c r="V663">
        <v>0</v>
      </c>
      <c r="W663" s="1">
        <v>200000000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200000000</v>
      </c>
      <c r="AF663" s="17">
        <v>44984</v>
      </c>
      <c r="AG663" s="17">
        <v>48637</v>
      </c>
      <c r="AH663" s="1">
        <v>200000000</v>
      </c>
      <c r="AI663" s="16">
        <f t="shared" si="40"/>
        <v>6.5835616438356164</v>
      </c>
      <c r="AJ663" s="16">
        <f t="shared" si="42"/>
        <v>10.008219178082191</v>
      </c>
      <c r="AK663" s="19">
        <v>7.8262999999999999E-2</v>
      </c>
      <c r="AL663" s="16">
        <f t="shared" si="41"/>
        <v>6.5835616438356164</v>
      </c>
      <c r="AM663" s="16">
        <f t="shared" si="43"/>
        <v>10.008219178082191</v>
      </c>
      <c r="AN663" s="19">
        <v>7.8262999999999999E-2</v>
      </c>
      <c r="AO663" t="s">
        <v>721</v>
      </c>
      <c r="AP663" t="s">
        <v>722</v>
      </c>
      <c r="AQ663" s="20">
        <v>46234</v>
      </c>
    </row>
    <row r="664" spans="1:43" x14ac:dyDescent="0.3">
      <c r="A664" t="s">
        <v>1682</v>
      </c>
      <c r="B664" t="s">
        <v>1683</v>
      </c>
      <c r="C664">
        <v>1</v>
      </c>
      <c r="D664" t="s">
        <v>255</v>
      </c>
      <c r="E664" t="s">
        <v>716</v>
      </c>
      <c r="F664" t="s">
        <v>717</v>
      </c>
      <c r="G664" t="s">
        <v>220</v>
      </c>
      <c r="H664" t="s">
        <v>218</v>
      </c>
      <c r="I664" t="s">
        <v>210</v>
      </c>
      <c r="J664" t="s">
        <v>718</v>
      </c>
      <c r="K664" t="s">
        <v>1684</v>
      </c>
      <c r="L664" t="s">
        <v>719</v>
      </c>
      <c r="M664" t="s">
        <v>720</v>
      </c>
      <c r="N664">
        <v>1</v>
      </c>
      <c r="O664">
        <v>1</v>
      </c>
      <c r="P664">
        <v>1</v>
      </c>
      <c r="Q664">
        <v>0</v>
      </c>
      <c r="R664">
        <v>0</v>
      </c>
      <c r="S664">
        <v>1</v>
      </c>
      <c r="T664">
        <v>1</v>
      </c>
      <c r="U664">
        <v>1</v>
      </c>
      <c r="V664">
        <v>0</v>
      </c>
      <c r="W664" s="1">
        <v>3438387.66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3438387.66</v>
      </c>
      <c r="AF664" s="17">
        <v>45041</v>
      </c>
      <c r="AG664" s="17">
        <v>46502</v>
      </c>
      <c r="AH664" s="1">
        <v>3438387.66</v>
      </c>
      <c r="AI664" s="16">
        <f t="shared" si="40"/>
        <v>0.73424657534246573</v>
      </c>
      <c r="AJ664" s="16">
        <f t="shared" si="42"/>
        <v>4.0027397260273974</v>
      </c>
      <c r="AK664" s="19">
        <v>6.7556000000000005E-2</v>
      </c>
      <c r="AL664" s="16">
        <f t="shared" si="41"/>
        <v>0.73424657534246573</v>
      </c>
      <c r="AM664" s="16">
        <f t="shared" si="43"/>
        <v>4.0027397260273974</v>
      </c>
      <c r="AN664" s="19">
        <v>6.7556000000000005E-2</v>
      </c>
      <c r="AO664" t="s">
        <v>721</v>
      </c>
      <c r="AP664" t="s">
        <v>722</v>
      </c>
      <c r="AQ664" s="20">
        <v>46234</v>
      </c>
    </row>
    <row r="665" spans="1:43" x14ac:dyDescent="0.3">
      <c r="A665" t="s">
        <v>1685</v>
      </c>
      <c r="B665" t="s">
        <v>1686</v>
      </c>
      <c r="C665">
        <v>4</v>
      </c>
      <c r="D665" t="s">
        <v>255</v>
      </c>
      <c r="E665" t="s">
        <v>716</v>
      </c>
      <c r="F665" t="s">
        <v>717</v>
      </c>
      <c r="G665" t="s">
        <v>215</v>
      </c>
      <c r="H665" t="s">
        <v>214</v>
      </c>
      <c r="I665" t="s">
        <v>832</v>
      </c>
      <c r="J665" t="s">
        <v>725</v>
      </c>
      <c r="K665" t="s">
        <v>833</v>
      </c>
      <c r="L665" t="s">
        <v>719</v>
      </c>
      <c r="M665" t="s">
        <v>720</v>
      </c>
      <c r="N665">
        <v>1</v>
      </c>
      <c r="O665">
        <v>1</v>
      </c>
      <c r="P665">
        <v>1</v>
      </c>
      <c r="Q665">
        <v>1</v>
      </c>
      <c r="R665">
        <v>1</v>
      </c>
      <c r="S665">
        <v>1</v>
      </c>
      <c r="T665">
        <v>0</v>
      </c>
      <c r="U665">
        <v>0</v>
      </c>
      <c r="V665">
        <v>0</v>
      </c>
      <c r="W665" s="1">
        <v>6169482.5</v>
      </c>
      <c r="X665" s="1">
        <v>0</v>
      </c>
      <c r="Y665" s="1">
        <v>0</v>
      </c>
      <c r="Z665" s="1">
        <v>24215.22</v>
      </c>
      <c r="AA665" s="1">
        <v>0</v>
      </c>
      <c r="AB665" s="1">
        <v>0</v>
      </c>
      <c r="AC665" s="1">
        <v>0</v>
      </c>
      <c r="AD665" s="1">
        <v>0</v>
      </c>
      <c r="AE665" s="1">
        <v>6169482.5</v>
      </c>
      <c r="AF665" s="17">
        <v>45042</v>
      </c>
      <c r="AG665" s="17">
        <v>46503</v>
      </c>
      <c r="AH665" s="1">
        <v>6169482.5</v>
      </c>
      <c r="AI665" s="16">
        <f t="shared" si="40"/>
        <v>0.73698630136986298</v>
      </c>
      <c r="AJ665" s="16">
        <f t="shared" si="42"/>
        <v>4.0027397260273974</v>
      </c>
      <c r="AK665" s="19">
        <v>4.7100000000000003E-2</v>
      </c>
      <c r="AL665" s="16">
        <f t="shared" si="41"/>
        <v>0.73698630136986298</v>
      </c>
      <c r="AM665" s="16">
        <f t="shared" si="43"/>
        <v>4.0027397260273974</v>
      </c>
      <c r="AN665" s="19">
        <v>4.7100000000000003E-2</v>
      </c>
      <c r="AO665" t="s">
        <v>721</v>
      </c>
      <c r="AP665" t="s">
        <v>722</v>
      </c>
      <c r="AQ665" s="20">
        <v>46234</v>
      </c>
    </row>
    <row r="666" spans="1:43" x14ac:dyDescent="0.3">
      <c r="A666" t="s">
        <v>1687</v>
      </c>
      <c r="B666" t="s">
        <v>1686</v>
      </c>
      <c r="C666">
        <v>5</v>
      </c>
      <c r="D666" t="s">
        <v>255</v>
      </c>
      <c r="E666" t="s">
        <v>716</v>
      </c>
      <c r="F666" t="s">
        <v>717</v>
      </c>
      <c r="G666" t="s">
        <v>215</v>
      </c>
      <c r="H666" t="s">
        <v>214</v>
      </c>
      <c r="I666" t="s">
        <v>832</v>
      </c>
      <c r="J666" t="s">
        <v>725</v>
      </c>
      <c r="K666" t="s">
        <v>833</v>
      </c>
      <c r="L666" t="s">
        <v>719</v>
      </c>
      <c r="M666" t="s">
        <v>720</v>
      </c>
      <c r="N666">
        <v>1</v>
      </c>
      <c r="O666">
        <v>1</v>
      </c>
      <c r="P666">
        <v>1</v>
      </c>
      <c r="Q666">
        <v>1</v>
      </c>
      <c r="R666">
        <v>1</v>
      </c>
      <c r="S666">
        <v>1</v>
      </c>
      <c r="T666">
        <v>0</v>
      </c>
      <c r="U666">
        <v>0</v>
      </c>
      <c r="V666">
        <v>0</v>
      </c>
      <c r="W666" s="1">
        <v>15882357.5</v>
      </c>
      <c r="X666" s="1">
        <v>0</v>
      </c>
      <c r="Y666" s="1">
        <v>0</v>
      </c>
      <c r="Z666" s="1">
        <v>67102.960000000006</v>
      </c>
      <c r="AA666" s="1">
        <v>0</v>
      </c>
      <c r="AB666" s="1">
        <v>0</v>
      </c>
      <c r="AC666" s="1">
        <v>0</v>
      </c>
      <c r="AD666" s="1">
        <v>0</v>
      </c>
      <c r="AE666" s="1">
        <v>15882357.5</v>
      </c>
      <c r="AF666" s="17">
        <v>45042</v>
      </c>
      <c r="AG666" s="17">
        <v>46869</v>
      </c>
      <c r="AH666" s="1">
        <v>15882357.5</v>
      </c>
      <c r="AI666" s="16">
        <f t="shared" si="40"/>
        <v>1.7397260273972603</v>
      </c>
      <c r="AJ666" s="16">
        <f t="shared" si="42"/>
        <v>5.0054794520547947</v>
      </c>
      <c r="AK666" s="19">
        <v>5.0700000000000002E-2</v>
      </c>
      <c r="AL666" s="16">
        <f t="shared" si="41"/>
        <v>1.7397260273972603</v>
      </c>
      <c r="AM666" s="16">
        <f t="shared" si="43"/>
        <v>5.0054794520547947</v>
      </c>
      <c r="AN666" s="19">
        <v>5.0700000000000002E-2</v>
      </c>
      <c r="AO666" t="s">
        <v>721</v>
      </c>
      <c r="AP666" t="s">
        <v>722</v>
      </c>
      <c r="AQ666" s="20">
        <v>46234</v>
      </c>
    </row>
    <row r="667" spans="1:43" x14ac:dyDescent="0.3">
      <c r="A667" t="s">
        <v>1688</v>
      </c>
      <c r="B667" t="s">
        <v>1686</v>
      </c>
      <c r="C667">
        <v>6</v>
      </c>
      <c r="D667" t="s">
        <v>255</v>
      </c>
      <c r="E667" t="s">
        <v>716</v>
      </c>
      <c r="F667" t="s">
        <v>717</v>
      </c>
      <c r="G667" t="s">
        <v>215</v>
      </c>
      <c r="H667" t="s">
        <v>214</v>
      </c>
      <c r="I667" t="s">
        <v>832</v>
      </c>
      <c r="J667" t="s">
        <v>725</v>
      </c>
      <c r="K667" t="s">
        <v>833</v>
      </c>
      <c r="L667" t="s">
        <v>719</v>
      </c>
      <c r="M667" t="s">
        <v>720</v>
      </c>
      <c r="N667">
        <v>1</v>
      </c>
      <c r="O667">
        <v>1</v>
      </c>
      <c r="P667">
        <v>1</v>
      </c>
      <c r="Q667">
        <v>1</v>
      </c>
      <c r="R667">
        <v>1</v>
      </c>
      <c r="S667">
        <v>1</v>
      </c>
      <c r="T667">
        <v>0</v>
      </c>
      <c r="U667">
        <v>0</v>
      </c>
      <c r="V667">
        <v>0</v>
      </c>
      <c r="W667" s="1">
        <v>2997495</v>
      </c>
      <c r="X667" s="1">
        <v>0</v>
      </c>
      <c r="Y667" s="1">
        <v>0</v>
      </c>
      <c r="Z667" s="1">
        <v>13388.81</v>
      </c>
      <c r="AA667" s="1">
        <v>0</v>
      </c>
      <c r="AB667" s="1">
        <v>0</v>
      </c>
      <c r="AC667" s="1">
        <v>0</v>
      </c>
      <c r="AD667" s="1">
        <v>0</v>
      </c>
      <c r="AE667" s="1">
        <v>2997495</v>
      </c>
      <c r="AF667" s="17">
        <v>45042</v>
      </c>
      <c r="AG667" s="17">
        <v>47234</v>
      </c>
      <c r="AH667" s="1">
        <v>2997495</v>
      </c>
      <c r="AI667" s="16">
        <f t="shared" si="40"/>
        <v>2.7397260273972601</v>
      </c>
      <c r="AJ667" s="16">
        <f t="shared" si="42"/>
        <v>6.0054794520547947</v>
      </c>
      <c r="AK667" s="19">
        <v>5.3600000000000002E-2</v>
      </c>
      <c r="AL667" s="16">
        <f t="shared" si="41"/>
        <v>2.7397260273972601</v>
      </c>
      <c r="AM667" s="16">
        <f t="shared" si="43"/>
        <v>6.0054794520547947</v>
      </c>
      <c r="AN667" s="19">
        <v>5.3600000000000002E-2</v>
      </c>
      <c r="AO667" t="s">
        <v>721</v>
      </c>
      <c r="AP667" t="s">
        <v>722</v>
      </c>
      <c r="AQ667" s="20">
        <v>46234</v>
      </c>
    </row>
    <row r="668" spans="1:43" x14ac:dyDescent="0.3">
      <c r="A668" t="s">
        <v>1689</v>
      </c>
      <c r="B668" t="s">
        <v>1686</v>
      </c>
      <c r="C668">
        <v>7</v>
      </c>
      <c r="D668" t="s">
        <v>255</v>
      </c>
      <c r="E668" t="s">
        <v>716</v>
      </c>
      <c r="F668" t="s">
        <v>717</v>
      </c>
      <c r="G668" t="s">
        <v>215</v>
      </c>
      <c r="H668" t="s">
        <v>214</v>
      </c>
      <c r="I668" t="s">
        <v>832</v>
      </c>
      <c r="J668" t="s">
        <v>725</v>
      </c>
      <c r="K668" t="s">
        <v>833</v>
      </c>
      <c r="L668" t="s">
        <v>719</v>
      </c>
      <c r="M668" t="s">
        <v>720</v>
      </c>
      <c r="N668">
        <v>1</v>
      </c>
      <c r="O668">
        <v>1</v>
      </c>
      <c r="P668">
        <v>1</v>
      </c>
      <c r="Q668">
        <v>1</v>
      </c>
      <c r="R668">
        <v>1</v>
      </c>
      <c r="S668">
        <v>1</v>
      </c>
      <c r="T668">
        <v>0</v>
      </c>
      <c r="U668">
        <v>0</v>
      </c>
      <c r="V668">
        <v>0</v>
      </c>
      <c r="W668" s="1">
        <v>589852.5</v>
      </c>
      <c r="X668" s="1">
        <v>0</v>
      </c>
      <c r="Y668" s="1">
        <v>0</v>
      </c>
      <c r="Z668" s="1">
        <v>2772.31</v>
      </c>
      <c r="AA668" s="1">
        <v>0</v>
      </c>
      <c r="AB668" s="1">
        <v>0</v>
      </c>
      <c r="AC668" s="1">
        <v>0</v>
      </c>
      <c r="AD668" s="1">
        <v>0</v>
      </c>
      <c r="AE668" s="1">
        <v>589852.5</v>
      </c>
      <c r="AF668" s="17">
        <v>45042</v>
      </c>
      <c r="AG668" s="17">
        <v>47599</v>
      </c>
      <c r="AH668" s="1">
        <v>589852.5</v>
      </c>
      <c r="AI668" s="16">
        <f t="shared" si="40"/>
        <v>3.7397260273972601</v>
      </c>
      <c r="AJ668" s="16">
        <f t="shared" si="42"/>
        <v>7.0054794520547947</v>
      </c>
      <c r="AK668" s="19">
        <v>5.6399999999999999E-2</v>
      </c>
      <c r="AL668" s="16">
        <f t="shared" si="41"/>
        <v>3.7397260273972601</v>
      </c>
      <c r="AM668" s="16">
        <f t="shared" si="43"/>
        <v>7.0054794520547947</v>
      </c>
      <c r="AN668" s="19">
        <v>5.6399999999999999E-2</v>
      </c>
      <c r="AO668" t="s">
        <v>721</v>
      </c>
      <c r="AP668" t="s">
        <v>722</v>
      </c>
      <c r="AQ668" s="20">
        <v>46234</v>
      </c>
    </row>
    <row r="669" spans="1:43" x14ac:dyDescent="0.3">
      <c r="A669" t="s">
        <v>1690</v>
      </c>
      <c r="B669" t="s">
        <v>1686</v>
      </c>
      <c r="C669">
        <v>8</v>
      </c>
      <c r="D669" t="s">
        <v>255</v>
      </c>
      <c r="E669" t="s">
        <v>716</v>
      </c>
      <c r="F669" t="s">
        <v>717</v>
      </c>
      <c r="G669" t="s">
        <v>215</v>
      </c>
      <c r="H669" t="s">
        <v>214</v>
      </c>
      <c r="I669" t="s">
        <v>832</v>
      </c>
      <c r="J669" t="s">
        <v>725</v>
      </c>
      <c r="K669" t="s">
        <v>833</v>
      </c>
      <c r="L669" t="s">
        <v>719</v>
      </c>
      <c r="M669" t="s">
        <v>720</v>
      </c>
      <c r="N669">
        <v>1</v>
      </c>
      <c r="O669">
        <v>1</v>
      </c>
      <c r="P669">
        <v>1</v>
      </c>
      <c r="Q669">
        <v>1</v>
      </c>
      <c r="R669">
        <v>1</v>
      </c>
      <c r="S669">
        <v>1</v>
      </c>
      <c r="T669">
        <v>0</v>
      </c>
      <c r="U669">
        <v>0</v>
      </c>
      <c r="V669">
        <v>0</v>
      </c>
      <c r="W669" s="1">
        <v>159300</v>
      </c>
      <c r="X669" s="1">
        <v>0</v>
      </c>
      <c r="Y669" s="1">
        <v>0</v>
      </c>
      <c r="Z669" s="1">
        <v>787.21</v>
      </c>
      <c r="AA669" s="1">
        <v>0</v>
      </c>
      <c r="AB669" s="1">
        <v>0</v>
      </c>
      <c r="AC669" s="1">
        <v>0</v>
      </c>
      <c r="AD669" s="1">
        <v>0</v>
      </c>
      <c r="AE669" s="1">
        <v>159300</v>
      </c>
      <c r="AF669" s="17">
        <v>45042</v>
      </c>
      <c r="AG669" s="17">
        <v>47964</v>
      </c>
      <c r="AH669" s="1">
        <v>159300</v>
      </c>
      <c r="AI669" s="16">
        <f t="shared" si="40"/>
        <v>4.7397260273972606</v>
      </c>
      <c r="AJ669" s="16">
        <f t="shared" si="42"/>
        <v>8.0054794520547947</v>
      </c>
      <c r="AK669" s="19">
        <v>5.9299999999999999E-2</v>
      </c>
      <c r="AL669" s="16">
        <f t="shared" si="41"/>
        <v>4.7397260273972606</v>
      </c>
      <c r="AM669" s="16">
        <f t="shared" si="43"/>
        <v>8.0054794520547947</v>
      </c>
      <c r="AN669" s="19">
        <v>5.9299999999999999E-2</v>
      </c>
      <c r="AO669" t="s">
        <v>721</v>
      </c>
      <c r="AP669" t="s">
        <v>722</v>
      </c>
      <c r="AQ669" s="20">
        <v>46234</v>
      </c>
    </row>
    <row r="670" spans="1:43" x14ac:dyDescent="0.3">
      <c r="A670" t="s">
        <v>1691</v>
      </c>
      <c r="B670" t="s">
        <v>1692</v>
      </c>
      <c r="C670">
        <v>10</v>
      </c>
      <c r="D670" t="s">
        <v>255</v>
      </c>
      <c r="E670" t="s">
        <v>716</v>
      </c>
      <c r="F670" t="s">
        <v>717</v>
      </c>
      <c r="G670" t="s">
        <v>215</v>
      </c>
      <c r="H670" t="s">
        <v>214</v>
      </c>
      <c r="I670" t="s">
        <v>832</v>
      </c>
      <c r="J670" t="s">
        <v>725</v>
      </c>
      <c r="K670" t="s">
        <v>833</v>
      </c>
      <c r="L670" t="s">
        <v>719</v>
      </c>
      <c r="M670" t="s">
        <v>720</v>
      </c>
      <c r="N670">
        <v>1</v>
      </c>
      <c r="O670">
        <v>1</v>
      </c>
      <c r="P670">
        <v>1</v>
      </c>
      <c r="Q670">
        <v>1</v>
      </c>
      <c r="R670">
        <v>1</v>
      </c>
      <c r="S670">
        <v>1</v>
      </c>
      <c r="T670">
        <v>0</v>
      </c>
      <c r="U670">
        <v>0</v>
      </c>
      <c r="V670">
        <v>0</v>
      </c>
      <c r="W670" s="1">
        <v>653631.5</v>
      </c>
      <c r="X670" s="1">
        <v>0</v>
      </c>
      <c r="Y670" s="1">
        <v>0</v>
      </c>
      <c r="Z670" s="1">
        <v>3540.5</v>
      </c>
      <c r="AA670" s="1">
        <v>0</v>
      </c>
      <c r="AB670" s="1">
        <v>0</v>
      </c>
      <c r="AC670" s="1">
        <v>0</v>
      </c>
      <c r="AD670" s="1">
        <v>0</v>
      </c>
      <c r="AE670" s="1">
        <v>653631.5</v>
      </c>
      <c r="AF670" s="17">
        <v>45063</v>
      </c>
      <c r="AG670" s="17">
        <v>48716</v>
      </c>
      <c r="AH670" s="1">
        <v>653631.5</v>
      </c>
      <c r="AI670" s="16">
        <f t="shared" si="40"/>
        <v>6.8</v>
      </c>
      <c r="AJ670" s="16">
        <f t="shared" si="42"/>
        <v>10.008219178082191</v>
      </c>
      <c r="AK670" s="19">
        <v>6.5000000000000002E-2</v>
      </c>
      <c r="AL670" s="16">
        <f t="shared" si="41"/>
        <v>6.8</v>
      </c>
      <c r="AM670" s="16">
        <f t="shared" si="43"/>
        <v>10.008219178082191</v>
      </c>
      <c r="AN670" s="19">
        <v>6.5000000000000002E-2</v>
      </c>
      <c r="AO670" t="s">
        <v>721</v>
      </c>
      <c r="AP670" t="s">
        <v>722</v>
      </c>
      <c r="AQ670" s="20">
        <v>46234</v>
      </c>
    </row>
    <row r="671" spans="1:43" x14ac:dyDescent="0.3">
      <c r="A671" t="s">
        <v>1693</v>
      </c>
      <c r="B671" t="s">
        <v>1692</v>
      </c>
      <c r="C671">
        <v>4</v>
      </c>
      <c r="D671" t="s">
        <v>255</v>
      </c>
      <c r="E671" t="s">
        <v>716</v>
      </c>
      <c r="F671" t="s">
        <v>717</v>
      </c>
      <c r="G671" t="s">
        <v>215</v>
      </c>
      <c r="H671" t="s">
        <v>214</v>
      </c>
      <c r="I671" t="s">
        <v>832</v>
      </c>
      <c r="J671" t="s">
        <v>725</v>
      </c>
      <c r="K671" t="s">
        <v>833</v>
      </c>
      <c r="L671" t="s">
        <v>719</v>
      </c>
      <c r="M671" t="s">
        <v>720</v>
      </c>
      <c r="N671">
        <v>1</v>
      </c>
      <c r="O671">
        <v>1</v>
      </c>
      <c r="P671">
        <v>1</v>
      </c>
      <c r="Q671">
        <v>1</v>
      </c>
      <c r="R671">
        <v>1</v>
      </c>
      <c r="S671">
        <v>1</v>
      </c>
      <c r="T671">
        <v>0</v>
      </c>
      <c r="U671">
        <v>0</v>
      </c>
      <c r="V671">
        <v>0</v>
      </c>
      <c r="W671" s="1">
        <v>853435</v>
      </c>
      <c r="X671" s="1">
        <v>0</v>
      </c>
      <c r="Y671" s="1">
        <v>0</v>
      </c>
      <c r="Z671" s="1">
        <v>3349.73</v>
      </c>
      <c r="AA671" s="1">
        <v>0</v>
      </c>
      <c r="AB671" s="1">
        <v>0</v>
      </c>
      <c r="AC671" s="1">
        <v>0</v>
      </c>
      <c r="AD671" s="1">
        <v>0</v>
      </c>
      <c r="AE671" s="1">
        <v>853435</v>
      </c>
      <c r="AF671" s="17">
        <v>45063</v>
      </c>
      <c r="AG671" s="17">
        <v>46524</v>
      </c>
      <c r="AH671" s="1">
        <v>853435</v>
      </c>
      <c r="AI671" s="16">
        <f t="shared" si="40"/>
        <v>0.79452054794520544</v>
      </c>
      <c r="AJ671" s="16">
        <f t="shared" si="42"/>
        <v>4.0027397260273974</v>
      </c>
      <c r="AK671" s="19">
        <v>4.7100000000000003E-2</v>
      </c>
      <c r="AL671" s="16">
        <f t="shared" si="41"/>
        <v>0.79452054794520544</v>
      </c>
      <c r="AM671" s="16">
        <f t="shared" si="43"/>
        <v>4.0027397260273974</v>
      </c>
      <c r="AN671" s="19">
        <v>4.7100000000000003E-2</v>
      </c>
      <c r="AO671" t="s">
        <v>721</v>
      </c>
      <c r="AP671" t="s">
        <v>722</v>
      </c>
      <c r="AQ671" s="20">
        <v>46234</v>
      </c>
    </row>
    <row r="672" spans="1:43" x14ac:dyDescent="0.3">
      <c r="A672" t="s">
        <v>1694</v>
      </c>
      <c r="B672" t="s">
        <v>1692</v>
      </c>
      <c r="C672">
        <v>5</v>
      </c>
      <c r="D672" t="s">
        <v>255</v>
      </c>
      <c r="E672" t="s">
        <v>716</v>
      </c>
      <c r="F672" t="s">
        <v>717</v>
      </c>
      <c r="G672" t="s">
        <v>215</v>
      </c>
      <c r="H672" t="s">
        <v>214</v>
      </c>
      <c r="I672" t="s">
        <v>832</v>
      </c>
      <c r="J672" t="s">
        <v>725</v>
      </c>
      <c r="K672" t="s">
        <v>833</v>
      </c>
      <c r="L672" t="s">
        <v>719</v>
      </c>
      <c r="M672" t="s">
        <v>720</v>
      </c>
      <c r="N672">
        <v>1</v>
      </c>
      <c r="O672">
        <v>1</v>
      </c>
      <c r="P672">
        <v>1</v>
      </c>
      <c r="Q672">
        <v>1</v>
      </c>
      <c r="R672">
        <v>1</v>
      </c>
      <c r="S672">
        <v>1</v>
      </c>
      <c r="T672">
        <v>0</v>
      </c>
      <c r="U672">
        <v>0</v>
      </c>
      <c r="V672">
        <v>0</v>
      </c>
      <c r="W672" s="1">
        <v>956685</v>
      </c>
      <c r="X672" s="1">
        <v>0</v>
      </c>
      <c r="Y672" s="1">
        <v>0</v>
      </c>
      <c r="Z672" s="1">
        <v>4041.99</v>
      </c>
      <c r="AA672" s="1">
        <v>0</v>
      </c>
      <c r="AB672" s="1">
        <v>0</v>
      </c>
      <c r="AC672" s="1">
        <v>0</v>
      </c>
      <c r="AD672" s="1">
        <v>0</v>
      </c>
      <c r="AE672" s="1">
        <v>956685</v>
      </c>
      <c r="AF672" s="17">
        <v>45063</v>
      </c>
      <c r="AG672" s="17">
        <v>46890</v>
      </c>
      <c r="AH672" s="1">
        <v>956685</v>
      </c>
      <c r="AI672" s="16">
        <f t="shared" si="40"/>
        <v>1.7972602739726027</v>
      </c>
      <c r="AJ672" s="16">
        <f t="shared" si="42"/>
        <v>5.0054794520547947</v>
      </c>
      <c r="AK672" s="19">
        <v>5.0700000000000002E-2</v>
      </c>
      <c r="AL672" s="16">
        <f t="shared" si="41"/>
        <v>1.7972602739726027</v>
      </c>
      <c r="AM672" s="16">
        <f t="shared" si="43"/>
        <v>5.0054794520547947</v>
      </c>
      <c r="AN672" s="19">
        <v>5.0700000000000002E-2</v>
      </c>
      <c r="AO672" t="s">
        <v>721</v>
      </c>
      <c r="AP672" t="s">
        <v>722</v>
      </c>
      <c r="AQ672" s="20">
        <v>46234</v>
      </c>
    </row>
    <row r="673" spans="1:43" x14ac:dyDescent="0.3">
      <c r="A673" t="s">
        <v>1695</v>
      </c>
      <c r="B673" t="s">
        <v>1692</v>
      </c>
      <c r="C673">
        <v>6</v>
      </c>
      <c r="D673" t="s">
        <v>255</v>
      </c>
      <c r="E673" t="s">
        <v>716</v>
      </c>
      <c r="F673" t="s">
        <v>717</v>
      </c>
      <c r="G673" t="s">
        <v>215</v>
      </c>
      <c r="H673" t="s">
        <v>214</v>
      </c>
      <c r="I673" t="s">
        <v>832</v>
      </c>
      <c r="J673" t="s">
        <v>725</v>
      </c>
      <c r="K673" t="s">
        <v>833</v>
      </c>
      <c r="L673" t="s">
        <v>719</v>
      </c>
      <c r="M673" t="s">
        <v>720</v>
      </c>
      <c r="N673">
        <v>1</v>
      </c>
      <c r="O673">
        <v>1</v>
      </c>
      <c r="P673">
        <v>1</v>
      </c>
      <c r="Q673">
        <v>1</v>
      </c>
      <c r="R673">
        <v>1</v>
      </c>
      <c r="S673">
        <v>1</v>
      </c>
      <c r="T673">
        <v>0</v>
      </c>
      <c r="U673">
        <v>0</v>
      </c>
      <c r="V673">
        <v>0</v>
      </c>
      <c r="W673" s="1">
        <v>674517.5</v>
      </c>
      <c r="X673" s="1">
        <v>0</v>
      </c>
      <c r="Y673" s="1">
        <v>0</v>
      </c>
      <c r="Z673" s="1">
        <v>3012.84</v>
      </c>
      <c r="AA673" s="1">
        <v>0</v>
      </c>
      <c r="AB673" s="1">
        <v>0</v>
      </c>
      <c r="AC673" s="1">
        <v>0</v>
      </c>
      <c r="AD673" s="1">
        <v>0</v>
      </c>
      <c r="AE673" s="1">
        <v>674517.5</v>
      </c>
      <c r="AF673" s="17">
        <v>45063</v>
      </c>
      <c r="AG673" s="17">
        <v>47255</v>
      </c>
      <c r="AH673" s="1">
        <v>674517.5</v>
      </c>
      <c r="AI673" s="16">
        <f t="shared" si="40"/>
        <v>2.7972602739726029</v>
      </c>
      <c r="AJ673" s="16">
        <f t="shared" si="42"/>
        <v>6.0054794520547947</v>
      </c>
      <c r="AK673" s="19">
        <v>5.3600000000000002E-2</v>
      </c>
      <c r="AL673" s="16">
        <f t="shared" si="41"/>
        <v>2.7972602739726029</v>
      </c>
      <c r="AM673" s="16">
        <f t="shared" si="43"/>
        <v>6.0054794520547947</v>
      </c>
      <c r="AN673" s="19">
        <v>5.3600000000000002E-2</v>
      </c>
      <c r="AO673" t="s">
        <v>721</v>
      </c>
      <c r="AP673" t="s">
        <v>722</v>
      </c>
      <c r="AQ673" s="20">
        <v>46234</v>
      </c>
    </row>
    <row r="674" spans="1:43" x14ac:dyDescent="0.3">
      <c r="A674" t="s">
        <v>1696</v>
      </c>
      <c r="B674" t="s">
        <v>1692</v>
      </c>
      <c r="C674">
        <v>7</v>
      </c>
      <c r="D674" t="s">
        <v>255</v>
      </c>
      <c r="E674" t="s">
        <v>716</v>
      </c>
      <c r="F674" t="s">
        <v>717</v>
      </c>
      <c r="G674" t="s">
        <v>215</v>
      </c>
      <c r="H674" t="s">
        <v>214</v>
      </c>
      <c r="I674" t="s">
        <v>832</v>
      </c>
      <c r="J674" t="s">
        <v>725</v>
      </c>
      <c r="K674" t="s">
        <v>833</v>
      </c>
      <c r="L674" t="s">
        <v>719</v>
      </c>
      <c r="M674" t="s">
        <v>720</v>
      </c>
      <c r="N674">
        <v>1</v>
      </c>
      <c r="O674">
        <v>1</v>
      </c>
      <c r="P674">
        <v>1</v>
      </c>
      <c r="Q674">
        <v>1</v>
      </c>
      <c r="R674">
        <v>1</v>
      </c>
      <c r="S674">
        <v>1</v>
      </c>
      <c r="T674">
        <v>0</v>
      </c>
      <c r="U674">
        <v>0</v>
      </c>
      <c r="V674">
        <v>0</v>
      </c>
      <c r="W674" s="1">
        <v>1356852.5</v>
      </c>
      <c r="X674" s="1">
        <v>0</v>
      </c>
      <c r="Y674" s="1">
        <v>0</v>
      </c>
      <c r="Z674" s="1">
        <v>6377.21</v>
      </c>
      <c r="AA674" s="1">
        <v>0</v>
      </c>
      <c r="AB674" s="1">
        <v>0</v>
      </c>
      <c r="AC674" s="1">
        <v>0</v>
      </c>
      <c r="AD674" s="1">
        <v>0</v>
      </c>
      <c r="AE674" s="1">
        <v>1356852.5</v>
      </c>
      <c r="AF674" s="17">
        <v>45063</v>
      </c>
      <c r="AG674" s="17">
        <v>47620</v>
      </c>
      <c r="AH674" s="1">
        <v>1356852.5</v>
      </c>
      <c r="AI674" s="16">
        <f t="shared" si="40"/>
        <v>3.7972602739726029</v>
      </c>
      <c r="AJ674" s="16">
        <f t="shared" si="42"/>
        <v>7.0054794520547947</v>
      </c>
      <c r="AK674" s="19">
        <v>5.6399999999999999E-2</v>
      </c>
      <c r="AL674" s="16">
        <f t="shared" si="41"/>
        <v>3.7972602739726029</v>
      </c>
      <c r="AM674" s="16">
        <f t="shared" si="43"/>
        <v>7.0054794520547947</v>
      </c>
      <c r="AN674" s="19">
        <v>5.6399999999999999E-2</v>
      </c>
      <c r="AO674" t="s">
        <v>721</v>
      </c>
      <c r="AP674" t="s">
        <v>722</v>
      </c>
      <c r="AQ674" s="20">
        <v>46234</v>
      </c>
    </row>
    <row r="675" spans="1:43" x14ac:dyDescent="0.3">
      <c r="A675" t="s">
        <v>1697</v>
      </c>
      <c r="B675" t="s">
        <v>1692</v>
      </c>
      <c r="C675">
        <v>8</v>
      </c>
      <c r="D675" t="s">
        <v>255</v>
      </c>
      <c r="E675" t="s">
        <v>716</v>
      </c>
      <c r="F675" t="s">
        <v>717</v>
      </c>
      <c r="G675" t="s">
        <v>215</v>
      </c>
      <c r="H675" t="s">
        <v>214</v>
      </c>
      <c r="I675" t="s">
        <v>832</v>
      </c>
      <c r="J675" t="s">
        <v>725</v>
      </c>
      <c r="K675" t="s">
        <v>833</v>
      </c>
      <c r="L675" t="s">
        <v>719</v>
      </c>
      <c r="M675" t="s">
        <v>720</v>
      </c>
      <c r="N675">
        <v>1</v>
      </c>
      <c r="O675">
        <v>1</v>
      </c>
      <c r="P675">
        <v>1</v>
      </c>
      <c r="Q675">
        <v>1</v>
      </c>
      <c r="R675">
        <v>1</v>
      </c>
      <c r="S675">
        <v>1</v>
      </c>
      <c r="T675">
        <v>0</v>
      </c>
      <c r="U675">
        <v>0</v>
      </c>
      <c r="V675">
        <v>0</v>
      </c>
      <c r="W675" s="1">
        <v>4927237.5</v>
      </c>
      <c r="X675" s="1">
        <v>0</v>
      </c>
      <c r="Y675" s="1">
        <v>0</v>
      </c>
      <c r="Z675" s="1">
        <v>24348.77</v>
      </c>
      <c r="AA675" s="1">
        <v>0</v>
      </c>
      <c r="AB675" s="1">
        <v>0</v>
      </c>
      <c r="AC675" s="1">
        <v>0</v>
      </c>
      <c r="AD675" s="1">
        <v>0</v>
      </c>
      <c r="AE675" s="1">
        <v>4927237.5</v>
      </c>
      <c r="AF675" s="17">
        <v>45063</v>
      </c>
      <c r="AG675" s="17">
        <v>47985</v>
      </c>
      <c r="AH675" s="1">
        <v>4927237.5</v>
      </c>
      <c r="AI675" s="16">
        <f t="shared" si="40"/>
        <v>4.7972602739726025</v>
      </c>
      <c r="AJ675" s="16">
        <f t="shared" si="42"/>
        <v>8.0054794520547947</v>
      </c>
      <c r="AK675" s="19">
        <v>5.9299999999999999E-2</v>
      </c>
      <c r="AL675" s="16">
        <f t="shared" si="41"/>
        <v>4.7972602739726025</v>
      </c>
      <c r="AM675" s="16">
        <f t="shared" si="43"/>
        <v>8.0054794520547947</v>
      </c>
      <c r="AN675" s="19">
        <v>5.9299999999999999E-2</v>
      </c>
      <c r="AO675" t="s">
        <v>721</v>
      </c>
      <c r="AP675" t="s">
        <v>722</v>
      </c>
      <c r="AQ675" s="20">
        <v>46234</v>
      </c>
    </row>
    <row r="676" spans="1:43" x14ac:dyDescent="0.3">
      <c r="A676" t="s">
        <v>1698</v>
      </c>
      <c r="B676" t="s">
        <v>1692</v>
      </c>
      <c r="C676">
        <v>9</v>
      </c>
      <c r="D676" t="s">
        <v>255</v>
      </c>
      <c r="E676" t="s">
        <v>716</v>
      </c>
      <c r="F676" t="s">
        <v>717</v>
      </c>
      <c r="G676" t="s">
        <v>215</v>
      </c>
      <c r="H676" t="s">
        <v>214</v>
      </c>
      <c r="I676" t="s">
        <v>832</v>
      </c>
      <c r="J676" t="s">
        <v>725</v>
      </c>
      <c r="K676" t="s">
        <v>833</v>
      </c>
      <c r="L676" t="s">
        <v>719</v>
      </c>
      <c r="M676" t="s">
        <v>720</v>
      </c>
      <c r="N676">
        <v>1</v>
      </c>
      <c r="O676">
        <v>1</v>
      </c>
      <c r="P676">
        <v>1</v>
      </c>
      <c r="Q676">
        <v>1</v>
      </c>
      <c r="R676">
        <v>1</v>
      </c>
      <c r="S676">
        <v>1</v>
      </c>
      <c r="T676">
        <v>0</v>
      </c>
      <c r="U676">
        <v>0</v>
      </c>
      <c r="V676">
        <v>0</v>
      </c>
      <c r="W676" s="1">
        <v>4071029.5</v>
      </c>
      <c r="X676" s="1">
        <v>0</v>
      </c>
      <c r="Y676" s="1">
        <v>0</v>
      </c>
      <c r="Z676" s="1">
        <v>21067.58</v>
      </c>
      <c r="AA676" s="1">
        <v>0</v>
      </c>
      <c r="AB676" s="1">
        <v>0</v>
      </c>
      <c r="AC676" s="1">
        <v>0</v>
      </c>
      <c r="AD676" s="1">
        <v>0</v>
      </c>
      <c r="AE676" s="1">
        <v>4071029.5</v>
      </c>
      <c r="AF676" s="17">
        <v>45063</v>
      </c>
      <c r="AG676" s="17">
        <v>48351</v>
      </c>
      <c r="AH676" s="1">
        <v>4071029.5</v>
      </c>
      <c r="AI676" s="16">
        <f t="shared" si="40"/>
        <v>5.8</v>
      </c>
      <c r="AJ676" s="16">
        <f t="shared" si="42"/>
        <v>9.0082191780821912</v>
      </c>
      <c r="AK676" s="19">
        <v>6.2100000000000002E-2</v>
      </c>
      <c r="AL676" s="16">
        <f t="shared" si="41"/>
        <v>5.8</v>
      </c>
      <c r="AM676" s="16">
        <f t="shared" si="43"/>
        <v>9.0082191780821912</v>
      </c>
      <c r="AN676" s="19">
        <v>6.2100000000000002E-2</v>
      </c>
      <c r="AO676" t="s">
        <v>721</v>
      </c>
      <c r="AP676" t="s">
        <v>722</v>
      </c>
      <c r="AQ676" s="20">
        <v>46234</v>
      </c>
    </row>
    <row r="677" spans="1:43" x14ac:dyDescent="0.3">
      <c r="A677" t="s">
        <v>1699</v>
      </c>
      <c r="B677" t="s">
        <v>1700</v>
      </c>
      <c r="C677">
        <v>10</v>
      </c>
      <c r="D677" t="s">
        <v>255</v>
      </c>
      <c r="E677" t="s">
        <v>716</v>
      </c>
      <c r="F677" t="s">
        <v>717</v>
      </c>
      <c r="G677" t="s">
        <v>215</v>
      </c>
      <c r="H677" t="s">
        <v>214</v>
      </c>
      <c r="I677" t="s">
        <v>832</v>
      </c>
      <c r="J677" t="s">
        <v>725</v>
      </c>
      <c r="K677" t="s">
        <v>833</v>
      </c>
      <c r="L677" t="s">
        <v>719</v>
      </c>
      <c r="M677" t="s">
        <v>720</v>
      </c>
      <c r="N677">
        <v>1</v>
      </c>
      <c r="O677">
        <v>1</v>
      </c>
      <c r="P677">
        <v>1</v>
      </c>
      <c r="Q677">
        <v>1</v>
      </c>
      <c r="R677">
        <v>1</v>
      </c>
      <c r="S677">
        <v>1</v>
      </c>
      <c r="T677">
        <v>0</v>
      </c>
      <c r="U677">
        <v>0</v>
      </c>
      <c r="V677">
        <v>0</v>
      </c>
      <c r="W677" s="1">
        <v>361227.5</v>
      </c>
      <c r="X677" s="1">
        <v>0</v>
      </c>
      <c r="Y677" s="1">
        <v>0</v>
      </c>
      <c r="Z677" s="1">
        <v>1956.65</v>
      </c>
      <c r="AA677" s="1">
        <v>0</v>
      </c>
      <c r="AB677" s="1">
        <v>0</v>
      </c>
      <c r="AC677" s="1">
        <v>0</v>
      </c>
      <c r="AD677" s="1">
        <v>0</v>
      </c>
      <c r="AE677" s="1">
        <v>361227.5</v>
      </c>
      <c r="AF677" s="17">
        <v>45070</v>
      </c>
      <c r="AG677" s="17">
        <v>48723</v>
      </c>
      <c r="AH677" s="1">
        <v>361227.5</v>
      </c>
      <c r="AI677" s="16">
        <f t="shared" si="40"/>
        <v>6.8191780821917805</v>
      </c>
      <c r="AJ677" s="16">
        <f t="shared" si="42"/>
        <v>10.008219178082191</v>
      </c>
      <c r="AK677" s="19">
        <v>6.5000000000000002E-2</v>
      </c>
      <c r="AL677" s="16">
        <f t="shared" si="41"/>
        <v>6.8191780821917805</v>
      </c>
      <c r="AM677" s="16">
        <f t="shared" si="43"/>
        <v>10.008219178082191</v>
      </c>
      <c r="AN677" s="19">
        <v>6.5000000000000002E-2</v>
      </c>
      <c r="AO677" t="s">
        <v>721</v>
      </c>
      <c r="AP677" t="s">
        <v>722</v>
      </c>
      <c r="AQ677" s="20">
        <v>46234</v>
      </c>
    </row>
    <row r="678" spans="1:43" x14ac:dyDescent="0.3">
      <c r="A678" t="s">
        <v>1701</v>
      </c>
      <c r="B678" t="s">
        <v>1700</v>
      </c>
      <c r="C678">
        <v>4</v>
      </c>
      <c r="D678" t="s">
        <v>255</v>
      </c>
      <c r="E678" t="s">
        <v>716</v>
      </c>
      <c r="F678" t="s">
        <v>717</v>
      </c>
      <c r="G678" t="s">
        <v>215</v>
      </c>
      <c r="H678" t="s">
        <v>214</v>
      </c>
      <c r="I678" t="s">
        <v>832</v>
      </c>
      <c r="J678" t="s">
        <v>725</v>
      </c>
      <c r="K678" t="s">
        <v>833</v>
      </c>
      <c r="L678" t="s">
        <v>719</v>
      </c>
      <c r="M678" t="s">
        <v>720</v>
      </c>
      <c r="N678">
        <v>1</v>
      </c>
      <c r="O678">
        <v>1</v>
      </c>
      <c r="P678">
        <v>1</v>
      </c>
      <c r="Q678">
        <v>1</v>
      </c>
      <c r="R678">
        <v>1</v>
      </c>
      <c r="S678">
        <v>1</v>
      </c>
      <c r="T678">
        <v>0</v>
      </c>
      <c r="U678">
        <v>0</v>
      </c>
      <c r="V678">
        <v>0</v>
      </c>
      <c r="W678" s="1">
        <v>1532377.5</v>
      </c>
      <c r="X678" s="1">
        <v>0</v>
      </c>
      <c r="Y678" s="1">
        <v>0</v>
      </c>
      <c r="Z678" s="1">
        <v>6014.58</v>
      </c>
      <c r="AA678" s="1">
        <v>0</v>
      </c>
      <c r="AB678" s="1">
        <v>0</v>
      </c>
      <c r="AC678" s="1">
        <v>0</v>
      </c>
      <c r="AD678" s="1">
        <v>0</v>
      </c>
      <c r="AE678" s="1">
        <v>1532377.5</v>
      </c>
      <c r="AF678" s="17">
        <v>45070</v>
      </c>
      <c r="AG678" s="17">
        <v>46531</v>
      </c>
      <c r="AH678" s="1">
        <v>1532377.5</v>
      </c>
      <c r="AI678" s="16">
        <f t="shared" si="40"/>
        <v>0.81369863013698629</v>
      </c>
      <c r="AJ678" s="16">
        <f t="shared" si="42"/>
        <v>4.0027397260273974</v>
      </c>
      <c r="AK678" s="19">
        <v>4.7100000000000003E-2</v>
      </c>
      <c r="AL678" s="16">
        <f t="shared" si="41"/>
        <v>0.81369863013698629</v>
      </c>
      <c r="AM678" s="16">
        <f t="shared" si="43"/>
        <v>4.0027397260273974</v>
      </c>
      <c r="AN678" s="19">
        <v>4.7100000000000003E-2</v>
      </c>
      <c r="AO678" t="s">
        <v>721</v>
      </c>
      <c r="AP678" t="s">
        <v>722</v>
      </c>
      <c r="AQ678" s="20">
        <v>46234</v>
      </c>
    </row>
    <row r="679" spans="1:43" x14ac:dyDescent="0.3">
      <c r="A679" t="s">
        <v>1702</v>
      </c>
      <c r="B679" t="s">
        <v>1700</v>
      </c>
      <c r="C679">
        <v>5</v>
      </c>
      <c r="D679" t="s">
        <v>255</v>
      </c>
      <c r="E679" t="s">
        <v>716</v>
      </c>
      <c r="F679" t="s">
        <v>717</v>
      </c>
      <c r="G679" t="s">
        <v>215</v>
      </c>
      <c r="H679" t="s">
        <v>214</v>
      </c>
      <c r="I679" t="s">
        <v>832</v>
      </c>
      <c r="J679" t="s">
        <v>725</v>
      </c>
      <c r="K679" t="s">
        <v>833</v>
      </c>
      <c r="L679" t="s">
        <v>719</v>
      </c>
      <c r="M679" t="s">
        <v>720</v>
      </c>
      <c r="N679">
        <v>1</v>
      </c>
      <c r="O679">
        <v>1</v>
      </c>
      <c r="P679">
        <v>1</v>
      </c>
      <c r="Q679">
        <v>1</v>
      </c>
      <c r="R679">
        <v>1</v>
      </c>
      <c r="S679">
        <v>1</v>
      </c>
      <c r="T679">
        <v>0</v>
      </c>
      <c r="U679">
        <v>0</v>
      </c>
      <c r="V679">
        <v>0</v>
      </c>
      <c r="W679" s="1">
        <v>2371505</v>
      </c>
      <c r="X679" s="1">
        <v>0</v>
      </c>
      <c r="Y679" s="1">
        <v>0</v>
      </c>
      <c r="Z679" s="1">
        <v>10019.61</v>
      </c>
      <c r="AA679" s="1">
        <v>0</v>
      </c>
      <c r="AB679" s="1">
        <v>0</v>
      </c>
      <c r="AC679" s="1">
        <v>0</v>
      </c>
      <c r="AD679" s="1">
        <v>0</v>
      </c>
      <c r="AE679" s="1">
        <v>2371505</v>
      </c>
      <c r="AF679" s="17">
        <v>45070</v>
      </c>
      <c r="AG679" s="17">
        <v>46897</v>
      </c>
      <c r="AH679" s="1">
        <v>2371505</v>
      </c>
      <c r="AI679" s="16">
        <f t="shared" si="40"/>
        <v>1.8164383561643835</v>
      </c>
      <c r="AJ679" s="16">
        <f t="shared" si="42"/>
        <v>5.0054794520547947</v>
      </c>
      <c r="AK679" s="19">
        <v>5.0700000000000002E-2</v>
      </c>
      <c r="AL679" s="16">
        <f t="shared" si="41"/>
        <v>1.8164383561643835</v>
      </c>
      <c r="AM679" s="16">
        <f t="shared" si="43"/>
        <v>5.0054794520547947</v>
      </c>
      <c r="AN679" s="19">
        <v>5.0700000000000002E-2</v>
      </c>
      <c r="AO679" t="s">
        <v>721</v>
      </c>
      <c r="AP679" t="s">
        <v>722</v>
      </c>
      <c r="AQ679" s="20">
        <v>46234</v>
      </c>
    </row>
    <row r="680" spans="1:43" x14ac:dyDescent="0.3">
      <c r="A680" t="s">
        <v>1703</v>
      </c>
      <c r="B680" t="s">
        <v>1700</v>
      </c>
      <c r="C680">
        <v>6</v>
      </c>
      <c r="D680" t="s">
        <v>255</v>
      </c>
      <c r="E680" t="s">
        <v>716</v>
      </c>
      <c r="F680" t="s">
        <v>717</v>
      </c>
      <c r="G680" t="s">
        <v>215</v>
      </c>
      <c r="H680" t="s">
        <v>214</v>
      </c>
      <c r="I680" t="s">
        <v>832</v>
      </c>
      <c r="J680" t="s">
        <v>725</v>
      </c>
      <c r="K680" t="s">
        <v>833</v>
      </c>
      <c r="L680" t="s">
        <v>719</v>
      </c>
      <c r="M680" t="s">
        <v>720</v>
      </c>
      <c r="N680">
        <v>1</v>
      </c>
      <c r="O680">
        <v>1</v>
      </c>
      <c r="P680">
        <v>1</v>
      </c>
      <c r="Q680">
        <v>1</v>
      </c>
      <c r="R680">
        <v>1</v>
      </c>
      <c r="S680">
        <v>1</v>
      </c>
      <c r="T680">
        <v>0</v>
      </c>
      <c r="U680">
        <v>0</v>
      </c>
      <c r="V680">
        <v>0</v>
      </c>
      <c r="W680" s="1">
        <v>4465562.5</v>
      </c>
      <c r="X680" s="1">
        <v>0</v>
      </c>
      <c r="Y680" s="1">
        <v>0</v>
      </c>
      <c r="Z680" s="1">
        <v>19946.18</v>
      </c>
      <c r="AA680" s="1">
        <v>0</v>
      </c>
      <c r="AB680" s="1">
        <v>0</v>
      </c>
      <c r="AC680" s="1">
        <v>0</v>
      </c>
      <c r="AD680" s="1">
        <v>0</v>
      </c>
      <c r="AE680" s="1">
        <v>4465562.5</v>
      </c>
      <c r="AF680" s="17">
        <v>45070</v>
      </c>
      <c r="AG680" s="17">
        <v>47262</v>
      </c>
      <c r="AH680" s="1">
        <v>4465562.5</v>
      </c>
      <c r="AI680" s="16">
        <f t="shared" si="40"/>
        <v>2.8164383561643835</v>
      </c>
      <c r="AJ680" s="16">
        <f t="shared" si="42"/>
        <v>6.0054794520547947</v>
      </c>
      <c r="AK680" s="19">
        <v>5.3600000000000002E-2</v>
      </c>
      <c r="AL680" s="16">
        <f t="shared" si="41"/>
        <v>2.8164383561643835</v>
      </c>
      <c r="AM680" s="16">
        <f t="shared" si="43"/>
        <v>6.0054794520547947</v>
      </c>
      <c r="AN680" s="19">
        <v>5.3600000000000002E-2</v>
      </c>
      <c r="AO680" t="s">
        <v>721</v>
      </c>
      <c r="AP680" t="s">
        <v>722</v>
      </c>
      <c r="AQ680" s="20">
        <v>46234</v>
      </c>
    </row>
    <row r="681" spans="1:43" x14ac:dyDescent="0.3">
      <c r="A681" t="s">
        <v>1704</v>
      </c>
      <c r="B681" t="s">
        <v>1700</v>
      </c>
      <c r="C681">
        <v>7</v>
      </c>
      <c r="D681" t="s">
        <v>255</v>
      </c>
      <c r="E681" t="s">
        <v>716</v>
      </c>
      <c r="F681" t="s">
        <v>717</v>
      </c>
      <c r="G681" t="s">
        <v>215</v>
      </c>
      <c r="H681" t="s">
        <v>214</v>
      </c>
      <c r="I681" t="s">
        <v>832</v>
      </c>
      <c r="J681" t="s">
        <v>725</v>
      </c>
      <c r="K681" t="s">
        <v>833</v>
      </c>
      <c r="L681" t="s">
        <v>719</v>
      </c>
      <c r="M681" t="s">
        <v>720</v>
      </c>
      <c r="N681">
        <v>1</v>
      </c>
      <c r="O681">
        <v>1</v>
      </c>
      <c r="P681">
        <v>1</v>
      </c>
      <c r="Q681">
        <v>1</v>
      </c>
      <c r="R681">
        <v>1</v>
      </c>
      <c r="S681">
        <v>1</v>
      </c>
      <c r="T681">
        <v>0</v>
      </c>
      <c r="U681">
        <v>0</v>
      </c>
      <c r="V681">
        <v>0</v>
      </c>
      <c r="W681" s="1">
        <v>7655545</v>
      </c>
      <c r="X681" s="1">
        <v>0</v>
      </c>
      <c r="Y681" s="1">
        <v>0</v>
      </c>
      <c r="Z681" s="1">
        <v>35981.06</v>
      </c>
      <c r="AA681" s="1">
        <v>0</v>
      </c>
      <c r="AB681" s="1">
        <v>0</v>
      </c>
      <c r="AC681" s="1">
        <v>0</v>
      </c>
      <c r="AD681" s="1">
        <v>0</v>
      </c>
      <c r="AE681" s="1">
        <v>7655545</v>
      </c>
      <c r="AF681" s="17">
        <v>45070</v>
      </c>
      <c r="AG681" s="17">
        <v>47627</v>
      </c>
      <c r="AH681" s="1">
        <v>7655545</v>
      </c>
      <c r="AI681" s="16">
        <f t="shared" si="40"/>
        <v>3.8164383561643835</v>
      </c>
      <c r="AJ681" s="16">
        <f t="shared" si="42"/>
        <v>7.0054794520547947</v>
      </c>
      <c r="AK681" s="19">
        <v>5.6399999999999999E-2</v>
      </c>
      <c r="AL681" s="16">
        <f t="shared" si="41"/>
        <v>3.8164383561643835</v>
      </c>
      <c r="AM681" s="16">
        <f t="shared" si="43"/>
        <v>7.0054794520547947</v>
      </c>
      <c r="AN681" s="19">
        <v>5.6399999999999999E-2</v>
      </c>
      <c r="AO681" t="s">
        <v>721</v>
      </c>
      <c r="AP681" t="s">
        <v>722</v>
      </c>
      <c r="AQ681" s="20">
        <v>46234</v>
      </c>
    </row>
    <row r="682" spans="1:43" x14ac:dyDescent="0.3">
      <c r="A682" t="s">
        <v>1705</v>
      </c>
      <c r="B682" t="s">
        <v>1700</v>
      </c>
      <c r="C682">
        <v>8</v>
      </c>
      <c r="D682" t="s">
        <v>255</v>
      </c>
      <c r="E682" t="s">
        <v>716</v>
      </c>
      <c r="F682" t="s">
        <v>717</v>
      </c>
      <c r="G682" t="s">
        <v>215</v>
      </c>
      <c r="H682" t="s">
        <v>214</v>
      </c>
      <c r="I682" t="s">
        <v>832</v>
      </c>
      <c r="J682" t="s">
        <v>725</v>
      </c>
      <c r="K682" t="s">
        <v>833</v>
      </c>
      <c r="L682" t="s">
        <v>719</v>
      </c>
      <c r="M682" t="s">
        <v>720</v>
      </c>
      <c r="N682">
        <v>1</v>
      </c>
      <c r="O682">
        <v>1</v>
      </c>
      <c r="P682">
        <v>1</v>
      </c>
      <c r="Q682">
        <v>1</v>
      </c>
      <c r="R682">
        <v>1</v>
      </c>
      <c r="S682">
        <v>1</v>
      </c>
      <c r="T682">
        <v>0</v>
      </c>
      <c r="U682">
        <v>0</v>
      </c>
      <c r="V682">
        <v>0</v>
      </c>
      <c r="W682" s="1">
        <v>1114362.5</v>
      </c>
      <c r="X682" s="1">
        <v>0</v>
      </c>
      <c r="Y682" s="1">
        <v>0</v>
      </c>
      <c r="Z682" s="1">
        <v>5506.81</v>
      </c>
      <c r="AA682" s="1">
        <v>0</v>
      </c>
      <c r="AB682" s="1">
        <v>0</v>
      </c>
      <c r="AC682" s="1">
        <v>0</v>
      </c>
      <c r="AD682" s="1">
        <v>0</v>
      </c>
      <c r="AE682" s="1">
        <v>1114362.5</v>
      </c>
      <c r="AF682" s="17">
        <v>45070</v>
      </c>
      <c r="AG682" s="17">
        <v>47992</v>
      </c>
      <c r="AH682" s="1">
        <v>1114362.5</v>
      </c>
      <c r="AI682" s="16">
        <f t="shared" si="40"/>
        <v>4.816438356164384</v>
      </c>
      <c r="AJ682" s="16">
        <f t="shared" si="42"/>
        <v>8.0054794520547947</v>
      </c>
      <c r="AK682" s="19">
        <v>5.9299999999999999E-2</v>
      </c>
      <c r="AL682" s="16">
        <f t="shared" si="41"/>
        <v>4.816438356164384</v>
      </c>
      <c r="AM682" s="16">
        <f t="shared" si="43"/>
        <v>8.0054794520547947</v>
      </c>
      <c r="AN682" s="19">
        <v>5.9299999999999999E-2</v>
      </c>
      <c r="AO682" t="s">
        <v>721</v>
      </c>
      <c r="AP682" t="s">
        <v>722</v>
      </c>
      <c r="AQ682" s="20">
        <v>46234</v>
      </c>
    </row>
    <row r="683" spans="1:43" x14ac:dyDescent="0.3">
      <c r="A683" t="s">
        <v>1706</v>
      </c>
      <c r="B683" t="s">
        <v>1700</v>
      </c>
      <c r="C683">
        <v>9</v>
      </c>
      <c r="D683" t="s">
        <v>255</v>
      </c>
      <c r="E683" t="s">
        <v>716</v>
      </c>
      <c r="F683" t="s">
        <v>717</v>
      </c>
      <c r="G683" t="s">
        <v>215</v>
      </c>
      <c r="H683" t="s">
        <v>214</v>
      </c>
      <c r="I683" t="s">
        <v>832</v>
      </c>
      <c r="J683" t="s">
        <v>725</v>
      </c>
      <c r="K683" t="s">
        <v>833</v>
      </c>
      <c r="L683" t="s">
        <v>719</v>
      </c>
      <c r="M683" t="s">
        <v>720</v>
      </c>
      <c r="N683">
        <v>1</v>
      </c>
      <c r="O683">
        <v>1</v>
      </c>
      <c r="P683">
        <v>1</v>
      </c>
      <c r="Q683">
        <v>1</v>
      </c>
      <c r="R683">
        <v>1</v>
      </c>
      <c r="S683">
        <v>1</v>
      </c>
      <c r="T683">
        <v>0</v>
      </c>
      <c r="U683">
        <v>0</v>
      </c>
      <c r="V683">
        <v>0</v>
      </c>
      <c r="W683" s="1">
        <v>265500</v>
      </c>
      <c r="X683" s="1">
        <v>0</v>
      </c>
      <c r="Y683" s="1">
        <v>0</v>
      </c>
      <c r="Z683" s="1">
        <v>1373.96</v>
      </c>
      <c r="AA683" s="1">
        <v>0</v>
      </c>
      <c r="AB683" s="1">
        <v>0</v>
      </c>
      <c r="AC683" s="1">
        <v>0</v>
      </c>
      <c r="AD683" s="1">
        <v>0</v>
      </c>
      <c r="AE683" s="1">
        <v>265500</v>
      </c>
      <c r="AF683" s="17">
        <v>45070</v>
      </c>
      <c r="AG683" s="17">
        <v>48358</v>
      </c>
      <c r="AH683" s="1">
        <v>265500</v>
      </c>
      <c r="AI683" s="16">
        <f t="shared" si="40"/>
        <v>5.8191780821917805</v>
      </c>
      <c r="AJ683" s="16">
        <f t="shared" si="42"/>
        <v>9.0082191780821912</v>
      </c>
      <c r="AK683" s="19">
        <v>6.2100000000000002E-2</v>
      </c>
      <c r="AL683" s="16">
        <f t="shared" si="41"/>
        <v>5.8191780821917805</v>
      </c>
      <c r="AM683" s="16">
        <f t="shared" si="43"/>
        <v>9.0082191780821912</v>
      </c>
      <c r="AN683" s="19">
        <v>6.2100000000000002E-2</v>
      </c>
      <c r="AO683" t="s">
        <v>721</v>
      </c>
      <c r="AP683" t="s">
        <v>722</v>
      </c>
      <c r="AQ683" s="20">
        <v>46234</v>
      </c>
    </row>
    <row r="684" spans="1:43" x14ac:dyDescent="0.3">
      <c r="A684" t="s">
        <v>1707</v>
      </c>
      <c r="B684" t="s">
        <v>1708</v>
      </c>
      <c r="C684">
        <v>1</v>
      </c>
      <c r="D684" t="s">
        <v>255</v>
      </c>
      <c r="E684" t="s">
        <v>716</v>
      </c>
      <c r="F684" t="s">
        <v>717</v>
      </c>
      <c r="G684" t="s">
        <v>203</v>
      </c>
      <c r="H684" t="s">
        <v>218</v>
      </c>
      <c r="I684" t="s">
        <v>210</v>
      </c>
      <c r="J684" t="s">
        <v>718</v>
      </c>
      <c r="K684" t="s">
        <v>755</v>
      </c>
      <c r="L684" t="s">
        <v>719</v>
      </c>
      <c r="M684" t="s">
        <v>720</v>
      </c>
      <c r="N684">
        <v>1</v>
      </c>
      <c r="O684">
        <v>1</v>
      </c>
      <c r="P684">
        <v>1</v>
      </c>
      <c r="Q684">
        <v>0</v>
      </c>
      <c r="R684">
        <v>0</v>
      </c>
      <c r="S684">
        <v>1</v>
      </c>
      <c r="T684">
        <v>1</v>
      </c>
      <c r="U684">
        <v>1</v>
      </c>
      <c r="V684">
        <v>0</v>
      </c>
      <c r="W684" s="1">
        <v>200000000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200000000</v>
      </c>
      <c r="AF684" s="17">
        <v>44984</v>
      </c>
      <c r="AG684" s="17">
        <v>48637</v>
      </c>
      <c r="AH684" s="1">
        <v>200000000</v>
      </c>
      <c r="AI684" s="16">
        <f t="shared" si="40"/>
        <v>6.5835616438356164</v>
      </c>
      <c r="AJ684" s="16">
        <f t="shared" si="42"/>
        <v>10.008219178082191</v>
      </c>
      <c r="AK684" s="19">
        <v>7.8262999999999999E-2</v>
      </c>
      <c r="AL684" s="16">
        <f t="shared" si="41"/>
        <v>6.5835616438356164</v>
      </c>
      <c r="AM684" s="16">
        <f t="shared" si="43"/>
        <v>10.008219178082191</v>
      </c>
      <c r="AN684" s="19">
        <v>7.8262999999999999E-2</v>
      </c>
      <c r="AO684" t="s">
        <v>721</v>
      </c>
      <c r="AP684" t="s">
        <v>722</v>
      </c>
      <c r="AQ684" s="20">
        <v>46234</v>
      </c>
    </row>
    <row r="685" spans="1:43" x14ac:dyDescent="0.3">
      <c r="A685" t="s">
        <v>1709</v>
      </c>
      <c r="B685" t="s">
        <v>1710</v>
      </c>
      <c r="C685">
        <v>1</v>
      </c>
      <c r="D685" t="s">
        <v>255</v>
      </c>
      <c r="E685" t="s">
        <v>716</v>
      </c>
      <c r="F685" t="s">
        <v>717</v>
      </c>
      <c r="G685" t="s">
        <v>203</v>
      </c>
      <c r="H685" t="s">
        <v>218</v>
      </c>
      <c r="I685" t="s">
        <v>210</v>
      </c>
      <c r="J685" t="s">
        <v>718</v>
      </c>
      <c r="K685" t="s">
        <v>755</v>
      </c>
      <c r="L685" t="s">
        <v>719</v>
      </c>
      <c r="M685" t="s">
        <v>720</v>
      </c>
      <c r="N685">
        <v>1</v>
      </c>
      <c r="O685">
        <v>1</v>
      </c>
      <c r="P685">
        <v>1</v>
      </c>
      <c r="Q685">
        <v>0</v>
      </c>
      <c r="R685">
        <v>0</v>
      </c>
      <c r="S685">
        <v>1</v>
      </c>
      <c r="T685">
        <v>1</v>
      </c>
      <c r="U685">
        <v>1</v>
      </c>
      <c r="V685">
        <v>0</v>
      </c>
      <c r="W685" s="1">
        <v>200000000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200000000</v>
      </c>
      <c r="AF685" s="17">
        <v>44984</v>
      </c>
      <c r="AG685" s="17">
        <v>48637</v>
      </c>
      <c r="AH685" s="1">
        <v>200000000</v>
      </c>
      <c r="AI685" s="16">
        <f t="shared" si="40"/>
        <v>6.5835616438356164</v>
      </c>
      <c r="AJ685" s="16">
        <f t="shared" si="42"/>
        <v>10.008219178082191</v>
      </c>
      <c r="AK685" s="19">
        <v>7.8262999999999999E-2</v>
      </c>
      <c r="AL685" s="16">
        <f t="shared" si="41"/>
        <v>6.5835616438356164</v>
      </c>
      <c r="AM685" s="16">
        <f t="shared" si="43"/>
        <v>10.008219178082191</v>
      </c>
      <c r="AN685" s="19">
        <v>7.8262999999999999E-2</v>
      </c>
      <c r="AO685" t="s">
        <v>721</v>
      </c>
      <c r="AP685" t="s">
        <v>722</v>
      </c>
      <c r="AQ685" s="20">
        <v>46234</v>
      </c>
    </row>
    <row r="686" spans="1:43" x14ac:dyDescent="0.3">
      <c r="A686" t="s">
        <v>1711</v>
      </c>
      <c r="B686" t="s">
        <v>1712</v>
      </c>
      <c r="C686">
        <v>1</v>
      </c>
      <c r="D686" t="s">
        <v>255</v>
      </c>
      <c r="E686" t="s">
        <v>716</v>
      </c>
      <c r="F686" t="s">
        <v>717</v>
      </c>
      <c r="G686" t="s">
        <v>221</v>
      </c>
      <c r="H686" t="s">
        <v>218</v>
      </c>
      <c r="I686" t="s">
        <v>210</v>
      </c>
      <c r="J686" t="s">
        <v>718</v>
      </c>
      <c r="K686" t="s">
        <v>221</v>
      </c>
      <c r="L686" t="s">
        <v>719</v>
      </c>
      <c r="M686" t="s">
        <v>720</v>
      </c>
      <c r="N686">
        <v>1</v>
      </c>
      <c r="O686">
        <v>1</v>
      </c>
      <c r="P686">
        <v>1</v>
      </c>
      <c r="Q686">
        <v>0</v>
      </c>
      <c r="R686">
        <v>0</v>
      </c>
      <c r="S686">
        <v>1</v>
      </c>
      <c r="T686">
        <v>1</v>
      </c>
      <c r="U686">
        <v>1</v>
      </c>
      <c r="V686">
        <v>0</v>
      </c>
      <c r="W686" s="1">
        <v>14173820.699999999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14173820.699999999</v>
      </c>
      <c r="AF686" s="17">
        <v>44995</v>
      </c>
      <c r="AG686" s="17">
        <v>46822</v>
      </c>
      <c r="AH686" s="1">
        <v>14173820.699999999</v>
      </c>
      <c r="AI686" s="16">
        <f t="shared" si="40"/>
        <v>1.6109589041095891</v>
      </c>
      <c r="AJ686" s="16">
        <f t="shared" si="42"/>
        <v>5.0054794520547947</v>
      </c>
      <c r="AK686" s="19">
        <v>7.1294999999999997E-2</v>
      </c>
      <c r="AL686" s="16">
        <f t="shared" si="41"/>
        <v>1.6109589041095891</v>
      </c>
      <c r="AM686" s="16">
        <f t="shared" si="43"/>
        <v>5.0054794520547947</v>
      </c>
      <c r="AN686" s="19">
        <v>7.1294999999999997E-2</v>
      </c>
      <c r="AO686" t="s">
        <v>721</v>
      </c>
      <c r="AP686" t="s">
        <v>722</v>
      </c>
      <c r="AQ686" s="20">
        <v>46234</v>
      </c>
    </row>
    <row r="687" spans="1:43" x14ac:dyDescent="0.3">
      <c r="A687" t="s">
        <v>1713</v>
      </c>
      <c r="B687" t="s">
        <v>1714</v>
      </c>
      <c r="C687">
        <v>3</v>
      </c>
      <c r="D687" t="s">
        <v>255</v>
      </c>
      <c r="E687" t="s">
        <v>716</v>
      </c>
      <c r="F687" t="s">
        <v>717</v>
      </c>
      <c r="G687" t="s">
        <v>215</v>
      </c>
      <c r="H687" t="s">
        <v>214</v>
      </c>
      <c r="I687" t="s">
        <v>832</v>
      </c>
      <c r="J687" t="s">
        <v>725</v>
      </c>
      <c r="K687" t="s">
        <v>833</v>
      </c>
      <c r="L687" t="s">
        <v>719</v>
      </c>
      <c r="M687" t="s">
        <v>720</v>
      </c>
      <c r="N687">
        <v>1</v>
      </c>
      <c r="O687">
        <v>1</v>
      </c>
      <c r="P687">
        <v>1</v>
      </c>
      <c r="Q687">
        <v>1</v>
      </c>
      <c r="R687">
        <v>1</v>
      </c>
      <c r="S687">
        <v>1</v>
      </c>
      <c r="T687">
        <v>0</v>
      </c>
      <c r="U687">
        <v>0</v>
      </c>
      <c r="V687">
        <v>0</v>
      </c>
      <c r="W687" s="1">
        <v>72865</v>
      </c>
      <c r="X687" s="1">
        <v>0</v>
      </c>
      <c r="Y687" s="1">
        <v>72865</v>
      </c>
      <c r="Z687" s="1">
        <v>261.10000000000002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7">
        <v>45110</v>
      </c>
      <c r="AG687" s="17">
        <v>46206</v>
      </c>
      <c r="AH687" s="1">
        <v>145730</v>
      </c>
      <c r="AI687" s="16">
        <f t="shared" si="40"/>
        <v>-7.6712328767123292E-2</v>
      </c>
      <c r="AJ687" s="16">
        <f t="shared" si="42"/>
        <v>3.0027397260273974</v>
      </c>
      <c r="AK687" s="19">
        <v>4.2999999999999997E-2</v>
      </c>
      <c r="AL687" s="16">
        <f t="shared" si="41"/>
        <v>-7.6712328767123292E-2</v>
      </c>
      <c r="AM687" s="16">
        <f t="shared" si="43"/>
        <v>3.0027397260273974</v>
      </c>
      <c r="AN687" s="19">
        <v>4.2999999999999997E-2</v>
      </c>
      <c r="AO687" t="s">
        <v>721</v>
      </c>
      <c r="AP687" t="s">
        <v>722</v>
      </c>
      <c r="AQ687" s="20">
        <v>46234</v>
      </c>
    </row>
    <row r="688" spans="1:43" x14ac:dyDescent="0.3">
      <c r="A688" t="s">
        <v>1715</v>
      </c>
      <c r="B688" t="s">
        <v>1714</v>
      </c>
      <c r="C688">
        <v>4</v>
      </c>
      <c r="D688" t="s">
        <v>255</v>
      </c>
      <c r="E688" t="s">
        <v>716</v>
      </c>
      <c r="F688" t="s">
        <v>717</v>
      </c>
      <c r="G688" t="s">
        <v>215</v>
      </c>
      <c r="H688" t="s">
        <v>214</v>
      </c>
      <c r="I688" t="s">
        <v>832</v>
      </c>
      <c r="J688" t="s">
        <v>725</v>
      </c>
      <c r="K688" t="s">
        <v>833</v>
      </c>
      <c r="L688" t="s">
        <v>719</v>
      </c>
      <c r="M688" t="s">
        <v>720</v>
      </c>
      <c r="N688">
        <v>1</v>
      </c>
      <c r="O688">
        <v>1</v>
      </c>
      <c r="P688">
        <v>1</v>
      </c>
      <c r="Q688">
        <v>1</v>
      </c>
      <c r="R688">
        <v>1</v>
      </c>
      <c r="S688">
        <v>1</v>
      </c>
      <c r="T688">
        <v>0</v>
      </c>
      <c r="U688">
        <v>0</v>
      </c>
      <c r="V688">
        <v>0</v>
      </c>
      <c r="W688" s="1">
        <v>198240</v>
      </c>
      <c r="X688" s="1">
        <v>0</v>
      </c>
      <c r="Y688" s="1">
        <v>0</v>
      </c>
      <c r="Z688" s="1">
        <v>778.09</v>
      </c>
      <c r="AA688" s="1">
        <v>0</v>
      </c>
      <c r="AB688" s="1">
        <v>0</v>
      </c>
      <c r="AC688" s="1">
        <v>0</v>
      </c>
      <c r="AD688" s="1">
        <v>0</v>
      </c>
      <c r="AE688" s="1">
        <v>198240</v>
      </c>
      <c r="AF688" s="17">
        <v>45110</v>
      </c>
      <c r="AG688" s="17">
        <v>46571</v>
      </c>
      <c r="AH688" s="1">
        <v>198240</v>
      </c>
      <c r="AI688" s="16">
        <f t="shared" si="40"/>
        <v>0.92328767123287669</v>
      </c>
      <c r="AJ688" s="16">
        <f t="shared" si="42"/>
        <v>4.0027397260273974</v>
      </c>
      <c r="AK688" s="19">
        <v>4.7100000000000003E-2</v>
      </c>
      <c r="AL688" s="16">
        <f t="shared" si="41"/>
        <v>0.92328767123287669</v>
      </c>
      <c r="AM688" s="16">
        <f t="shared" si="43"/>
        <v>4.0027397260273974</v>
      </c>
      <c r="AN688" s="19">
        <v>4.7100000000000003E-2</v>
      </c>
      <c r="AO688" t="s">
        <v>721</v>
      </c>
      <c r="AP688" t="s">
        <v>722</v>
      </c>
      <c r="AQ688" s="20">
        <v>46234</v>
      </c>
    </row>
    <row r="689" spans="1:43" x14ac:dyDescent="0.3">
      <c r="A689" t="s">
        <v>1716</v>
      </c>
      <c r="B689" t="s">
        <v>1714</v>
      </c>
      <c r="C689">
        <v>5</v>
      </c>
      <c r="D689" t="s">
        <v>255</v>
      </c>
      <c r="E689" t="s">
        <v>716</v>
      </c>
      <c r="F689" t="s">
        <v>717</v>
      </c>
      <c r="G689" t="s">
        <v>215</v>
      </c>
      <c r="H689" t="s">
        <v>214</v>
      </c>
      <c r="I689" t="s">
        <v>832</v>
      </c>
      <c r="J689" t="s">
        <v>725</v>
      </c>
      <c r="K689" t="s">
        <v>833</v>
      </c>
      <c r="L689" t="s">
        <v>719</v>
      </c>
      <c r="M689" t="s">
        <v>720</v>
      </c>
      <c r="N689">
        <v>1</v>
      </c>
      <c r="O689">
        <v>1</v>
      </c>
      <c r="P689">
        <v>1</v>
      </c>
      <c r="Q689">
        <v>1</v>
      </c>
      <c r="R689">
        <v>1</v>
      </c>
      <c r="S689">
        <v>1</v>
      </c>
      <c r="T689">
        <v>0</v>
      </c>
      <c r="U689">
        <v>0</v>
      </c>
      <c r="V689">
        <v>0</v>
      </c>
      <c r="W689" s="1">
        <v>2892917.5</v>
      </c>
      <c r="X689" s="1">
        <v>0</v>
      </c>
      <c r="Y689" s="1">
        <v>0</v>
      </c>
      <c r="Z689" s="1">
        <v>12222.58</v>
      </c>
      <c r="AA689" s="1">
        <v>0</v>
      </c>
      <c r="AB689" s="1">
        <v>0</v>
      </c>
      <c r="AC689" s="1">
        <v>0</v>
      </c>
      <c r="AD689" s="1">
        <v>0</v>
      </c>
      <c r="AE689" s="1">
        <v>2892917.5</v>
      </c>
      <c r="AF689" s="17">
        <v>45110</v>
      </c>
      <c r="AG689" s="17">
        <v>46937</v>
      </c>
      <c r="AH689" s="1">
        <v>2892917.5</v>
      </c>
      <c r="AI689" s="16">
        <f t="shared" si="40"/>
        <v>1.9260273972602739</v>
      </c>
      <c r="AJ689" s="16">
        <f t="shared" si="42"/>
        <v>5.0054794520547947</v>
      </c>
      <c r="AK689" s="19">
        <v>5.0700000000000002E-2</v>
      </c>
      <c r="AL689" s="16">
        <f t="shared" si="41"/>
        <v>1.9260273972602739</v>
      </c>
      <c r="AM689" s="16">
        <f t="shared" si="43"/>
        <v>5.0054794520547947</v>
      </c>
      <c r="AN689" s="19">
        <v>5.0700000000000002E-2</v>
      </c>
      <c r="AO689" t="s">
        <v>721</v>
      </c>
      <c r="AP689" t="s">
        <v>722</v>
      </c>
      <c r="AQ689" s="20">
        <v>46234</v>
      </c>
    </row>
    <row r="690" spans="1:43" x14ac:dyDescent="0.3">
      <c r="A690" t="s">
        <v>1717</v>
      </c>
      <c r="B690" t="s">
        <v>1714</v>
      </c>
      <c r="C690">
        <v>6</v>
      </c>
      <c r="D690" t="s">
        <v>255</v>
      </c>
      <c r="E690" t="s">
        <v>716</v>
      </c>
      <c r="F690" t="s">
        <v>717</v>
      </c>
      <c r="G690" t="s">
        <v>215</v>
      </c>
      <c r="H690" t="s">
        <v>214</v>
      </c>
      <c r="I690" t="s">
        <v>832</v>
      </c>
      <c r="J690" t="s">
        <v>725</v>
      </c>
      <c r="K690" t="s">
        <v>833</v>
      </c>
      <c r="L690" t="s">
        <v>719</v>
      </c>
      <c r="M690" t="s">
        <v>720</v>
      </c>
      <c r="N690">
        <v>1</v>
      </c>
      <c r="O690">
        <v>1</v>
      </c>
      <c r="P690">
        <v>1</v>
      </c>
      <c r="Q690">
        <v>1</v>
      </c>
      <c r="R690">
        <v>1</v>
      </c>
      <c r="S690">
        <v>1</v>
      </c>
      <c r="T690">
        <v>0</v>
      </c>
      <c r="U690">
        <v>0</v>
      </c>
      <c r="V690">
        <v>0</v>
      </c>
      <c r="W690" s="1">
        <v>11498657.5</v>
      </c>
      <c r="X690" s="1">
        <v>0</v>
      </c>
      <c r="Y690" s="1">
        <v>0</v>
      </c>
      <c r="Z690" s="1">
        <v>51360.67</v>
      </c>
      <c r="AA690" s="1">
        <v>0</v>
      </c>
      <c r="AB690" s="1">
        <v>0</v>
      </c>
      <c r="AC690" s="1">
        <v>0</v>
      </c>
      <c r="AD690" s="1">
        <v>0</v>
      </c>
      <c r="AE690" s="1">
        <v>11498657.5</v>
      </c>
      <c r="AF690" s="17">
        <v>45110</v>
      </c>
      <c r="AG690" s="17">
        <v>47302</v>
      </c>
      <c r="AH690" s="1">
        <v>11498657.5</v>
      </c>
      <c r="AI690" s="16">
        <f t="shared" si="40"/>
        <v>2.9260273972602739</v>
      </c>
      <c r="AJ690" s="16">
        <f t="shared" si="42"/>
        <v>6.0054794520547947</v>
      </c>
      <c r="AK690" s="19">
        <v>5.3600000000000002E-2</v>
      </c>
      <c r="AL690" s="16">
        <f t="shared" si="41"/>
        <v>2.9260273972602739</v>
      </c>
      <c r="AM690" s="16">
        <f t="shared" si="43"/>
        <v>6.0054794520547947</v>
      </c>
      <c r="AN690" s="19">
        <v>5.3600000000000002E-2</v>
      </c>
      <c r="AO690" t="s">
        <v>721</v>
      </c>
      <c r="AP690" t="s">
        <v>722</v>
      </c>
      <c r="AQ690" s="20">
        <v>46234</v>
      </c>
    </row>
    <row r="691" spans="1:43" x14ac:dyDescent="0.3">
      <c r="A691" t="s">
        <v>1718</v>
      </c>
      <c r="B691" t="s">
        <v>1719</v>
      </c>
      <c r="C691">
        <v>1</v>
      </c>
      <c r="D691" t="s">
        <v>255</v>
      </c>
      <c r="E691" t="s">
        <v>716</v>
      </c>
      <c r="F691" t="s">
        <v>717</v>
      </c>
      <c r="G691" t="s">
        <v>203</v>
      </c>
      <c r="H691" t="s">
        <v>218</v>
      </c>
      <c r="I691" t="s">
        <v>210</v>
      </c>
      <c r="J691" t="s">
        <v>718</v>
      </c>
      <c r="K691" t="s">
        <v>755</v>
      </c>
      <c r="L691" t="s">
        <v>719</v>
      </c>
      <c r="M691" t="s">
        <v>720</v>
      </c>
      <c r="N691">
        <v>1</v>
      </c>
      <c r="O691">
        <v>1</v>
      </c>
      <c r="P691">
        <v>1</v>
      </c>
      <c r="Q691">
        <v>0</v>
      </c>
      <c r="R691">
        <v>0</v>
      </c>
      <c r="S691">
        <v>1</v>
      </c>
      <c r="T691">
        <v>1</v>
      </c>
      <c r="U691">
        <v>1</v>
      </c>
      <c r="V691">
        <v>0</v>
      </c>
      <c r="W691" s="1">
        <v>200000000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200000000</v>
      </c>
      <c r="AF691" s="17">
        <v>44984</v>
      </c>
      <c r="AG691" s="17">
        <v>48637</v>
      </c>
      <c r="AH691" s="1">
        <v>200000000</v>
      </c>
      <c r="AI691" s="16">
        <f t="shared" si="40"/>
        <v>6.5835616438356164</v>
      </c>
      <c r="AJ691" s="16">
        <f t="shared" si="42"/>
        <v>10.008219178082191</v>
      </c>
      <c r="AK691" s="19">
        <v>7.8262999999999999E-2</v>
      </c>
      <c r="AL691" s="16">
        <f t="shared" si="41"/>
        <v>6.5835616438356164</v>
      </c>
      <c r="AM691" s="16">
        <f t="shared" si="43"/>
        <v>10.008219178082191</v>
      </c>
      <c r="AN691" s="19">
        <v>7.8262999999999999E-2</v>
      </c>
      <c r="AO691" t="s">
        <v>721</v>
      </c>
      <c r="AP691" t="s">
        <v>722</v>
      </c>
      <c r="AQ691" s="20">
        <v>46234</v>
      </c>
    </row>
    <row r="692" spans="1:43" x14ac:dyDescent="0.3">
      <c r="A692" t="s">
        <v>1720</v>
      </c>
      <c r="B692" t="s">
        <v>1721</v>
      </c>
      <c r="C692">
        <v>1</v>
      </c>
      <c r="D692" t="s">
        <v>255</v>
      </c>
      <c r="E692" t="s">
        <v>716</v>
      </c>
      <c r="F692" t="s">
        <v>717</v>
      </c>
      <c r="G692" t="s">
        <v>213</v>
      </c>
      <c r="H692" t="s">
        <v>214</v>
      </c>
      <c r="I692" t="s">
        <v>724</v>
      </c>
      <c r="J692" t="s">
        <v>725</v>
      </c>
      <c r="K692" t="s">
        <v>726</v>
      </c>
      <c r="L692" t="s">
        <v>719</v>
      </c>
      <c r="M692" t="s">
        <v>720</v>
      </c>
      <c r="N692">
        <v>1</v>
      </c>
      <c r="O692">
        <v>1</v>
      </c>
      <c r="P692">
        <v>1</v>
      </c>
      <c r="Q692">
        <v>1</v>
      </c>
      <c r="R692">
        <v>1</v>
      </c>
      <c r="S692">
        <v>1</v>
      </c>
      <c r="T692">
        <v>0</v>
      </c>
      <c r="U692">
        <v>0</v>
      </c>
      <c r="V692">
        <v>0</v>
      </c>
      <c r="W692" s="1">
        <v>2296720.37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2296720.37</v>
      </c>
      <c r="AF692" s="17">
        <v>44995</v>
      </c>
      <c r="AG692" s="17">
        <v>46822</v>
      </c>
      <c r="AH692" s="1">
        <v>2296720.37</v>
      </c>
      <c r="AI692" s="16">
        <f t="shared" si="40"/>
        <v>1.6109589041095891</v>
      </c>
      <c r="AJ692" s="16">
        <f t="shared" si="42"/>
        <v>5.0054794520547947</v>
      </c>
      <c r="AK692" s="19">
        <v>7.1294999999999997E-2</v>
      </c>
      <c r="AL692" s="16">
        <f t="shared" si="41"/>
        <v>1.6109589041095891</v>
      </c>
      <c r="AM692" s="16">
        <f t="shared" si="43"/>
        <v>5.0054794520547947</v>
      </c>
      <c r="AN692" s="19">
        <v>7.1294999999999997E-2</v>
      </c>
      <c r="AO692" t="s">
        <v>721</v>
      </c>
      <c r="AP692" t="s">
        <v>722</v>
      </c>
      <c r="AQ692" s="20">
        <v>46234</v>
      </c>
    </row>
    <row r="693" spans="1:43" x14ac:dyDescent="0.3">
      <c r="A693" t="s">
        <v>1722</v>
      </c>
      <c r="B693" t="s">
        <v>1723</v>
      </c>
      <c r="C693">
        <v>1</v>
      </c>
      <c r="D693" t="s">
        <v>255</v>
      </c>
      <c r="E693" t="s">
        <v>716</v>
      </c>
      <c r="F693" t="s">
        <v>717</v>
      </c>
      <c r="G693" t="s">
        <v>213</v>
      </c>
      <c r="H693" t="s">
        <v>214</v>
      </c>
      <c r="I693" t="s">
        <v>724</v>
      </c>
      <c r="J693" t="s">
        <v>725</v>
      </c>
      <c r="K693" t="s">
        <v>726</v>
      </c>
      <c r="L693" t="s">
        <v>719</v>
      </c>
      <c r="M693" t="s">
        <v>720</v>
      </c>
      <c r="N693">
        <v>1</v>
      </c>
      <c r="O693">
        <v>1</v>
      </c>
      <c r="P693">
        <v>1</v>
      </c>
      <c r="Q693">
        <v>1</v>
      </c>
      <c r="R693">
        <v>1</v>
      </c>
      <c r="S693">
        <v>1</v>
      </c>
      <c r="T693">
        <v>0</v>
      </c>
      <c r="U693">
        <v>0</v>
      </c>
      <c r="V693">
        <v>0</v>
      </c>
      <c r="W693" s="1">
        <v>3690219.5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3690219.5</v>
      </c>
      <c r="AF693" s="17">
        <v>44995</v>
      </c>
      <c r="AG693" s="17">
        <v>46822</v>
      </c>
      <c r="AH693" s="1">
        <v>3690219.5</v>
      </c>
      <c r="AI693" s="16">
        <f t="shared" si="40"/>
        <v>1.6109589041095891</v>
      </c>
      <c r="AJ693" s="16">
        <f t="shared" si="42"/>
        <v>5.0054794520547947</v>
      </c>
      <c r="AK693" s="19">
        <v>7.1294999999999997E-2</v>
      </c>
      <c r="AL693" s="16">
        <f t="shared" si="41"/>
        <v>1.6109589041095891</v>
      </c>
      <c r="AM693" s="16">
        <f t="shared" si="43"/>
        <v>5.0054794520547947</v>
      </c>
      <c r="AN693" s="19">
        <v>7.1294999999999997E-2</v>
      </c>
      <c r="AO693" t="s">
        <v>721</v>
      </c>
      <c r="AP693" t="s">
        <v>722</v>
      </c>
      <c r="AQ693" s="20">
        <v>46234</v>
      </c>
    </row>
    <row r="694" spans="1:43" x14ac:dyDescent="0.3">
      <c r="A694" t="s">
        <v>1724</v>
      </c>
      <c r="B694" t="s">
        <v>1725</v>
      </c>
      <c r="C694">
        <v>1</v>
      </c>
      <c r="D694" t="s">
        <v>255</v>
      </c>
      <c r="E694" t="s">
        <v>716</v>
      </c>
      <c r="F694" t="s">
        <v>717</v>
      </c>
      <c r="G694" t="s">
        <v>213</v>
      </c>
      <c r="H694" t="s">
        <v>214</v>
      </c>
      <c r="I694" t="s">
        <v>724</v>
      </c>
      <c r="J694" t="s">
        <v>725</v>
      </c>
      <c r="K694" t="s">
        <v>726</v>
      </c>
      <c r="L694" t="s">
        <v>719</v>
      </c>
      <c r="M694" t="s">
        <v>720</v>
      </c>
      <c r="N694">
        <v>1</v>
      </c>
      <c r="O694">
        <v>1</v>
      </c>
      <c r="P694">
        <v>1</v>
      </c>
      <c r="Q694">
        <v>1</v>
      </c>
      <c r="R694">
        <v>1</v>
      </c>
      <c r="S694">
        <v>1</v>
      </c>
      <c r="T694">
        <v>0</v>
      </c>
      <c r="U694">
        <v>0</v>
      </c>
      <c r="V694">
        <v>0</v>
      </c>
      <c r="W694" s="1">
        <v>2864683.39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2864683.39</v>
      </c>
      <c r="AF694" s="17">
        <v>45000</v>
      </c>
      <c r="AG694" s="17">
        <v>47192</v>
      </c>
      <c r="AH694" s="1">
        <v>2864683.39</v>
      </c>
      <c r="AI694" s="16">
        <f t="shared" si="40"/>
        <v>2.6246575342465754</v>
      </c>
      <c r="AJ694" s="16">
        <f t="shared" si="42"/>
        <v>6.0054794520547947</v>
      </c>
      <c r="AK694" s="19">
        <v>7.3772000000000004E-2</v>
      </c>
      <c r="AL694" s="16">
        <f t="shared" si="41"/>
        <v>2.6246575342465754</v>
      </c>
      <c r="AM694" s="16">
        <f t="shared" si="43"/>
        <v>6.0054794520547947</v>
      </c>
      <c r="AN694" s="19">
        <v>7.3772000000000004E-2</v>
      </c>
      <c r="AO694" t="s">
        <v>721</v>
      </c>
      <c r="AP694" t="s">
        <v>722</v>
      </c>
      <c r="AQ694" s="20">
        <v>46234</v>
      </c>
    </row>
    <row r="695" spans="1:43" x14ac:dyDescent="0.3">
      <c r="A695" t="s">
        <v>1726</v>
      </c>
      <c r="B695" t="s">
        <v>1727</v>
      </c>
      <c r="C695">
        <v>10</v>
      </c>
      <c r="D695" t="s">
        <v>255</v>
      </c>
      <c r="E695" t="s">
        <v>716</v>
      </c>
      <c r="F695" t="s">
        <v>717</v>
      </c>
      <c r="G695" t="s">
        <v>215</v>
      </c>
      <c r="H695" t="s">
        <v>214</v>
      </c>
      <c r="I695" t="s">
        <v>832</v>
      </c>
      <c r="J695" t="s">
        <v>725</v>
      </c>
      <c r="K695" t="s">
        <v>833</v>
      </c>
      <c r="L695" t="s">
        <v>719</v>
      </c>
      <c r="M695" t="s">
        <v>720</v>
      </c>
      <c r="N695">
        <v>1</v>
      </c>
      <c r="O695">
        <v>1</v>
      </c>
      <c r="P695">
        <v>1</v>
      </c>
      <c r="Q695">
        <v>1</v>
      </c>
      <c r="R695">
        <v>1</v>
      </c>
      <c r="S695">
        <v>1</v>
      </c>
      <c r="T695">
        <v>0</v>
      </c>
      <c r="U695">
        <v>0</v>
      </c>
      <c r="V695">
        <v>0</v>
      </c>
      <c r="W695" s="1">
        <v>1392547.5</v>
      </c>
      <c r="X695" s="1">
        <v>0</v>
      </c>
      <c r="Y695" s="1">
        <v>0</v>
      </c>
      <c r="Z695" s="1">
        <v>7542.97</v>
      </c>
      <c r="AA695" s="1">
        <v>0</v>
      </c>
      <c r="AB695" s="1">
        <v>0</v>
      </c>
      <c r="AC695" s="1">
        <v>0</v>
      </c>
      <c r="AD695" s="1">
        <v>0</v>
      </c>
      <c r="AE695" s="1">
        <v>1392547.5</v>
      </c>
      <c r="AF695" s="17">
        <v>45118</v>
      </c>
      <c r="AG695" s="17">
        <v>48771</v>
      </c>
      <c r="AH695" s="1">
        <v>1392547.5</v>
      </c>
      <c r="AI695" s="16">
        <f t="shared" si="40"/>
        <v>6.9506849315068493</v>
      </c>
      <c r="AJ695" s="16">
        <f t="shared" si="42"/>
        <v>10.008219178082191</v>
      </c>
      <c r="AK695" s="19">
        <v>6.5000000000000002E-2</v>
      </c>
      <c r="AL695" s="16">
        <f t="shared" si="41"/>
        <v>6.9506849315068493</v>
      </c>
      <c r="AM695" s="16">
        <f t="shared" si="43"/>
        <v>10.008219178082191</v>
      </c>
      <c r="AN695" s="19">
        <v>6.5000000000000002E-2</v>
      </c>
      <c r="AO695" t="s">
        <v>721</v>
      </c>
      <c r="AP695" t="s">
        <v>722</v>
      </c>
      <c r="AQ695" s="20">
        <v>46234</v>
      </c>
    </row>
    <row r="696" spans="1:43" x14ac:dyDescent="0.3">
      <c r="A696" t="s">
        <v>1728</v>
      </c>
      <c r="B696" t="s">
        <v>1727</v>
      </c>
      <c r="C696">
        <v>3</v>
      </c>
      <c r="D696" t="s">
        <v>255</v>
      </c>
      <c r="E696" t="s">
        <v>716</v>
      </c>
      <c r="F696" t="s">
        <v>717</v>
      </c>
      <c r="G696" t="s">
        <v>215</v>
      </c>
      <c r="H696" t="s">
        <v>214</v>
      </c>
      <c r="I696" t="s">
        <v>832</v>
      </c>
      <c r="J696" t="s">
        <v>725</v>
      </c>
      <c r="K696" t="s">
        <v>833</v>
      </c>
      <c r="L696" t="s">
        <v>719</v>
      </c>
      <c r="M696" t="s">
        <v>720</v>
      </c>
      <c r="N696">
        <v>1</v>
      </c>
      <c r="O696">
        <v>1</v>
      </c>
      <c r="P696">
        <v>1</v>
      </c>
      <c r="Q696">
        <v>1</v>
      </c>
      <c r="R696">
        <v>1</v>
      </c>
      <c r="S696">
        <v>1</v>
      </c>
      <c r="T696">
        <v>0</v>
      </c>
      <c r="U696">
        <v>0</v>
      </c>
      <c r="V696">
        <v>0</v>
      </c>
      <c r="W696" s="1">
        <v>82821.25</v>
      </c>
      <c r="X696" s="1">
        <v>0</v>
      </c>
      <c r="Y696" s="1">
        <v>82821.25</v>
      </c>
      <c r="Z696" s="1">
        <v>296.77999999999997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7">
        <v>45118</v>
      </c>
      <c r="AG696" s="17">
        <v>46214</v>
      </c>
      <c r="AH696" s="1">
        <v>165642.5</v>
      </c>
      <c r="AI696" s="16">
        <f t="shared" si="40"/>
        <v>-5.4794520547945202E-2</v>
      </c>
      <c r="AJ696" s="16">
        <f t="shared" si="42"/>
        <v>3.0027397260273974</v>
      </c>
      <c r="AK696" s="19">
        <v>4.2999999999999997E-2</v>
      </c>
      <c r="AL696" s="16">
        <f t="shared" si="41"/>
        <v>-5.4794520547945202E-2</v>
      </c>
      <c r="AM696" s="16">
        <f t="shared" si="43"/>
        <v>3.0027397260273974</v>
      </c>
      <c r="AN696" s="19">
        <v>4.2999999999999997E-2</v>
      </c>
      <c r="AO696" t="s">
        <v>721</v>
      </c>
      <c r="AP696" t="s">
        <v>722</v>
      </c>
      <c r="AQ696" s="20">
        <v>46234</v>
      </c>
    </row>
    <row r="697" spans="1:43" x14ac:dyDescent="0.3">
      <c r="A697" t="s">
        <v>1729</v>
      </c>
      <c r="B697" t="s">
        <v>1727</v>
      </c>
      <c r="C697">
        <v>4</v>
      </c>
      <c r="D697" t="s">
        <v>255</v>
      </c>
      <c r="E697" t="s">
        <v>716</v>
      </c>
      <c r="F697" t="s">
        <v>717</v>
      </c>
      <c r="G697" t="s">
        <v>215</v>
      </c>
      <c r="H697" t="s">
        <v>214</v>
      </c>
      <c r="I697" t="s">
        <v>832</v>
      </c>
      <c r="J697" t="s">
        <v>725</v>
      </c>
      <c r="K697" t="s">
        <v>833</v>
      </c>
      <c r="L697" t="s">
        <v>719</v>
      </c>
      <c r="M697" t="s">
        <v>720</v>
      </c>
      <c r="N697">
        <v>1</v>
      </c>
      <c r="O697">
        <v>1</v>
      </c>
      <c r="P697">
        <v>1</v>
      </c>
      <c r="Q697">
        <v>1</v>
      </c>
      <c r="R697">
        <v>1</v>
      </c>
      <c r="S697">
        <v>1</v>
      </c>
      <c r="T697">
        <v>0</v>
      </c>
      <c r="U697">
        <v>0</v>
      </c>
      <c r="V697">
        <v>0</v>
      </c>
      <c r="W697" s="1">
        <v>89827.5</v>
      </c>
      <c r="X697" s="1">
        <v>0</v>
      </c>
      <c r="Y697" s="1">
        <v>0</v>
      </c>
      <c r="Z697" s="1">
        <v>352.57</v>
      </c>
      <c r="AA697" s="1">
        <v>0</v>
      </c>
      <c r="AB697" s="1">
        <v>0</v>
      </c>
      <c r="AC697" s="1">
        <v>0</v>
      </c>
      <c r="AD697" s="1">
        <v>0</v>
      </c>
      <c r="AE697" s="1">
        <v>89827.5</v>
      </c>
      <c r="AF697" s="17">
        <v>45118</v>
      </c>
      <c r="AG697" s="17">
        <v>46579</v>
      </c>
      <c r="AH697" s="1">
        <v>89827.5</v>
      </c>
      <c r="AI697" s="16">
        <f t="shared" si="40"/>
        <v>0.9452054794520548</v>
      </c>
      <c r="AJ697" s="16">
        <f t="shared" si="42"/>
        <v>4.0027397260273974</v>
      </c>
      <c r="AK697" s="19">
        <v>4.7100000000000003E-2</v>
      </c>
      <c r="AL697" s="16">
        <f t="shared" si="41"/>
        <v>0.9452054794520548</v>
      </c>
      <c r="AM697" s="16">
        <f t="shared" si="43"/>
        <v>4.0027397260273974</v>
      </c>
      <c r="AN697" s="19">
        <v>4.7100000000000003E-2</v>
      </c>
      <c r="AO697" t="s">
        <v>721</v>
      </c>
      <c r="AP697" t="s">
        <v>722</v>
      </c>
      <c r="AQ697" s="20">
        <v>46234</v>
      </c>
    </row>
    <row r="698" spans="1:43" x14ac:dyDescent="0.3">
      <c r="A698" t="s">
        <v>1730</v>
      </c>
      <c r="B698" t="s">
        <v>1727</v>
      </c>
      <c r="C698">
        <v>5</v>
      </c>
      <c r="D698" t="s">
        <v>255</v>
      </c>
      <c r="E698" t="s">
        <v>716</v>
      </c>
      <c r="F698" t="s">
        <v>717</v>
      </c>
      <c r="G698" t="s">
        <v>215</v>
      </c>
      <c r="H698" t="s">
        <v>214</v>
      </c>
      <c r="I698" t="s">
        <v>832</v>
      </c>
      <c r="J698" t="s">
        <v>725</v>
      </c>
      <c r="K698" t="s">
        <v>833</v>
      </c>
      <c r="L698" t="s">
        <v>719</v>
      </c>
      <c r="M698" t="s">
        <v>720</v>
      </c>
      <c r="N698">
        <v>1</v>
      </c>
      <c r="O698">
        <v>1</v>
      </c>
      <c r="P698">
        <v>1</v>
      </c>
      <c r="Q698">
        <v>1</v>
      </c>
      <c r="R698">
        <v>1</v>
      </c>
      <c r="S698">
        <v>1</v>
      </c>
      <c r="T698">
        <v>0</v>
      </c>
      <c r="U698">
        <v>0</v>
      </c>
      <c r="V698">
        <v>0</v>
      </c>
      <c r="W698" s="1">
        <v>162840</v>
      </c>
      <c r="X698" s="1">
        <v>0</v>
      </c>
      <c r="Y698" s="1">
        <v>0</v>
      </c>
      <c r="Z698" s="1">
        <v>688</v>
      </c>
      <c r="AA698" s="1">
        <v>0</v>
      </c>
      <c r="AB698" s="1">
        <v>0</v>
      </c>
      <c r="AC698" s="1">
        <v>0</v>
      </c>
      <c r="AD698" s="1">
        <v>0</v>
      </c>
      <c r="AE698" s="1">
        <v>162840</v>
      </c>
      <c r="AF698" s="17">
        <v>45118</v>
      </c>
      <c r="AG698" s="17">
        <v>46945</v>
      </c>
      <c r="AH698" s="1">
        <v>162840</v>
      </c>
      <c r="AI698" s="16">
        <f t="shared" si="40"/>
        <v>1.9479452054794522</v>
      </c>
      <c r="AJ698" s="16">
        <f t="shared" si="42"/>
        <v>5.0054794520547947</v>
      </c>
      <c r="AK698" s="19">
        <v>5.0700000000000002E-2</v>
      </c>
      <c r="AL698" s="16">
        <f t="shared" si="41"/>
        <v>1.9479452054794522</v>
      </c>
      <c r="AM698" s="16">
        <f t="shared" si="43"/>
        <v>5.0054794520547947</v>
      </c>
      <c r="AN698" s="19">
        <v>5.0700000000000002E-2</v>
      </c>
      <c r="AO698" t="s">
        <v>721</v>
      </c>
      <c r="AP698" t="s">
        <v>722</v>
      </c>
      <c r="AQ698" s="20">
        <v>46234</v>
      </c>
    </row>
    <row r="699" spans="1:43" x14ac:dyDescent="0.3">
      <c r="A699" t="s">
        <v>1731</v>
      </c>
      <c r="B699" t="s">
        <v>1727</v>
      </c>
      <c r="C699">
        <v>6</v>
      </c>
      <c r="D699" t="s">
        <v>255</v>
      </c>
      <c r="E699" t="s">
        <v>716</v>
      </c>
      <c r="F699" t="s">
        <v>717</v>
      </c>
      <c r="G699" t="s">
        <v>215</v>
      </c>
      <c r="H699" t="s">
        <v>214</v>
      </c>
      <c r="I699" t="s">
        <v>832</v>
      </c>
      <c r="J699" t="s">
        <v>725</v>
      </c>
      <c r="K699" t="s">
        <v>833</v>
      </c>
      <c r="L699" t="s">
        <v>719</v>
      </c>
      <c r="M699" t="s">
        <v>720</v>
      </c>
      <c r="N699">
        <v>1</v>
      </c>
      <c r="O699">
        <v>1</v>
      </c>
      <c r="P699">
        <v>1</v>
      </c>
      <c r="Q699">
        <v>1</v>
      </c>
      <c r="R699">
        <v>1</v>
      </c>
      <c r="S699">
        <v>1</v>
      </c>
      <c r="T699">
        <v>0</v>
      </c>
      <c r="U699">
        <v>0</v>
      </c>
      <c r="V699">
        <v>0</v>
      </c>
      <c r="W699" s="1">
        <v>93367.5</v>
      </c>
      <c r="X699" s="1">
        <v>0</v>
      </c>
      <c r="Y699" s="1">
        <v>0</v>
      </c>
      <c r="Z699" s="1">
        <v>417.04</v>
      </c>
      <c r="AA699" s="1">
        <v>0</v>
      </c>
      <c r="AB699" s="1">
        <v>0</v>
      </c>
      <c r="AC699" s="1">
        <v>0</v>
      </c>
      <c r="AD699" s="1">
        <v>0</v>
      </c>
      <c r="AE699" s="1">
        <v>93367.5</v>
      </c>
      <c r="AF699" s="17">
        <v>45118</v>
      </c>
      <c r="AG699" s="17">
        <v>47310</v>
      </c>
      <c r="AH699" s="1">
        <v>93367.5</v>
      </c>
      <c r="AI699" s="16">
        <f t="shared" si="40"/>
        <v>2.9479452054794519</v>
      </c>
      <c r="AJ699" s="16">
        <f t="shared" si="42"/>
        <v>6.0054794520547947</v>
      </c>
      <c r="AK699" s="19">
        <v>5.3600000000000002E-2</v>
      </c>
      <c r="AL699" s="16">
        <f t="shared" si="41"/>
        <v>2.9479452054794519</v>
      </c>
      <c r="AM699" s="16">
        <f t="shared" si="43"/>
        <v>6.0054794520547947</v>
      </c>
      <c r="AN699" s="19">
        <v>5.3600000000000002E-2</v>
      </c>
      <c r="AO699" t="s">
        <v>721</v>
      </c>
      <c r="AP699" t="s">
        <v>722</v>
      </c>
      <c r="AQ699" s="20">
        <v>46234</v>
      </c>
    </row>
    <row r="700" spans="1:43" x14ac:dyDescent="0.3">
      <c r="A700" t="s">
        <v>1732</v>
      </c>
      <c r="B700" t="s">
        <v>1727</v>
      </c>
      <c r="C700">
        <v>7</v>
      </c>
      <c r="D700" t="s">
        <v>255</v>
      </c>
      <c r="E700" t="s">
        <v>716</v>
      </c>
      <c r="F700" t="s">
        <v>717</v>
      </c>
      <c r="G700" t="s">
        <v>215</v>
      </c>
      <c r="H700" t="s">
        <v>214</v>
      </c>
      <c r="I700" t="s">
        <v>832</v>
      </c>
      <c r="J700" t="s">
        <v>725</v>
      </c>
      <c r="K700" t="s">
        <v>833</v>
      </c>
      <c r="L700" t="s">
        <v>719</v>
      </c>
      <c r="M700" t="s">
        <v>720</v>
      </c>
      <c r="N700">
        <v>1</v>
      </c>
      <c r="O700">
        <v>1</v>
      </c>
      <c r="P700">
        <v>1</v>
      </c>
      <c r="Q700">
        <v>1</v>
      </c>
      <c r="R700">
        <v>1</v>
      </c>
      <c r="S700">
        <v>1</v>
      </c>
      <c r="T700">
        <v>0</v>
      </c>
      <c r="U700">
        <v>0</v>
      </c>
      <c r="V700">
        <v>0</v>
      </c>
      <c r="W700" s="1">
        <v>99710</v>
      </c>
      <c r="X700" s="1">
        <v>0</v>
      </c>
      <c r="Y700" s="1">
        <v>0</v>
      </c>
      <c r="Z700" s="1">
        <v>468.64</v>
      </c>
      <c r="AA700" s="1">
        <v>0</v>
      </c>
      <c r="AB700" s="1">
        <v>0</v>
      </c>
      <c r="AC700" s="1">
        <v>0</v>
      </c>
      <c r="AD700" s="1">
        <v>0</v>
      </c>
      <c r="AE700" s="1">
        <v>99710</v>
      </c>
      <c r="AF700" s="17">
        <v>45118</v>
      </c>
      <c r="AG700" s="17">
        <v>47675</v>
      </c>
      <c r="AH700" s="1">
        <v>99710</v>
      </c>
      <c r="AI700" s="16">
        <f t="shared" si="40"/>
        <v>3.9479452054794519</v>
      </c>
      <c r="AJ700" s="16">
        <f t="shared" si="42"/>
        <v>7.0054794520547947</v>
      </c>
      <c r="AK700" s="19">
        <v>5.6399999999999999E-2</v>
      </c>
      <c r="AL700" s="16">
        <f t="shared" si="41"/>
        <v>3.9479452054794519</v>
      </c>
      <c r="AM700" s="16">
        <f t="shared" si="43"/>
        <v>7.0054794520547947</v>
      </c>
      <c r="AN700" s="19">
        <v>5.6399999999999999E-2</v>
      </c>
      <c r="AO700" t="s">
        <v>721</v>
      </c>
      <c r="AP700" t="s">
        <v>722</v>
      </c>
      <c r="AQ700" s="20">
        <v>46234</v>
      </c>
    </row>
    <row r="701" spans="1:43" x14ac:dyDescent="0.3">
      <c r="A701" t="s">
        <v>1733</v>
      </c>
      <c r="B701" t="s">
        <v>1727</v>
      </c>
      <c r="C701">
        <v>8</v>
      </c>
      <c r="D701" t="s">
        <v>255</v>
      </c>
      <c r="E701" t="s">
        <v>716</v>
      </c>
      <c r="F701" t="s">
        <v>717</v>
      </c>
      <c r="G701" t="s">
        <v>215</v>
      </c>
      <c r="H701" t="s">
        <v>214</v>
      </c>
      <c r="I701" t="s">
        <v>832</v>
      </c>
      <c r="J701" t="s">
        <v>725</v>
      </c>
      <c r="K701" t="s">
        <v>833</v>
      </c>
      <c r="L701" t="s">
        <v>719</v>
      </c>
      <c r="M701" t="s">
        <v>720</v>
      </c>
      <c r="N701">
        <v>1</v>
      </c>
      <c r="O701">
        <v>1</v>
      </c>
      <c r="P701">
        <v>1</v>
      </c>
      <c r="Q701">
        <v>1</v>
      </c>
      <c r="R701">
        <v>1</v>
      </c>
      <c r="S701">
        <v>1</v>
      </c>
      <c r="T701">
        <v>0</v>
      </c>
      <c r="U701">
        <v>0</v>
      </c>
      <c r="V701">
        <v>0</v>
      </c>
      <c r="W701" s="1">
        <v>451792.5</v>
      </c>
      <c r="X701" s="1">
        <v>0</v>
      </c>
      <c r="Y701" s="1">
        <v>0</v>
      </c>
      <c r="Z701" s="1">
        <v>2232.61</v>
      </c>
      <c r="AA701" s="1">
        <v>0</v>
      </c>
      <c r="AB701" s="1">
        <v>0</v>
      </c>
      <c r="AC701" s="1">
        <v>0</v>
      </c>
      <c r="AD701" s="1">
        <v>0</v>
      </c>
      <c r="AE701" s="1">
        <v>451792.5</v>
      </c>
      <c r="AF701" s="17">
        <v>45118</v>
      </c>
      <c r="AG701" s="17">
        <v>48040</v>
      </c>
      <c r="AH701" s="1">
        <v>451792.5</v>
      </c>
      <c r="AI701" s="16">
        <f t="shared" si="40"/>
        <v>4.9479452054794519</v>
      </c>
      <c r="AJ701" s="16">
        <f t="shared" si="42"/>
        <v>8.0054794520547947</v>
      </c>
      <c r="AK701" s="19">
        <v>5.9299999999999999E-2</v>
      </c>
      <c r="AL701" s="16">
        <f t="shared" si="41"/>
        <v>4.9479452054794519</v>
      </c>
      <c r="AM701" s="16">
        <f t="shared" si="43"/>
        <v>8.0054794520547947</v>
      </c>
      <c r="AN701" s="19">
        <v>5.9299999999999999E-2</v>
      </c>
      <c r="AO701" t="s">
        <v>721</v>
      </c>
      <c r="AP701" t="s">
        <v>722</v>
      </c>
      <c r="AQ701" s="20">
        <v>46234</v>
      </c>
    </row>
    <row r="702" spans="1:43" x14ac:dyDescent="0.3">
      <c r="A702" t="s">
        <v>1734</v>
      </c>
      <c r="B702" t="s">
        <v>1727</v>
      </c>
      <c r="C702">
        <v>9</v>
      </c>
      <c r="D702" t="s">
        <v>255</v>
      </c>
      <c r="E702" t="s">
        <v>716</v>
      </c>
      <c r="F702" t="s">
        <v>717</v>
      </c>
      <c r="G702" t="s">
        <v>215</v>
      </c>
      <c r="H702" t="s">
        <v>214</v>
      </c>
      <c r="I702" t="s">
        <v>832</v>
      </c>
      <c r="J702" t="s">
        <v>725</v>
      </c>
      <c r="K702" t="s">
        <v>833</v>
      </c>
      <c r="L702" t="s">
        <v>719</v>
      </c>
      <c r="M702" t="s">
        <v>720</v>
      </c>
      <c r="N702">
        <v>1</v>
      </c>
      <c r="O702">
        <v>1</v>
      </c>
      <c r="P702">
        <v>1</v>
      </c>
      <c r="Q702">
        <v>1</v>
      </c>
      <c r="R702">
        <v>1</v>
      </c>
      <c r="S702">
        <v>1</v>
      </c>
      <c r="T702">
        <v>0</v>
      </c>
      <c r="U702">
        <v>0</v>
      </c>
      <c r="V702">
        <v>0</v>
      </c>
      <c r="W702" s="1">
        <v>2150402.5</v>
      </c>
      <c r="X702" s="1">
        <v>0</v>
      </c>
      <c r="Y702" s="1">
        <v>0</v>
      </c>
      <c r="Z702" s="1">
        <v>11128.33</v>
      </c>
      <c r="AA702" s="1">
        <v>0</v>
      </c>
      <c r="AB702" s="1">
        <v>0</v>
      </c>
      <c r="AC702" s="1">
        <v>0</v>
      </c>
      <c r="AD702" s="1">
        <v>0</v>
      </c>
      <c r="AE702" s="1">
        <v>2150402.5</v>
      </c>
      <c r="AF702" s="17">
        <v>45118</v>
      </c>
      <c r="AG702" s="17">
        <v>48406</v>
      </c>
      <c r="AH702" s="1">
        <v>2150402.5</v>
      </c>
      <c r="AI702" s="16">
        <f t="shared" si="40"/>
        <v>5.9506849315068493</v>
      </c>
      <c r="AJ702" s="16">
        <f t="shared" si="42"/>
        <v>9.0082191780821912</v>
      </c>
      <c r="AK702" s="19">
        <v>6.2100000000000002E-2</v>
      </c>
      <c r="AL702" s="16">
        <f t="shared" si="41"/>
        <v>5.9506849315068493</v>
      </c>
      <c r="AM702" s="16">
        <f t="shared" si="43"/>
        <v>9.0082191780821912</v>
      </c>
      <c r="AN702" s="19">
        <v>6.2100000000000002E-2</v>
      </c>
      <c r="AO702" t="s">
        <v>721</v>
      </c>
      <c r="AP702" t="s">
        <v>722</v>
      </c>
      <c r="AQ702" s="20">
        <v>46234</v>
      </c>
    </row>
    <row r="703" spans="1:43" x14ac:dyDescent="0.3">
      <c r="A703" t="s">
        <v>1735</v>
      </c>
      <c r="B703" t="s">
        <v>1736</v>
      </c>
      <c r="C703">
        <v>1</v>
      </c>
      <c r="D703" t="s">
        <v>255</v>
      </c>
      <c r="E703" t="s">
        <v>716</v>
      </c>
      <c r="F703" t="s">
        <v>717</v>
      </c>
      <c r="G703" t="s">
        <v>213</v>
      </c>
      <c r="H703" t="s">
        <v>214</v>
      </c>
      <c r="I703" t="s">
        <v>724</v>
      </c>
      <c r="J703" t="s">
        <v>725</v>
      </c>
      <c r="K703" t="s">
        <v>726</v>
      </c>
      <c r="L703" t="s">
        <v>719</v>
      </c>
      <c r="M703" t="s">
        <v>720</v>
      </c>
      <c r="N703">
        <v>1</v>
      </c>
      <c r="O703">
        <v>1</v>
      </c>
      <c r="P703">
        <v>1</v>
      </c>
      <c r="Q703">
        <v>1</v>
      </c>
      <c r="R703">
        <v>1</v>
      </c>
      <c r="S703">
        <v>1</v>
      </c>
      <c r="T703">
        <v>0</v>
      </c>
      <c r="U703">
        <v>0</v>
      </c>
      <c r="V703">
        <v>0</v>
      </c>
      <c r="W703" s="1">
        <v>5667701.0899999999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5667701.0899999999</v>
      </c>
      <c r="AF703" s="17">
        <v>45000</v>
      </c>
      <c r="AG703" s="17">
        <v>47192</v>
      </c>
      <c r="AH703" s="1">
        <v>5667701.0899999999</v>
      </c>
      <c r="AI703" s="16">
        <f t="shared" si="40"/>
        <v>2.6246575342465754</v>
      </c>
      <c r="AJ703" s="16">
        <f t="shared" si="42"/>
        <v>6.0054794520547947</v>
      </c>
      <c r="AK703" s="19">
        <v>7.3772000000000004E-2</v>
      </c>
      <c r="AL703" s="16">
        <f t="shared" si="41"/>
        <v>2.6246575342465754</v>
      </c>
      <c r="AM703" s="16">
        <f t="shared" si="43"/>
        <v>6.0054794520547947</v>
      </c>
      <c r="AN703" s="19">
        <v>7.3772000000000004E-2</v>
      </c>
      <c r="AO703" t="s">
        <v>721</v>
      </c>
      <c r="AP703" t="s">
        <v>722</v>
      </c>
      <c r="AQ703" s="20">
        <v>46234</v>
      </c>
    </row>
    <row r="704" spans="1:43" x14ac:dyDescent="0.3">
      <c r="A704" t="s">
        <v>1737</v>
      </c>
      <c r="B704" t="s">
        <v>1738</v>
      </c>
      <c r="C704">
        <v>1</v>
      </c>
      <c r="D704" t="s">
        <v>255</v>
      </c>
      <c r="E704" t="s">
        <v>716</v>
      </c>
      <c r="F704" t="s">
        <v>717</v>
      </c>
      <c r="G704" t="s">
        <v>213</v>
      </c>
      <c r="H704" t="s">
        <v>214</v>
      </c>
      <c r="I704" t="s">
        <v>724</v>
      </c>
      <c r="J704" t="s">
        <v>725</v>
      </c>
      <c r="K704" t="s">
        <v>726</v>
      </c>
      <c r="L704" t="s">
        <v>719</v>
      </c>
      <c r="M704" t="s">
        <v>720</v>
      </c>
      <c r="N704">
        <v>1</v>
      </c>
      <c r="O704">
        <v>1</v>
      </c>
      <c r="P704">
        <v>1</v>
      </c>
      <c r="Q704">
        <v>1</v>
      </c>
      <c r="R704">
        <v>1</v>
      </c>
      <c r="S704">
        <v>1</v>
      </c>
      <c r="T704">
        <v>0</v>
      </c>
      <c r="U704">
        <v>0</v>
      </c>
      <c r="V704">
        <v>0</v>
      </c>
      <c r="W704" s="1">
        <v>2327282.14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2327282.14</v>
      </c>
      <c r="AF704" s="17">
        <v>45000</v>
      </c>
      <c r="AG704" s="17">
        <v>47192</v>
      </c>
      <c r="AH704" s="1">
        <v>2327282.14</v>
      </c>
      <c r="AI704" s="16">
        <f t="shared" si="40"/>
        <v>2.6246575342465754</v>
      </c>
      <c r="AJ704" s="16">
        <f t="shared" si="42"/>
        <v>6.0054794520547947</v>
      </c>
      <c r="AK704" s="19">
        <v>7.3772000000000004E-2</v>
      </c>
      <c r="AL704" s="16">
        <f t="shared" si="41"/>
        <v>2.6246575342465754</v>
      </c>
      <c r="AM704" s="16">
        <f t="shared" si="43"/>
        <v>6.0054794520547947</v>
      </c>
      <c r="AN704" s="19">
        <v>7.3772000000000004E-2</v>
      </c>
      <c r="AO704" t="s">
        <v>721</v>
      </c>
      <c r="AP704" t="s">
        <v>722</v>
      </c>
      <c r="AQ704" s="20">
        <v>46234</v>
      </c>
    </row>
    <row r="705" spans="1:43" x14ac:dyDescent="0.3">
      <c r="A705" t="s">
        <v>1739</v>
      </c>
      <c r="B705" t="s">
        <v>1740</v>
      </c>
      <c r="C705">
        <v>1</v>
      </c>
      <c r="D705" t="s">
        <v>255</v>
      </c>
      <c r="E705" t="s">
        <v>716</v>
      </c>
      <c r="F705" t="s">
        <v>717</v>
      </c>
      <c r="G705" t="s">
        <v>213</v>
      </c>
      <c r="H705" t="s">
        <v>214</v>
      </c>
      <c r="I705" t="s">
        <v>724</v>
      </c>
      <c r="J705" t="s">
        <v>725</v>
      </c>
      <c r="K705" t="s">
        <v>726</v>
      </c>
      <c r="L705" t="s">
        <v>719</v>
      </c>
      <c r="M705" t="s">
        <v>720</v>
      </c>
      <c r="N705">
        <v>1</v>
      </c>
      <c r="O705">
        <v>1</v>
      </c>
      <c r="P705">
        <v>1</v>
      </c>
      <c r="Q705">
        <v>1</v>
      </c>
      <c r="R705">
        <v>1</v>
      </c>
      <c r="S705">
        <v>1</v>
      </c>
      <c r="T705">
        <v>0</v>
      </c>
      <c r="U705">
        <v>0</v>
      </c>
      <c r="V705">
        <v>0</v>
      </c>
      <c r="W705" s="1">
        <v>3676061.67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3676061.67</v>
      </c>
      <c r="AF705" s="17">
        <v>45000</v>
      </c>
      <c r="AG705" s="17">
        <v>47192</v>
      </c>
      <c r="AH705" s="1">
        <v>3676061.67</v>
      </c>
      <c r="AI705" s="16">
        <f t="shared" si="40"/>
        <v>2.6246575342465754</v>
      </c>
      <c r="AJ705" s="16">
        <f t="shared" si="42"/>
        <v>6.0054794520547947</v>
      </c>
      <c r="AK705" s="19">
        <v>7.3772000000000004E-2</v>
      </c>
      <c r="AL705" s="16">
        <f t="shared" si="41"/>
        <v>2.6246575342465754</v>
      </c>
      <c r="AM705" s="16">
        <f t="shared" si="43"/>
        <v>6.0054794520547947</v>
      </c>
      <c r="AN705" s="19">
        <v>7.3772000000000004E-2</v>
      </c>
      <c r="AO705" t="s">
        <v>721</v>
      </c>
      <c r="AP705" t="s">
        <v>722</v>
      </c>
      <c r="AQ705" s="20">
        <v>46234</v>
      </c>
    </row>
    <row r="706" spans="1:43" x14ac:dyDescent="0.3">
      <c r="A706" t="s">
        <v>1741</v>
      </c>
      <c r="B706" t="s">
        <v>1742</v>
      </c>
      <c r="C706">
        <v>1</v>
      </c>
      <c r="D706" t="s">
        <v>255</v>
      </c>
      <c r="E706" t="s">
        <v>716</v>
      </c>
      <c r="F706" t="s">
        <v>717</v>
      </c>
      <c r="G706" t="s">
        <v>213</v>
      </c>
      <c r="H706" t="s">
        <v>214</v>
      </c>
      <c r="I706" t="s">
        <v>724</v>
      </c>
      <c r="J706" t="s">
        <v>725</v>
      </c>
      <c r="K706" t="s">
        <v>726</v>
      </c>
      <c r="L706" t="s">
        <v>719</v>
      </c>
      <c r="M706" t="s">
        <v>720</v>
      </c>
      <c r="N706">
        <v>1</v>
      </c>
      <c r="O706">
        <v>1</v>
      </c>
      <c r="P706">
        <v>1</v>
      </c>
      <c r="Q706">
        <v>1</v>
      </c>
      <c r="R706">
        <v>1</v>
      </c>
      <c r="S706">
        <v>1</v>
      </c>
      <c r="T706">
        <v>0</v>
      </c>
      <c r="U706">
        <v>0</v>
      </c>
      <c r="V706">
        <v>0</v>
      </c>
      <c r="W706" s="1">
        <v>3354715.72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3354715.72</v>
      </c>
      <c r="AF706" s="17">
        <v>45000</v>
      </c>
      <c r="AG706" s="17">
        <v>47192</v>
      </c>
      <c r="AH706" s="1">
        <v>3354715.72</v>
      </c>
      <c r="AI706" s="16">
        <f t="shared" si="40"/>
        <v>2.6246575342465754</v>
      </c>
      <c r="AJ706" s="16">
        <f t="shared" si="42"/>
        <v>6.0054794520547947</v>
      </c>
      <c r="AK706" s="19">
        <v>7.3772000000000004E-2</v>
      </c>
      <c r="AL706" s="16">
        <f t="shared" si="41"/>
        <v>2.6246575342465754</v>
      </c>
      <c r="AM706" s="16">
        <f t="shared" si="43"/>
        <v>6.0054794520547947</v>
      </c>
      <c r="AN706" s="19">
        <v>7.3772000000000004E-2</v>
      </c>
      <c r="AO706" t="s">
        <v>721</v>
      </c>
      <c r="AP706" t="s">
        <v>722</v>
      </c>
      <c r="AQ706" s="20">
        <v>46234</v>
      </c>
    </row>
    <row r="707" spans="1:43" x14ac:dyDescent="0.3">
      <c r="A707" t="s">
        <v>1743</v>
      </c>
      <c r="B707" t="s">
        <v>1744</v>
      </c>
      <c r="C707">
        <v>1</v>
      </c>
      <c r="D707" t="s">
        <v>255</v>
      </c>
      <c r="E707" t="s">
        <v>716</v>
      </c>
      <c r="F707" t="s">
        <v>717</v>
      </c>
      <c r="G707" t="s">
        <v>213</v>
      </c>
      <c r="H707" t="s">
        <v>214</v>
      </c>
      <c r="I707" t="s">
        <v>724</v>
      </c>
      <c r="J707" t="s">
        <v>725</v>
      </c>
      <c r="K707" t="s">
        <v>726</v>
      </c>
      <c r="L707" t="s">
        <v>719</v>
      </c>
      <c r="M707" t="s">
        <v>720</v>
      </c>
      <c r="N707">
        <v>1</v>
      </c>
      <c r="O707">
        <v>1</v>
      </c>
      <c r="P707">
        <v>1</v>
      </c>
      <c r="Q707">
        <v>1</v>
      </c>
      <c r="R707">
        <v>1</v>
      </c>
      <c r="S707">
        <v>1</v>
      </c>
      <c r="T707">
        <v>0</v>
      </c>
      <c r="U707">
        <v>0</v>
      </c>
      <c r="V707">
        <v>0</v>
      </c>
      <c r="W707" s="1">
        <v>7172766.4500000002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7172766.4500000002</v>
      </c>
      <c r="AF707" s="17">
        <v>44995</v>
      </c>
      <c r="AG707" s="17">
        <v>46822</v>
      </c>
      <c r="AH707" s="1">
        <v>7172766.4500000002</v>
      </c>
      <c r="AI707" s="16">
        <f t="shared" ref="AI707:AI770" si="44">(AG707-AQ707)/365</f>
        <v>1.6109589041095891</v>
      </c>
      <c r="AJ707" s="16">
        <f t="shared" si="42"/>
        <v>5.0054794520547947</v>
      </c>
      <c r="AK707" s="19">
        <v>7.1294999999999997E-2</v>
      </c>
      <c r="AL707" s="16">
        <f t="shared" ref="AL707:AL770" si="45">(AG707-AQ707)/365</f>
        <v>1.6109589041095891</v>
      </c>
      <c r="AM707" s="16">
        <f t="shared" si="43"/>
        <v>5.0054794520547947</v>
      </c>
      <c r="AN707" s="19">
        <v>7.1294999999999997E-2</v>
      </c>
      <c r="AO707" t="s">
        <v>721</v>
      </c>
      <c r="AP707" t="s">
        <v>722</v>
      </c>
      <c r="AQ707" s="20">
        <v>46234</v>
      </c>
    </row>
    <row r="708" spans="1:43" x14ac:dyDescent="0.3">
      <c r="A708" t="s">
        <v>1745</v>
      </c>
      <c r="B708" t="s">
        <v>1746</v>
      </c>
      <c r="C708">
        <v>1</v>
      </c>
      <c r="D708" t="s">
        <v>255</v>
      </c>
      <c r="E708" t="s">
        <v>716</v>
      </c>
      <c r="F708" t="s">
        <v>717</v>
      </c>
      <c r="G708" t="s">
        <v>213</v>
      </c>
      <c r="H708" t="s">
        <v>214</v>
      </c>
      <c r="I708" t="s">
        <v>724</v>
      </c>
      <c r="J708" t="s">
        <v>725</v>
      </c>
      <c r="K708" t="s">
        <v>726</v>
      </c>
      <c r="L708" t="s">
        <v>719</v>
      </c>
      <c r="M708" t="s">
        <v>720</v>
      </c>
      <c r="N708">
        <v>1</v>
      </c>
      <c r="O708">
        <v>1</v>
      </c>
      <c r="P708">
        <v>1</v>
      </c>
      <c r="Q708">
        <v>1</v>
      </c>
      <c r="R708">
        <v>1</v>
      </c>
      <c r="S708">
        <v>1</v>
      </c>
      <c r="T708">
        <v>0</v>
      </c>
      <c r="U708">
        <v>0</v>
      </c>
      <c r="V708">
        <v>0</v>
      </c>
      <c r="W708" s="1">
        <v>166699.85999999999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166699.85999999999</v>
      </c>
      <c r="AF708" s="17">
        <v>44995</v>
      </c>
      <c r="AG708" s="17">
        <v>46822</v>
      </c>
      <c r="AH708" s="1">
        <v>166699.85999999999</v>
      </c>
      <c r="AI708" s="16">
        <f t="shared" si="44"/>
        <v>1.6109589041095891</v>
      </c>
      <c r="AJ708" s="16">
        <f t="shared" ref="AJ708:AJ771" si="46">(AG708-AF708)/365</f>
        <v>5.0054794520547947</v>
      </c>
      <c r="AK708" s="19">
        <v>7.1294999999999997E-2</v>
      </c>
      <c r="AL708" s="16">
        <f t="shared" si="45"/>
        <v>1.6109589041095891</v>
      </c>
      <c r="AM708" s="16">
        <f t="shared" ref="AM708:AM771" si="47">(AG708-AF708)/365</f>
        <v>5.0054794520547947</v>
      </c>
      <c r="AN708" s="19">
        <v>7.1294999999999997E-2</v>
      </c>
      <c r="AO708" t="s">
        <v>721</v>
      </c>
      <c r="AP708" t="s">
        <v>722</v>
      </c>
      <c r="AQ708" s="20">
        <v>46234</v>
      </c>
    </row>
    <row r="709" spans="1:43" x14ac:dyDescent="0.3">
      <c r="A709" t="s">
        <v>1747</v>
      </c>
      <c r="B709" t="s">
        <v>1748</v>
      </c>
      <c r="C709">
        <v>1</v>
      </c>
      <c r="D709" t="s">
        <v>255</v>
      </c>
      <c r="E709" t="s">
        <v>716</v>
      </c>
      <c r="F709" t="s">
        <v>717</v>
      </c>
      <c r="G709" t="s">
        <v>213</v>
      </c>
      <c r="H709" t="s">
        <v>214</v>
      </c>
      <c r="I709" t="s">
        <v>724</v>
      </c>
      <c r="J709" t="s">
        <v>725</v>
      </c>
      <c r="K709" t="s">
        <v>726</v>
      </c>
      <c r="L709" t="s">
        <v>719</v>
      </c>
      <c r="M709" t="s">
        <v>720</v>
      </c>
      <c r="N709">
        <v>1</v>
      </c>
      <c r="O709">
        <v>1</v>
      </c>
      <c r="P709">
        <v>1</v>
      </c>
      <c r="Q709">
        <v>1</v>
      </c>
      <c r="R709">
        <v>1</v>
      </c>
      <c r="S709">
        <v>1</v>
      </c>
      <c r="T709">
        <v>0</v>
      </c>
      <c r="U709">
        <v>0</v>
      </c>
      <c r="V709">
        <v>0</v>
      </c>
      <c r="W709" s="1">
        <v>96877.440000000002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96877.440000000002</v>
      </c>
      <c r="AF709" s="17">
        <v>44995</v>
      </c>
      <c r="AG709" s="17">
        <v>46822</v>
      </c>
      <c r="AH709" s="1">
        <v>96877.440000000002</v>
      </c>
      <c r="AI709" s="16">
        <f t="shared" si="44"/>
        <v>1.6109589041095891</v>
      </c>
      <c r="AJ709" s="16">
        <f t="shared" si="46"/>
        <v>5.0054794520547947</v>
      </c>
      <c r="AK709" s="19">
        <v>7.1294999999999997E-2</v>
      </c>
      <c r="AL709" s="16">
        <f t="shared" si="45"/>
        <v>1.6109589041095891</v>
      </c>
      <c r="AM709" s="16">
        <f t="shared" si="47"/>
        <v>5.0054794520547947</v>
      </c>
      <c r="AN709" s="19">
        <v>7.1294999999999997E-2</v>
      </c>
      <c r="AO709" t="s">
        <v>721</v>
      </c>
      <c r="AP709" t="s">
        <v>722</v>
      </c>
      <c r="AQ709" s="20">
        <v>46234</v>
      </c>
    </row>
    <row r="710" spans="1:43" x14ac:dyDescent="0.3">
      <c r="A710" t="s">
        <v>1749</v>
      </c>
      <c r="B710" t="s">
        <v>1750</v>
      </c>
      <c r="C710">
        <v>1</v>
      </c>
      <c r="D710" t="s">
        <v>255</v>
      </c>
      <c r="E710" t="s">
        <v>716</v>
      </c>
      <c r="F710" t="s">
        <v>717</v>
      </c>
      <c r="G710" t="s">
        <v>213</v>
      </c>
      <c r="H710" t="s">
        <v>214</v>
      </c>
      <c r="I710" t="s">
        <v>724</v>
      </c>
      <c r="J710" t="s">
        <v>725</v>
      </c>
      <c r="K710" t="s">
        <v>726</v>
      </c>
      <c r="L710" t="s">
        <v>719</v>
      </c>
      <c r="M710" t="s">
        <v>720</v>
      </c>
      <c r="N710">
        <v>1</v>
      </c>
      <c r="O710">
        <v>1</v>
      </c>
      <c r="P710">
        <v>1</v>
      </c>
      <c r="Q710">
        <v>1</v>
      </c>
      <c r="R710">
        <v>1</v>
      </c>
      <c r="S710">
        <v>1</v>
      </c>
      <c r="T710">
        <v>0</v>
      </c>
      <c r="U710">
        <v>0</v>
      </c>
      <c r="V710">
        <v>0</v>
      </c>
      <c r="W710" s="1">
        <v>190929.5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190929.5</v>
      </c>
      <c r="AF710" s="17">
        <v>44995</v>
      </c>
      <c r="AG710" s="17">
        <v>46822</v>
      </c>
      <c r="AH710" s="1">
        <v>190929.5</v>
      </c>
      <c r="AI710" s="16">
        <f t="shared" si="44"/>
        <v>1.6109589041095891</v>
      </c>
      <c r="AJ710" s="16">
        <f t="shared" si="46"/>
        <v>5.0054794520547947</v>
      </c>
      <c r="AK710" s="19">
        <v>7.1294999999999997E-2</v>
      </c>
      <c r="AL710" s="16">
        <f t="shared" si="45"/>
        <v>1.6109589041095891</v>
      </c>
      <c r="AM710" s="16">
        <f t="shared" si="47"/>
        <v>5.0054794520547947</v>
      </c>
      <c r="AN710" s="19">
        <v>7.1294999999999997E-2</v>
      </c>
      <c r="AO710" t="s">
        <v>721</v>
      </c>
      <c r="AP710" t="s">
        <v>722</v>
      </c>
      <c r="AQ710" s="20">
        <v>46234</v>
      </c>
    </row>
    <row r="711" spans="1:43" x14ac:dyDescent="0.3">
      <c r="A711" t="s">
        <v>1751</v>
      </c>
      <c r="B711" t="s">
        <v>1752</v>
      </c>
      <c r="C711">
        <v>1</v>
      </c>
      <c r="D711" t="s">
        <v>255</v>
      </c>
      <c r="E711" t="s">
        <v>716</v>
      </c>
      <c r="F711" t="s">
        <v>717</v>
      </c>
      <c r="G711" t="s">
        <v>213</v>
      </c>
      <c r="H711" t="s">
        <v>214</v>
      </c>
      <c r="I711" t="s">
        <v>724</v>
      </c>
      <c r="J711" t="s">
        <v>725</v>
      </c>
      <c r="K711" t="s">
        <v>726</v>
      </c>
      <c r="L711" t="s">
        <v>719</v>
      </c>
      <c r="M711" t="s">
        <v>720</v>
      </c>
      <c r="N711">
        <v>1</v>
      </c>
      <c r="O711">
        <v>1</v>
      </c>
      <c r="P711">
        <v>1</v>
      </c>
      <c r="Q711">
        <v>1</v>
      </c>
      <c r="R711">
        <v>1</v>
      </c>
      <c r="S711">
        <v>1</v>
      </c>
      <c r="T711">
        <v>0</v>
      </c>
      <c r="U711">
        <v>0</v>
      </c>
      <c r="V711">
        <v>0</v>
      </c>
      <c r="W711" s="1">
        <v>48390.87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48390.87</v>
      </c>
      <c r="AF711" s="17">
        <v>44995</v>
      </c>
      <c r="AG711" s="17">
        <v>46822</v>
      </c>
      <c r="AH711" s="1">
        <v>48390.87</v>
      </c>
      <c r="AI711" s="16">
        <f t="shared" si="44"/>
        <v>1.6109589041095891</v>
      </c>
      <c r="AJ711" s="16">
        <f t="shared" si="46"/>
        <v>5.0054794520547947</v>
      </c>
      <c r="AK711" s="19">
        <v>7.1294999999999997E-2</v>
      </c>
      <c r="AL711" s="16">
        <f t="shared" si="45"/>
        <v>1.6109589041095891</v>
      </c>
      <c r="AM711" s="16">
        <f t="shared" si="47"/>
        <v>5.0054794520547947</v>
      </c>
      <c r="AN711" s="19">
        <v>7.1294999999999997E-2</v>
      </c>
      <c r="AO711" t="s">
        <v>721</v>
      </c>
      <c r="AP711" t="s">
        <v>722</v>
      </c>
      <c r="AQ711" s="20">
        <v>46234</v>
      </c>
    </row>
    <row r="712" spans="1:43" x14ac:dyDescent="0.3">
      <c r="A712" t="s">
        <v>1753</v>
      </c>
      <c r="B712" t="s">
        <v>1754</v>
      </c>
      <c r="C712">
        <v>1</v>
      </c>
      <c r="D712" t="s">
        <v>255</v>
      </c>
      <c r="E712" t="s">
        <v>716</v>
      </c>
      <c r="F712" t="s">
        <v>717</v>
      </c>
      <c r="G712" t="s">
        <v>213</v>
      </c>
      <c r="H712" t="s">
        <v>214</v>
      </c>
      <c r="I712" t="s">
        <v>724</v>
      </c>
      <c r="J712" t="s">
        <v>725</v>
      </c>
      <c r="K712" t="s">
        <v>726</v>
      </c>
      <c r="L712" t="s">
        <v>719</v>
      </c>
      <c r="M712" t="s">
        <v>720</v>
      </c>
      <c r="N712">
        <v>1</v>
      </c>
      <c r="O712">
        <v>1</v>
      </c>
      <c r="P712">
        <v>1</v>
      </c>
      <c r="Q712">
        <v>1</v>
      </c>
      <c r="R712">
        <v>1</v>
      </c>
      <c r="S712">
        <v>1</v>
      </c>
      <c r="T712">
        <v>0</v>
      </c>
      <c r="U712">
        <v>0</v>
      </c>
      <c r="V712">
        <v>0</v>
      </c>
      <c r="W712" s="1">
        <v>58155.19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58155.19</v>
      </c>
      <c r="AF712" s="17">
        <v>44995</v>
      </c>
      <c r="AG712" s="17">
        <v>46822</v>
      </c>
      <c r="AH712" s="1">
        <v>58155.19</v>
      </c>
      <c r="AI712" s="16">
        <f t="shared" si="44"/>
        <v>1.6109589041095891</v>
      </c>
      <c r="AJ712" s="16">
        <f t="shared" si="46"/>
        <v>5.0054794520547947</v>
      </c>
      <c r="AK712" s="19">
        <v>7.1294999999999997E-2</v>
      </c>
      <c r="AL712" s="16">
        <f t="shared" si="45"/>
        <v>1.6109589041095891</v>
      </c>
      <c r="AM712" s="16">
        <f t="shared" si="47"/>
        <v>5.0054794520547947</v>
      </c>
      <c r="AN712" s="19">
        <v>7.1294999999999997E-2</v>
      </c>
      <c r="AO712" t="s">
        <v>721</v>
      </c>
      <c r="AP712" t="s">
        <v>722</v>
      </c>
      <c r="AQ712" s="20">
        <v>46234</v>
      </c>
    </row>
    <row r="713" spans="1:43" x14ac:dyDescent="0.3">
      <c r="A713" t="s">
        <v>1755</v>
      </c>
      <c r="B713" t="s">
        <v>1756</v>
      </c>
      <c r="C713">
        <v>1</v>
      </c>
      <c r="D713" t="s">
        <v>255</v>
      </c>
      <c r="E713" t="s">
        <v>716</v>
      </c>
      <c r="F713" t="s">
        <v>717</v>
      </c>
      <c r="G713" t="s">
        <v>213</v>
      </c>
      <c r="H713" t="s">
        <v>214</v>
      </c>
      <c r="I713" t="s">
        <v>724</v>
      </c>
      <c r="J713" t="s">
        <v>725</v>
      </c>
      <c r="K713" t="s">
        <v>726</v>
      </c>
      <c r="L713" t="s">
        <v>719</v>
      </c>
      <c r="M713" t="s">
        <v>720</v>
      </c>
      <c r="N713">
        <v>1</v>
      </c>
      <c r="O713">
        <v>1</v>
      </c>
      <c r="P713">
        <v>1</v>
      </c>
      <c r="Q713">
        <v>1</v>
      </c>
      <c r="R713">
        <v>1</v>
      </c>
      <c r="S713">
        <v>1</v>
      </c>
      <c r="T713">
        <v>0</v>
      </c>
      <c r="U713">
        <v>0</v>
      </c>
      <c r="V713">
        <v>0</v>
      </c>
      <c r="W713" s="1">
        <v>158941.44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158941.44</v>
      </c>
      <c r="AF713" s="17">
        <v>44995</v>
      </c>
      <c r="AG713" s="17">
        <v>46822</v>
      </c>
      <c r="AH713" s="1">
        <v>158941.44</v>
      </c>
      <c r="AI713" s="16">
        <f t="shared" si="44"/>
        <v>1.6109589041095891</v>
      </c>
      <c r="AJ713" s="16">
        <f t="shared" si="46"/>
        <v>5.0054794520547947</v>
      </c>
      <c r="AK713" s="19">
        <v>7.1294999999999997E-2</v>
      </c>
      <c r="AL713" s="16">
        <f t="shared" si="45"/>
        <v>1.6109589041095891</v>
      </c>
      <c r="AM713" s="16">
        <f t="shared" si="47"/>
        <v>5.0054794520547947</v>
      </c>
      <c r="AN713" s="19">
        <v>7.1294999999999997E-2</v>
      </c>
      <c r="AO713" t="s">
        <v>721</v>
      </c>
      <c r="AP713" t="s">
        <v>722</v>
      </c>
      <c r="AQ713" s="20">
        <v>46234</v>
      </c>
    </row>
    <row r="714" spans="1:43" x14ac:dyDescent="0.3">
      <c r="A714" t="s">
        <v>1757</v>
      </c>
      <c r="B714" t="s">
        <v>1758</v>
      </c>
      <c r="C714">
        <v>1</v>
      </c>
      <c r="D714" t="s">
        <v>255</v>
      </c>
      <c r="E714" t="s">
        <v>716</v>
      </c>
      <c r="F714" t="s">
        <v>717</v>
      </c>
      <c r="G714" t="s">
        <v>213</v>
      </c>
      <c r="H714" t="s">
        <v>214</v>
      </c>
      <c r="I714" t="s">
        <v>724</v>
      </c>
      <c r="J714" t="s">
        <v>725</v>
      </c>
      <c r="K714" t="s">
        <v>726</v>
      </c>
      <c r="L714" t="s">
        <v>719</v>
      </c>
      <c r="M714" t="s">
        <v>720</v>
      </c>
      <c r="N714">
        <v>1</v>
      </c>
      <c r="O714">
        <v>1</v>
      </c>
      <c r="P714">
        <v>1</v>
      </c>
      <c r="Q714">
        <v>1</v>
      </c>
      <c r="R714">
        <v>1</v>
      </c>
      <c r="S714">
        <v>1</v>
      </c>
      <c r="T714">
        <v>0</v>
      </c>
      <c r="U714">
        <v>0</v>
      </c>
      <c r="V714">
        <v>0</v>
      </c>
      <c r="W714" s="1">
        <v>96877.440000000002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96877.440000000002</v>
      </c>
      <c r="AF714" s="17">
        <v>44995</v>
      </c>
      <c r="AG714" s="17">
        <v>46822</v>
      </c>
      <c r="AH714" s="1">
        <v>96877.440000000002</v>
      </c>
      <c r="AI714" s="16">
        <f t="shared" si="44"/>
        <v>1.6109589041095891</v>
      </c>
      <c r="AJ714" s="16">
        <f t="shared" si="46"/>
        <v>5.0054794520547947</v>
      </c>
      <c r="AK714" s="19">
        <v>7.1294999999999997E-2</v>
      </c>
      <c r="AL714" s="16">
        <f t="shared" si="45"/>
        <v>1.6109589041095891</v>
      </c>
      <c r="AM714" s="16">
        <f t="shared" si="47"/>
        <v>5.0054794520547947</v>
      </c>
      <c r="AN714" s="19">
        <v>7.1294999999999997E-2</v>
      </c>
      <c r="AO714" t="s">
        <v>721</v>
      </c>
      <c r="AP714" t="s">
        <v>722</v>
      </c>
      <c r="AQ714" s="20">
        <v>46234</v>
      </c>
    </row>
    <row r="715" spans="1:43" x14ac:dyDescent="0.3">
      <c r="A715" t="s">
        <v>1759</v>
      </c>
      <c r="B715" t="s">
        <v>1760</v>
      </c>
      <c r="C715">
        <v>1</v>
      </c>
      <c r="D715" t="s">
        <v>255</v>
      </c>
      <c r="E715" t="s">
        <v>716</v>
      </c>
      <c r="F715" t="s">
        <v>717</v>
      </c>
      <c r="G715" t="s">
        <v>213</v>
      </c>
      <c r="H715" t="s">
        <v>214</v>
      </c>
      <c r="I715" t="s">
        <v>724</v>
      </c>
      <c r="J715" t="s">
        <v>725</v>
      </c>
      <c r="K715" t="s">
        <v>726</v>
      </c>
      <c r="L715" t="s">
        <v>719</v>
      </c>
      <c r="M715" t="s">
        <v>720</v>
      </c>
      <c r="N715">
        <v>1</v>
      </c>
      <c r="O715">
        <v>1</v>
      </c>
      <c r="P715">
        <v>1</v>
      </c>
      <c r="Q715">
        <v>1</v>
      </c>
      <c r="R715">
        <v>1</v>
      </c>
      <c r="S715">
        <v>1</v>
      </c>
      <c r="T715">
        <v>0</v>
      </c>
      <c r="U715">
        <v>0</v>
      </c>
      <c r="V715">
        <v>0</v>
      </c>
      <c r="W715" s="1">
        <v>96908.43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96908.43</v>
      </c>
      <c r="AF715" s="17">
        <v>44995</v>
      </c>
      <c r="AG715" s="17">
        <v>46822</v>
      </c>
      <c r="AH715" s="1">
        <v>96908.43</v>
      </c>
      <c r="AI715" s="16">
        <f t="shared" si="44"/>
        <v>1.6109589041095891</v>
      </c>
      <c r="AJ715" s="16">
        <f t="shared" si="46"/>
        <v>5.0054794520547947</v>
      </c>
      <c r="AK715" s="19">
        <v>7.1294999999999997E-2</v>
      </c>
      <c r="AL715" s="16">
        <f t="shared" si="45"/>
        <v>1.6109589041095891</v>
      </c>
      <c r="AM715" s="16">
        <f t="shared" si="47"/>
        <v>5.0054794520547947</v>
      </c>
      <c r="AN715" s="19">
        <v>7.1294999999999997E-2</v>
      </c>
      <c r="AO715" t="s">
        <v>721</v>
      </c>
      <c r="AP715" t="s">
        <v>722</v>
      </c>
      <c r="AQ715" s="20">
        <v>46234</v>
      </c>
    </row>
    <row r="716" spans="1:43" x14ac:dyDescent="0.3">
      <c r="A716" t="s">
        <v>1761</v>
      </c>
      <c r="B716" t="s">
        <v>1762</v>
      </c>
      <c r="C716">
        <v>1</v>
      </c>
      <c r="D716" t="s">
        <v>255</v>
      </c>
      <c r="E716" t="s">
        <v>716</v>
      </c>
      <c r="F716" t="s">
        <v>717</v>
      </c>
      <c r="G716" t="s">
        <v>213</v>
      </c>
      <c r="H716" t="s">
        <v>214</v>
      </c>
      <c r="I716" t="s">
        <v>724</v>
      </c>
      <c r="J716" t="s">
        <v>725</v>
      </c>
      <c r="K716" t="s">
        <v>726</v>
      </c>
      <c r="L716" t="s">
        <v>719</v>
      </c>
      <c r="M716" t="s">
        <v>720</v>
      </c>
      <c r="N716">
        <v>1</v>
      </c>
      <c r="O716">
        <v>1</v>
      </c>
      <c r="P716">
        <v>1</v>
      </c>
      <c r="Q716">
        <v>1</v>
      </c>
      <c r="R716">
        <v>1</v>
      </c>
      <c r="S716">
        <v>1</v>
      </c>
      <c r="T716">
        <v>0</v>
      </c>
      <c r="U716">
        <v>0</v>
      </c>
      <c r="V716">
        <v>0</v>
      </c>
      <c r="W716" s="1">
        <v>48453.25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48453.25</v>
      </c>
      <c r="AF716" s="17">
        <v>44995</v>
      </c>
      <c r="AG716" s="17">
        <v>46822</v>
      </c>
      <c r="AH716" s="1">
        <v>48453.25</v>
      </c>
      <c r="AI716" s="16">
        <f t="shared" si="44"/>
        <v>1.6109589041095891</v>
      </c>
      <c r="AJ716" s="16">
        <f t="shared" si="46"/>
        <v>5.0054794520547947</v>
      </c>
      <c r="AK716" s="19">
        <v>7.1294999999999997E-2</v>
      </c>
      <c r="AL716" s="16">
        <f t="shared" si="45"/>
        <v>1.6109589041095891</v>
      </c>
      <c r="AM716" s="16">
        <f t="shared" si="47"/>
        <v>5.0054794520547947</v>
      </c>
      <c r="AN716" s="19">
        <v>7.1294999999999997E-2</v>
      </c>
      <c r="AO716" t="s">
        <v>721</v>
      </c>
      <c r="AP716" t="s">
        <v>722</v>
      </c>
      <c r="AQ716" s="20">
        <v>46234</v>
      </c>
    </row>
    <row r="717" spans="1:43" x14ac:dyDescent="0.3">
      <c r="A717" t="s">
        <v>1763</v>
      </c>
      <c r="B717" t="s">
        <v>1764</v>
      </c>
      <c r="C717">
        <v>1</v>
      </c>
      <c r="D717" t="s">
        <v>255</v>
      </c>
      <c r="E717" t="s">
        <v>716</v>
      </c>
      <c r="F717" t="s">
        <v>717</v>
      </c>
      <c r="G717" t="s">
        <v>213</v>
      </c>
      <c r="H717" t="s">
        <v>214</v>
      </c>
      <c r="I717" t="s">
        <v>724</v>
      </c>
      <c r="J717" t="s">
        <v>725</v>
      </c>
      <c r="K717" t="s">
        <v>726</v>
      </c>
      <c r="L717" t="s">
        <v>719</v>
      </c>
      <c r="M717" t="s">
        <v>720</v>
      </c>
      <c r="N717">
        <v>1</v>
      </c>
      <c r="O717">
        <v>1</v>
      </c>
      <c r="P717">
        <v>1</v>
      </c>
      <c r="Q717">
        <v>1</v>
      </c>
      <c r="R717">
        <v>1</v>
      </c>
      <c r="S717">
        <v>1</v>
      </c>
      <c r="T717">
        <v>0</v>
      </c>
      <c r="U717">
        <v>0</v>
      </c>
      <c r="V717">
        <v>0</v>
      </c>
      <c r="W717" s="1">
        <v>110476.05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110476.05</v>
      </c>
      <c r="AF717" s="17">
        <v>44995</v>
      </c>
      <c r="AG717" s="17">
        <v>46822</v>
      </c>
      <c r="AH717" s="1">
        <v>110476.05</v>
      </c>
      <c r="AI717" s="16">
        <f t="shared" si="44"/>
        <v>1.6109589041095891</v>
      </c>
      <c r="AJ717" s="16">
        <f t="shared" si="46"/>
        <v>5.0054794520547947</v>
      </c>
      <c r="AK717" s="19">
        <v>7.1294999999999997E-2</v>
      </c>
      <c r="AL717" s="16">
        <f t="shared" si="45"/>
        <v>1.6109589041095891</v>
      </c>
      <c r="AM717" s="16">
        <f t="shared" si="47"/>
        <v>5.0054794520547947</v>
      </c>
      <c r="AN717" s="19">
        <v>7.1294999999999997E-2</v>
      </c>
      <c r="AO717" t="s">
        <v>721</v>
      </c>
      <c r="AP717" t="s">
        <v>722</v>
      </c>
      <c r="AQ717" s="20">
        <v>46234</v>
      </c>
    </row>
    <row r="718" spans="1:43" x14ac:dyDescent="0.3">
      <c r="A718" t="s">
        <v>1765</v>
      </c>
      <c r="B718" t="s">
        <v>1766</v>
      </c>
      <c r="C718">
        <v>1</v>
      </c>
      <c r="D718" t="s">
        <v>255</v>
      </c>
      <c r="E718" t="s">
        <v>716</v>
      </c>
      <c r="F718" t="s">
        <v>717</v>
      </c>
      <c r="G718" t="s">
        <v>213</v>
      </c>
      <c r="H718" t="s">
        <v>214</v>
      </c>
      <c r="I718" t="s">
        <v>724</v>
      </c>
      <c r="J718" t="s">
        <v>725</v>
      </c>
      <c r="K718" t="s">
        <v>726</v>
      </c>
      <c r="L718" t="s">
        <v>719</v>
      </c>
      <c r="M718" t="s">
        <v>720</v>
      </c>
      <c r="N718">
        <v>1</v>
      </c>
      <c r="O718">
        <v>1</v>
      </c>
      <c r="P718">
        <v>1</v>
      </c>
      <c r="Q718">
        <v>1</v>
      </c>
      <c r="R718">
        <v>1</v>
      </c>
      <c r="S718">
        <v>1</v>
      </c>
      <c r="T718">
        <v>0</v>
      </c>
      <c r="U718">
        <v>0</v>
      </c>
      <c r="V718">
        <v>0</v>
      </c>
      <c r="W718" s="1">
        <v>77525.19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77525.19</v>
      </c>
      <c r="AF718" s="17">
        <v>44995</v>
      </c>
      <c r="AG718" s="17">
        <v>46822</v>
      </c>
      <c r="AH718" s="1">
        <v>77525.19</v>
      </c>
      <c r="AI718" s="16">
        <f t="shared" si="44"/>
        <v>1.6109589041095891</v>
      </c>
      <c r="AJ718" s="16">
        <f t="shared" si="46"/>
        <v>5.0054794520547947</v>
      </c>
      <c r="AK718" s="19">
        <v>7.1294999999999997E-2</v>
      </c>
      <c r="AL718" s="16">
        <f t="shared" si="45"/>
        <v>1.6109589041095891</v>
      </c>
      <c r="AM718" s="16">
        <f t="shared" si="47"/>
        <v>5.0054794520547947</v>
      </c>
      <c r="AN718" s="19">
        <v>7.1294999999999997E-2</v>
      </c>
      <c r="AO718" t="s">
        <v>721</v>
      </c>
      <c r="AP718" t="s">
        <v>722</v>
      </c>
      <c r="AQ718" s="20">
        <v>46234</v>
      </c>
    </row>
    <row r="719" spans="1:43" x14ac:dyDescent="0.3">
      <c r="A719" t="s">
        <v>1767</v>
      </c>
      <c r="B719" t="s">
        <v>1768</v>
      </c>
      <c r="C719">
        <v>1</v>
      </c>
      <c r="D719" t="s">
        <v>255</v>
      </c>
      <c r="E719" t="s">
        <v>716</v>
      </c>
      <c r="F719" t="s">
        <v>717</v>
      </c>
      <c r="G719" t="s">
        <v>213</v>
      </c>
      <c r="H719" t="s">
        <v>214</v>
      </c>
      <c r="I719" t="s">
        <v>724</v>
      </c>
      <c r="J719" t="s">
        <v>725</v>
      </c>
      <c r="K719" t="s">
        <v>726</v>
      </c>
      <c r="L719" t="s">
        <v>719</v>
      </c>
      <c r="M719" t="s">
        <v>720</v>
      </c>
      <c r="N719">
        <v>1</v>
      </c>
      <c r="O719">
        <v>1</v>
      </c>
      <c r="P719">
        <v>1</v>
      </c>
      <c r="Q719">
        <v>1</v>
      </c>
      <c r="R719">
        <v>1</v>
      </c>
      <c r="S719">
        <v>1</v>
      </c>
      <c r="T719">
        <v>0</v>
      </c>
      <c r="U719">
        <v>0</v>
      </c>
      <c r="V719">
        <v>0</v>
      </c>
      <c r="W719" s="1">
        <v>56129.65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56129.65</v>
      </c>
      <c r="AF719" s="17">
        <v>44995</v>
      </c>
      <c r="AG719" s="17">
        <v>46822</v>
      </c>
      <c r="AH719" s="1">
        <v>56129.65</v>
      </c>
      <c r="AI719" s="16">
        <f t="shared" si="44"/>
        <v>1.6109589041095891</v>
      </c>
      <c r="AJ719" s="16">
        <f t="shared" si="46"/>
        <v>5.0054794520547947</v>
      </c>
      <c r="AK719" s="19">
        <v>7.1294999999999997E-2</v>
      </c>
      <c r="AL719" s="16">
        <f t="shared" si="45"/>
        <v>1.6109589041095891</v>
      </c>
      <c r="AM719" s="16">
        <f t="shared" si="47"/>
        <v>5.0054794520547947</v>
      </c>
      <c r="AN719" s="19">
        <v>7.1294999999999997E-2</v>
      </c>
      <c r="AO719" t="s">
        <v>721</v>
      </c>
      <c r="AP719" t="s">
        <v>722</v>
      </c>
      <c r="AQ719" s="20">
        <v>46234</v>
      </c>
    </row>
    <row r="720" spans="1:43" x14ac:dyDescent="0.3">
      <c r="A720" t="s">
        <v>1769</v>
      </c>
      <c r="B720" t="s">
        <v>1770</v>
      </c>
      <c r="C720">
        <v>1</v>
      </c>
      <c r="D720" t="s">
        <v>255</v>
      </c>
      <c r="E720" t="s">
        <v>716</v>
      </c>
      <c r="F720" t="s">
        <v>717</v>
      </c>
      <c r="G720" t="s">
        <v>213</v>
      </c>
      <c r="H720" t="s">
        <v>214</v>
      </c>
      <c r="I720" t="s">
        <v>724</v>
      </c>
      <c r="J720" t="s">
        <v>725</v>
      </c>
      <c r="K720" t="s">
        <v>726</v>
      </c>
      <c r="L720" t="s">
        <v>719</v>
      </c>
      <c r="M720" t="s">
        <v>720</v>
      </c>
      <c r="N720">
        <v>1</v>
      </c>
      <c r="O720">
        <v>1</v>
      </c>
      <c r="P720">
        <v>1</v>
      </c>
      <c r="Q720">
        <v>1</v>
      </c>
      <c r="R720">
        <v>1</v>
      </c>
      <c r="S720">
        <v>1</v>
      </c>
      <c r="T720">
        <v>0</v>
      </c>
      <c r="U720">
        <v>0</v>
      </c>
      <c r="V720">
        <v>0</v>
      </c>
      <c r="W720" s="1">
        <v>53228.18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53228.18</v>
      </c>
      <c r="AF720" s="17">
        <v>44995</v>
      </c>
      <c r="AG720" s="17">
        <v>46822</v>
      </c>
      <c r="AH720" s="1">
        <v>53228.18</v>
      </c>
      <c r="AI720" s="16">
        <f t="shared" si="44"/>
        <v>1.6109589041095891</v>
      </c>
      <c r="AJ720" s="16">
        <f t="shared" si="46"/>
        <v>5.0054794520547947</v>
      </c>
      <c r="AK720" s="19">
        <v>7.1294999999999997E-2</v>
      </c>
      <c r="AL720" s="16">
        <f t="shared" si="45"/>
        <v>1.6109589041095891</v>
      </c>
      <c r="AM720" s="16">
        <f t="shared" si="47"/>
        <v>5.0054794520547947</v>
      </c>
      <c r="AN720" s="19">
        <v>7.1294999999999997E-2</v>
      </c>
      <c r="AO720" t="s">
        <v>721</v>
      </c>
      <c r="AP720" t="s">
        <v>722</v>
      </c>
      <c r="AQ720" s="20">
        <v>46234</v>
      </c>
    </row>
    <row r="721" spans="1:43" x14ac:dyDescent="0.3">
      <c r="A721" t="s">
        <v>1771</v>
      </c>
      <c r="B721" t="s">
        <v>1772</v>
      </c>
      <c r="C721">
        <v>1</v>
      </c>
      <c r="D721" t="s">
        <v>255</v>
      </c>
      <c r="E721" t="s">
        <v>716</v>
      </c>
      <c r="F721" t="s">
        <v>717</v>
      </c>
      <c r="G721" t="s">
        <v>213</v>
      </c>
      <c r="H721" t="s">
        <v>214</v>
      </c>
      <c r="I721" t="s">
        <v>724</v>
      </c>
      <c r="J721" t="s">
        <v>725</v>
      </c>
      <c r="K721" t="s">
        <v>726</v>
      </c>
      <c r="L721" t="s">
        <v>719</v>
      </c>
      <c r="M721" t="s">
        <v>720</v>
      </c>
      <c r="N721">
        <v>1</v>
      </c>
      <c r="O721">
        <v>1</v>
      </c>
      <c r="P721">
        <v>1</v>
      </c>
      <c r="Q721">
        <v>1</v>
      </c>
      <c r="R721">
        <v>1</v>
      </c>
      <c r="S721">
        <v>1</v>
      </c>
      <c r="T721">
        <v>0</v>
      </c>
      <c r="U721">
        <v>0</v>
      </c>
      <c r="V721">
        <v>0</v>
      </c>
      <c r="W721" s="1">
        <v>193817.60000000001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193817.60000000001</v>
      </c>
      <c r="AF721" s="17">
        <v>44995</v>
      </c>
      <c r="AG721" s="17">
        <v>46822</v>
      </c>
      <c r="AH721" s="1">
        <v>193817.60000000001</v>
      </c>
      <c r="AI721" s="16">
        <f t="shared" si="44"/>
        <v>1.6109589041095891</v>
      </c>
      <c r="AJ721" s="16">
        <f t="shared" si="46"/>
        <v>5.0054794520547947</v>
      </c>
      <c r="AK721" s="19">
        <v>7.1294999999999997E-2</v>
      </c>
      <c r="AL721" s="16">
        <f t="shared" si="45"/>
        <v>1.6109589041095891</v>
      </c>
      <c r="AM721" s="16">
        <f t="shared" si="47"/>
        <v>5.0054794520547947</v>
      </c>
      <c r="AN721" s="19">
        <v>7.1294999999999997E-2</v>
      </c>
      <c r="AO721" t="s">
        <v>721</v>
      </c>
      <c r="AP721" t="s">
        <v>722</v>
      </c>
      <c r="AQ721" s="20">
        <v>46234</v>
      </c>
    </row>
    <row r="722" spans="1:43" x14ac:dyDescent="0.3">
      <c r="A722" t="s">
        <v>1773</v>
      </c>
      <c r="B722" t="s">
        <v>1774</v>
      </c>
      <c r="C722">
        <v>3</v>
      </c>
      <c r="D722" t="s">
        <v>255</v>
      </c>
      <c r="E722" t="s">
        <v>716</v>
      </c>
      <c r="F722" t="s">
        <v>717</v>
      </c>
      <c r="G722" t="s">
        <v>215</v>
      </c>
      <c r="H722" t="s">
        <v>214</v>
      </c>
      <c r="I722" t="s">
        <v>832</v>
      </c>
      <c r="J722" t="s">
        <v>725</v>
      </c>
      <c r="K722" t="s">
        <v>833</v>
      </c>
      <c r="L722" t="s">
        <v>719</v>
      </c>
      <c r="M722" t="s">
        <v>720</v>
      </c>
      <c r="N722">
        <v>1</v>
      </c>
      <c r="O722">
        <v>1</v>
      </c>
      <c r="P722">
        <v>1</v>
      </c>
      <c r="Q722">
        <v>1</v>
      </c>
      <c r="R722">
        <v>1</v>
      </c>
      <c r="S722">
        <v>1</v>
      </c>
      <c r="T722">
        <v>0</v>
      </c>
      <c r="U722">
        <v>0</v>
      </c>
      <c r="V722">
        <v>0</v>
      </c>
      <c r="W722" s="1">
        <v>30385</v>
      </c>
      <c r="X722" s="1">
        <v>0</v>
      </c>
      <c r="Y722" s="1">
        <v>0</v>
      </c>
      <c r="Z722" s="1">
        <v>108.88</v>
      </c>
      <c r="AA722" s="1">
        <v>0</v>
      </c>
      <c r="AB722" s="1">
        <v>0</v>
      </c>
      <c r="AC722" s="1">
        <v>0</v>
      </c>
      <c r="AD722" s="1">
        <v>0</v>
      </c>
      <c r="AE722" s="1">
        <v>30385</v>
      </c>
      <c r="AF722" s="17">
        <v>45162</v>
      </c>
      <c r="AG722" s="17">
        <v>46258</v>
      </c>
      <c r="AH722" s="1">
        <v>60770</v>
      </c>
      <c r="AI722" s="16">
        <f t="shared" si="44"/>
        <v>6.575342465753424E-2</v>
      </c>
      <c r="AJ722" s="16">
        <f t="shared" si="46"/>
        <v>3.0027397260273974</v>
      </c>
      <c r="AK722" s="19">
        <v>4.2999999999999997E-2</v>
      </c>
      <c r="AL722" s="16">
        <f t="shared" si="45"/>
        <v>6.575342465753424E-2</v>
      </c>
      <c r="AM722" s="16">
        <f t="shared" si="47"/>
        <v>3.0027397260273974</v>
      </c>
      <c r="AN722" s="19">
        <v>4.2999999999999997E-2</v>
      </c>
      <c r="AO722" t="s">
        <v>721</v>
      </c>
      <c r="AP722" t="s">
        <v>722</v>
      </c>
      <c r="AQ722" s="20">
        <v>46234</v>
      </c>
    </row>
    <row r="723" spans="1:43" x14ac:dyDescent="0.3">
      <c r="A723" t="s">
        <v>1775</v>
      </c>
      <c r="B723" t="s">
        <v>1774</v>
      </c>
      <c r="C723">
        <v>4</v>
      </c>
      <c r="D723" t="s">
        <v>255</v>
      </c>
      <c r="E723" t="s">
        <v>716</v>
      </c>
      <c r="F723" t="s">
        <v>717</v>
      </c>
      <c r="G723" t="s">
        <v>215</v>
      </c>
      <c r="H723" t="s">
        <v>214</v>
      </c>
      <c r="I723" t="s">
        <v>832</v>
      </c>
      <c r="J723" t="s">
        <v>725</v>
      </c>
      <c r="K723" t="s">
        <v>833</v>
      </c>
      <c r="L723" t="s">
        <v>719</v>
      </c>
      <c r="M723" t="s">
        <v>720</v>
      </c>
      <c r="N723">
        <v>1</v>
      </c>
      <c r="O723">
        <v>1</v>
      </c>
      <c r="P723">
        <v>1</v>
      </c>
      <c r="Q723">
        <v>1</v>
      </c>
      <c r="R723">
        <v>1</v>
      </c>
      <c r="S723">
        <v>1</v>
      </c>
      <c r="T723">
        <v>0</v>
      </c>
      <c r="U723">
        <v>0</v>
      </c>
      <c r="V723">
        <v>0</v>
      </c>
      <c r="W723" s="1">
        <v>22125</v>
      </c>
      <c r="X723" s="1">
        <v>0</v>
      </c>
      <c r="Y723" s="1">
        <v>0</v>
      </c>
      <c r="Z723" s="1">
        <v>98.82</v>
      </c>
      <c r="AA723" s="1">
        <v>0</v>
      </c>
      <c r="AB723" s="1">
        <v>0</v>
      </c>
      <c r="AC723" s="1">
        <v>0</v>
      </c>
      <c r="AD723" s="1">
        <v>0</v>
      </c>
      <c r="AE723" s="1">
        <v>22125</v>
      </c>
      <c r="AF723" s="17">
        <v>45162</v>
      </c>
      <c r="AG723" s="17">
        <v>47354</v>
      </c>
      <c r="AH723" s="1">
        <v>22125</v>
      </c>
      <c r="AI723" s="16">
        <f t="shared" si="44"/>
        <v>3.0684931506849313</v>
      </c>
      <c r="AJ723" s="16">
        <f t="shared" si="46"/>
        <v>6.0054794520547947</v>
      </c>
      <c r="AK723" s="19">
        <v>5.3600000000000002E-2</v>
      </c>
      <c r="AL723" s="16">
        <f t="shared" si="45"/>
        <v>3.0684931506849313</v>
      </c>
      <c r="AM723" s="16">
        <f t="shared" si="47"/>
        <v>6.0054794520547947</v>
      </c>
      <c r="AN723" s="19">
        <v>5.3600000000000002E-2</v>
      </c>
      <c r="AO723" t="s">
        <v>721</v>
      </c>
      <c r="AP723" t="s">
        <v>722</v>
      </c>
      <c r="AQ723" s="20">
        <v>46234</v>
      </c>
    </row>
    <row r="724" spans="1:43" x14ac:dyDescent="0.3">
      <c r="A724" t="s">
        <v>1776</v>
      </c>
      <c r="B724" t="s">
        <v>1774</v>
      </c>
      <c r="C724">
        <v>5</v>
      </c>
      <c r="D724" t="s">
        <v>255</v>
      </c>
      <c r="E724" t="s">
        <v>716</v>
      </c>
      <c r="F724" t="s">
        <v>717</v>
      </c>
      <c r="G724" t="s">
        <v>215</v>
      </c>
      <c r="H724" t="s">
        <v>214</v>
      </c>
      <c r="I724" t="s">
        <v>832</v>
      </c>
      <c r="J724" t="s">
        <v>725</v>
      </c>
      <c r="K724" t="s">
        <v>833</v>
      </c>
      <c r="L724" t="s">
        <v>719</v>
      </c>
      <c r="M724" t="s">
        <v>720</v>
      </c>
      <c r="N724">
        <v>1</v>
      </c>
      <c r="O724">
        <v>1</v>
      </c>
      <c r="P724">
        <v>1</v>
      </c>
      <c r="Q724">
        <v>1</v>
      </c>
      <c r="R724">
        <v>1</v>
      </c>
      <c r="S724">
        <v>1</v>
      </c>
      <c r="T724">
        <v>0</v>
      </c>
      <c r="U724">
        <v>0</v>
      </c>
      <c r="V724">
        <v>0</v>
      </c>
      <c r="W724" s="1">
        <v>70819.67</v>
      </c>
      <c r="X724" s="1">
        <v>0</v>
      </c>
      <c r="Y724" s="1">
        <v>0</v>
      </c>
      <c r="Z724" s="1">
        <v>332.85</v>
      </c>
      <c r="AA724" s="1">
        <v>0</v>
      </c>
      <c r="AB724" s="1">
        <v>0</v>
      </c>
      <c r="AC724" s="1">
        <v>0</v>
      </c>
      <c r="AD724" s="1">
        <v>0</v>
      </c>
      <c r="AE724" s="1">
        <v>70819.67</v>
      </c>
      <c r="AF724" s="17">
        <v>45162</v>
      </c>
      <c r="AG724" s="17">
        <v>47719</v>
      </c>
      <c r="AH724" s="1">
        <v>70819.67</v>
      </c>
      <c r="AI724" s="16">
        <f t="shared" si="44"/>
        <v>4.0684931506849313</v>
      </c>
      <c r="AJ724" s="16">
        <f t="shared" si="46"/>
        <v>7.0054794520547947</v>
      </c>
      <c r="AK724" s="19">
        <v>5.6399999999999999E-2</v>
      </c>
      <c r="AL724" s="16">
        <f t="shared" si="45"/>
        <v>4.0684931506849313</v>
      </c>
      <c r="AM724" s="16">
        <f t="shared" si="47"/>
        <v>7.0054794520547947</v>
      </c>
      <c r="AN724" s="19">
        <v>5.6399999999999999E-2</v>
      </c>
      <c r="AO724" t="s">
        <v>721</v>
      </c>
      <c r="AP724" t="s">
        <v>722</v>
      </c>
      <c r="AQ724" s="20">
        <v>46234</v>
      </c>
    </row>
    <row r="725" spans="1:43" x14ac:dyDescent="0.3">
      <c r="A725" t="s">
        <v>1777</v>
      </c>
      <c r="B725" t="s">
        <v>1774</v>
      </c>
      <c r="C725">
        <v>6</v>
      </c>
      <c r="D725" t="s">
        <v>255</v>
      </c>
      <c r="E725" t="s">
        <v>716</v>
      </c>
      <c r="F725" t="s">
        <v>717</v>
      </c>
      <c r="G725" t="s">
        <v>215</v>
      </c>
      <c r="H725" t="s">
        <v>214</v>
      </c>
      <c r="I725" t="s">
        <v>832</v>
      </c>
      <c r="J725" t="s">
        <v>725</v>
      </c>
      <c r="K725" t="s">
        <v>833</v>
      </c>
      <c r="L725" t="s">
        <v>719</v>
      </c>
      <c r="M725" t="s">
        <v>720</v>
      </c>
      <c r="N725">
        <v>1</v>
      </c>
      <c r="O725">
        <v>1</v>
      </c>
      <c r="P725">
        <v>1</v>
      </c>
      <c r="Q725">
        <v>1</v>
      </c>
      <c r="R725">
        <v>1</v>
      </c>
      <c r="S725">
        <v>1</v>
      </c>
      <c r="T725">
        <v>0</v>
      </c>
      <c r="U725">
        <v>0</v>
      </c>
      <c r="V725">
        <v>0</v>
      </c>
      <c r="W725" s="1">
        <v>190717.5</v>
      </c>
      <c r="X725" s="1">
        <v>0</v>
      </c>
      <c r="Y725" s="1">
        <v>0</v>
      </c>
      <c r="Z725" s="1">
        <v>942.46</v>
      </c>
      <c r="AA725" s="1">
        <v>0</v>
      </c>
      <c r="AB725" s="1">
        <v>0</v>
      </c>
      <c r="AC725" s="1">
        <v>0</v>
      </c>
      <c r="AD725" s="1">
        <v>0</v>
      </c>
      <c r="AE725" s="1">
        <v>190717.5</v>
      </c>
      <c r="AF725" s="17">
        <v>45162</v>
      </c>
      <c r="AG725" s="17">
        <v>48084</v>
      </c>
      <c r="AH725" s="1">
        <v>190717.5</v>
      </c>
      <c r="AI725" s="16">
        <f t="shared" si="44"/>
        <v>5.0684931506849313</v>
      </c>
      <c r="AJ725" s="16">
        <f t="shared" si="46"/>
        <v>8.0054794520547947</v>
      </c>
      <c r="AK725" s="19">
        <v>5.9299999999999999E-2</v>
      </c>
      <c r="AL725" s="16">
        <f t="shared" si="45"/>
        <v>5.0684931506849313</v>
      </c>
      <c r="AM725" s="16">
        <f t="shared" si="47"/>
        <v>8.0054794520547947</v>
      </c>
      <c r="AN725" s="19">
        <v>5.9299999999999999E-2</v>
      </c>
      <c r="AO725" t="s">
        <v>721</v>
      </c>
      <c r="AP725" t="s">
        <v>722</v>
      </c>
      <c r="AQ725" s="20">
        <v>46234</v>
      </c>
    </row>
    <row r="726" spans="1:43" x14ac:dyDescent="0.3">
      <c r="A726" t="s">
        <v>1778</v>
      </c>
      <c r="B726" t="s">
        <v>1774</v>
      </c>
      <c r="C726">
        <v>7</v>
      </c>
      <c r="D726" t="s">
        <v>255</v>
      </c>
      <c r="E726" t="s">
        <v>716</v>
      </c>
      <c r="F726" t="s">
        <v>717</v>
      </c>
      <c r="G726" t="s">
        <v>215</v>
      </c>
      <c r="H726" t="s">
        <v>214</v>
      </c>
      <c r="I726" t="s">
        <v>832</v>
      </c>
      <c r="J726" t="s">
        <v>725</v>
      </c>
      <c r="K726" t="s">
        <v>833</v>
      </c>
      <c r="L726" t="s">
        <v>719</v>
      </c>
      <c r="M726" t="s">
        <v>720</v>
      </c>
      <c r="N726">
        <v>1</v>
      </c>
      <c r="O726">
        <v>1</v>
      </c>
      <c r="P726">
        <v>1</v>
      </c>
      <c r="Q726">
        <v>1</v>
      </c>
      <c r="R726">
        <v>1</v>
      </c>
      <c r="S726">
        <v>1</v>
      </c>
      <c r="T726">
        <v>0</v>
      </c>
      <c r="U726">
        <v>0</v>
      </c>
      <c r="V726">
        <v>0</v>
      </c>
      <c r="W726" s="1">
        <v>101248.91</v>
      </c>
      <c r="X726" s="1">
        <v>0</v>
      </c>
      <c r="Y726" s="1">
        <v>0</v>
      </c>
      <c r="Z726" s="1">
        <v>523.96</v>
      </c>
      <c r="AA726" s="1">
        <v>0</v>
      </c>
      <c r="AB726" s="1">
        <v>0</v>
      </c>
      <c r="AC726" s="1">
        <v>0</v>
      </c>
      <c r="AD726" s="1">
        <v>0</v>
      </c>
      <c r="AE726" s="1">
        <v>101248.91</v>
      </c>
      <c r="AF726" s="17">
        <v>45162</v>
      </c>
      <c r="AG726" s="17">
        <v>48450</v>
      </c>
      <c r="AH726" s="1">
        <v>101248.91</v>
      </c>
      <c r="AI726" s="16">
        <f t="shared" si="44"/>
        <v>6.0712328767123287</v>
      </c>
      <c r="AJ726" s="16">
        <f t="shared" si="46"/>
        <v>9.0082191780821912</v>
      </c>
      <c r="AK726" s="19">
        <v>6.2100000000000002E-2</v>
      </c>
      <c r="AL726" s="16">
        <f t="shared" si="45"/>
        <v>6.0712328767123287</v>
      </c>
      <c r="AM726" s="16">
        <f t="shared" si="47"/>
        <v>9.0082191780821912</v>
      </c>
      <c r="AN726" s="19">
        <v>6.2100000000000002E-2</v>
      </c>
      <c r="AO726" t="s">
        <v>721</v>
      </c>
      <c r="AP726" t="s">
        <v>722</v>
      </c>
      <c r="AQ726" s="20">
        <v>46234</v>
      </c>
    </row>
    <row r="727" spans="1:43" x14ac:dyDescent="0.3">
      <c r="A727" t="s">
        <v>1779</v>
      </c>
      <c r="B727" t="s">
        <v>1774</v>
      </c>
      <c r="C727">
        <v>8</v>
      </c>
      <c r="D727" t="s">
        <v>255</v>
      </c>
      <c r="E727" t="s">
        <v>716</v>
      </c>
      <c r="F727" t="s">
        <v>717</v>
      </c>
      <c r="G727" t="s">
        <v>215</v>
      </c>
      <c r="H727" t="s">
        <v>214</v>
      </c>
      <c r="I727" t="s">
        <v>832</v>
      </c>
      <c r="J727" t="s">
        <v>725</v>
      </c>
      <c r="K727" t="s">
        <v>833</v>
      </c>
      <c r="L727" t="s">
        <v>719</v>
      </c>
      <c r="M727" t="s">
        <v>720</v>
      </c>
      <c r="N727">
        <v>1</v>
      </c>
      <c r="O727">
        <v>1</v>
      </c>
      <c r="P727">
        <v>1</v>
      </c>
      <c r="Q727">
        <v>1</v>
      </c>
      <c r="R727">
        <v>1</v>
      </c>
      <c r="S727">
        <v>1</v>
      </c>
      <c r="T727">
        <v>0</v>
      </c>
      <c r="U727">
        <v>0</v>
      </c>
      <c r="V727">
        <v>0</v>
      </c>
      <c r="W727" s="1">
        <v>53100</v>
      </c>
      <c r="X727" s="1">
        <v>0</v>
      </c>
      <c r="Y727" s="1">
        <v>0</v>
      </c>
      <c r="Z727" s="1">
        <v>287.62</v>
      </c>
      <c r="AA727" s="1">
        <v>0</v>
      </c>
      <c r="AB727" s="1">
        <v>0</v>
      </c>
      <c r="AC727" s="1">
        <v>0</v>
      </c>
      <c r="AD727" s="1">
        <v>0</v>
      </c>
      <c r="AE727" s="1">
        <v>53100</v>
      </c>
      <c r="AF727" s="17">
        <v>45162</v>
      </c>
      <c r="AG727" s="17">
        <v>48815</v>
      </c>
      <c r="AH727" s="1">
        <v>53100</v>
      </c>
      <c r="AI727" s="16">
        <f t="shared" si="44"/>
        <v>7.0712328767123287</v>
      </c>
      <c r="AJ727" s="16">
        <f t="shared" si="46"/>
        <v>10.008219178082191</v>
      </c>
      <c r="AK727" s="19">
        <v>6.5000000000000002E-2</v>
      </c>
      <c r="AL727" s="16">
        <f t="shared" si="45"/>
        <v>7.0712328767123287</v>
      </c>
      <c r="AM727" s="16">
        <f t="shared" si="47"/>
        <v>10.008219178082191</v>
      </c>
      <c r="AN727" s="19">
        <v>6.5000000000000002E-2</v>
      </c>
      <c r="AO727" t="s">
        <v>721</v>
      </c>
      <c r="AP727" t="s">
        <v>722</v>
      </c>
      <c r="AQ727" s="20">
        <v>46234</v>
      </c>
    </row>
    <row r="728" spans="1:43" x14ac:dyDescent="0.3">
      <c r="A728" t="s">
        <v>1780</v>
      </c>
      <c r="B728" t="s">
        <v>1781</v>
      </c>
      <c r="C728">
        <v>1</v>
      </c>
      <c r="D728" t="s">
        <v>255</v>
      </c>
      <c r="E728" t="s">
        <v>716</v>
      </c>
      <c r="F728" t="s">
        <v>717</v>
      </c>
      <c r="G728" t="s">
        <v>213</v>
      </c>
      <c r="H728" t="s">
        <v>214</v>
      </c>
      <c r="I728" t="s">
        <v>724</v>
      </c>
      <c r="J728" t="s">
        <v>725</v>
      </c>
      <c r="K728" t="s">
        <v>726</v>
      </c>
      <c r="L728" t="s">
        <v>719</v>
      </c>
      <c r="M728" t="s">
        <v>720</v>
      </c>
      <c r="N728">
        <v>1</v>
      </c>
      <c r="O728">
        <v>1</v>
      </c>
      <c r="P728">
        <v>1</v>
      </c>
      <c r="Q728">
        <v>1</v>
      </c>
      <c r="R728">
        <v>1</v>
      </c>
      <c r="S728">
        <v>1</v>
      </c>
      <c r="T728">
        <v>0</v>
      </c>
      <c r="U728">
        <v>0</v>
      </c>
      <c r="V728">
        <v>0</v>
      </c>
      <c r="W728" s="1">
        <v>4971962.1100000003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4971962.1100000003</v>
      </c>
      <c r="AF728" s="17">
        <v>44995</v>
      </c>
      <c r="AG728" s="17">
        <v>46822</v>
      </c>
      <c r="AH728" s="1">
        <v>4971962.1100000003</v>
      </c>
      <c r="AI728" s="16">
        <f t="shared" si="44"/>
        <v>1.6109589041095891</v>
      </c>
      <c r="AJ728" s="16">
        <f t="shared" si="46"/>
        <v>5.0054794520547947</v>
      </c>
      <c r="AK728" s="19">
        <v>7.1294999999999997E-2</v>
      </c>
      <c r="AL728" s="16">
        <f t="shared" si="45"/>
        <v>1.6109589041095891</v>
      </c>
      <c r="AM728" s="16">
        <f t="shared" si="47"/>
        <v>5.0054794520547947</v>
      </c>
      <c r="AN728" s="19">
        <v>7.1294999999999997E-2</v>
      </c>
      <c r="AO728" t="s">
        <v>721</v>
      </c>
      <c r="AP728" t="s">
        <v>722</v>
      </c>
      <c r="AQ728" s="20">
        <v>46234</v>
      </c>
    </row>
    <row r="729" spans="1:43" x14ac:dyDescent="0.3">
      <c r="A729" t="s">
        <v>1782</v>
      </c>
      <c r="B729" t="s">
        <v>1783</v>
      </c>
      <c r="C729">
        <v>1</v>
      </c>
      <c r="D729" t="s">
        <v>255</v>
      </c>
      <c r="E729" t="s">
        <v>716</v>
      </c>
      <c r="F729" t="s">
        <v>717</v>
      </c>
      <c r="G729" t="s">
        <v>213</v>
      </c>
      <c r="H729" t="s">
        <v>214</v>
      </c>
      <c r="I729" t="s">
        <v>724</v>
      </c>
      <c r="J729" t="s">
        <v>725</v>
      </c>
      <c r="K729" t="s">
        <v>726</v>
      </c>
      <c r="L729" t="s">
        <v>719</v>
      </c>
      <c r="M729" t="s">
        <v>720</v>
      </c>
      <c r="N729">
        <v>1</v>
      </c>
      <c r="O729">
        <v>1</v>
      </c>
      <c r="P729">
        <v>1</v>
      </c>
      <c r="Q729">
        <v>1</v>
      </c>
      <c r="R729">
        <v>1</v>
      </c>
      <c r="S729">
        <v>1</v>
      </c>
      <c r="T729">
        <v>0</v>
      </c>
      <c r="U729">
        <v>0</v>
      </c>
      <c r="V729">
        <v>0</v>
      </c>
      <c r="W729" s="1">
        <v>2052218.65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2052218.65</v>
      </c>
      <c r="AF729" s="17">
        <v>45000</v>
      </c>
      <c r="AG729" s="17">
        <v>47192</v>
      </c>
      <c r="AH729" s="1">
        <v>2052218.65</v>
      </c>
      <c r="AI729" s="16">
        <f t="shared" si="44"/>
        <v>2.6246575342465754</v>
      </c>
      <c r="AJ729" s="16">
        <f t="shared" si="46"/>
        <v>6.0054794520547947</v>
      </c>
      <c r="AK729" s="19">
        <v>7.3772000000000004E-2</v>
      </c>
      <c r="AL729" s="16">
        <f t="shared" si="45"/>
        <v>2.6246575342465754</v>
      </c>
      <c r="AM729" s="16">
        <f t="shared" si="47"/>
        <v>6.0054794520547947</v>
      </c>
      <c r="AN729" s="19">
        <v>7.3772000000000004E-2</v>
      </c>
      <c r="AO729" t="s">
        <v>721</v>
      </c>
      <c r="AP729" t="s">
        <v>722</v>
      </c>
      <c r="AQ729" s="20">
        <v>46234</v>
      </c>
    </row>
    <row r="730" spans="1:43" x14ac:dyDescent="0.3">
      <c r="A730" t="s">
        <v>1784</v>
      </c>
      <c r="B730" t="s">
        <v>1785</v>
      </c>
      <c r="C730">
        <v>1</v>
      </c>
      <c r="D730" t="s">
        <v>255</v>
      </c>
      <c r="E730" t="s">
        <v>716</v>
      </c>
      <c r="F730" t="s">
        <v>717</v>
      </c>
      <c r="G730" t="s">
        <v>213</v>
      </c>
      <c r="H730" t="s">
        <v>214</v>
      </c>
      <c r="I730" t="s">
        <v>724</v>
      </c>
      <c r="J730" t="s">
        <v>725</v>
      </c>
      <c r="K730" t="s">
        <v>726</v>
      </c>
      <c r="L730" t="s">
        <v>719</v>
      </c>
      <c r="M730" t="s">
        <v>720</v>
      </c>
      <c r="N730">
        <v>1</v>
      </c>
      <c r="O730">
        <v>1</v>
      </c>
      <c r="P730">
        <v>1</v>
      </c>
      <c r="Q730">
        <v>1</v>
      </c>
      <c r="R730">
        <v>1</v>
      </c>
      <c r="S730">
        <v>1</v>
      </c>
      <c r="T730">
        <v>0</v>
      </c>
      <c r="U730">
        <v>0</v>
      </c>
      <c r="V730">
        <v>0</v>
      </c>
      <c r="W730" s="1">
        <v>50137.919999999998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50137.919999999998</v>
      </c>
      <c r="AF730" s="17">
        <v>44995</v>
      </c>
      <c r="AG730" s="17">
        <v>46822</v>
      </c>
      <c r="AH730" s="1">
        <v>50137.919999999998</v>
      </c>
      <c r="AI730" s="16">
        <f t="shared" si="44"/>
        <v>1.6109589041095891</v>
      </c>
      <c r="AJ730" s="16">
        <f t="shared" si="46"/>
        <v>5.0054794520547947</v>
      </c>
      <c r="AK730" s="19">
        <v>7.1294999999999997E-2</v>
      </c>
      <c r="AL730" s="16">
        <f t="shared" si="45"/>
        <v>1.6109589041095891</v>
      </c>
      <c r="AM730" s="16">
        <f t="shared" si="47"/>
        <v>5.0054794520547947</v>
      </c>
      <c r="AN730" s="19">
        <v>7.1294999999999997E-2</v>
      </c>
      <c r="AO730" t="s">
        <v>721</v>
      </c>
      <c r="AP730" t="s">
        <v>722</v>
      </c>
      <c r="AQ730" s="20">
        <v>46234</v>
      </c>
    </row>
    <row r="731" spans="1:43" x14ac:dyDescent="0.3">
      <c r="A731" t="s">
        <v>1786</v>
      </c>
      <c r="B731" t="s">
        <v>1787</v>
      </c>
      <c r="C731">
        <v>1</v>
      </c>
      <c r="D731" t="s">
        <v>255</v>
      </c>
      <c r="E731" t="s">
        <v>716</v>
      </c>
      <c r="F731" t="s">
        <v>717</v>
      </c>
      <c r="G731" t="s">
        <v>213</v>
      </c>
      <c r="H731" t="s">
        <v>214</v>
      </c>
      <c r="I731" t="s">
        <v>724</v>
      </c>
      <c r="J731" t="s">
        <v>725</v>
      </c>
      <c r="K731" t="s">
        <v>726</v>
      </c>
      <c r="L731" t="s">
        <v>719</v>
      </c>
      <c r="M731" t="s">
        <v>720</v>
      </c>
      <c r="N731">
        <v>1</v>
      </c>
      <c r="O731">
        <v>1</v>
      </c>
      <c r="P731">
        <v>1</v>
      </c>
      <c r="Q731">
        <v>1</v>
      </c>
      <c r="R731">
        <v>1</v>
      </c>
      <c r="S731">
        <v>1</v>
      </c>
      <c r="T731">
        <v>0</v>
      </c>
      <c r="U731">
        <v>0</v>
      </c>
      <c r="V731">
        <v>0</v>
      </c>
      <c r="W731" s="1">
        <v>82529.13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82529.13</v>
      </c>
      <c r="AF731" s="17">
        <v>44995</v>
      </c>
      <c r="AG731" s="17">
        <v>46822</v>
      </c>
      <c r="AH731" s="1">
        <v>82529.13</v>
      </c>
      <c r="AI731" s="16">
        <f t="shared" si="44"/>
        <v>1.6109589041095891</v>
      </c>
      <c r="AJ731" s="16">
        <f t="shared" si="46"/>
        <v>5.0054794520547947</v>
      </c>
      <c r="AK731" s="19">
        <v>7.1294999999999997E-2</v>
      </c>
      <c r="AL731" s="16">
        <f t="shared" si="45"/>
        <v>1.6109589041095891</v>
      </c>
      <c r="AM731" s="16">
        <f t="shared" si="47"/>
        <v>5.0054794520547947</v>
      </c>
      <c r="AN731" s="19">
        <v>7.1294999999999997E-2</v>
      </c>
      <c r="AO731" t="s">
        <v>721</v>
      </c>
      <c r="AP731" t="s">
        <v>722</v>
      </c>
      <c r="AQ731" s="20">
        <v>46234</v>
      </c>
    </row>
    <row r="732" spans="1:43" x14ac:dyDescent="0.3">
      <c r="A732" t="s">
        <v>1788</v>
      </c>
      <c r="B732" t="s">
        <v>1789</v>
      </c>
      <c r="C732">
        <v>1</v>
      </c>
      <c r="D732" t="s">
        <v>255</v>
      </c>
      <c r="E732" t="s">
        <v>716</v>
      </c>
      <c r="F732" t="s">
        <v>717</v>
      </c>
      <c r="G732" t="s">
        <v>213</v>
      </c>
      <c r="H732" t="s">
        <v>214</v>
      </c>
      <c r="I732" t="s">
        <v>724</v>
      </c>
      <c r="J732" t="s">
        <v>725</v>
      </c>
      <c r="K732" t="s">
        <v>726</v>
      </c>
      <c r="L732" t="s">
        <v>719</v>
      </c>
      <c r="M732" t="s">
        <v>720</v>
      </c>
      <c r="N732">
        <v>1</v>
      </c>
      <c r="O732">
        <v>1</v>
      </c>
      <c r="P732">
        <v>1</v>
      </c>
      <c r="Q732">
        <v>1</v>
      </c>
      <c r="R732">
        <v>1</v>
      </c>
      <c r="S732">
        <v>1</v>
      </c>
      <c r="T732">
        <v>0</v>
      </c>
      <c r="U732">
        <v>0</v>
      </c>
      <c r="V732">
        <v>0</v>
      </c>
      <c r="W732" s="1">
        <v>18720.71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18720.71</v>
      </c>
      <c r="AF732" s="17">
        <v>44995</v>
      </c>
      <c r="AG732" s="17">
        <v>46822</v>
      </c>
      <c r="AH732" s="1">
        <v>18720.71</v>
      </c>
      <c r="AI732" s="16">
        <f t="shared" si="44"/>
        <v>1.6109589041095891</v>
      </c>
      <c r="AJ732" s="16">
        <f t="shared" si="46"/>
        <v>5.0054794520547947</v>
      </c>
      <c r="AK732" s="19">
        <v>7.1294999999999997E-2</v>
      </c>
      <c r="AL732" s="16">
        <f t="shared" si="45"/>
        <v>1.6109589041095891</v>
      </c>
      <c r="AM732" s="16">
        <f t="shared" si="47"/>
        <v>5.0054794520547947</v>
      </c>
      <c r="AN732" s="19">
        <v>7.1294999999999997E-2</v>
      </c>
      <c r="AO732" t="s">
        <v>721</v>
      </c>
      <c r="AP732" t="s">
        <v>722</v>
      </c>
      <c r="AQ732" s="20">
        <v>46234</v>
      </c>
    </row>
    <row r="733" spans="1:43" x14ac:dyDescent="0.3">
      <c r="A733" t="s">
        <v>1790</v>
      </c>
      <c r="B733" t="s">
        <v>1791</v>
      </c>
      <c r="C733">
        <v>1</v>
      </c>
      <c r="D733" t="s">
        <v>255</v>
      </c>
      <c r="E733" t="s">
        <v>716</v>
      </c>
      <c r="F733" t="s">
        <v>717</v>
      </c>
      <c r="G733" t="s">
        <v>213</v>
      </c>
      <c r="H733" t="s">
        <v>214</v>
      </c>
      <c r="I733" t="s">
        <v>724</v>
      </c>
      <c r="J733" t="s">
        <v>725</v>
      </c>
      <c r="K733" t="s">
        <v>726</v>
      </c>
      <c r="L733" t="s">
        <v>719</v>
      </c>
      <c r="M733" t="s">
        <v>720</v>
      </c>
      <c r="N733">
        <v>1</v>
      </c>
      <c r="O733">
        <v>1</v>
      </c>
      <c r="P733">
        <v>1</v>
      </c>
      <c r="Q733">
        <v>1</v>
      </c>
      <c r="R733">
        <v>1</v>
      </c>
      <c r="S733">
        <v>1</v>
      </c>
      <c r="T733">
        <v>0</v>
      </c>
      <c r="U733">
        <v>0</v>
      </c>
      <c r="V733">
        <v>0</v>
      </c>
      <c r="W733" s="1">
        <v>65569.25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65569.25</v>
      </c>
      <c r="AF733" s="17">
        <v>44995</v>
      </c>
      <c r="AG733" s="17">
        <v>46822</v>
      </c>
      <c r="AH733" s="1">
        <v>65569.25</v>
      </c>
      <c r="AI733" s="16">
        <f t="shared" si="44"/>
        <v>1.6109589041095891</v>
      </c>
      <c r="AJ733" s="16">
        <f t="shared" si="46"/>
        <v>5.0054794520547947</v>
      </c>
      <c r="AK733" s="19">
        <v>7.1294999999999997E-2</v>
      </c>
      <c r="AL733" s="16">
        <f t="shared" si="45"/>
        <v>1.6109589041095891</v>
      </c>
      <c r="AM733" s="16">
        <f t="shared" si="47"/>
        <v>5.0054794520547947</v>
      </c>
      <c r="AN733" s="19">
        <v>7.1294999999999997E-2</v>
      </c>
      <c r="AO733" t="s">
        <v>721</v>
      </c>
      <c r="AP733" t="s">
        <v>722</v>
      </c>
      <c r="AQ733" s="20">
        <v>46234</v>
      </c>
    </row>
    <row r="734" spans="1:43" x14ac:dyDescent="0.3">
      <c r="A734" t="s">
        <v>1792</v>
      </c>
      <c r="B734" t="s">
        <v>1793</v>
      </c>
      <c r="C734">
        <v>1</v>
      </c>
      <c r="D734" t="s">
        <v>255</v>
      </c>
      <c r="E734" t="s">
        <v>716</v>
      </c>
      <c r="F734" t="s">
        <v>717</v>
      </c>
      <c r="G734" t="s">
        <v>213</v>
      </c>
      <c r="H734" t="s">
        <v>214</v>
      </c>
      <c r="I734" t="s">
        <v>724</v>
      </c>
      <c r="J734" t="s">
        <v>725</v>
      </c>
      <c r="K734" t="s">
        <v>726</v>
      </c>
      <c r="L734" t="s">
        <v>719</v>
      </c>
      <c r="M734" t="s">
        <v>720</v>
      </c>
      <c r="N734">
        <v>1</v>
      </c>
      <c r="O734">
        <v>1</v>
      </c>
      <c r="P734">
        <v>1</v>
      </c>
      <c r="Q734">
        <v>1</v>
      </c>
      <c r="R734">
        <v>1</v>
      </c>
      <c r="S734">
        <v>1</v>
      </c>
      <c r="T734">
        <v>0</v>
      </c>
      <c r="U734">
        <v>0</v>
      </c>
      <c r="V734">
        <v>0</v>
      </c>
      <c r="W734" s="1">
        <v>43381.04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43381.04</v>
      </c>
      <c r="AF734" s="17">
        <v>44995</v>
      </c>
      <c r="AG734" s="17">
        <v>46822</v>
      </c>
      <c r="AH734" s="1">
        <v>43381.04</v>
      </c>
      <c r="AI734" s="16">
        <f t="shared" si="44"/>
        <v>1.6109589041095891</v>
      </c>
      <c r="AJ734" s="16">
        <f t="shared" si="46"/>
        <v>5.0054794520547947</v>
      </c>
      <c r="AK734" s="19">
        <v>7.1294999999999997E-2</v>
      </c>
      <c r="AL734" s="16">
        <f t="shared" si="45"/>
        <v>1.6109589041095891</v>
      </c>
      <c r="AM734" s="16">
        <f t="shared" si="47"/>
        <v>5.0054794520547947</v>
      </c>
      <c r="AN734" s="19">
        <v>7.1294999999999997E-2</v>
      </c>
      <c r="AO734" t="s">
        <v>721</v>
      </c>
      <c r="AP734" t="s">
        <v>722</v>
      </c>
      <c r="AQ734" s="20">
        <v>46234</v>
      </c>
    </row>
    <row r="735" spans="1:43" x14ac:dyDescent="0.3">
      <c r="A735" t="s">
        <v>1794</v>
      </c>
      <c r="B735" t="s">
        <v>1795</v>
      </c>
      <c r="C735">
        <v>1</v>
      </c>
      <c r="D735" t="s">
        <v>255</v>
      </c>
      <c r="E735" t="s">
        <v>716</v>
      </c>
      <c r="F735" t="s">
        <v>717</v>
      </c>
      <c r="G735" t="s">
        <v>213</v>
      </c>
      <c r="H735" t="s">
        <v>214</v>
      </c>
      <c r="I735" t="s">
        <v>724</v>
      </c>
      <c r="J735" t="s">
        <v>725</v>
      </c>
      <c r="K735" t="s">
        <v>726</v>
      </c>
      <c r="L735" t="s">
        <v>719</v>
      </c>
      <c r="M735" t="s">
        <v>720</v>
      </c>
      <c r="N735">
        <v>1</v>
      </c>
      <c r="O735">
        <v>1</v>
      </c>
      <c r="P735">
        <v>1</v>
      </c>
      <c r="Q735">
        <v>1</v>
      </c>
      <c r="R735">
        <v>1</v>
      </c>
      <c r="S735">
        <v>1</v>
      </c>
      <c r="T735">
        <v>0</v>
      </c>
      <c r="U735">
        <v>0</v>
      </c>
      <c r="V735">
        <v>0</v>
      </c>
      <c r="W735" s="1">
        <v>218206.34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218206.34</v>
      </c>
      <c r="AF735" s="17">
        <v>44995</v>
      </c>
      <c r="AG735" s="17">
        <v>46822</v>
      </c>
      <c r="AH735" s="1">
        <v>218206.34</v>
      </c>
      <c r="AI735" s="16">
        <f t="shared" si="44"/>
        <v>1.6109589041095891</v>
      </c>
      <c r="AJ735" s="16">
        <f t="shared" si="46"/>
        <v>5.0054794520547947</v>
      </c>
      <c r="AK735" s="19">
        <v>7.1294999999999997E-2</v>
      </c>
      <c r="AL735" s="16">
        <f t="shared" si="45"/>
        <v>1.6109589041095891</v>
      </c>
      <c r="AM735" s="16">
        <f t="shared" si="47"/>
        <v>5.0054794520547947</v>
      </c>
      <c r="AN735" s="19">
        <v>7.1294999999999997E-2</v>
      </c>
      <c r="AO735" t="s">
        <v>721</v>
      </c>
      <c r="AP735" t="s">
        <v>722</v>
      </c>
      <c r="AQ735" s="20">
        <v>46234</v>
      </c>
    </row>
    <row r="736" spans="1:43" x14ac:dyDescent="0.3">
      <c r="A736" t="s">
        <v>1796</v>
      </c>
      <c r="B736" t="s">
        <v>1797</v>
      </c>
      <c r="C736">
        <v>1</v>
      </c>
      <c r="D736" t="s">
        <v>255</v>
      </c>
      <c r="E736" t="s">
        <v>716</v>
      </c>
      <c r="F736" t="s">
        <v>717</v>
      </c>
      <c r="G736" t="s">
        <v>213</v>
      </c>
      <c r="H736" t="s">
        <v>214</v>
      </c>
      <c r="I736" t="s">
        <v>724</v>
      </c>
      <c r="J736" t="s">
        <v>725</v>
      </c>
      <c r="K736" t="s">
        <v>726</v>
      </c>
      <c r="L736" t="s">
        <v>719</v>
      </c>
      <c r="M736" t="s">
        <v>720</v>
      </c>
      <c r="N736">
        <v>1</v>
      </c>
      <c r="O736">
        <v>1</v>
      </c>
      <c r="P736">
        <v>1</v>
      </c>
      <c r="Q736">
        <v>1</v>
      </c>
      <c r="R736">
        <v>1</v>
      </c>
      <c r="S736">
        <v>1</v>
      </c>
      <c r="T736">
        <v>0</v>
      </c>
      <c r="U736">
        <v>0</v>
      </c>
      <c r="V736">
        <v>0</v>
      </c>
      <c r="W736" s="1">
        <v>144827.22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144827.22</v>
      </c>
      <c r="AF736" s="17">
        <v>44995</v>
      </c>
      <c r="AG736" s="17">
        <v>46822</v>
      </c>
      <c r="AH736" s="1">
        <v>144827.22</v>
      </c>
      <c r="AI736" s="16">
        <f t="shared" si="44"/>
        <v>1.6109589041095891</v>
      </c>
      <c r="AJ736" s="16">
        <f t="shared" si="46"/>
        <v>5.0054794520547947</v>
      </c>
      <c r="AK736" s="19">
        <v>7.1294999999999997E-2</v>
      </c>
      <c r="AL736" s="16">
        <f t="shared" si="45"/>
        <v>1.6109589041095891</v>
      </c>
      <c r="AM736" s="16">
        <f t="shared" si="47"/>
        <v>5.0054794520547947</v>
      </c>
      <c r="AN736" s="19">
        <v>7.1294999999999997E-2</v>
      </c>
      <c r="AO736" t="s">
        <v>721</v>
      </c>
      <c r="AP736" t="s">
        <v>722</v>
      </c>
      <c r="AQ736" s="20">
        <v>46234</v>
      </c>
    </row>
    <row r="737" spans="1:43" x14ac:dyDescent="0.3">
      <c r="A737" t="s">
        <v>1798</v>
      </c>
      <c r="B737" t="s">
        <v>1799</v>
      </c>
      <c r="C737">
        <v>1</v>
      </c>
      <c r="D737" t="s">
        <v>255</v>
      </c>
      <c r="E737" t="s">
        <v>716</v>
      </c>
      <c r="F737" t="s">
        <v>717</v>
      </c>
      <c r="G737" t="s">
        <v>213</v>
      </c>
      <c r="H737" t="s">
        <v>214</v>
      </c>
      <c r="I737" t="s">
        <v>724</v>
      </c>
      <c r="J737" t="s">
        <v>725</v>
      </c>
      <c r="K737" t="s">
        <v>726</v>
      </c>
      <c r="L737" t="s">
        <v>719</v>
      </c>
      <c r="M737" t="s">
        <v>720</v>
      </c>
      <c r="N737">
        <v>1</v>
      </c>
      <c r="O737">
        <v>1</v>
      </c>
      <c r="P737">
        <v>1</v>
      </c>
      <c r="Q737">
        <v>1</v>
      </c>
      <c r="R737">
        <v>1</v>
      </c>
      <c r="S737">
        <v>1</v>
      </c>
      <c r="T737">
        <v>0</v>
      </c>
      <c r="U737">
        <v>0</v>
      </c>
      <c r="V737">
        <v>0</v>
      </c>
      <c r="W737" s="1">
        <v>68549.91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68549.91</v>
      </c>
      <c r="AF737" s="17">
        <v>44995</v>
      </c>
      <c r="AG737" s="17">
        <v>46822</v>
      </c>
      <c r="AH737" s="1">
        <v>68549.91</v>
      </c>
      <c r="AI737" s="16">
        <f t="shared" si="44"/>
        <v>1.6109589041095891</v>
      </c>
      <c r="AJ737" s="16">
        <f t="shared" si="46"/>
        <v>5.0054794520547947</v>
      </c>
      <c r="AK737" s="19">
        <v>7.1294999999999997E-2</v>
      </c>
      <c r="AL737" s="16">
        <f t="shared" si="45"/>
        <v>1.6109589041095891</v>
      </c>
      <c r="AM737" s="16">
        <f t="shared" si="47"/>
        <v>5.0054794520547947</v>
      </c>
      <c r="AN737" s="19">
        <v>7.1294999999999997E-2</v>
      </c>
      <c r="AO737" t="s">
        <v>721</v>
      </c>
      <c r="AP737" t="s">
        <v>722</v>
      </c>
      <c r="AQ737" s="20">
        <v>46234</v>
      </c>
    </row>
    <row r="738" spans="1:43" x14ac:dyDescent="0.3">
      <c r="A738" t="s">
        <v>1800</v>
      </c>
      <c r="B738" t="s">
        <v>1801</v>
      </c>
      <c r="C738">
        <v>1</v>
      </c>
      <c r="D738" t="s">
        <v>255</v>
      </c>
      <c r="E738" t="s">
        <v>716</v>
      </c>
      <c r="F738" t="s">
        <v>717</v>
      </c>
      <c r="G738" t="s">
        <v>213</v>
      </c>
      <c r="H738" t="s">
        <v>214</v>
      </c>
      <c r="I738" t="s">
        <v>724</v>
      </c>
      <c r="J738" t="s">
        <v>725</v>
      </c>
      <c r="K738" t="s">
        <v>726</v>
      </c>
      <c r="L738" t="s">
        <v>719</v>
      </c>
      <c r="M738" t="s">
        <v>720</v>
      </c>
      <c r="N738">
        <v>1</v>
      </c>
      <c r="O738">
        <v>1</v>
      </c>
      <c r="P738">
        <v>1</v>
      </c>
      <c r="Q738">
        <v>1</v>
      </c>
      <c r="R738">
        <v>1</v>
      </c>
      <c r="S738">
        <v>1</v>
      </c>
      <c r="T738">
        <v>0</v>
      </c>
      <c r="U738">
        <v>0</v>
      </c>
      <c r="V738">
        <v>0</v>
      </c>
      <c r="W738" s="1">
        <v>79170.31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79170.31</v>
      </c>
      <c r="AF738" s="17">
        <v>44995</v>
      </c>
      <c r="AG738" s="17">
        <v>46822</v>
      </c>
      <c r="AH738" s="1">
        <v>79170.31</v>
      </c>
      <c r="AI738" s="16">
        <f t="shared" si="44"/>
        <v>1.6109589041095891</v>
      </c>
      <c r="AJ738" s="16">
        <f t="shared" si="46"/>
        <v>5.0054794520547947</v>
      </c>
      <c r="AK738" s="19">
        <v>7.1294999999999997E-2</v>
      </c>
      <c r="AL738" s="16">
        <f t="shared" si="45"/>
        <v>1.6109589041095891</v>
      </c>
      <c r="AM738" s="16">
        <f t="shared" si="47"/>
        <v>5.0054794520547947</v>
      </c>
      <c r="AN738" s="19">
        <v>7.1294999999999997E-2</v>
      </c>
      <c r="AO738" t="s">
        <v>721</v>
      </c>
      <c r="AP738" t="s">
        <v>722</v>
      </c>
      <c r="AQ738" s="20">
        <v>46234</v>
      </c>
    </row>
    <row r="739" spans="1:43" x14ac:dyDescent="0.3">
      <c r="A739" t="s">
        <v>1802</v>
      </c>
      <c r="B739" t="s">
        <v>1803</v>
      </c>
      <c r="C739">
        <v>1</v>
      </c>
      <c r="D739" t="s">
        <v>255</v>
      </c>
      <c r="E739" t="s">
        <v>716</v>
      </c>
      <c r="F739" t="s">
        <v>717</v>
      </c>
      <c r="G739" t="s">
        <v>213</v>
      </c>
      <c r="H739" t="s">
        <v>214</v>
      </c>
      <c r="I739" t="s">
        <v>724</v>
      </c>
      <c r="J739" t="s">
        <v>725</v>
      </c>
      <c r="K739" t="s">
        <v>726</v>
      </c>
      <c r="L739" t="s">
        <v>719</v>
      </c>
      <c r="M739" t="s">
        <v>720</v>
      </c>
      <c r="N739">
        <v>1</v>
      </c>
      <c r="O739">
        <v>1</v>
      </c>
      <c r="P739">
        <v>1</v>
      </c>
      <c r="Q739">
        <v>1</v>
      </c>
      <c r="R739">
        <v>1</v>
      </c>
      <c r="S739">
        <v>1</v>
      </c>
      <c r="T739">
        <v>0</v>
      </c>
      <c r="U739">
        <v>0</v>
      </c>
      <c r="V739">
        <v>0</v>
      </c>
      <c r="W739" s="1">
        <v>62607.29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62607.29</v>
      </c>
      <c r="AF739" s="17">
        <v>44995</v>
      </c>
      <c r="AG739" s="17">
        <v>46822</v>
      </c>
      <c r="AH739" s="1">
        <v>62607.29</v>
      </c>
      <c r="AI739" s="16">
        <f t="shared" si="44"/>
        <v>1.6109589041095891</v>
      </c>
      <c r="AJ739" s="16">
        <f t="shared" si="46"/>
        <v>5.0054794520547947</v>
      </c>
      <c r="AK739" s="19">
        <v>7.1294999999999997E-2</v>
      </c>
      <c r="AL739" s="16">
        <f t="shared" si="45"/>
        <v>1.6109589041095891</v>
      </c>
      <c r="AM739" s="16">
        <f t="shared" si="47"/>
        <v>5.0054794520547947</v>
      </c>
      <c r="AN739" s="19">
        <v>7.1294999999999997E-2</v>
      </c>
      <c r="AO739" t="s">
        <v>721</v>
      </c>
      <c r="AP739" t="s">
        <v>722</v>
      </c>
      <c r="AQ739" s="20">
        <v>46234</v>
      </c>
    </row>
    <row r="740" spans="1:43" x14ac:dyDescent="0.3">
      <c r="A740" t="s">
        <v>1804</v>
      </c>
      <c r="B740" t="s">
        <v>1805</v>
      </c>
      <c r="C740">
        <v>1</v>
      </c>
      <c r="D740" t="s">
        <v>255</v>
      </c>
      <c r="E740" t="s">
        <v>716</v>
      </c>
      <c r="F740" t="s">
        <v>717</v>
      </c>
      <c r="G740" t="s">
        <v>213</v>
      </c>
      <c r="H740" t="s">
        <v>214</v>
      </c>
      <c r="I740" t="s">
        <v>724</v>
      </c>
      <c r="J740" t="s">
        <v>725</v>
      </c>
      <c r="K740" t="s">
        <v>726</v>
      </c>
      <c r="L740" t="s">
        <v>719</v>
      </c>
      <c r="M740" t="s">
        <v>720</v>
      </c>
      <c r="N740">
        <v>1</v>
      </c>
      <c r="O740">
        <v>1</v>
      </c>
      <c r="P740">
        <v>1</v>
      </c>
      <c r="Q740">
        <v>1</v>
      </c>
      <c r="R740">
        <v>1</v>
      </c>
      <c r="S740">
        <v>1</v>
      </c>
      <c r="T740">
        <v>0</v>
      </c>
      <c r="U740">
        <v>0</v>
      </c>
      <c r="V740">
        <v>0</v>
      </c>
      <c r="W740" s="1">
        <v>53102.06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53102.06</v>
      </c>
      <c r="AF740" s="17">
        <v>44995</v>
      </c>
      <c r="AG740" s="17">
        <v>46822</v>
      </c>
      <c r="AH740" s="1">
        <v>53102.06</v>
      </c>
      <c r="AI740" s="16">
        <f t="shared" si="44"/>
        <v>1.6109589041095891</v>
      </c>
      <c r="AJ740" s="16">
        <f t="shared" si="46"/>
        <v>5.0054794520547947</v>
      </c>
      <c r="AK740" s="19">
        <v>7.1294999999999997E-2</v>
      </c>
      <c r="AL740" s="16">
        <f t="shared" si="45"/>
        <v>1.6109589041095891</v>
      </c>
      <c r="AM740" s="16">
        <f t="shared" si="47"/>
        <v>5.0054794520547947</v>
      </c>
      <c r="AN740" s="19">
        <v>7.1294999999999997E-2</v>
      </c>
      <c r="AO740" t="s">
        <v>721</v>
      </c>
      <c r="AP740" t="s">
        <v>722</v>
      </c>
      <c r="AQ740" s="20">
        <v>46234</v>
      </c>
    </row>
    <row r="741" spans="1:43" x14ac:dyDescent="0.3">
      <c r="A741" t="s">
        <v>1806</v>
      </c>
      <c r="B741" t="s">
        <v>1807</v>
      </c>
      <c r="C741">
        <v>1</v>
      </c>
      <c r="D741" t="s">
        <v>255</v>
      </c>
      <c r="E741" t="s">
        <v>716</v>
      </c>
      <c r="F741" t="s">
        <v>717</v>
      </c>
      <c r="G741" t="s">
        <v>213</v>
      </c>
      <c r="H741" t="s">
        <v>214</v>
      </c>
      <c r="I741" t="s">
        <v>724</v>
      </c>
      <c r="J741" t="s">
        <v>725</v>
      </c>
      <c r="K741" t="s">
        <v>726</v>
      </c>
      <c r="L741" t="s">
        <v>719</v>
      </c>
      <c r="M741" t="s">
        <v>720</v>
      </c>
      <c r="N741">
        <v>1</v>
      </c>
      <c r="O741">
        <v>1</v>
      </c>
      <c r="P741">
        <v>1</v>
      </c>
      <c r="Q741">
        <v>1</v>
      </c>
      <c r="R741">
        <v>1</v>
      </c>
      <c r="S741">
        <v>1</v>
      </c>
      <c r="T741">
        <v>0</v>
      </c>
      <c r="U741">
        <v>0</v>
      </c>
      <c r="V741">
        <v>0</v>
      </c>
      <c r="W741" s="1">
        <v>68500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68500</v>
      </c>
      <c r="AF741" s="17">
        <v>44995</v>
      </c>
      <c r="AG741" s="17">
        <v>46822</v>
      </c>
      <c r="AH741" s="1">
        <v>68500</v>
      </c>
      <c r="AI741" s="16">
        <f t="shared" si="44"/>
        <v>1.6109589041095891</v>
      </c>
      <c r="AJ741" s="16">
        <f t="shared" si="46"/>
        <v>5.0054794520547947</v>
      </c>
      <c r="AK741" s="19">
        <v>7.1294999999999997E-2</v>
      </c>
      <c r="AL741" s="16">
        <f t="shared" si="45"/>
        <v>1.6109589041095891</v>
      </c>
      <c r="AM741" s="16">
        <f t="shared" si="47"/>
        <v>5.0054794520547947</v>
      </c>
      <c r="AN741" s="19">
        <v>7.1294999999999997E-2</v>
      </c>
      <c r="AO741" t="s">
        <v>721</v>
      </c>
      <c r="AP741" t="s">
        <v>722</v>
      </c>
      <c r="AQ741" s="20">
        <v>46234</v>
      </c>
    </row>
    <row r="742" spans="1:43" x14ac:dyDescent="0.3">
      <c r="A742" t="s">
        <v>1808</v>
      </c>
      <c r="B742" t="s">
        <v>1809</v>
      </c>
      <c r="C742">
        <v>1</v>
      </c>
      <c r="D742" t="s">
        <v>255</v>
      </c>
      <c r="E742" t="s">
        <v>716</v>
      </c>
      <c r="F742" t="s">
        <v>717</v>
      </c>
      <c r="G742" t="s">
        <v>213</v>
      </c>
      <c r="H742" t="s">
        <v>214</v>
      </c>
      <c r="I742" t="s">
        <v>724</v>
      </c>
      <c r="J742" t="s">
        <v>725</v>
      </c>
      <c r="K742" t="s">
        <v>726</v>
      </c>
      <c r="L742" t="s">
        <v>719</v>
      </c>
      <c r="M742" t="s">
        <v>720</v>
      </c>
      <c r="N742">
        <v>1</v>
      </c>
      <c r="O742">
        <v>1</v>
      </c>
      <c r="P742">
        <v>1</v>
      </c>
      <c r="Q742">
        <v>1</v>
      </c>
      <c r="R742">
        <v>1</v>
      </c>
      <c r="S742">
        <v>1</v>
      </c>
      <c r="T742">
        <v>0</v>
      </c>
      <c r="U742">
        <v>0</v>
      </c>
      <c r="V742">
        <v>0</v>
      </c>
      <c r="W742" s="1">
        <v>115820.01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115820.01</v>
      </c>
      <c r="AF742" s="17">
        <v>44995</v>
      </c>
      <c r="AG742" s="17">
        <v>46822</v>
      </c>
      <c r="AH742" s="1">
        <v>115820.01</v>
      </c>
      <c r="AI742" s="16">
        <f t="shared" si="44"/>
        <v>1.6109589041095891</v>
      </c>
      <c r="AJ742" s="16">
        <f t="shared" si="46"/>
        <v>5.0054794520547947</v>
      </c>
      <c r="AK742" s="19">
        <v>7.1294999999999997E-2</v>
      </c>
      <c r="AL742" s="16">
        <f t="shared" si="45"/>
        <v>1.6109589041095891</v>
      </c>
      <c r="AM742" s="16">
        <f t="shared" si="47"/>
        <v>5.0054794520547947</v>
      </c>
      <c r="AN742" s="19">
        <v>7.1294999999999997E-2</v>
      </c>
      <c r="AO742" t="s">
        <v>721</v>
      </c>
      <c r="AP742" t="s">
        <v>722</v>
      </c>
      <c r="AQ742" s="20">
        <v>46234</v>
      </c>
    </row>
    <row r="743" spans="1:43" x14ac:dyDescent="0.3">
      <c r="A743" t="s">
        <v>1810</v>
      </c>
      <c r="B743" t="s">
        <v>1811</v>
      </c>
      <c r="C743">
        <v>1</v>
      </c>
      <c r="D743" t="s">
        <v>255</v>
      </c>
      <c r="E743" t="s">
        <v>716</v>
      </c>
      <c r="F743" t="s">
        <v>717</v>
      </c>
      <c r="G743" t="s">
        <v>213</v>
      </c>
      <c r="H743" t="s">
        <v>214</v>
      </c>
      <c r="I743" t="s">
        <v>724</v>
      </c>
      <c r="J743" t="s">
        <v>725</v>
      </c>
      <c r="K743" t="s">
        <v>726</v>
      </c>
      <c r="L743" t="s">
        <v>719</v>
      </c>
      <c r="M743" t="s">
        <v>720</v>
      </c>
      <c r="N743">
        <v>1</v>
      </c>
      <c r="O743">
        <v>1</v>
      </c>
      <c r="P743">
        <v>1</v>
      </c>
      <c r="Q743">
        <v>1</v>
      </c>
      <c r="R743">
        <v>1</v>
      </c>
      <c r="S743">
        <v>1</v>
      </c>
      <c r="T743">
        <v>0</v>
      </c>
      <c r="U743">
        <v>0</v>
      </c>
      <c r="V743">
        <v>0</v>
      </c>
      <c r="W743" s="1">
        <v>241425.63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241425.63</v>
      </c>
      <c r="AF743" s="17">
        <v>44995</v>
      </c>
      <c r="AG743" s="17">
        <v>46822</v>
      </c>
      <c r="AH743" s="1">
        <v>241425.63</v>
      </c>
      <c r="AI743" s="16">
        <f t="shared" si="44"/>
        <v>1.6109589041095891</v>
      </c>
      <c r="AJ743" s="16">
        <f t="shared" si="46"/>
        <v>5.0054794520547947</v>
      </c>
      <c r="AK743" s="19">
        <v>7.1294999999999997E-2</v>
      </c>
      <c r="AL743" s="16">
        <f t="shared" si="45"/>
        <v>1.6109589041095891</v>
      </c>
      <c r="AM743" s="16">
        <f t="shared" si="47"/>
        <v>5.0054794520547947</v>
      </c>
      <c r="AN743" s="19">
        <v>7.1294999999999997E-2</v>
      </c>
      <c r="AO743" t="s">
        <v>721</v>
      </c>
      <c r="AP743" t="s">
        <v>722</v>
      </c>
      <c r="AQ743" s="20">
        <v>46234</v>
      </c>
    </row>
    <row r="744" spans="1:43" x14ac:dyDescent="0.3">
      <c r="A744" t="s">
        <v>1812</v>
      </c>
      <c r="B744" t="s">
        <v>1813</v>
      </c>
      <c r="C744">
        <v>1</v>
      </c>
      <c r="D744" t="s">
        <v>255</v>
      </c>
      <c r="E744" t="s">
        <v>716</v>
      </c>
      <c r="F744" t="s">
        <v>717</v>
      </c>
      <c r="G744" t="s">
        <v>213</v>
      </c>
      <c r="H744" t="s">
        <v>214</v>
      </c>
      <c r="I744" t="s">
        <v>724</v>
      </c>
      <c r="J744" t="s">
        <v>725</v>
      </c>
      <c r="K744" t="s">
        <v>726</v>
      </c>
      <c r="L744" t="s">
        <v>719</v>
      </c>
      <c r="M744" t="s">
        <v>720</v>
      </c>
      <c r="N744">
        <v>1</v>
      </c>
      <c r="O744">
        <v>1</v>
      </c>
      <c r="P744">
        <v>1</v>
      </c>
      <c r="Q744">
        <v>1</v>
      </c>
      <c r="R744">
        <v>1</v>
      </c>
      <c r="S744">
        <v>1</v>
      </c>
      <c r="T744">
        <v>0</v>
      </c>
      <c r="U744">
        <v>0</v>
      </c>
      <c r="V744">
        <v>0</v>
      </c>
      <c r="W744" s="1">
        <v>38550.47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38550.47</v>
      </c>
      <c r="AF744" s="17">
        <v>44995</v>
      </c>
      <c r="AG744" s="17">
        <v>46822</v>
      </c>
      <c r="AH744" s="1">
        <v>38550.47</v>
      </c>
      <c r="AI744" s="16">
        <f t="shared" si="44"/>
        <v>1.6109589041095891</v>
      </c>
      <c r="AJ744" s="16">
        <f t="shared" si="46"/>
        <v>5.0054794520547947</v>
      </c>
      <c r="AK744" s="19">
        <v>7.1294999999999997E-2</v>
      </c>
      <c r="AL744" s="16">
        <f t="shared" si="45"/>
        <v>1.6109589041095891</v>
      </c>
      <c r="AM744" s="16">
        <f t="shared" si="47"/>
        <v>5.0054794520547947</v>
      </c>
      <c r="AN744" s="19">
        <v>7.1294999999999997E-2</v>
      </c>
      <c r="AO744" t="s">
        <v>721</v>
      </c>
      <c r="AP744" t="s">
        <v>722</v>
      </c>
      <c r="AQ744" s="20">
        <v>46234</v>
      </c>
    </row>
    <row r="745" spans="1:43" x14ac:dyDescent="0.3">
      <c r="A745" t="s">
        <v>1814</v>
      </c>
      <c r="B745" t="s">
        <v>1815</v>
      </c>
      <c r="C745">
        <v>1</v>
      </c>
      <c r="D745" t="s">
        <v>255</v>
      </c>
      <c r="E745" t="s">
        <v>716</v>
      </c>
      <c r="F745" t="s">
        <v>717</v>
      </c>
      <c r="G745" t="s">
        <v>213</v>
      </c>
      <c r="H745" t="s">
        <v>214</v>
      </c>
      <c r="I745" t="s">
        <v>724</v>
      </c>
      <c r="J745" t="s">
        <v>725</v>
      </c>
      <c r="K745" t="s">
        <v>726</v>
      </c>
      <c r="L745" t="s">
        <v>719</v>
      </c>
      <c r="M745" t="s">
        <v>720</v>
      </c>
      <c r="N745">
        <v>1</v>
      </c>
      <c r="O745">
        <v>1</v>
      </c>
      <c r="P745">
        <v>1</v>
      </c>
      <c r="Q745">
        <v>1</v>
      </c>
      <c r="R745">
        <v>1</v>
      </c>
      <c r="S745">
        <v>1</v>
      </c>
      <c r="T745">
        <v>0</v>
      </c>
      <c r="U745">
        <v>0</v>
      </c>
      <c r="V745">
        <v>0</v>
      </c>
      <c r="W745" s="1">
        <v>96535.05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96535.05</v>
      </c>
      <c r="AF745" s="17">
        <v>44995</v>
      </c>
      <c r="AG745" s="17">
        <v>46822</v>
      </c>
      <c r="AH745" s="1">
        <v>96535.05</v>
      </c>
      <c r="AI745" s="16">
        <f t="shared" si="44"/>
        <v>1.6109589041095891</v>
      </c>
      <c r="AJ745" s="16">
        <f t="shared" si="46"/>
        <v>5.0054794520547947</v>
      </c>
      <c r="AK745" s="19">
        <v>7.1294999999999997E-2</v>
      </c>
      <c r="AL745" s="16">
        <f t="shared" si="45"/>
        <v>1.6109589041095891</v>
      </c>
      <c r="AM745" s="16">
        <f t="shared" si="47"/>
        <v>5.0054794520547947</v>
      </c>
      <c r="AN745" s="19">
        <v>7.1294999999999997E-2</v>
      </c>
      <c r="AO745" t="s">
        <v>721</v>
      </c>
      <c r="AP745" t="s">
        <v>722</v>
      </c>
      <c r="AQ745" s="20">
        <v>46234</v>
      </c>
    </row>
    <row r="746" spans="1:43" x14ac:dyDescent="0.3">
      <c r="A746" t="s">
        <v>1816</v>
      </c>
      <c r="B746" t="s">
        <v>1817</v>
      </c>
      <c r="C746">
        <v>1</v>
      </c>
      <c r="D746" t="s">
        <v>255</v>
      </c>
      <c r="E746" t="s">
        <v>716</v>
      </c>
      <c r="F746" t="s">
        <v>717</v>
      </c>
      <c r="G746" t="s">
        <v>213</v>
      </c>
      <c r="H746" t="s">
        <v>214</v>
      </c>
      <c r="I746" t="s">
        <v>724</v>
      </c>
      <c r="J746" t="s">
        <v>725</v>
      </c>
      <c r="K746" t="s">
        <v>726</v>
      </c>
      <c r="L746" t="s">
        <v>719</v>
      </c>
      <c r="M746" t="s">
        <v>720</v>
      </c>
      <c r="N746">
        <v>1</v>
      </c>
      <c r="O746">
        <v>1</v>
      </c>
      <c r="P746">
        <v>1</v>
      </c>
      <c r="Q746">
        <v>1</v>
      </c>
      <c r="R746">
        <v>1</v>
      </c>
      <c r="S746">
        <v>1</v>
      </c>
      <c r="T746">
        <v>0</v>
      </c>
      <c r="U746">
        <v>0</v>
      </c>
      <c r="V746">
        <v>0</v>
      </c>
      <c r="W746" s="1">
        <v>1175140.54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1175140.54</v>
      </c>
      <c r="AF746" s="17">
        <v>44995</v>
      </c>
      <c r="AG746" s="17">
        <v>46822</v>
      </c>
      <c r="AH746" s="1">
        <v>1175140.54</v>
      </c>
      <c r="AI746" s="16">
        <f t="shared" si="44"/>
        <v>1.6109589041095891</v>
      </c>
      <c r="AJ746" s="16">
        <f t="shared" si="46"/>
        <v>5.0054794520547947</v>
      </c>
      <c r="AK746" s="19">
        <v>7.1294999999999997E-2</v>
      </c>
      <c r="AL746" s="16">
        <f t="shared" si="45"/>
        <v>1.6109589041095891</v>
      </c>
      <c r="AM746" s="16">
        <f t="shared" si="47"/>
        <v>5.0054794520547947</v>
      </c>
      <c r="AN746" s="19">
        <v>7.1294999999999997E-2</v>
      </c>
      <c r="AO746" t="s">
        <v>721</v>
      </c>
      <c r="AP746" t="s">
        <v>722</v>
      </c>
      <c r="AQ746" s="20">
        <v>46234</v>
      </c>
    </row>
    <row r="747" spans="1:43" x14ac:dyDescent="0.3">
      <c r="A747" t="s">
        <v>1818</v>
      </c>
      <c r="B747" t="s">
        <v>1819</v>
      </c>
      <c r="C747">
        <v>1</v>
      </c>
      <c r="D747" t="s">
        <v>255</v>
      </c>
      <c r="E747" t="s">
        <v>716</v>
      </c>
      <c r="F747" t="s">
        <v>717</v>
      </c>
      <c r="G747" t="s">
        <v>220</v>
      </c>
      <c r="H747" t="s">
        <v>218</v>
      </c>
      <c r="I747" t="s">
        <v>210</v>
      </c>
      <c r="J747" t="s">
        <v>718</v>
      </c>
      <c r="K747" t="s">
        <v>285</v>
      </c>
      <c r="L747" t="s">
        <v>719</v>
      </c>
      <c r="M747" t="s">
        <v>720</v>
      </c>
      <c r="N747">
        <v>1</v>
      </c>
      <c r="O747">
        <v>1</v>
      </c>
      <c r="P747">
        <v>1</v>
      </c>
      <c r="Q747">
        <v>0</v>
      </c>
      <c r="R747">
        <v>0</v>
      </c>
      <c r="S747">
        <v>1</v>
      </c>
      <c r="T747">
        <v>1</v>
      </c>
      <c r="U747">
        <v>1</v>
      </c>
      <c r="V747">
        <v>0</v>
      </c>
      <c r="W747" s="1">
        <v>40135838.530000001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40135838.530000001</v>
      </c>
      <c r="AF747" s="17">
        <v>44995</v>
      </c>
      <c r="AG747" s="17">
        <v>46822</v>
      </c>
      <c r="AH747" s="1">
        <v>40135838.530000001</v>
      </c>
      <c r="AI747" s="16">
        <f t="shared" si="44"/>
        <v>1.6109589041095891</v>
      </c>
      <c r="AJ747" s="16">
        <f t="shared" si="46"/>
        <v>5.0054794520547947</v>
      </c>
      <c r="AK747" s="19">
        <v>7.1294999999999997E-2</v>
      </c>
      <c r="AL747" s="16">
        <f t="shared" si="45"/>
        <v>1.6109589041095891</v>
      </c>
      <c r="AM747" s="16">
        <f t="shared" si="47"/>
        <v>5.0054794520547947</v>
      </c>
      <c r="AN747" s="19">
        <v>7.1294999999999997E-2</v>
      </c>
      <c r="AO747" t="s">
        <v>721</v>
      </c>
      <c r="AP747" t="s">
        <v>722</v>
      </c>
      <c r="AQ747" s="20">
        <v>46234</v>
      </c>
    </row>
    <row r="748" spans="1:43" x14ac:dyDescent="0.3">
      <c r="A748" t="s">
        <v>1820</v>
      </c>
      <c r="B748" t="s">
        <v>1821</v>
      </c>
      <c r="C748">
        <v>1</v>
      </c>
      <c r="D748" t="s">
        <v>255</v>
      </c>
      <c r="E748" t="s">
        <v>716</v>
      </c>
      <c r="F748" t="s">
        <v>717</v>
      </c>
      <c r="G748" t="s">
        <v>220</v>
      </c>
      <c r="H748" t="s">
        <v>218</v>
      </c>
      <c r="I748" t="s">
        <v>210</v>
      </c>
      <c r="J748" t="s">
        <v>718</v>
      </c>
      <c r="K748" t="s">
        <v>285</v>
      </c>
      <c r="L748" t="s">
        <v>719</v>
      </c>
      <c r="M748" t="s">
        <v>720</v>
      </c>
      <c r="N748">
        <v>1</v>
      </c>
      <c r="O748">
        <v>1</v>
      </c>
      <c r="P748">
        <v>1</v>
      </c>
      <c r="Q748">
        <v>0</v>
      </c>
      <c r="R748">
        <v>0</v>
      </c>
      <c r="S748">
        <v>1</v>
      </c>
      <c r="T748">
        <v>1</v>
      </c>
      <c r="U748">
        <v>1</v>
      </c>
      <c r="V748">
        <v>0</v>
      </c>
      <c r="W748" s="1">
        <v>31120469.350000001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31120469.350000001</v>
      </c>
      <c r="AF748" s="17">
        <v>44984</v>
      </c>
      <c r="AG748" s="17">
        <v>48637</v>
      </c>
      <c r="AH748" s="1">
        <v>31120469.350000001</v>
      </c>
      <c r="AI748" s="16">
        <f t="shared" si="44"/>
        <v>6.5835616438356164</v>
      </c>
      <c r="AJ748" s="16">
        <f t="shared" si="46"/>
        <v>10.008219178082191</v>
      </c>
      <c r="AK748" s="19">
        <v>7.8262999999999999E-2</v>
      </c>
      <c r="AL748" s="16">
        <f t="shared" si="45"/>
        <v>6.5835616438356164</v>
      </c>
      <c r="AM748" s="16">
        <f t="shared" si="47"/>
        <v>10.008219178082191</v>
      </c>
      <c r="AN748" s="19">
        <v>7.8262999999999999E-2</v>
      </c>
      <c r="AO748" t="s">
        <v>721</v>
      </c>
      <c r="AP748" t="s">
        <v>722</v>
      </c>
      <c r="AQ748" s="20">
        <v>46234</v>
      </c>
    </row>
    <row r="749" spans="1:43" x14ac:dyDescent="0.3">
      <c r="A749" t="s">
        <v>1822</v>
      </c>
      <c r="B749" t="s">
        <v>1823</v>
      </c>
      <c r="C749">
        <v>10</v>
      </c>
      <c r="D749" t="s">
        <v>255</v>
      </c>
      <c r="E749" t="s">
        <v>716</v>
      </c>
      <c r="F749" t="s">
        <v>717</v>
      </c>
      <c r="G749" t="s">
        <v>215</v>
      </c>
      <c r="H749" t="s">
        <v>214</v>
      </c>
      <c r="I749" t="s">
        <v>832</v>
      </c>
      <c r="J749" t="s">
        <v>725</v>
      </c>
      <c r="K749" t="s">
        <v>833</v>
      </c>
      <c r="L749" t="s">
        <v>719</v>
      </c>
      <c r="M749" t="s">
        <v>720</v>
      </c>
      <c r="N749">
        <v>1</v>
      </c>
      <c r="O749">
        <v>1</v>
      </c>
      <c r="P749">
        <v>1</v>
      </c>
      <c r="Q749">
        <v>1</v>
      </c>
      <c r="R749">
        <v>1</v>
      </c>
      <c r="S749">
        <v>1</v>
      </c>
      <c r="T749">
        <v>0</v>
      </c>
      <c r="U749">
        <v>0</v>
      </c>
      <c r="V749">
        <v>0</v>
      </c>
      <c r="W749" s="1">
        <v>51920</v>
      </c>
      <c r="X749" s="1">
        <v>0</v>
      </c>
      <c r="Y749" s="1">
        <v>0</v>
      </c>
      <c r="Z749" s="1">
        <v>281.23</v>
      </c>
      <c r="AA749" s="1">
        <v>0</v>
      </c>
      <c r="AB749" s="1">
        <v>0</v>
      </c>
      <c r="AC749" s="1">
        <v>0</v>
      </c>
      <c r="AD749" s="1">
        <v>0</v>
      </c>
      <c r="AE749" s="1">
        <v>51920</v>
      </c>
      <c r="AF749" s="17">
        <v>45217</v>
      </c>
      <c r="AG749" s="17">
        <v>48870</v>
      </c>
      <c r="AH749" s="1">
        <v>51920</v>
      </c>
      <c r="AI749" s="16">
        <f t="shared" si="44"/>
        <v>7.2219178082191782</v>
      </c>
      <c r="AJ749" s="16">
        <f t="shared" si="46"/>
        <v>10.008219178082191</v>
      </c>
      <c r="AK749" s="19">
        <v>6.5000000000000002E-2</v>
      </c>
      <c r="AL749" s="16">
        <f t="shared" si="45"/>
        <v>7.2219178082191782</v>
      </c>
      <c r="AM749" s="16">
        <f t="shared" si="47"/>
        <v>10.008219178082191</v>
      </c>
      <c r="AN749" s="19">
        <v>6.5000000000000002E-2</v>
      </c>
      <c r="AO749" t="s">
        <v>721</v>
      </c>
      <c r="AP749" t="s">
        <v>722</v>
      </c>
      <c r="AQ749" s="20">
        <v>46234</v>
      </c>
    </row>
    <row r="750" spans="1:43" x14ac:dyDescent="0.3">
      <c r="A750" t="s">
        <v>1824</v>
      </c>
      <c r="B750" t="s">
        <v>1823</v>
      </c>
      <c r="C750">
        <v>3</v>
      </c>
      <c r="D750" t="s">
        <v>255</v>
      </c>
      <c r="E750" t="s">
        <v>716</v>
      </c>
      <c r="F750" t="s">
        <v>717</v>
      </c>
      <c r="G750" t="s">
        <v>215</v>
      </c>
      <c r="H750" t="s">
        <v>214</v>
      </c>
      <c r="I750" t="s">
        <v>832</v>
      </c>
      <c r="J750" t="s">
        <v>725</v>
      </c>
      <c r="K750" t="s">
        <v>833</v>
      </c>
      <c r="L750" t="s">
        <v>719</v>
      </c>
      <c r="M750" t="s">
        <v>720</v>
      </c>
      <c r="N750">
        <v>1</v>
      </c>
      <c r="O750">
        <v>1</v>
      </c>
      <c r="P750">
        <v>1</v>
      </c>
      <c r="Q750">
        <v>1</v>
      </c>
      <c r="R750">
        <v>1</v>
      </c>
      <c r="S750">
        <v>1</v>
      </c>
      <c r="T750">
        <v>0</v>
      </c>
      <c r="U750">
        <v>0</v>
      </c>
      <c r="V750">
        <v>0</v>
      </c>
      <c r="W750" s="1">
        <v>745022.5</v>
      </c>
      <c r="X750" s="1">
        <v>0</v>
      </c>
      <c r="Y750" s="1">
        <v>0</v>
      </c>
      <c r="Z750" s="1">
        <v>2669.66</v>
      </c>
      <c r="AA750" s="1">
        <v>0</v>
      </c>
      <c r="AB750" s="1">
        <v>0</v>
      </c>
      <c r="AC750" s="1">
        <v>0</v>
      </c>
      <c r="AD750" s="1">
        <v>0</v>
      </c>
      <c r="AE750" s="1">
        <v>745022.5</v>
      </c>
      <c r="AF750" s="17">
        <v>45217</v>
      </c>
      <c r="AG750" s="17">
        <v>46313</v>
      </c>
      <c r="AH750" s="1">
        <v>1490045</v>
      </c>
      <c r="AI750" s="16">
        <f t="shared" si="44"/>
        <v>0.21643835616438356</v>
      </c>
      <c r="AJ750" s="16">
        <f t="shared" si="46"/>
        <v>3.0027397260273974</v>
      </c>
      <c r="AK750" s="19">
        <v>4.2999999999999997E-2</v>
      </c>
      <c r="AL750" s="16">
        <f t="shared" si="45"/>
        <v>0.21643835616438356</v>
      </c>
      <c r="AM750" s="16">
        <f t="shared" si="47"/>
        <v>3.0027397260273974</v>
      </c>
      <c r="AN750" s="19">
        <v>4.2999999999999997E-2</v>
      </c>
      <c r="AO750" t="s">
        <v>721</v>
      </c>
      <c r="AP750" t="s">
        <v>722</v>
      </c>
      <c r="AQ750" s="20">
        <v>46234</v>
      </c>
    </row>
    <row r="751" spans="1:43" x14ac:dyDescent="0.3">
      <c r="A751" t="s">
        <v>1825</v>
      </c>
      <c r="B751" t="s">
        <v>1823</v>
      </c>
      <c r="C751">
        <v>4</v>
      </c>
      <c r="D751" t="s">
        <v>255</v>
      </c>
      <c r="E751" t="s">
        <v>716</v>
      </c>
      <c r="F751" t="s">
        <v>717</v>
      </c>
      <c r="G751" t="s">
        <v>215</v>
      </c>
      <c r="H751" t="s">
        <v>214</v>
      </c>
      <c r="I751" t="s">
        <v>832</v>
      </c>
      <c r="J751" t="s">
        <v>725</v>
      </c>
      <c r="K751" t="s">
        <v>833</v>
      </c>
      <c r="L751" t="s">
        <v>719</v>
      </c>
      <c r="M751" t="s">
        <v>720</v>
      </c>
      <c r="N751">
        <v>1</v>
      </c>
      <c r="O751">
        <v>1</v>
      </c>
      <c r="P751">
        <v>1</v>
      </c>
      <c r="Q751">
        <v>1</v>
      </c>
      <c r="R751">
        <v>1</v>
      </c>
      <c r="S751">
        <v>1</v>
      </c>
      <c r="T751">
        <v>0</v>
      </c>
      <c r="U751">
        <v>0</v>
      </c>
      <c r="V751">
        <v>0</v>
      </c>
      <c r="W751" s="1">
        <v>3559912.5</v>
      </c>
      <c r="X751" s="1">
        <v>0</v>
      </c>
      <c r="Y751" s="1">
        <v>0</v>
      </c>
      <c r="Z751" s="1">
        <v>13972.66</v>
      </c>
      <c r="AA751" s="1">
        <v>0</v>
      </c>
      <c r="AB751" s="1">
        <v>0</v>
      </c>
      <c r="AC751" s="1">
        <v>0</v>
      </c>
      <c r="AD751" s="1">
        <v>0</v>
      </c>
      <c r="AE751" s="1">
        <v>3559912.5</v>
      </c>
      <c r="AF751" s="17">
        <v>45217</v>
      </c>
      <c r="AG751" s="17">
        <v>46678</v>
      </c>
      <c r="AH751" s="1">
        <v>3559912.5</v>
      </c>
      <c r="AI751" s="16">
        <f t="shared" si="44"/>
        <v>1.2164383561643837</v>
      </c>
      <c r="AJ751" s="16">
        <f t="shared" si="46"/>
        <v>4.0027397260273974</v>
      </c>
      <c r="AK751" s="19">
        <v>4.7100000000000003E-2</v>
      </c>
      <c r="AL751" s="16">
        <f t="shared" si="45"/>
        <v>1.2164383561643837</v>
      </c>
      <c r="AM751" s="16">
        <f t="shared" si="47"/>
        <v>4.0027397260273974</v>
      </c>
      <c r="AN751" s="19">
        <v>4.7100000000000003E-2</v>
      </c>
      <c r="AO751" t="s">
        <v>721</v>
      </c>
      <c r="AP751" t="s">
        <v>722</v>
      </c>
      <c r="AQ751" s="20">
        <v>46234</v>
      </c>
    </row>
    <row r="752" spans="1:43" x14ac:dyDescent="0.3">
      <c r="A752" t="s">
        <v>1826</v>
      </c>
      <c r="B752" t="s">
        <v>1823</v>
      </c>
      <c r="C752">
        <v>5</v>
      </c>
      <c r="D752" t="s">
        <v>255</v>
      </c>
      <c r="E752" t="s">
        <v>716</v>
      </c>
      <c r="F752" t="s">
        <v>717</v>
      </c>
      <c r="G752" t="s">
        <v>215</v>
      </c>
      <c r="H752" t="s">
        <v>214</v>
      </c>
      <c r="I752" t="s">
        <v>832</v>
      </c>
      <c r="J752" t="s">
        <v>725</v>
      </c>
      <c r="K752" t="s">
        <v>833</v>
      </c>
      <c r="L752" t="s">
        <v>719</v>
      </c>
      <c r="M752" t="s">
        <v>720</v>
      </c>
      <c r="N752">
        <v>1</v>
      </c>
      <c r="O752">
        <v>1</v>
      </c>
      <c r="P752">
        <v>1</v>
      </c>
      <c r="Q752">
        <v>1</v>
      </c>
      <c r="R752">
        <v>1</v>
      </c>
      <c r="S752">
        <v>1</v>
      </c>
      <c r="T752">
        <v>0</v>
      </c>
      <c r="U752">
        <v>0</v>
      </c>
      <c r="V752">
        <v>0</v>
      </c>
      <c r="W752" s="1">
        <v>2931120</v>
      </c>
      <c r="X752" s="1">
        <v>0</v>
      </c>
      <c r="Y752" s="1">
        <v>0</v>
      </c>
      <c r="Z752" s="1">
        <v>12383.98</v>
      </c>
      <c r="AA752" s="1">
        <v>0</v>
      </c>
      <c r="AB752" s="1">
        <v>0</v>
      </c>
      <c r="AC752" s="1">
        <v>0</v>
      </c>
      <c r="AD752" s="1">
        <v>0</v>
      </c>
      <c r="AE752" s="1">
        <v>2931120</v>
      </c>
      <c r="AF752" s="17">
        <v>45217</v>
      </c>
      <c r="AG752" s="17">
        <v>47044</v>
      </c>
      <c r="AH752" s="1">
        <v>2931120</v>
      </c>
      <c r="AI752" s="16">
        <f t="shared" si="44"/>
        <v>2.2191780821917808</v>
      </c>
      <c r="AJ752" s="16">
        <f t="shared" si="46"/>
        <v>5.0054794520547947</v>
      </c>
      <c r="AK752" s="19">
        <v>5.0700000000000002E-2</v>
      </c>
      <c r="AL752" s="16">
        <f t="shared" si="45"/>
        <v>2.2191780821917808</v>
      </c>
      <c r="AM752" s="16">
        <f t="shared" si="47"/>
        <v>5.0054794520547947</v>
      </c>
      <c r="AN752" s="19">
        <v>5.0700000000000002E-2</v>
      </c>
      <c r="AO752" t="s">
        <v>721</v>
      </c>
      <c r="AP752" t="s">
        <v>722</v>
      </c>
      <c r="AQ752" s="20">
        <v>46234</v>
      </c>
    </row>
    <row r="753" spans="1:43" x14ac:dyDescent="0.3">
      <c r="A753" t="s">
        <v>1827</v>
      </c>
      <c r="B753" t="s">
        <v>1823</v>
      </c>
      <c r="C753">
        <v>6</v>
      </c>
      <c r="D753" t="s">
        <v>255</v>
      </c>
      <c r="E753" t="s">
        <v>716</v>
      </c>
      <c r="F753" t="s">
        <v>717</v>
      </c>
      <c r="G753" t="s">
        <v>215</v>
      </c>
      <c r="H753" t="s">
        <v>214</v>
      </c>
      <c r="I753" t="s">
        <v>832</v>
      </c>
      <c r="J753" t="s">
        <v>725</v>
      </c>
      <c r="K753" t="s">
        <v>833</v>
      </c>
      <c r="L753" t="s">
        <v>719</v>
      </c>
      <c r="M753" t="s">
        <v>720</v>
      </c>
      <c r="N753">
        <v>1</v>
      </c>
      <c r="O753">
        <v>1</v>
      </c>
      <c r="P753">
        <v>1</v>
      </c>
      <c r="Q753">
        <v>1</v>
      </c>
      <c r="R753">
        <v>1</v>
      </c>
      <c r="S753">
        <v>1</v>
      </c>
      <c r="T753">
        <v>0</v>
      </c>
      <c r="U753">
        <v>0</v>
      </c>
      <c r="V753">
        <v>0</v>
      </c>
      <c r="W753" s="1">
        <v>19389465</v>
      </c>
      <c r="X753" s="1">
        <v>0</v>
      </c>
      <c r="Y753" s="1">
        <v>0</v>
      </c>
      <c r="Z753" s="1">
        <v>86606.28</v>
      </c>
      <c r="AA753" s="1">
        <v>0</v>
      </c>
      <c r="AB753" s="1">
        <v>0</v>
      </c>
      <c r="AC753" s="1">
        <v>0</v>
      </c>
      <c r="AD753" s="1">
        <v>0</v>
      </c>
      <c r="AE753" s="1">
        <v>19389465</v>
      </c>
      <c r="AF753" s="17">
        <v>45217</v>
      </c>
      <c r="AG753" s="17">
        <v>47409</v>
      </c>
      <c r="AH753" s="1">
        <v>19389465</v>
      </c>
      <c r="AI753" s="16">
        <f t="shared" si="44"/>
        <v>3.2191780821917808</v>
      </c>
      <c r="AJ753" s="16">
        <f t="shared" si="46"/>
        <v>6.0054794520547947</v>
      </c>
      <c r="AK753" s="19">
        <v>5.3600000000000002E-2</v>
      </c>
      <c r="AL753" s="16">
        <f t="shared" si="45"/>
        <v>3.2191780821917808</v>
      </c>
      <c r="AM753" s="16">
        <f t="shared" si="47"/>
        <v>6.0054794520547947</v>
      </c>
      <c r="AN753" s="19">
        <v>5.3600000000000002E-2</v>
      </c>
      <c r="AO753" t="s">
        <v>721</v>
      </c>
      <c r="AP753" t="s">
        <v>722</v>
      </c>
      <c r="AQ753" s="20">
        <v>46234</v>
      </c>
    </row>
    <row r="754" spans="1:43" x14ac:dyDescent="0.3">
      <c r="A754" t="s">
        <v>1828</v>
      </c>
      <c r="B754" t="s">
        <v>1823</v>
      </c>
      <c r="C754">
        <v>7</v>
      </c>
      <c r="D754" t="s">
        <v>255</v>
      </c>
      <c r="E754" t="s">
        <v>716</v>
      </c>
      <c r="F754" t="s">
        <v>717</v>
      </c>
      <c r="G754" t="s">
        <v>215</v>
      </c>
      <c r="H754" t="s">
        <v>214</v>
      </c>
      <c r="I754" t="s">
        <v>832</v>
      </c>
      <c r="J754" t="s">
        <v>725</v>
      </c>
      <c r="K754" t="s">
        <v>833</v>
      </c>
      <c r="L754" t="s">
        <v>719</v>
      </c>
      <c r="M754" t="s">
        <v>720</v>
      </c>
      <c r="N754">
        <v>1</v>
      </c>
      <c r="O754">
        <v>1</v>
      </c>
      <c r="P754">
        <v>1</v>
      </c>
      <c r="Q754">
        <v>1</v>
      </c>
      <c r="R754">
        <v>1</v>
      </c>
      <c r="S754">
        <v>1</v>
      </c>
      <c r="T754">
        <v>0</v>
      </c>
      <c r="U754">
        <v>0</v>
      </c>
      <c r="V754">
        <v>0</v>
      </c>
      <c r="W754" s="1">
        <v>636315</v>
      </c>
      <c r="X754" s="1">
        <v>0</v>
      </c>
      <c r="Y754" s="1">
        <v>0</v>
      </c>
      <c r="Z754" s="1">
        <v>2990.68</v>
      </c>
      <c r="AA754" s="1">
        <v>0</v>
      </c>
      <c r="AB754" s="1">
        <v>0</v>
      </c>
      <c r="AC754" s="1">
        <v>0</v>
      </c>
      <c r="AD754" s="1">
        <v>0</v>
      </c>
      <c r="AE754" s="1">
        <v>636315</v>
      </c>
      <c r="AF754" s="17">
        <v>45217</v>
      </c>
      <c r="AG754" s="17">
        <v>47774</v>
      </c>
      <c r="AH754" s="1">
        <v>636315</v>
      </c>
      <c r="AI754" s="16">
        <f t="shared" si="44"/>
        <v>4.2191780821917808</v>
      </c>
      <c r="AJ754" s="16">
        <f t="shared" si="46"/>
        <v>7.0054794520547947</v>
      </c>
      <c r="AK754" s="19">
        <v>5.6399999999999999E-2</v>
      </c>
      <c r="AL754" s="16">
        <f t="shared" si="45"/>
        <v>4.2191780821917808</v>
      </c>
      <c r="AM754" s="16">
        <f t="shared" si="47"/>
        <v>7.0054794520547947</v>
      </c>
      <c r="AN754" s="19">
        <v>5.6399999999999999E-2</v>
      </c>
      <c r="AO754" t="s">
        <v>721</v>
      </c>
      <c r="AP754" t="s">
        <v>722</v>
      </c>
      <c r="AQ754" s="20">
        <v>46234</v>
      </c>
    </row>
    <row r="755" spans="1:43" x14ac:dyDescent="0.3">
      <c r="A755" t="s">
        <v>1829</v>
      </c>
      <c r="B755" t="s">
        <v>1823</v>
      </c>
      <c r="C755">
        <v>8</v>
      </c>
      <c r="D755" t="s">
        <v>255</v>
      </c>
      <c r="E755" t="s">
        <v>716</v>
      </c>
      <c r="F755" t="s">
        <v>717</v>
      </c>
      <c r="G755" t="s">
        <v>215</v>
      </c>
      <c r="H755" t="s">
        <v>214</v>
      </c>
      <c r="I755" t="s">
        <v>832</v>
      </c>
      <c r="J755" t="s">
        <v>725</v>
      </c>
      <c r="K755" t="s">
        <v>833</v>
      </c>
      <c r="L755" t="s">
        <v>719</v>
      </c>
      <c r="M755" t="s">
        <v>720</v>
      </c>
      <c r="N755">
        <v>1</v>
      </c>
      <c r="O755">
        <v>1</v>
      </c>
      <c r="P755">
        <v>1</v>
      </c>
      <c r="Q755">
        <v>1</v>
      </c>
      <c r="R755">
        <v>1</v>
      </c>
      <c r="S755">
        <v>1</v>
      </c>
      <c r="T755">
        <v>0</v>
      </c>
      <c r="U755">
        <v>0</v>
      </c>
      <c r="V755">
        <v>0</v>
      </c>
      <c r="W755" s="1">
        <v>101037.5</v>
      </c>
      <c r="X755" s="1">
        <v>0</v>
      </c>
      <c r="Y755" s="1">
        <v>0</v>
      </c>
      <c r="Z755" s="1">
        <v>499.29</v>
      </c>
      <c r="AA755" s="1">
        <v>0</v>
      </c>
      <c r="AB755" s="1">
        <v>0</v>
      </c>
      <c r="AC755" s="1">
        <v>0</v>
      </c>
      <c r="AD755" s="1">
        <v>0</v>
      </c>
      <c r="AE755" s="1">
        <v>101037.5</v>
      </c>
      <c r="AF755" s="17">
        <v>45217</v>
      </c>
      <c r="AG755" s="17">
        <v>48139</v>
      </c>
      <c r="AH755" s="1">
        <v>101037.5</v>
      </c>
      <c r="AI755" s="16">
        <f t="shared" si="44"/>
        <v>5.2191780821917808</v>
      </c>
      <c r="AJ755" s="16">
        <f t="shared" si="46"/>
        <v>8.0054794520547947</v>
      </c>
      <c r="AK755" s="19">
        <v>5.9299999999999999E-2</v>
      </c>
      <c r="AL755" s="16">
        <f t="shared" si="45"/>
        <v>5.2191780821917808</v>
      </c>
      <c r="AM755" s="16">
        <f t="shared" si="47"/>
        <v>8.0054794520547947</v>
      </c>
      <c r="AN755" s="19">
        <v>5.9299999999999999E-2</v>
      </c>
      <c r="AO755" t="s">
        <v>721</v>
      </c>
      <c r="AP755" t="s">
        <v>722</v>
      </c>
      <c r="AQ755" s="20">
        <v>46234</v>
      </c>
    </row>
    <row r="756" spans="1:43" x14ac:dyDescent="0.3">
      <c r="A756" t="s">
        <v>1830</v>
      </c>
      <c r="B756" t="s">
        <v>1823</v>
      </c>
      <c r="C756">
        <v>9</v>
      </c>
      <c r="D756" t="s">
        <v>255</v>
      </c>
      <c r="E756" t="s">
        <v>716</v>
      </c>
      <c r="F756" t="s">
        <v>717</v>
      </c>
      <c r="G756" t="s">
        <v>215</v>
      </c>
      <c r="H756" t="s">
        <v>214</v>
      </c>
      <c r="I756" t="s">
        <v>832</v>
      </c>
      <c r="J756" t="s">
        <v>725</v>
      </c>
      <c r="K756" t="s">
        <v>833</v>
      </c>
      <c r="L756" t="s">
        <v>719</v>
      </c>
      <c r="M756" t="s">
        <v>720</v>
      </c>
      <c r="N756">
        <v>1</v>
      </c>
      <c r="O756">
        <v>1</v>
      </c>
      <c r="P756">
        <v>1</v>
      </c>
      <c r="Q756">
        <v>1</v>
      </c>
      <c r="R756">
        <v>1</v>
      </c>
      <c r="S756">
        <v>1</v>
      </c>
      <c r="T756">
        <v>0</v>
      </c>
      <c r="U756">
        <v>0</v>
      </c>
      <c r="V756">
        <v>0</v>
      </c>
      <c r="W756" s="1">
        <v>53100</v>
      </c>
      <c r="X756" s="1">
        <v>0</v>
      </c>
      <c r="Y756" s="1">
        <v>0</v>
      </c>
      <c r="Z756" s="1">
        <v>274.79000000000002</v>
      </c>
      <c r="AA756" s="1">
        <v>0</v>
      </c>
      <c r="AB756" s="1">
        <v>0</v>
      </c>
      <c r="AC756" s="1">
        <v>0</v>
      </c>
      <c r="AD756" s="1">
        <v>0</v>
      </c>
      <c r="AE756" s="1">
        <v>53100</v>
      </c>
      <c r="AF756" s="17">
        <v>45217</v>
      </c>
      <c r="AG756" s="17">
        <v>48505</v>
      </c>
      <c r="AH756" s="1">
        <v>53100</v>
      </c>
      <c r="AI756" s="16">
        <f t="shared" si="44"/>
        <v>6.2219178082191782</v>
      </c>
      <c r="AJ756" s="16">
        <f t="shared" si="46"/>
        <v>9.0082191780821912</v>
      </c>
      <c r="AK756" s="19">
        <v>6.2100000000000002E-2</v>
      </c>
      <c r="AL756" s="16">
        <f t="shared" si="45"/>
        <v>6.2219178082191782</v>
      </c>
      <c r="AM756" s="16">
        <f t="shared" si="47"/>
        <v>9.0082191780821912</v>
      </c>
      <c r="AN756" s="19">
        <v>6.2100000000000002E-2</v>
      </c>
      <c r="AO756" t="s">
        <v>721</v>
      </c>
      <c r="AP756" t="s">
        <v>722</v>
      </c>
      <c r="AQ756" s="20">
        <v>46234</v>
      </c>
    </row>
    <row r="757" spans="1:43" x14ac:dyDescent="0.3">
      <c r="A757" t="s">
        <v>1831</v>
      </c>
      <c r="B757" t="s">
        <v>1832</v>
      </c>
      <c r="C757">
        <v>1</v>
      </c>
      <c r="D757" t="s">
        <v>255</v>
      </c>
      <c r="E757" t="s">
        <v>716</v>
      </c>
      <c r="F757" t="s">
        <v>717</v>
      </c>
      <c r="G757" t="s">
        <v>213</v>
      </c>
      <c r="H757" t="s">
        <v>214</v>
      </c>
      <c r="I757" t="s">
        <v>724</v>
      </c>
      <c r="J757" t="s">
        <v>725</v>
      </c>
      <c r="K757" t="s">
        <v>726</v>
      </c>
      <c r="L757" t="s">
        <v>719</v>
      </c>
      <c r="M757" t="s">
        <v>720</v>
      </c>
      <c r="N757">
        <v>1</v>
      </c>
      <c r="O757">
        <v>1</v>
      </c>
      <c r="P757">
        <v>1</v>
      </c>
      <c r="Q757">
        <v>1</v>
      </c>
      <c r="R757">
        <v>1</v>
      </c>
      <c r="S757">
        <v>1</v>
      </c>
      <c r="T757">
        <v>0</v>
      </c>
      <c r="U757">
        <v>0</v>
      </c>
      <c r="V757">
        <v>0</v>
      </c>
      <c r="W757" s="1">
        <v>5358813.13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5358813.13</v>
      </c>
      <c r="AF757" s="17">
        <v>44995</v>
      </c>
      <c r="AG757" s="17">
        <v>46822</v>
      </c>
      <c r="AH757" s="1">
        <v>5358813.13</v>
      </c>
      <c r="AI757" s="16">
        <f t="shared" si="44"/>
        <v>1.6109589041095891</v>
      </c>
      <c r="AJ757" s="16">
        <f t="shared" si="46"/>
        <v>5.0054794520547947</v>
      </c>
      <c r="AK757" s="19">
        <v>7.1294999999999997E-2</v>
      </c>
      <c r="AL757" s="16">
        <f t="shared" si="45"/>
        <v>1.6109589041095891</v>
      </c>
      <c r="AM757" s="16">
        <f t="shared" si="47"/>
        <v>5.0054794520547947</v>
      </c>
      <c r="AN757" s="19">
        <v>7.1294999999999997E-2</v>
      </c>
      <c r="AO757" t="s">
        <v>721</v>
      </c>
      <c r="AP757" t="s">
        <v>722</v>
      </c>
      <c r="AQ757" s="20">
        <v>46234</v>
      </c>
    </row>
    <row r="758" spans="1:43" x14ac:dyDescent="0.3">
      <c r="A758" t="s">
        <v>1833</v>
      </c>
      <c r="B758" t="s">
        <v>1834</v>
      </c>
      <c r="C758">
        <v>1</v>
      </c>
      <c r="D758" t="s">
        <v>255</v>
      </c>
      <c r="E758" t="s">
        <v>716</v>
      </c>
      <c r="F758" t="s">
        <v>717</v>
      </c>
      <c r="G758" t="s">
        <v>213</v>
      </c>
      <c r="H758" t="s">
        <v>214</v>
      </c>
      <c r="I758" t="s">
        <v>724</v>
      </c>
      <c r="J758" t="s">
        <v>725</v>
      </c>
      <c r="K758" t="s">
        <v>726</v>
      </c>
      <c r="L758" t="s">
        <v>719</v>
      </c>
      <c r="M758" t="s">
        <v>720</v>
      </c>
      <c r="N758">
        <v>1</v>
      </c>
      <c r="O758">
        <v>1</v>
      </c>
      <c r="P758">
        <v>1</v>
      </c>
      <c r="Q758">
        <v>1</v>
      </c>
      <c r="R758">
        <v>1</v>
      </c>
      <c r="S758">
        <v>1</v>
      </c>
      <c r="T758">
        <v>0</v>
      </c>
      <c r="U758">
        <v>0</v>
      </c>
      <c r="V758">
        <v>0</v>
      </c>
      <c r="W758" s="1">
        <v>2677557.38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2677557.38</v>
      </c>
      <c r="AF758" s="17">
        <v>45041</v>
      </c>
      <c r="AG758" s="17">
        <v>46502</v>
      </c>
      <c r="AH758" s="1">
        <v>2677557.38</v>
      </c>
      <c r="AI758" s="16">
        <f t="shared" si="44"/>
        <v>0.73424657534246573</v>
      </c>
      <c r="AJ758" s="16">
        <f t="shared" si="46"/>
        <v>4.0027397260273974</v>
      </c>
      <c r="AK758" s="19">
        <v>6.7556000000000005E-2</v>
      </c>
      <c r="AL758" s="16">
        <f t="shared" si="45"/>
        <v>0.73424657534246573</v>
      </c>
      <c r="AM758" s="16">
        <f t="shared" si="47"/>
        <v>4.0027397260273974</v>
      </c>
      <c r="AN758" s="19">
        <v>6.7556000000000005E-2</v>
      </c>
      <c r="AO758" t="s">
        <v>721</v>
      </c>
      <c r="AP758" t="s">
        <v>722</v>
      </c>
      <c r="AQ758" s="20">
        <v>46234</v>
      </c>
    </row>
    <row r="759" spans="1:43" x14ac:dyDescent="0.3">
      <c r="A759" t="s">
        <v>1835</v>
      </c>
      <c r="B759" t="s">
        <v>1836</v>
      </c>
      <c r="C759">
        <v>1</v>
      </c>
      <c r="D759" t="s">
        <v>255</v>
      </c>
      <c r="E759" t="s">
        <v>716</v>
      </c>
      <c r="F759" t="s">
        <v>717</v>
      </c>
      <c r="G759" t="s">
        <v>203</v>
      </c>
      <c r="H759" t="s">
        <v>218</v>
      </c>
      <c r="I759" t="s">
        <v>210</v>
      </c>
      <c r="J759" t="s">
        <v>718</v>
      </c>
      <c r="K759" t="s">
        <v>755</v>
      </c>
      <c r="L759" t="s">
        <v>719</v>
      </c>
      <c r="M759" t="s">
        <v>720</v>
      </c>
      <c r="N759">
        <v>1</v>
      </c>
      <c r="O759">
        <v>1</v>
      </c>
      <c r="P759">
        <v>1</v>
      </c>
      <c r="Q759">
        <v>0</v>
      </c>
      <c r="R759">
        <v>0</v>
      </c>
      <c r="S759">
        <v>1</v>
      </c>
      <c r="T759">
        <v>1</v>
      </c>
      <c r="U759">
        <v>1</v>
      </c>
      <c r="V759">
        <v>0</v>
      </c>
      <c r="W759" s="1">
        <v>570000000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570000000</v>
      </c>
      <c r="AF759" s="17">
        <v>44995</v>
      </c>
      <c r="AG759" s="17">
        <v>46822</v>
      </c>
      <c r="AH759" s="1">
        <v>570000000</v>
      </c>
      <c r="AI759" s="16">
        <f t="shared" si="44"/>
        <v>1.6109589041095891</v>
      </c>
      <c r="AJ759" s="16">
        <f t="shared" si="46"/>
        <v>5.0054794520547947</v>
      </c>
      <c r="AK759" s="19">
        <v>7.1294999999999997E-2</v>
      </c>
      <c r="AL759" s="16">
        <f t="shared" si="45"/>
        <v>1.6109589041095891</v>
      </c>
      <c r="AM759" s="16">
        <f t="shared" si="47"/>
        <v>5.0054794520547947</v>
      </c>
      <c r="AN759" s="19">
        <v>7.1294999999999997E-2</v>
      </c>
      <c r="AO759" t="s">
        <v>721</v>
      </c>
      <c r="AP759" t="s">
        <v>722</v>
      </c>
      <c r="AQ759" s="20">
        <v>46234</v>
      </c>
    </row>
    <row r="760" spans="1:43" x14ac:dyDescent="0.3">
      <c r="A760" t="s">
        <v>1837</v>
      </c>
      <c r="B760" t="s">
        <v>1838</v>
      </c>
      <c r="C760">
        <v>1</v>
      </c>
      <c r="D760" t="s">
        <v>255</v>
      </c>
      <c r="E760" t="s">
        <v>716</v>
      </c>
      <c r="F760" t="s">
        <v>717</v>
      </c>
      <c r="G760" t="s">
        <v>213</v>
      </c>
      <c r="H760" t="s">
        <v>214</v>
      </c>
      <c r="I760" t="s">
        <v>724</v>
      </c>
      <c r="J760" t="s">
        <v>725</v>
      </c>
      <c r="K760" t="s">
        <v>726</v>
      </c>
      <c r="L760" t="s">
        <v>719</v>
      </c>
      <c r="M760" t="s">
        <v>720</v>
      </c>
      <c r="N760">
        <v>1</v>
      </c>
      <c r="O760">
        <v>1</v>
      </c>
      <c r="P760">
        <v>1</v>
      </c>
      <c r="Q760">
        <v>1</v>
      </c>
      <c r="R760">
        <v>1</v>
      </c>
      <c r="S760">
        <v>1</v>
      </c>
      <c r="T760">
        <v>0</v>
      </c>
      <c r="U760">
        <v>0</v>
      </c>
      <c r="V760">
        <v>0</v>
      </c>
      <c r="W760" s="1">
        <v>1532872.01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1532872.01</v>
      </c>
      <c r="AF760" s="17">
        <v>44995</v>
      </c>
      <c r="AG760" s="17">
        <v>46822</v>
      </c>
      <c r="AH760" s="1">
        <v>1532872.01</v>
      </c>
      <c r="AI760" s="16">
        <f t="shared" si="44"/>
        <v>1.6109589041095891</v>
      </c>
      <c r="AJ760" s="16">
        <f t="shared" si="46"/>
        <v>5.0054794520547947</v>
      </c>
      <c r="AK760" s="19">
        <v>7.1294999999999997E-2</v>
      </c>
      <c r="AL760" s="16">
        <f t="shared" si="45"/>
        <v>1.6109589041095891</v>
      </c>
      <c r="AM760" s="16">
        <f t="shared" si="47"/>
        <v>5.0054794520547947</v>
      </c>
      <c r="AN760" s="19">
        <v>7.1294999999999997E-2</v>
      </c>
      <c r="AO760" t="s">
        <v>721</v>
      </c>
      <c r="AP760" t="s">
        <v>722</v>
      </c>
      <c r="AQ760" s="20">
        <v>46234</v>
      </c>
    </row>
    <row r="761" spans="1:43" x14ac:dyDescent="0.3">
      <c r="A761" t="s">
        <v>1839</v>
      </c>
      <c r="B761" t="s">
        <v>1840</v>
      </c>
      <c r="C761">
        <v>1</v>
      </c>
      <c r="D761" t="s">
        <v>255</v>
      </c>
      <c r="E761" t="s">
        <v>716</v>
      </c>
      <c r="F761" t="s">
        <v>717</v>
      </c>
      <c r="G761" t="s">
        <v>213</v>
      </c>
      <c r="H761" t="s">
        <v>214</v>
      </c>
      <c r="I761" t="s">
        <v>724</v>
      </c>
      <c r="J761" t="s">
        <v>725</v>
      </c>
      <c r="K761" t="s">
        <v>726</v>
      </c>
      <c r="L761" t="s">
        <v>719</v>
      </c>
      <c r="M761" t="s">
        <v>720</v>
      </c>
      <c r="N761">
        <v>1</v>
      </c>
      <c r="O761">
        <v>1</v>
      </c>
      <c r="P761">
        <v>1</v>
      </c>
      <c r="Q761">
        <v>1</v>
      </c>
      <c r="R761">
        <v>1</v>
      </c>
      <c r="S761">
        <v>1</v>
      </c>
      <c r="T761">
        <v>0</v>
      </c>
      <c r="U761">
        <v>0</v>
      </c>
      <c r="V761">
        <v>0</v>
      </c>
      <c r="W761" s="1">
        <v>2077899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2077899</v>
      </c>
      <c r="AF761" s="17">
        <v>44995</v>
      </c>
      <c r="AG761" s="17">
        <v>46822</v>
      </c>
      <c r="AH761" s="1">
        <v>2077899</v>
      </c>
      <c r="AI761" s="16">
        <f t="shared" si="44"/>
        <v>1.6109589041095891</v>
      </c>
      <c r="AJ761" s="16">
        <f t="shared" si="46"/>
        <v>5.0054794520547947</v>
      </c>
      <c r="AK761" s="19">
        <v>7.1294999999999997E-2</v>
      </c>
      <c r="AL761" s="16">
        <f t="shared" si="45"/>
        <v>1.6109589041095891</v>
      </c>
      <c r="AM761" s="16">
        <f t="shared" si="47"/>
        <v>5.0054794520547947</v>
      </c>
      <c r="AN761" s="19">
        <v>7.1294999999999997E-2</v>
      </c>
      <c r="AO761" t="s">
        <v>721</v>
      </c>
      <c r="AP761" t="s">
        <v>722</v>
      </c>
      <c r="AQ761" s="20">
        <v>46234</v>
      </c>
    </row>
    <row r="762" spans="1:43" x14ac:dyDescent="0.3">
      <c r="A762" t="s">
        <v>1841</v>
      </c>
      <c r="B762" t="s">
        <v>1842</v>
      </c>
      <c r="C762">
        <v>1</v>
      </c>
      <c r="D762" t="s">
        <v>255</v>
      </c>
      <c r="E762" t="s">
        <v>716</v>
      </c>
      <c r="F762" t="s">
        <v>717</v>
      </c>
      <c r="G762" t="s">
        <v>213</v>
      </c>
      <c r="H762" t="s">
        <v>214</v>
      </c>
      <c r="I762" t="s">
        <v>724</v>
      </c>
      <c r="J762" t="s">
        <v>725</v>
      </c>
      <c r="K762" t="s">
        <v>726</v>
      </c>
      <c r="L762" t="s">
        <v>719</v>
      </c>
      <c r="M762" t="s">
        <v>720</v>
      </c>
      <c r="N762">
        <v>1</v>
      </c>
      <c r="O762">
        <v>1</v>
      </c>
      <c r="P762">
        <v>1</v>
      </c>
      <c r="Q762">
        <v>1</v>
      </c>
      <c r="R762">
        <v>1</v>
      </c>
      <c r="S762">
        <v>1</v>
      </c>
      <c r="T762">
        <v>0</v>
      </c>
      <c r="U762">
        <v>0</v>
      </c>
      <c r="V762">
        <v>0</v>
      </c>
      <c r="W762" s="1">
        <v>7242823.2599999998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7242823.2599999998</v>
      </c>
      <c r="AF762" s="17">
        <v>44995</v>
      </c>
      <c r="AG762" s="17">
        <v>47006</v>
      </c>
      <c r="AH762" s="1">
        <v>7242823.2599999998</v>
      </c>
      <c r="AI762" s="16">
        <f t="shared" si="44"/>
        <v>2.1150684931506851</v>
      </c>
      <c r="AJ762" s="16">
        <f t="shared" si="46"/>
        <v>5.5095890410958903</v>
      </c>
      <c r="AK762" s="19">
        <v>7.1294999999999997E-2</v>
      </c>
      <c r="AL762" s="16">
        <f t="shared" si="45"/>
        <v>2.1150684931506851</v>
      </c>
      <c r="AM762" s="16">
        <f t="shared" si="47"/>
        <v>5.5095890410958903</v>
      </c>
      <c r="AN762" s="19">
        <v>7.1294999999999997E-2</v>
      </c>
      <c r="AO762" t="s">
        <v>721</v>
      </c>
      <c r="AP762" t="s">
        <v>722</v>
      </c>
      <c r="AQ762" s="20">
        <v>46234</v>
      </c>
    </row>
    <row r="763" spans="1:43" x14ac:dyDescent="0.3">
      <c r="A763" t="s">
        <v>1843</v>
      </c>
      <c r="B763" t="s">
        <v>1844</v>
      </c>
      <c r="C763">
        <v>1</v>
      </c>
      <c r="D763" t="s">
        <v>255</v>
      </c>
      <c r="E763" t="s">
        <v>716</v>
      </c>
      <c r="F763" t="s">
        <v>717</v>
      </c>
      <c r="G763" t="s">
        <v>213</v>
      </c>
      <c r="H763" t="s">
        <v>214</v>
      </c>
      <c r="I763" t="s">
        <v>724</v>
      </c>
      <c r="J763" t="s">
        <v>725</v>
      </c>
      <c r="K763" t="s">
        <v>726</v>
      </c>
      <c r="L763" t="s">
        <v>719</v>
      </c>
      <c r="M763" t="s">
        <v>720</v>
      </c>
      <c r="N763">
        <v>1</v>
      </c>
      <c r="O763">
        <v>1</v>
      </c>
      <c r="P763">
        <v>1</v>
      </c>
      <c r="Q763">
        <v>1</v>
      </c>
      <c r="R763">
        <v>1</v>
      </c>
      <c r="S763">
        <v>1</v>
      </c>
      <c r="T763">
        <v>0</v>
      </c>
      <c r="U763">
        <v>0</v>
      </c>
      <c r="V763">
        <v>0</v>
      </c>
      <c r="W763" s="1">
        <v>5008007.7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5008007.7</v>
      </c>
      <c r="AF763" s="17">
        <v>44995</v>
      </c>
      <c r="AG763" s="17">
        <v>46822</v>
      </c>
      <c r="AH763" s="1">
        <v>5008007.7</v>
      </c>
      <c r="AI763" s="16">
        <f t="shared" si="44"/>
        <v>1.6109589041095891</v>
      </c>
      <c r="AJ763" s="16">
        <f t="shared" si="46"/>
        <v>5.0054794520547947</v>
      </c>
      <c r="AK763" s="19">
        <v>7.1294999999999997E-2</v>
      </c>
      <c r="AL763" s="16">
        <f t="shared" si="45"/>
        <v>1.6109589041095891</v>
      </c>
      <c r="AM763" s="16">
        <f t="shared" si="47"/>
        <v>5.0054794520547947</v>
      </c>
      <c r="AN763" s="19">
        <v>7.1294999999999997E-2</v>
      </c>
      <c r="AO763" t="s">
        <v>721</v>
      </c>
      <c r="AP763" t="s">
        <v>722</v>
      </c>
      <c r="AQ763" s="20">
        <v>46234</v>
      </c>
    </row>
    <row r="764" spans="1:43" x14ac:dyDescent="0.3">
      <c r="A764" t="s">
        <v>1845</v>
      </c>
      <c r="B764" t="s">
        <v>1846</v>
      </c>
      <c r="C764">
        <v>1</v>
      </c>
      <c r="D764" t="s">
        <v>255</v>
      </c>
      <c r="E764" t="s">
        <v>716</v>
      </c>
      <c r="F764" t="s">
        <v>717</v>
      </c>
      <c r="G764" t="s">
        <v>213</v>
      </c>
      <c r="H764" t="s">
        <v>214</v>
      </c>
      <c r="I764" t="s">
        <v>724</v>
      </c>
      <c r="J764" t="s">
        <v>725</v>
      </c>
      <c r="K764" t="s">
        <v>726</v>
      </c>
      <c r="L764" t="s">
        <v>719</v>
      </c>
      <c r="M764" t="s">
        <v>720</v>
      </c>
      <c r="N764">
        <v>1</v>
      </c>
      <c r="O764">
        <v>1</v>
      </c>
      <c r="P764">
        <v>1</v>
      </c>
      <c r="Q764">
        <v>1</v>
      </c>
      <c r="R764">
        <v>1</v>
      </c>
      <c r="S764">
        <v>1</v>
      </c>
      <c r="T764">
        <v>0</v>
      </c>
      <c r="U764">
        <v>0</v>
      </c>
      <c r="V764">
        <v>0</v>
      </c>
      <c r="W764" s="1">
        <v>2894574.87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2894574.87</v>
      </c>
      <c r="AF764" s="17">
        <v>44995</v>
      </c>
      <c r="AG764" s="17">
        <v>46822</v>
      </c>
      <c r="AH764" s="1">
        <v>2894574.87</v>
      </c>
      <c r="AI764" s="16">
        <f t="shared" si="44"/>
        <v>1.6109589041095891</v>
      </c>
      <c r="AJ764" s="16">
        <f t="shared" si="46"/>
        <v>5.0054794520547947</v>
      </c>
      <c r="AK764" s="19">
        <v>7.1294999999999997E-2</v>
      </c>
      <c r="AL764" s="16">
        <f t="shared" si="45"/>
        <v>1.6109589041095891</v>
      </c>
      <c r="AM764" s="16">
        <f t="shared" si="47"/>
        <v>5.0054794520547947</v>
      </c>
      <c r="AN764" s="19">
        <v>7.1294999999999997E-2</v>
      </c>
      <c r="AO764" t="s">
        <v>721</v>
      </c>
      <c r="AP764" t="s">
        <v>722</v>
      </c>
      <c r="AQ764" s="20">
        <v>46234</v>
      </c>
    </row>
    <row r="765" spans="1:43" x14ac:dyDescent="0.3">
      <c r="A765" t="s">
        <v>1847</v>
      </c>
      <c r="B765" t="s">
        <v>1848</v>
      </c>
      <c r="C765">
        <v>1</v>
      </c>
      <c r="D765" t="s">
        <v>255</v>
      </c>
      <c r="E765" t="s">
        <v>716</v>
      </c>
      <c r="F765" t="s">
        <v>717</v>
      </c>
      <c r="G765" t="s">
        <v>213</v>
      </c>
      <c r="H765" t="s">
        <v>214</v>
      </c>
      <c r="I765" t="s">
        <v>724</v>
      </c>
      <c r="J765" t="s">
        <v>725</v>
      </c>
      <c r="K765" t="s">
        <v>726</v>
      </c>
      <c r="L765" t="s">
        <v>719</v>
      </c>
      <c r="M765" t="s">
        <v>720</v>
      </c>
      <c r="N765">
        <v>1</v>
      </c>
      <c r="O765">
        <v>1</v>
      </c>
      <c r="P765">
        <v>1</v>
      </c>
      <c r="Q765">
        <v>1</v>
      </c>
      <c r="R765">
        <v>1</v>
      </c>
      <c r="S765">
        <v>1</v>
      </c>
      <c r="T765">
        <v>0</v>
      </c>
      <c r="U765">
        <v>0</v>
      </c>
      <c r="V765">
        <v>0</v>
      </c>
      <c r="W765" s="1">
        <v>1415347.7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1415347.7</v>
      </c>
      <c r="AF765" s="17">
        <v>44995</v>
      </c>
      <c r="AG765" s="17">
        <v>46822</v>
      </c>
      <c r="AH765" s="1">
        <v>1415347.7</v>
      </c>
      <c r="AI765" s="16">
        <f t="shared" si="44"/>
        <v>1.6109589041095891</v>
      </c>
      <c r="AJ765" s="16">
        <f t="shared" si="46"/>
        <v>5.0054794520547947</v>
      </c>
      <c r="AK765" s="19">
        <v>7.1294999999999997E-2</v>
      </c>
      <c r="AL765" s="16">
        <f t="shared" si="45"/>
        <v>1.6109589041095891</v>
      </c>
      <c r="AM765" s="16">
        <f t="shared" si="47"/>
        <v>5.0054794520547947</v>
      </c>
      <c r="AN765" s="19">
        <v>7.1294999999999997E-2</v>
      </c>
      <c r="AO765" t="s">
        <v>721</v>
      </c>
      <c r="AP765" t="s">
        <v>722</v>
      </c>
      <c r="AQ765" s="20">
        <v>46234</v>
      </c>
    </row>
    <row r="766" spans="1:43" x14ac:dyDescent="0.3">
      <c r="A766" t="s">
        <v>1849</v>
      </c>
      <c r="B766" t="s">
        <v>1850</v>
      </c>
      <c r="C766">
        <v>1</v>
      </c>
      <c r="D766" t="s">
        <v>255</v>
      </c>
      <c r="E766" t="s">
        <v>716</v>
      </c>
      <c r="F766" t="s">
        <v>717</v>
      </c>
      <c r="G766" t="s">
        <v>213</v>
      </c>
      <c r="H766" t="s">
        <v>214</v>
      </c>
      <c r="I766" t="s">
        <v>724</v>
      </c>
      <c r="J766" t="s">
        <v>725</v>
      </c>
      <c r="K766" t="s">
        <v>726</v>
      </c>
      <c r="L766" t="s">
        <v>719</v>
      </c>
      <c r="M766" t="s">
        <v>720</v>
      </c>
      <c r="N766">
        <v>1</v>
      </c>
      <c r="O766">
        <v>1</v>
      </c>
      <c r="P766">
        <v>1</v>
      </c>
      <c r="Q766">
        <v>1</v>
      </c>
      <c r="R766">
        <v>1</v>
      </c>
      <c r="S766">
        <v>1</v>
      </c>
      <c r="T766">
        <v>0</v>
      </c>
      <c r="U766">
        <v>0</v>
      </c>
      <c r="V766">
        <v>0</v>
      </c>
      <c r="W766" s="1">
        <v>3306958.84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3306958.84</v>
      </c>
      <c r="AF766" s="17">
        <v>44995</v>
      </c>
      <c r="AG766" s="17">
        <v>46822</v>
      </c>
      <c r="AH766" s="1">
        <v>3306958.84</v>
      </c>
      <c r="AI766" s="16">
        <f t="shared" si="44"/>
        <v>1.6109589041095891</v>
      </c>
      <c r="AJ766" s="16">
        <f t="shared" si="46"/>
        <v>5.0054794520547947</v>
      </c>
      <c r="AK766" s="19">
        <v>7.1294999999999997E-2</v>
      </c>
      <c r="AL766" s="16">
        <f t="shared" si="45"/>
        <v>1.6109589041095891</v>
      </c>
      <c r="AM766" s="16">
        <f t="shared" si="47"/>
        <v>5.0054794520547947</v>
      </c>
      <c r="AN766" s="19">
        <v>7.1294999999999997E-2</v>
      </c>
      <c r="AO766" t="s">
        <v>721</v>
      </c>
      <c r="AP766" t="s">
        <v>722</v>
      </c>
      <c r="AQ766" s="20">
        <v>46234</v>
      </c>
    </row>
    <row r="767" spans="1:43" x14ac:dyDescent="0.3">
      <c r="A767" t="s">
        <v>1851</v>
      </c>
      <c r="B767" t="s">
        <v>1852</v>
      </c>
      <c r="C767">
        <v>1</v>
      </c>
      <c r="D767" t="s">
        <v>255</v>
      </c>
      <c r="E767" t="s">
        <v>716</v>
      </c>
      <c r="F767" t="s">
        <v>717</v>
      </c>
      <c r="G767" t="s">
        <v>213</v>
      </c>
      <c r="H767" t="s">
        <v>214</v>
      </c>
      <c r="I767" t="s">
        <v>724</v>
      </c>
      <c r="J767" t="s">
        <v>725</v>
      </c>
      <c r="K767" t="s">
        <v>726</v>
      </c>
      <c r="L767" t="s">
        <v>719</v>
      </c>
      <c r="M767" t="s">
        <v>720</v>
      </c>
      <c r="N767">
        <v>1</v>
      </c>
      <c r="O767">
        <v>1</v>
      </c>
      <c r="P767">
        <v>1</v>
      </c>
      <c r="Q767">
        <v>1</v>
      </c>
      <c r="R767">
        <v>1</v>
      </c>
      <c r="S767">
        <v>1</v>
      </c>
      <c r="T767">
        <v>0</v>
      </c>
      <c r="U767">
        <v>0</v>
      </c>
      <c r="V767">
        <v>0</v>
      </c>
      <c r="W767" s="1">
        <v>4224454.29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4224454.29</v>
      </c>
      <c r="AF767" s="17">
        <v>44995</v>
      </c>
      <c r="AG767" s="17">
        <v>46822</v>
      </c>
      <c r="AH767" s="1">
        <v>4224454.29</v>
      </c>
      <c r="AI767" s="16">
        <f t="shared" si="44"/>
        <v>1.6109589041095891</v>
      </c>
      <c r="AJ767" s="16">
        <f t="shared" si="46"/>
        <v>5.0054794520547947</v>
      </c>
      <c r="AK767" s="19">
        <v>7.1294999999999997E-2</v>
      </c>
      <c r="AL767" s="16">
        <f t="shared" si="45"/>
        <v>1.6109589041095891</v>
      </c>
      <c r="AM767" s="16">
        <f t="shared" si="47"/>
        <v>5.0054794520547947</v>
      </c>
      <c r="AN767" s="19">
        <v>7.1294999999999997E-2</v>
      </c>
      <c r="AO767" t="s">
        <v>721</v>
      </c>
      <c r="AP767" t="s">
        <v>722</v>
      </c>
      <c r="AQ767" s="20">
        <v>46234</v>
      </c>
    </row>
    <row r="768" spans="1:43" x14ac:dyDescent="0.3">
      <c r="A768" t="s">
        <v>1853</v>
      </c>
      <c r="B768" t="s">
        <v>1854</v>
      </c>
      <c r="C768">
        <v>1</v>
      </c>
      <c r="D768" t="s">
        <v>255</v>
      </c>
      <c r="E768" t="s">
        <v>716</v>
      </c>
      <c r="F768" t="s">
        <v>717</v>
      </c>
      <c r="G768" t="s">
        <v>213</v>
      </c>
      <c r="H768" t="s">
        <v>214</v>
      </c>
      <c r="I768" t="s">
        <v>724</v>
      </c>
      <c r="J768" t="s">
        <v>725</v>
      </c>
      <c r="K768" t="s">
        <v>726</v>
      </c>
      <c r="L768" t="s">
        <v>719</v>
      </c>
      <c r="M768" t="s">
        <v>720</v>
      </c>
      <c r="N768">
        <v>1</v>
      </c>
      <c r="O768">
        <v>1</v>
      </c>
      <c r="P768">
        <v>1</v>
      </c>
      <c r="Q768">
        <v>1</v>
      </c>
      <c r="R768">
        <v>1</v>
      </c>
      <c r="S768">
        <v>1</v>
      </c>
      <c r="T768">
        <v>0</v>
      </c>
      <c r="U768">
        <v>0</v>
      </c>
      <c r="V768">
        <v>0</v>
      </c>
      <c r="W768" s="1">
        <v>2165436.48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2165436.48</v>
      </c>
      <c r="AF768" s="17">
        <v>44995</v>
      </c>
      <c r="AG768" s="17">
        <v>46822</v>
      </c>
      <c r="AH768" s="1">
        <v>2165436.48</v>
      </c>
      <c r="AI768" s="16">
        <f t="shared" si="44"/>
        <v>1.6109589041095891</v>
      </c>
      <c r="AJ768" s="16">
        <f t="shared" si="46"/>
        <v>5.0054794520547947</v>
      </c>
      <c r="AK768" s="19">
        <v>7.1294999999999997E-2</v>
      </c>
      <c r="AL768" s="16">
        <f t="shared" si="45"/>
        <v>1.6109589041095891</v>
      </c>
      <c r="AM768" s="16">
        <f t="shared" si="47"/>
        <v>5.0054794520547947</v>
      </c>
      <c r="AN768" s="19">
        <v>7.1294999999999997E-2</v>
      </c>
      <c r="AO768" t="s">
        <v>721</v>
      </c>
      <c r="AP768" t="s">
        <v>722</v>
      </c>
      <c r="AQ768" s="20">
        <v>46234</v>
      </c>
    </row>
    <row r="769" spans="1:43" x14ac:dyDescent="0.3">
      <c r="A769" t="s">
        <v>1855</v>
      </c>
      <c r="B769" t="s">
        <v>1856</v>
      </c>
      <c r="C769">
        <v>1</v>
      </c>
      <c r="D769" t="s">
        <v>255</v>
      </c>
      <c r="E769" t="s">
        <v>716</v>
      </c>
      <c r="F769" t="s">
        <v>717</v>
      </c>
      <c r="G769" t="s">
        <v>213</v>
      </c>
      <c r="H769" t="s">
        <v>214</v>
      </c>
      <c r="I769" t="s">
        <v>724</v>
      </c>
      <c r="J769" t="s">
        <v>725</v>
      </c>
      <c r="K769" t="s">
        <v>726</v>
      </c>
      <c r="L769" t="s">
        <v>719</v>
      </c>
      <c r="M769" t="s">
        <v>720</v>
      </c>
      <c r="N769">
        <v>1</v>
      </c>
      <c r="O769">
        <v>1</v>
      </c>
      <c r="P769">
        <v>1</v>
      </c>
      <c r="Q769">
        <v>1</v>
      </c>
      <c r="R769">
        <v>1</v>
      </c>
      <c r="S769">
        <v>1</v>
      </c>
      <c r="T769">
        <v>0</v>
      </c>
      <c r="U769">
        <v>0</v>
      </c>
      <c r="V769">
        <v>0</v>
      </c>
      <c r="W769" s="1">
        <v>11818571.76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11818571.76</v>
      </c>
      <c r="AF769" s="17">
        <v>45000</v>
      </c>
      <c r="AG769" s="17">
        <v>47192</v>
      </c>
      <c r="AH769" s="1">
        <v>11818571.76</v>
      </c>
      <c r="AI769" s="16">
        <f t="shared" si="44"/>
        <v>2.6246575342465754</v>
      </c>
      <c r="AJ769" s="16">
        <f t="shared" si="46"/>
        <v>6.0054794520547947</v>
      </c>
      <c r="AK769" s="19">
        <v>7.3772000000000004E-2</v>
      </c>
      <c r="AL769" s="16">
        <f t="shared" si="45"/>
        <v>2.6246575342465754</v>
      </c>
      <c r="AM769" s="16">
        <f t="shared" si="47"/>
        <v>6.0054794520547947</v>
      </c>
      <c r="AN769" s="19">
        <v>7.3772000000000004E-2</v>
      </c>
      <c r="AO769" t="s">
        <v>721</v>
      </c>
      <c r="AP769" t="s">
        <v>722</v>
      </c>
      <c r="AQ769" s="20">
        <v>46234</v>
      </c>
    </row>
    <row r="770" spans="1:43" x14ac:dyDescent="0.3">
      <c r="A770" t="s">
        <v>1857</v>
      </c>
      <c r="B770" t="s">
        <v>1858</v>
      </c>
      <c r="C770">
        <v>1</v>
      </c>
      <c r="D770" t="s">
        <v>255</v>
      </c>
      <c r="E770" t="s">
        <v>716</v>
      </c>
      <c r="F770" t="s">
        <v>717</v>
      </c>
      <c r="G770" t="s">
        <v>213</v>
      </c>
      <c r="H770" t="s">
        <v>214</v>
      </c>
      <c r="I770" t="s">
        <v>724</v>
      </c>
      <c r="J770" t="s">
        <v>725</v>
      </c>
      <c r="K770" t="s">
        <v>726</v>
      </c>
      <c r="L770" t="s">
        <v>719</v>
      </c>
      <c r="M770" t="s">
        <v>720</v>
      </c>
      <c r="N770">
        <v>1</v>
      </c>
      <c r="O770">
        <v>1</v>
      </c>
      <c r="P770">
        <v>1</v>
      </c>
      <c r="Q770">
        <v>1</v>
      </c>
      <c r="R770">
        <v>1</v>
      </c>
      <c r="S770">
        <v>1</v>
      </c>
      <c r="T770">
        <v>0</v>
      </c>
      <c r="U770">
        <v>0</v>
      </c>
      <c r="V770">
        <v>0</v>
      </c>
      <c r="W770" s="1">
        <v>1741259.11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1741259.11</v>
      </c>
      <c r="AF770" s="17">
        <v>44984</v>
      </c>
      <c r="AG770" s="17">
        <v>48637</v>
      </c>
      <c r="AH770" s="1">
        <v>1741259.11</v>
      </c>
      <c r="AI770" s="16">
        <f t="shared" si="44"/>
        <v>6.5835616438356164</v>
      </c>
      <c r="AJ770" s="16">
        <f t="shared" si="46"/>
        <v>10.008219178082191</v>
      </c>
      <c r="AK770" s="19">
        <v>7.8262999999999999E-2</v>
      </c>
      <c r="AL770" s="16">
        <f t="shared" si="45"/>
        <v>6.5835616438356164</v>
      </c>
      <c r="AM770" s="16">
        <f t="shared" si="47"/>
        <v>10.008219178082191</v>
      </c>
      <c r="AN770" s="19">
        <v>7.8262999999999999E-2</v>
      </c>
      <c r="AO770" t="s">
        <v>721</v>
      </c>
      <c r="AP770" t="s">
        <v>722</v>
      </c>
      <c r="AQ770" s="20">
        <v>46234</v>
      </c>
    </row>
    <row r="771" spans="1:43" x14ac:dyDescent="0.3">
      <c r="A771" t="s">
        <v>1859</v>
      </c>
      <c r="B771" t="s">
        <v>1860</v>
      </c>
      <c r="C771">
        <v>1</v>
      </c>
      <c r="D771" t="s">
        <v>255</v>
      </c>
      <c r="E771" t="s">
        <v>716</v>
      </c>
      <c r="F771" t="s">
        <v>717</v>
      </c>
      <c r="G771" t="s">
        <v>213</v>
      </c>
      <c r="H771" t="s">
        <v>214</v>
      </c>
      <c r="I771" t="s">
        <v>724</v>
      </c>
      <c r="J771" t="s">
        <v>725</v>
      </c>
      <c r="K771" t="s">
        <v>726</v>
      </c>
      <c r="L771" t="s">
        <v>719</v>
      </c>
      <c r="M771" t="s">
        <v>720</v>
      </c>
      <c r="N771">
        <v>1</v>
      </c>
      <c r="O771">
        <v>1</v>
      </c>
      <c r="P771">
        <v>1</v>
      </c>
      <c r="Q771">
        <v>1</v>
      </c>
      <c r="R771">
        <v>1</v>
      </c>
      <c r="S771">
        <v>1</v>
      </c>
      <c r="T771">
        <v>0</v>
      </c>
      <c r="U771">
        <v>0</v>
      </c>
      <c r="V771">
        <v>0</v>
      </c>
      <c r="W771" s="1">
        <v>12378544.4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12378544.4</v>
      </c>
      <c r="AF771" s="17">
        <v>45000</v>
      </c>
      <c r="AG771" s="17">
        <v>47192</v>
      </c>
      <c r="AH771" s="1">
        <v>12378544.4</v>
      </c>
      <c r="AI771" s="16">
        <f t="shared" ref="AI771:AI834" si="48">(AG771-AQ771)/365</f>
        <v>2.6246575342465754</v>
      </c>
      <c r="AJ771" s="16">
        <f t="shared" si="46"/>
        <v>6.0054794520547947</v>
      </c>
      <c r="AK771" s="19">
        <v>7.3772000000000004E-2</v>
      </c>
      <c r="AL771" s="16">
        <f t="shared" ref="AL771:AL834" si="49">(AG771-AQ771)/365</f>
        <v>2.6246575342465754</v>
      </c>
      <c r="AM771" s="16">
        <f t="shared" si="47"/>
        <v>6.0054794520547947</v>
      </c>
      <c r="AN771" s="19">
        <v>7.3772000000000004E-2</v>
      </c>
      <c r="AO771" t="s">
        <v>721</v>
      </c>
      <c r="AP771" t="s">
        <v>722</v>
      </c>
      <c r="AQ771" s="20">
        <v>46234</v>
      </c>
    </row>
    <row r="772" spans="1:43" x14ac:dyDescent="0.3">
      <c r="A772" t="s">
        <v>1861</v>
      </c>
      <c r="B772" t="s">
        <v>1862</v>
      </c>
      <c r="C772">
        <v>2</v>
      </c>
      <c r="D772" t="s">
        <v>255</v>
      </c>
      <c r="E772" t="s">
        <v>716</v>
      </c>
      <c r="F772" t="s">
        <v>717</v>
      </c>
      <c r="G772" t="s">
        <v>216</v>
      </c>
      <c r="H772" t="s">
        <v>214</v>
      </c>
      <c r="I772" t="s">
        <v>1863</v>
      </c>
      <c r="J772" t="s">
        <v>725</v>
      </c>
      <c r="K772" t="s">
        <v>1864</v>
      </c>
      <c r="L772" t="s">
        <v>719</v>
      </c>
      <c r="M772" t="s">
        <v>720</v>
      </c>
      <c r="N772">
        <v>1</v>
      </c>
      <c r="O772">
        <v>1</v>
      </c>
      <c r="P772">
        <v>1</v>
      </c>
      <c r="Q772">
        <v>1</v>
      </c>
      <c r="R772">
        <v>1</v>
      </c>
      <c r="S772">
        <v>1</v>
      </c>
      <c r="T772">
        <v>0</v>
      </c>
      <c r="U772">
        <v>0</v>
      </c>
      <c r="V772">
        <v>0</v>
      </c>
      <c r="W772" s="1">
        <v>4943113.7699999996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4943113.7699999996</v>
      </c>
      <c r="AF772" s="17">
        <v>44987</v>
      </c>
      <c r="AG772" s="17">
        <v>46502</v>
      </c>
      <c r="AH772" s="1">
        <v>4943113.7699999996</v>
      </c>
      <c r="AI772" s="16">
        <f t="shared" si="48"/>
        <v>0.73424657534246573</v>
      </c>
      <c r="AJ772" s="16">
        <f t="shared" ref="AJ772:AJ835" si="50">(AG772-AF772)/365</f>
        <v>4.1506849315068495</v>
      </c>
      <c r="AK772" s="19">
        <v>6.7556000000000005E-2</v>
      </c>
      <c r="AL772" s="16">
        <f t="shared" si="49"/>
        <v>0.73424657534246573</v>
      </c>
      <c r="AM772" s="16">
        <f t="shared" ref="AM772:AM835" si="51">(AG772-AF772)/365</f>
        <v>4.1506849315068495</v>
      </c>
      <c r="AN772" s="19">
        <v>6.7556000000000005E-2</v>
      </c>
      <c r="AO772" t="s">
        <v>721</v>
      </c>
      <c r="AP772" t="s">
        <v>722</v>
      </c>
      <c r="AQ772" s="20">
        <v>46234</v>
      </c>
    </row>
    <row r="773" spans="1:43" x14ac:dyDescent="0.3">
      <c r="A773" t="s">
        <v>1865</v>
      </c>
      <c r="B773" t="s">
        <v>1862</v>
      </c>
      <c r="C773">
        <v>3</v>
      </c>
      <c r="D773" t="s">
        <v>255</v>
      </c>
      <c r="E773" t="s">
        <v>716</v>
      </c>
      <c r="F773" t="s">
        <v>717</v>
      </c>
      <c r="G773" t="s">
        <v>216</v>
      </c>
      <c r="H773" t="s">
        <v>214</v>
      </c>
      <c r="I773" t="s">
        <v>1863</v>
      </c>
      <c r="J773" t="s">
        <v>725</v>
      </c>
      <c r="K773" t="s">
        <v>1864</v>
      </c>
      <c r="L773" t="s">
        <v>719</v>
      </c>
      <c r="M773" t="s">
        <v>720</v>
      </c>
      <c r="N773">
        <v>1</v>
      </c>
      <c r="O773">
        <v>1</v>
      </c>
      <c r="P773">
        <v>1</v>
      </c>
      <c r="Q773">
        <v>1</v>
      </c>
      <c r="R773">
        <v>1</v>
      </c>
      <c r="S773">
        <v>1</v>
      </c>
      <c r="T773">
        <v>0</v>
      </c>
      <c r="U773">
        <v>0</v>
      </c>
      <c r="V773">
        <v>0</v>
      </c>
      <c r="W773" s="1">
        <v>4896968.82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4896968.82</v>
      </c>
      <c r="AF773" s="17">
        <v>44987</v>
      </c>
      <c r="AG773" s="17">
        <v>46822</v>
      </c>
      <c r="AH773" s="1">
        <v>4896968.82</v>
      </c>
      <c r="AI773" s="16">
        <f t="shared" si="48"/>
        <v>1.6109589041095891</v>
      </c>
      <c r="AJ773" s="16">
        <f t="shared" si="50"/>
        <v>5.0273972602739727</v>
      </c>
      <c r="AK773" s="19">
        <v>7.1294999999999997E-2</v>
      </c>
      <c r="AL773" s="16">
        <f t="shared" si="49"/>
        <v>1.6109589041095891</v>
      </c>
      <c r="AM773" s="16">
        <f t="shared" si="51"/>
        <v>5.0273972602739727</v>
      </c>
      <c r="AN773" s="19">
        <v>7.1294999999999997E-2</v>
      </c>
      <c r="AO773" t="s">
        <v>721</v>
      </c>
      <c r="AP773" t="s">
        <v>722</v>
      </c>
      <c r="AQ773" s="20">
        <v>46234</v>
      </c>
    </row>
    <row r="774" spans="1:43" x14ac:dyDescent="0.3">
      <c r="A774" t="s">
        <v>1866</v>
      </c>
      <c r="B774" t="s">
        <v>1867</v>
      </c>
      <c r="C774">
        <v>2</v>
      </c>
      <c r="D774" t="s">
        <v>255</v>
      </c>
      <c r="E774" t="s">
        <v>716</v>
      </c>
      <c r="F774" t="s">
        <v>717</v>
      </c>
      <c r="G774" t="s">
        <v>213</v>
      </c>
      <c r="H774" t="s">
        <v>214</v>
      </c>
      <c r="I774" t="s">
        <v>724</v>
      </c>
      <c r="J774" t="s">
        <v>725</v>
      </c>
      <c r="K774" t="s">
        <v>726</v>
      </c>
      <c r="L774" t="s">
        <v>719</v>
      </c>
      <c r="M774" t="s">
        <v>720</v>
      </c>
      <c r="N774">
        <v>1</v>
      </c>
      <c r="O774">
        <v>1</v>
      </c>
      <c r="P774">
        <v>1</v>
      </c>
      <c r="Q774">
        <v>1</v>
      </c>
      <c r="R774">
        <v>1</v>
      </c>
      <c r="S774">
        <v>1</v>
      </c>
      <c r="T774">
        <v>0</v>
      </c>
      <c r="U774">
        <v>0</v>
      </c>
      <c r="V774">
        <v>0</v>
      </c>
      <c r="W774" s="1">
        <v>15248745.48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15248745.48</v>
      </c>
      <c r="AF774" s="17">
        <v>44987</v>
      </c>
      <c r="AG774" s="17">
        <v>46822</v>
      </c>
      <c r="AH774" s="1">
        <v>15248745.48</v>
      </c>
      <c r="AI774" s="16">
        <f t="shared" si="48"/>
        <v>1.6109589041095891</v>
      </c>
      <c r="AJ774" s="16">
        <f t="shared" si="50"/>
        <v>5.0273972602739727</v>
      </c>
      <c r="AK774" s="19">
        <v>7.1294999999999997E-2</v>
      </c>
      <c r="AL774" s="16">
        <f t="shared" si="49"/>
        <v>1.6109589041095891</v>
      </c>
      <c r="AM774" s="16">
        <f t="shared" si="51"/>
        <v>5.0273972602739727</v>
      </c>
      <c r="AN774" s="19">
        <v>7.1294999999999997E-2</v>
      </c>
      <c r="AO774" t="s">
        <v>721</v>
      </c>
      <c r="AP774" t="s">
        <v>722</v>
      </c>
      <c r="AQ774" s="20">
        <v>46234</v>
      </c>
    </row>
    <row r="775" spans="1:43" x14ac:dyDescent="0.3">
      <c r="A775" t="s">
        <v>1868</v>
      </c>
      <c r="B775" t="s">
        <v>1869</v>
      </c>
      <c r="C775">
        <v>1</v>
      </c>
      <c r="D775" t="s">
        <v>255</v>
      </c>
      <c r="E775" t="s">
        <v>716</v>
      </c>
      <c r="F775" t="s">
        <v>717</v>
      </c>
      <c r="G775" t="s">
        <v>203</v>
      </c>
      <c r="H775" t="s">
        <v>218</v>
      </c>
      <c r="I775" t="s">
        <v>210</v>
      </c>
      <c r="J775" t="s">
        <v>718</v>
      </c>
      <c r="K775" t="s">
        <v>755</v>
      </c>
      <c r="L775" t="s">
        <v>719</v>
      </c>
      <c r="M775" t="s">
        <v>720</v>
      </c>
      <c r="N775">
        <v>1</v>
      </c>
      <c r="O775">
        <v>1</v>
      </c>
      <c r="P775">
        <v>1</v>
      </c>
      <c r="Q775">
        <v>0</v>
      </c>
      <c r="R775">
        <v>0</v>
      </c>
      <c r="S775">
        <v>1</v>
      </c>
      <c r="T775">
        <v>1</v>
      </c>
      <c r="U775">
        <v>1</v>
      </c>
      <c r="V775">
        <v>0</v>
      </c>
      <c r="W775" s="1">
        <v>200000000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200000000</v>
      </c>
      <c r="AF775" s="17">
        <v>44984</v>
      </c>
      <c r="AG775" s="17">
        <v>48637</v>
      </c>
      <c r="AH775" s="1">
        <v>200000000</v>
      </c>
      <c r="AI775" s="16">
        <f t="shared" si="48"/>
        <v>6.5835616438356164</v>
      </c>
      <c r="AJ775" s="16">
        <f t="shared" si="50"/>
        <v>10.008219178082191</v>
      </c>
      <c r="AK775" s="19">
        <v>7.8262999999999999E-2</v>
      </c>
      <c r="AL775" s="16">
        <f t="shared" si="49"/>
        <v>6.5835616438356164</v>
      </c>
      <c r="AM775" s="16">
        <f t="shared" si="51"/>
        <v>10.008219178082191</v>
      </c>
      <c r="AN775" s="19">
        <v>7.8262999999999999E-2</v>
      </c>
      <c r="AO775" t="s">
        <v>721</v>
      </c>
      <c r="AP775" t="s">
        <v>722</v>
      </c>
      <c r="AQ775" s="20">
        <v>46234</v>
      </c>
    </row>
    <row r="776" spans="1:43" x14ac:dyDescent="0.3">
      <c r="A776" t="s">
        <v>1870</v>
      </c>
      <c r="B776" t="s">
        <v>1871</v>
      </c>
      <c r="C776">
        <v>1</v>
      </c>
      <c r="D776" t="s">
        <v>255</v>
      </c>
      <c r="E776" t="s">
        <v>716</v>
      </c>
      <c r="F776" t="s">
        <v>717</v>
      </c>
      <c r="G776" t="s">
        <v>220</v>
      </c>
      <c r="H776" t="s">
        <v>218</v>
      </c>
      <c r="I776" t="s">
        <v>210</v>
      </c>
      <c r="J776" t="s">
        <v>718</v>
      </c>
      <c r="K776" t="s">
        <v>1872</v>
      </c>
      <c r="L776" t="s">
        <v>719</v>
      </c>
      <c r="M776" t="s">
        <v>720</v>
      </c>
      <c r="N776">
        <v>1</v>
      </c>
      <c r="O776">
        <v>1</v>
      </c>
      <c r="P776">
        <v>1</v>
      </c>
      <c r="Q776">
        <v>0</v>
      </c>
      <c r="R776">
        <v>0</v>
      </c>
      <c r="S776">
        <v>1</v>
      </c>
      <c r="T776">
        <v>1</v>
      </c>
      <c r="U776">
        <v>1</v>
      </c>
      <c r="V776">
        <v>0</v>
      </c>
      <c r="W776" s="1">
        <v>3557621.65</v>
      </c>
      <c r="X776" s="1">
        <v>0</v>
      </c>
      <c r="Y776" s="1">
        <v>42591.91</v>
      </c>
      <c r="Z776" s="1">
        <v>25309.63</v>
      </c>
      <c r="AA776" s="1">
        <v>0</v>
      </c>
      <c r="AB776" s="1">
        <v>0</v>
      </c>
      <c r="AC776" s="1">
        <v>0</v>
      </c>
      <c r="AD776" s="1">
        <v>0</v>
      </c>
      <c r="AE776" s="1">
        <v>3515029.7399999998</v>
      </c>
      <c r="AF776" s="17">
        <v>45322</v>
      </c>
      <c r="AG776" s="17">
        <v>48802</v>
      </c>
      <c r="AH776" s="1">
        <v>4677691.78</v>
      </c>
      <c r="AI776" s="16">
        <f t="shared" si="48"/>
        <v>7.0356164383561648</v>
      </c>
      <c r="AJ776" s="16">
        <f t="shared" si="50"/>
        <v>9.5342465753424666</v>
      </c>
      <c r="AK776" s="19">
        <v>8.5398000000000002E-2</v>
      </c>
      <c r="AL776" s="16">
        <f t="shared" si="49"/>
        <v>7.0356164383561648</v>
      </c>
      <c r="AM776" s="16">
        <f t="shared" si="51"/>
        <v>9.5342465753424666</v>
      </c>
      <c r="AN776" s="19">
        <v>8.5398000000000002E-2</v>
      </c>
      <c r="AO776" t="s">
        <v>721</v>
      </c>
      <c r="AP776" t="s">
        <v>722</v>
      </c>
      <c r="AQ776" s="20">
        <v>46234</v>
      </c>
    </row>
    <row r="777" spans="1:43" x14ac:dyDescent="0.3">
      <c r="A777" t="s">
        <v>1873</v>
      </c>
      <c r="B777" t="s">
        <v>1874</v>
      </c>
      <c r="C777">
        <v>1</v>
      </c>
      <c r="D777" t="s">
        <v>255</v>
      </c>
      <c r="E777" t="s">
        <v>716</v>
      </c>
      <c r="F777" t="s">
        <v>717</v>
      </c>
      <c r="G777" t="s">
        <v>220</v>
      </c>
      <c r="H777" t="s">
        <v>218</v>
      </c>
      <c r="I777" t="s">
        <v>210</v>
      </c>
      <c r="J777" t="s">
        <v>718</v>
      </c>
      <c r="K777" t="s">
        <v>1875</v>
      </c>
      <c r="L777" t="s">
        <v>719</v>
      </c>
      <c r="M777" t="s">
        <v>720</v>
      </c>
      <c r="N777">
        <v>1</v>
      </c>
      <c r="O777">
        <v>1</v>
      </c>
      <c r="P777">
        <v>1</v>
      </c>
      <c r="Q777">
        <v>0</v>
      </c>
      <c r="R777">
        <v>0</v>
      </c>
      <c r="S777">
        <v>1</v>
      </c>
      <c r="T777">
        <v>1</v>
      </c>
      <c r="U777">
        <v>1</v>
      </c>
      <c r="V777">
        <v>0</v>
      </c>
      <c r="W777" s="1">
        <v>2080514.24</v>
      </c>
      <c r="X777" s="1">
        <v>0</v>
      </c>
      <c r="Y777" s="1">
        <v>115613.13</v>
      </c>
      <c r="Z777" s="1">
        <v>14696.66</v>
      </c>
      <c r="AA777" s="1">
        <v>0</v>
      </c>
      <c r="AB777" s="1">
        <v>0</v>
      </c>
      <c r="AC777" s="1">
        <v>0</v>
      </c>
      <c r="AD777" s="1">
        <v>0</v>
      </c>
      <c r="AE777" s="1">
        <v>1964901.1099999999</v>
      </c>
      <c r="AF777" s="17">
        <v>45322</v>
      </c>
      <c r="AG777" s="17">
        <v>46713</v>
      </c>
      <c r="AH777" s="1">
        <v>5219359.88</v>
      </c>
      <c r="AI777" s="16">
        <f t="shared" si="48"/>
        <v>1.3123287671232877</v>
      </c>
      <c r="AJ777" s="16">
        <f t="shared" si="50"/>
        <v>3.8109589041095893</v>
      </c>
      <c r="AK777" s="19">
        <v>8.4766999999999995E-2</v>
      </c>
      <c r="AL777" s="16">
        <f t="shared" si="49"/>
        <v>1.3123287671232877</v>
      </c>
      <c r="AM777" s="16">
        <f t="shared" si="51"/>
        <v>3.8109589041095893</v>
      </c>
      <c r="AN777" s="19">
        <v>8.4766999999999995E-2</v>
      </c>
      <c r="AO777" t="s">
        <v>721</v>
      </c>
      <c r="AP777" t="s">
        <v>722</v>
      </c>
      <c r="AQ777" s="20">
        <v>46234</v>
      </c>
    </row>
    <row r="778" spans="1:43" x14ac:dyDescent="0.3">
      <c r="A778" t="s">
        <v>1876</v>
      </c>
      <c r="B778" t="s">
        <v>1877</v>
      </c>
      <c r="C778">
        <v>1</v>
      </c>
      <c r="D778" t="s">
        <v>255</v>
      </c>
      <c r="E778" t="s">
        <v>716</v>
      </c>
      <c r="F778" t="s">
        <v>717</v>
      </c>
      <c r="G778" t="s">
        <v>220</v>
      </c>
      <c r="H778" t="s">
        <v>218</v>
      </c>
      <c r="I778" t="s">
        <v>210</v>
      </c>
      <c r="J778" t="s">
        <v>718</v>
      </c>
      <c r="K778" t="s">
        <v>1878</v>
      </c>
      <c r="L778" t="s">
        <v>719</v>
      </c>
      <c r="M778" t="s">
        <v>720</v>
      </c>
      <c r="N778">
        <v>1</v>
      </c>
      <c r="O778">
        <v>1</v>
      </c>
      <c r="P778">
        <v>1</v>
      </c>
      <c r="Q778">
        <v>0</v>
      </c>
      <c r="R778">
        <v>0</v>
      </c>
      <c r="S778">
        <v>1</v>
      </c>
      <c r="T778">
        <v>1</v>
      </c>
      <c r="U778">
        <v>1</v>
      </c>
      <c r="V778">
        <v>0</v>
      </c>
      <c r="W778" s="1">
        <v>861012.17</v>
      </c>
      <c r="X778" s="1">
        <v>0</v>
      </c>
      <c r="Y778" s="1">
        <v>18237.68</v>
      </c>
      <c r="Z778" s="1">
        <v>5949.79</v>
      </c>
      <c r="AA778" s="1">
        <v>0</v>
      </c>
      <c r="AB778" s="1">
        <v>0</v>
      </c>
      <c r="AC778" s="1">
        <v>0</v>
      </c>
      <c r="AD778" s="1">
        <v>0</v>
      </c>
      <c r="AE778" s="1">
        <v>842774.49</v>
      </c>
      <c r="AF778" s="17">
        <v>45322</v>
      </c>
      <c r="AG778" s="17">
        <v>47417</v>
      </c>
      <c r="AH778" s="1">
        <v>1340324.05</v>
      </c>
      <c r="AI778" s="16">
        <f t="shared" si="48"/>
        <v>3.2410958904109588</v>
      </c>
      <c r="AJ778" s="16">
        <f t="shared" si="50"/>
        <v>5.7397260273972606</v>
      </c>
      <c r="AK778" s="19">
        <v>8.2922999999999997E-2</v>
      </c>
      <c r="AL778" s="16">
        <f t="shared" si="49"/>
        <v>3.2410958904109588</v>
      </c>
      <c r="AM778" s="16">
        <f t="shared" si="51"/>
        <v>5.7397260273972606</v>
      </c>
      <c r="AN778" s="19">
        <v>8.2922999999999997E-2</v>
      </c>
      <c r="AO778" t="s">
        <v>721</v>
      </c>
      <c r="AP778" t="s">
        <v>722</v>
      </c>
      <c r="AQ778" s="20">
        <v>46234</v>
      </c>
    </row>
    <row r="779" spans="1:43" x14ac:dyDescent="0.3">
      <c r="A779" t="s">
        <v>1879</v>
      </c>
      <c r="B779" t="s">
        <v>1880</v>
      </c>
      <c r="C779">
        <v>1</v>
      </c>
      <c r="D779" t="s">
        <v>255</v>
      </c>
      <c r="E779" t="s">
        <v>716</v>
      </c>
      <c r="F779" t="s">
        <v>717</v>
      </c>
      <c r="G779" t="s">
        <v>220</v>
      </c>
      <c r="H779" t="s">
        <v>218</v>
      </c>
      <c r="I779" t="s">
        <v>210</v>
      </c>
      <c r="J779" t="s">
        <v>718</v>
      </c>
      <c r="K779" t="s">
        <v>1881</v>
      </c>
      <c r="L779" t="s">
        <v>719</v>
      </c>
      <c r="M779" t="s">
        <v>720</v>
      </c>
      <c r="N779">
        <v>1</v>
      </c>
      <c r="O779">
        <v>1</v>
      </c>
      <c r="P779">
        <v>1</v>
      </c>
      <c r="Q779">
        <v>0</v>
      </c>
      <c r="R779">
        <v>0</v>
      </c>
      <c r="S779">
        <v>1</v>
      </c>
      <c r="T779">
        <v>1</v>
      </c>
      <c r="U779">
        <v>1</v>
      </c>
      <c r="V779">
        <v>0</v>
      </c>
      <c r="W779" s="1">
        <v>7996634.4500000002</v>
      </c>
      <c r="X779" s="1">
        <v>0</v>
      </c>
      <c r="Y779" s="1">
        <v>65262.509999999995</v>
      </c>
      <c r="Z779" s="1">
        <v>57151.040000000001</v>
      </c>
      <c r="AA779" s="1">
        <v>0</v>
      </c>
      <c r="AB779" s="1">
        <v>0</v>
      </c>
      <c r="AC779" s="1">
        <v>0</v>
      </c>
      <c r="AD779" s="1">
        <v>0</v>
      </c>
      <c r="AE779" s="1">
        <v>7931371.9400000004</v>
      </c>
      <c r="AF779" s="17">
        <v>45322</v>
      </c>
      <c r="AG779" s="17">
        <v>48921</v>
      </c>
      <c r="AH779" s="1">
        <v>9652458.2400000002</v>
      </c>
      <c r="AI779" s="16">
        <f t="shared" si="48"/>
        <v>7.3616438356164382</v>
      </c>
      <c r="AJ779" s="16">
        <f t="shared" si="50"/>
        <v>9.8602739726027391</v>
      </c>
      <c r="AK779" s="19">
        <v>8.5975999999999997E-2</v>
      </c>
      <c r="AL779" s="16">
        <f t="shared" si="49"/>
        <v>7.3616438356164382</v>
      </c>
      <c r="AM779" s="16">
        <f t="shared" si="51"/>
        <v>9.8602739726027391</v>
      </c>
      <c r="AN779" s="19">
        <v>8.5975999999999997E-2</v>
      </c>
      <c r="AO779" t="s">
        <v>721</v>
      </c>
      <c r="AP779" t="s">
        <v>722</v>
      </c>
      <c r="AQ779" s="20">
        <v>46234</v>
      </c>
    </row>
    <row r="780" spans="1:43" x14ac:dyDescent="0.3">
      <c r="A780" t="s">
        <v>1882</v>
      </c>
      <c r="B780" t="s">
        <v>1883</v>
      </c>
      <c r="C780">
        <v>1</v>
      </c>
      <c r="D780" t="s">
        <v>255</v>
      </c>
      <c r="E780" t="s">
        <v>716</v>
      </c>
      <c r="F780" t="s">
        <v>717</v>
      </c>
      <c r="G780" t="s">
        <v>220</v>
      </c>
      <c r="H780" t="s">
        <v>218</v>
      </c>
      <c r="I780" t="s">
        <v>210</v>
      </c>
      <c r="J780" t="s">
        <v>718</v>
      </c>
      <c r="K780" t="s">
        <v>1884</v>
      </c>
      <c r="L780" t="s">
        <v>719</v>
      </c>
      <c r="M780" t="s">
        <v>720</v>
      </c>
      <c r="N780">
        <v>1</v>
      </c>
      <c r="O780">
        <v>1</v>
      </c>
      <c r="P780">
        <v>1</v>
      </c>
      <c r="Q780">
        <v>0</v>
      </c>
      <c r="R780">
        <v>0</v>
      </c>
      <c r="S780">
        <v>1</v>
      </c>
      <c r="T780">
        <v>1</v>
      </c>
      <c r="U780">
        <v>1</v>
      </c>
      <c r="V780">
        <v>0</v>
      </c>
      <c r="W780" s="1">
        <v>1783029.62</v>
      </c>
      <c r="X780" s="1">
        <v>0</v>
      </c>
      <c r="Y780" s="1">
        <v>86227</v>
      </c>
      <c r="Z780" s="1">
        <v>12331.88</v>
      </c>
      <c r="AA780" s="1">
        <v>0</v>
      </c>
      <c r="AB780" s="1">
        <v>0</v>
      </c>
      <c r="AC780" s="1">
        <v>0</v>
      </c>
      <c r="AD780" s="1">
        <v>0</v>
      </c>
      <c r="AE780" s="1">
        <v>1696802.62</v>
      </c>
      <c r="AF780" s="17">
        <v>45322</v>
      </c>
      <c r="AG780" s="17">
        <v>48074</v>
      </c>
      <c r="AH780" s="1">
        <v>5073977.74</v>
      </c>
      <c r="AI780" s="16">
        <f t="shared" si="48"/>
        <v>5.0410958904109586</v>
      </c>
      <c r="AJ780" s="16">
        <f t="shared" si="50"/>
        <v>7.5397260273972604</v>
      </c>
      <c r="AK780" s="19">
        <v>8.4176000000000001E-2</v>
      </c>
      <c r="AL780" s="16">
        <f t="shared" si="49"/>
        <v>5.0410958904109586</v>
      </c>
      <c r="AM780" s="16">
        <f t="shared" si="51"/>
        <v>7.5397260273972604</v>
      </c>
      <c r="AN780" s="19">
        <v>8.4176000000000001E-2</v>
      </c>
      <c r="AO780" t="s">
        <v>721</v>
      </c>
      <c r="AP780" t="s">
        <v>722</v>
      </c>
      <c r="AQ780" s="20">
        <v>46234</v>
      </c>
    </row>
    <row r="781" spans="1:43" x14ac:dyDescent="0.3">
      <c r="A781" t="s">
        <v>1885</v>
      </c>
      <c r="B781" t="s">
        <v>1886</v>
      </c>
      <c r="C781">
        <v>1</v>
      </c>
      <c r="D781" t="s">
        <v>255</v>
      </c>
      <c r="E781" t="s">
        <v>716</v>
      </c>
      <c r="F781" t="s">
        <v>717</v>
      </c>
      <c r="G781" t="s">
        <v>220</v>
      </c>
      <c r="H781" t="s">
        <v>218</v>
      </c>
      <c r="I781" t="s">
        <v>210</v>
      </c>
      <c r="J781" t="s">
        <v>718</v>
      </c>
      <c r="K781" t="s">
        <v>1887</v>
      </c>
      <c r="L781" t="s">
        <v>719</v>
      </c>
      <c r="M781" t="s">
        <v>720</v>
      </c>
      <c r="N781">
        <v>1</v>
      </c>
      <c r="O781">
        <v>1</v>
      </c>
      <c r="P781">
        <v>1</v>
      </c>
      <c r="Q781">
        <v>0</v>
      </c>
      <c r="R781">
        <v>0</v>
      </c>
      <c r="S781">
        <v>1</v>
      </c>
      <c r="T781">
        <v>1</v>
      </c>
      <c r="U781">
        <v>1</v>
      </c>
      <c r="V781">
        <v>0</v>
      </c>
      <c r="W781" s="1">
        <v>1863281.46</v>
      </c>
      <c r="X781" s="1">
        <v>0</v>
      </c>
      <c r="Y781" s="1">
        <v>37390.089999999997</v>
      </c>
      <c r="Z781" s="1">
        <v>12809.7</v>
      </c>
      <c r="AA781" s="1">
        <v>0</v>
      </c>
      <c r="AB781" s="1">
        <v>0</v>
      </c>
      <c r="AC781" s="1">
        <v>0</v>
      </c>
      <c r="AD781" s="1">
        <v>0</v>
      </c>
      <c r="AE781" s="1">
        <v>1825891.3699999999</v>
      </c>
      <c r="AF781" s="17">
        <v>45322</v>
      </c>
      <c r="AG781" s="17">
        <v>47489</v>
      </c>
      <c r="AH781" s="1">
        <v>5384699.0099999998</v>
      </c>
      <c r="AI781" s="16">
        <f t="shared" si="48"/>
        <v>3.4383561643835616</v>
      </c>
      <c r="AJ781" s="16">
        <f t="shared" si="50"/>
        <v>5.9369863013698634</v>
      </c>
      <c r="AK781" s="19">
        <v>8.2498000000000002E-2</v>
      </c>
      <c r="AL781" s="16">
        <f t="shared" si="49"/>
        <v>3.4383561643835616</v>
      </c>
      <c r="AM781" s="16">
        <f t="shared" si="51"/>
        <v>5.9369863013698634</v>
      </c>
      <c r="AN781" s="19">
        <v>8.2498000000000002E-2</v>
      </c>
      <c r="AO781" t="s">
        <v>721</v>
      </c>
      <c r="AP781" t="s">
        <v>722</v>
      </c>
      <c r="AQ781" s="20">
        <v>46234</v>
      </c>
    </row>
    <row r="782" spans="1:43" x14ac:dyDescent="0.3">
      <c r="A782" t="s">
        <v>1888</v>
      </c>
      <c r="B782" t="s">
        <v>1889</v>
      </c>
      <c r="C782">
        <v>1</v>
      </c>
      <c r="D782" t="s">
        <v>255</v>
      </c>
      <c r="E782" t="s">
        <v>716</v>
      </c>
      <c r="F782" t="s">
        <v>717</v>
      </c>
      <c r="G782" t="s">
        <v>220</v>
      </c>
      <c r="H782" t="s">
        <v>218</v>
      </c>
      <c r="I782" t="s">
        <v>210</v>
      </c>
      <c r="J782" t="s">
        <v>718</v>
      </c>
      <c r="K782" t="s">
        <v>1224</v>
      </c>
      <c r="L782" t="s">
        <v>719</v>
      </c>
      <c r="M782" t="s">
        <v>720</v>
      </c>
      <c r="N782">
        <v>1</v>
      </c>
      <c r="O782">
        <v>1</v>
      </c>
      <c r="P782">
        <v>1</v>
      </c>
      <c r="Q782">
        <v>0</v>
      </c>
      <c r="R782">
        <v>0</v>
      </c>
      <c r="S782">
        <v>1</v>
      </c>
      <c r="T782">
        <v>1</v>
      </c>
      <c r="U782">
        <v>1</v>
      </c>
      <c r="V782">
        <v>0</v>
      </c>
      <c r="W782" s="1">
        <v>2295461.5499999998</v>
      </c>
      <c r="X782" s="1">
        <v>0</v>
      </c>
      <c r="Y782" s="1">
        <v>84763.14</v>
      </c>
      <c r="Z782" s="1">
        <v>15357.73</v>
      </c>
      <c r="AA782" s="1">
        <v>0</v>
      </c>
      <c r="AB782" s="1">
        <v>0</v>
      </c>
      <c r="AC782" s="1">
        <v>0</v>
      </c>
      <c r="AD782" s="1">
        <v>0</v>
      </c>
      <c r="AE782" s="1">
        <v>2210698.4099999997</v>
      </c>
      <c r="AF782" s="17">
        <v>45322</v>
      </c>
      <c r="AG782" s="17">
        <v>47417</v>
      </c>
      <c r="AH782" s="1">
        <v>9093830.6699999999</v>
      </c>
      <c r="AI782" s="16">
        <f t="shared" si="48"/>
        <v>3.2410958904109588</v>
      </c>
      <c r="AJ782" s="16">
        <f t="shared" si="50"/>
        <v>5.7397260273972606</v>
      </c>
      <c r="AK782" s="19">
        <v>8.0518000000000006E-2</v>
      </c>
      <c r="AL782" s="16">
        <f t="shared" si="49"/>
        <v>3.2410958904109588</v>
      </c>
      <c r="AM782" s="16">
        <f t="shared" si="51"/>
        <v>5.7397260273972606</v>
      </c>
      <c r="AN782" s="19">
        <v>8.0518000000000006E-2</v>
      </c>
      <c r="AO782" t="s">
        <v>721</v>
      </c>
      <c r="AP782" t="s">
        <v>722</v>
      </c>
      <c r="AQ782" s="20">
        <v>46234</v>
      </c>
    </row>
    <row r="783" spans="1:43" x14ac:dyDescent="0.3">
      <c r="A783" t="s">
        <v>1890</v>
      </c>
      <c r="B783" t="s">
        <v>1891</v>
      </c>
      <c r="C783">
        <v>1</v>
      </c>
      <c r="D783" t="s">
        <v>255</v>
      </c>
      <c r="E783" t="s">
        <v>716</v>
      </c>
      <c r="F783" t="s">
        <v>717</v>
      </c>
      <c r="G783" t="s">
        <v>220</v>
      </c>
      <c r="H783" t="s">
        <v>218</v>
      </c>
      <c r="I783" t="s">
        <v>210</v>
      </c>
      <c r="J783" t="s">
        <v>718</v>
      </c>
      <c r="K783" t="s">
        <v>1892</v>
      </c>
      <c r="L783" t="s">
        <v>719</v>
      </c>
      <c r="M783" t="s">
        <v>720</v>
      </c>
      <c r="N783">
        <v>1</v>
      </c>
      <c r="O783">
        <v>1</v>
      </c>
      <c r="P783">
        <v>1</v>
      </c>
      <c r="Q783">
        <v>0</v>
      </c>
      <c r="R783">
        <v>0</v>
      </c>
      <c r="S783">
        <v>1</v>
      </c>
      <c r="T783">
        <v>1</v>
      </c>
      <c r="U783">
        <v>1</v>
      </c>
      <c r="V783">
        <v>0</v>
      </c>
      <c r="W783" s="1">
        <v>1037223.28</v>
      </c>
      <c r="X783" s="1">
        <v>0</v>
      </c>
      <c r="Y783" s="1">
        <v>57039.530000000006</v>
      </c>
      <c r="Z783" s="1">
        <v>7392.19</v>
      </c>
      <c r="AA783" s="1">
        <v>0</v>
      </c>
      <c r="AB783" s="1">
        <v>0</v>
      </c>
      <c r="AC783" s="1">
        <v>0</v>
      </c>
      <c r="AD783" s="1">
        <v>0</v>
      </c>
      <c r="AE783" s="1">
        <v>980183.75</v>
      </c>
      <c r="AF783" s="17">
        <v>45322</v>
      </c>
      <c r="AG783" s="17">
        <v>48579</v>
      </c>
      <c r="AH783" s="1">
        <v>2571949.09</v>
      </c>
      <c r="AI783" s="16">
        <f t="shared" si="48"/>
        <v>6.4246575342465757</v>
      </c>
      <c r="AJ783" s="16">
        <f t="shared" si="50"/>
        <v>8.9232876712328775</v>
      </c>
      <c r="AK783" s="19">
        <v>8.5975999999999997E-2</v>
      </c>
      <c r="AL783" s="16">
        <f t="shared" si="49"/>
        <v>6.4246575342465757</v>
      </c>
      <c r="AM783" s="16">
        <f t="shared" si="51"/>
        <v>8.9232876712328775</v>
      </c>
      <c r="AN783" s="19">
        <v>8.5975999999999997E-2</v>
      </c>
      <c r="AO783" t="s">
        <v>721</v>
      </c>
      <c r="AP783" t="s">
        <v>722</v>
      </c>
      <c r="AQ783" s="20">
        <v>46234</v>
      </c>
    </row>
    <row r="784" spans="1:43" x14ac:dyDescent="0.3">
      <c r="A784" t="s">
        <v>1893</v>
      </c>
      <c r="B784" t="s">
        <v>1894</v>
      </c>
      <c r="C784">
        <v>1</v>
      </c>
      <c r="D784" t="s">
        <v>255</v>
      </c>
      <c r="E784" t="s">
        <v>716</v>
      </c>
      <c r="F784" t="s">
        <v>717</v>
      </c>
      <c r="G784" t="s">
        <v>220</v>
      </c>
      <c r="H784" t="s">
        <v>218</v>
      </c>
      <c r="I784" t="s">
        <v>210</v>
      </c>
      <c r="J784" t="s">
        <v>718</v>
      </c>
      <c r="K784" t="s">
        <v>1895</v>
      </c>
      <c r="L784" t="s">
        <v>719</v>
      </c>
      <c r="M784" t="s">
        <v>720</v>
      </c>
      <c r="N784">
        <v>1</v>
      </c>
      <c r="O784">
        <v>1</v>
      </c>
      <c r="P784">
        <v>1</v>
      </c>
      <c r="Q784">
        <v>0</v>
      </c>
      <c r="R784">
        <v>0</v>
      </c>
      <c r="S784">
        <v>1</v>
      </c>
      <c r="T784">
        <v>1</v>
      </c>
      <c r="U784">
        <v>1</v>
      </c>
      <c r="V784">
        <v>0</v>
      </c>
      <c r="W784" s="1">
        <v>32809.120000000003</v>
      </c>
      <c r="X784" s="1">
        <v>0</v>
      </c>
      <c r="Y784" s="1">
        <v>5376.33</v>
      </c>
      <c r="Z784" s="1">
        <v>222.18</v>
      </c>
      <c r="AA784" s="1">
        <v>0</v>
      </c>
      <c r="AB784" s="1">
        <v>0</v>
      </c>
      <c r="AC784" s="1">
        <v>0</v>
      </c>
      <c r="AD784" s="1">
        <v>0</v>
      </c>
      <c r="AE784" s="1">
        <v>27432.79</v>
      </c>
      <c r="AF784" s="17">
        <v>45322</v>
      </c>
      <c r="AG784" s="17">
        <v>46380</v>
      </c>
      <c r="AH784" s="1">
        <v>1599497.38</v>
      </c>
      <c r="AI784" s="16">
        <f t="shared" si="48"/>
        <v>0.4</v>
      </c>
      <c r="AJ784" s="16">
        <f t="shared" si="50"/>
        <v>2.8986301369863012</v>
      </c>
      <c r="AK784" s="19">
        <v>8.1262000000000001E-2</v>
      </c>
      <c r="AL784" s="16">
        <f t="shared" si="49"/>
        <v>0.4</v>
      </c>
      <c r="AM784" s="16">
        <f t="shared" si="51"/>
        <v>2.8986301369863012</v>
      </c>
      <c r="AN784" s="19">
        <v>8.1262000000000001E-2</v>
      </c>
      <c r="AO784" t="s">
        <v>721</v>
      </c>
      <c r="AP784" t="s">
        <v>722</v>
      </c>
      <c r="AQ784" s="20">
        <v>46234</v>
      </c>
    </row>
    <row r="785" spans="1:43" x14ac:dyDescent="0.3">
      <c r="A785" t="s">
        <v>1896</v>
      </c>
      <c r="B785" t="s">
        <v>1897</v>
      </c>
      <c r="C785">
        <v>1</v>
      </c>
      <c r="D785" t="s">
        <v>255</v>
      </c>
      <c r="E785" t="s">
        <v>716</v>
      </c>
      <c r="F785" t="s">
        <v>717</v>
      </c>
      <c r="G785" t="s">
        <v>220</v>
      </c>
      <c r="H785" t="s">
        <v>218</v>
      </c>
      <c r="I785" t="s">
        <v>210</v>
      </c>
      <c r="J785" t="s">
        <v>718</v>
      </c>
      <c r="K785" t="s">
        <v>1898</v>
      </c>
      <c r="L785" t="s">
        <v>719</v>
      </c>
      <c r="M785" t="s">
        <v>720</v>
      </c>
      <c r="N785">
        <v>1</v>
      </c>
      <c r="O785">
        <v>1</v>
      </c>
      <c r="P785">
        <v>1</v>
      </c>
      <c r="Q785">
        <v>0</v>
      </c>
      <c r="R785">
        <v>0</v>
      </c>
      <c r="S785">
        <v>1</v>
      </c>
      <c r="T785">
        <v>1</v>
      </c>
      <c r="U785">
        <v>1</v>
      </c>
      <c r="V785">
        <v>0</v>
      </c>
      <c r="W785" s="1">
        <v>16198283.17</v>
      </c>
      <c r="X785" s="1">
        <v>0</v>
      </c>
      <c r="Y785" s="1">
        <v>362822.15</v>
      </c>
      <c r="Z785" s="1">
        <v>116364.49</v>
      </c>
      <c r="AA785" s="1">
        <v>0</v>
      </c>
      <c r="AB785" s="1">
        <v>0</v>
      </c>
      <c r="AC785" s="1">
        <v>0</v>
      </c>
      <c r="AD785" s="1">
        <v>0</v>
      </c>
      <c r="AE785" s="1">
        <v>15835461.02</v>
      </c>
      <c r="AF785" s="17">
        <v>45322</v>
      </c>
      <c r="AG785" s="17">
        <v>47425</v>
      </c>
      <c r="AH785" s="1">
        <v>26043160.600000001</v>
      </c>
      <c r="AI785" s="16">
        <f t="shared" si="48"/>
        <v>3.2630136986301368</v>
      </c>
      <c r="AJ785" s="16">
        <f t="shared" si="50"/>
        <v>5.7616438356164386</v>
      </c>
      <c r="AK785" s="19">
        <v>8.6263999999999993E-2</v>
      </c>
      <c r="AL785" s="16">
        <f t="shared" si="49"/>
        <v>3.2630136986301368</v>
      </c>
      <c r="AM785" s="16">
        <f t="shared" si="51"/>
        <v>5.7616438356164386</v>
      </c>
      <c r="AN785" s="19">
        <v>8.6263999999999993E-2</v>
      </c>
      <c r="AO785" t="s">
        <v>721</v>
      </c>
      <c r="AP785" t="s">
        <v>722</v>
      </c>
      <c r="AQ785" s="20">
        <v>46234</v>
      </c>
    </row>
    <row r="786" spans="1:43" x14ac:dyDescent="0.3">
      <c r="A786" t="s">
        <v>1899</v>
      </c>
      <c r="B786" t="s">
        <v>1900</v>
      </c>
      <c r="C786">
        <v>1</v>
      </c>
      <c r="D786" t="s">
        <v>255</v>
      </c>
      <c r="E786" t="s">
        <v>716</v>
      </c>
      <c r="F786" t="s">
        <v>717</v>
      </c>
      <c r="G786" t="s">
        <v>220</v>
      </c>
      <c r="H786" t="s">
        <v>218</v>
      </c>
      <c r="I786" t="s">
        <v>210</v>
      </c>
      <c r="J786" t="s">
        <v>718</v>
      </c>
      <c r="K786" t="s">
        <v>461</v>
      </c>
      <c r="L786" t="s">
        <v>719</v>
      </c>
      <c r="M786" t="s">
        <v>720</v>
      </c>
      <c r="N786">
        <v>1</v>
      </c>
      <c r="O786">
        <v>1</v>
      </c>
      <c r="P786">
        <v>1</v>
      </c>
      <c r="Q786">
        <v>0</v>
      </c>
      <c r="R786">
        <v>0</v>
      </c>
      <c r="S786">
        <v>1</v>
      </c>
      <c r="T786">
        <v>1</v>
      </c>
      <c r="U786">
        <v>1</v>
      </c>
      <c r="V786">
        <v>0</v>
      </c>
      <c r="W786" s="1">
        <v>7991697.6600000001</v>
      </c>
      <c r="X786" s="1">
        <v>0</v>
      </c>
      <c r="Y786" s="1">
        <v>203613.34999999998</v>
      </c>
      <c r="Z786" s="1">
        <v>55844.1</v>
      </c>
      <c r="AA786" s="1">
        <v>0</v>
      </c>
      <c r="AB786" s="1">
        <v>0</v>
      </c>
      <c r="AC786" s="1">
        <v>0</v>
      </c>
      <c r="AD786" s="1">
        <v>0</v>
      </c>
      <c r="AE786" s="1">
        <v>7788084.3100000005</v>
      </c>
      <c r="AF786" s="17">
        <v>45322</v>
      </c>
      <c r="AG786" s="17">
        <v>48643</v>
      </c>
      <c r="AH786" s="1">
        <v>13409459.25</v>
      </c>
      <c r="AI786" s="16">
        <f t="shared" si="48"/>
        <v>6.6</v>
      </c>
      <c r="AJ786" s="16">
        <f t="shared" si="50"/>
        <v>9.0986301369863014</v>
      </c>
      <c r="AK786" s="19">
        <v>8.3875000000000005E-2</v>
      </c>
      <c r="AL786" s="16">
        <f t="shared" si="49"/>
        <v>6.6</v>
      </c>
      <c r="AM786" s="16">
        <f t="shared" si="51"/>
        <v>9.0986301369863014</v>
      </c>
      <c r="AN786" s="19">
        <v>8.3875000000000005E-2</v>
      </c>
      <c r="AO786" t="s">
        <v>721</v>
      </c>
      <c r="AP786" t="s">
        <v>722</v>
      </c>
      <c r="AQ786" s="20">
        <v>46234</v>
      </c>
    </row>
    <row r="787" spans="1:43" x14ac:dyDescent="0.3">
      <c r="A787" t="s">
        <v>1901</v>
      </c>
      <c r="B787" t="s">
        <v>1902</v>
      </c>
      <c r="C787">
        <v>1</v>
      </c>
      <c r="D787" t="s">
        <v>255</v>
      </c>
      <c r="E787" t="s">
        <v>716</v>
      </c>
      <c r="F787" t="s">
        <v>717</v>
      </c>
      <c r="G787" t="s">
        <v>220</v>
      </c>
      <c r="H787" t="s">
        <v>218</v>
      </c>
      <c r="I787" t="s">
        <v>210</v>
      </c>
      <c r="J787" t="s">
        <v>718</v>
      </c>
      <c r="K787" t="s">
        <v>1573</v>
      </c>
      <c r="L787" t="s">
        <v>719</v>
      </c>
      <c r="M787" t="s">
        <v>720</v>
      </c>
      <c r="N787">
        <v>1</v>
      </c>
      <c r="O787">
        <v>1</v>
      </c>
      <c r="P787">
        <v>1</v>
      </c>
      <c r="Q787">
        <v>0</v>
      </c>
      <c r="R787">
        <v>0</v>
      </c>
      <c r="S787">
        <v>1</v>
      </c>
      <c r="T787">
        <v>1</v>
      </c>
      <c r="U787">
        <v>1</v>
      </c>
      <c r="V787">
        <v>0</v>
      </c>
      <c r="W787" s="1">
        <v>4367972.3499999996</v>
      </c>
      <c r="X787" s="1">
        <v>0</v>
      </c>
      <c r="Y787" s="1">
        <v>77361.2</v>
      </c>
      <c r="Z787" s="1">
        <v>29751.32</v>
      </c>
      <c r="AA787" s="1">
        <v>0</v>
      </c>
      <c r="AB787" s="1">
        <v>0</v>
      </c>
      <c r="AC787" s="1">
        <v>0</v>
      </c>
      <c r="AD787" s="1">
        <v>0</v>
      </c>
      <c r="AE787" s="1">
        <v>4290611.1499999994</v>
      </c>
      <c r="AF787" s="17">
        <v>45322</v>
      </c>
      <c r="AG787" s="17">
        <v>48440</v>
      </c>
      <c r="AH787" s="1">
        <v>8844291.1799999997</v>
      </c>
      <c r="AI787" s="16">
        <f t="shared" si="48"/>
        <v>6.043835616438356</v>
      </c>
      <c r="AJ787" s="16">
        <f t="shared" si="50"/>
        <v>8.5424657534246577</v>
      </c>
      <c r="AK787" s="19">
        <v>8.2136000000000001E-2</v>
      </c>
      <c r="AL787" s="16">
        <f t="shared" si="49"/>
        <v>6.043835616438356</v>
      </c>
      <c r="AM787" s="16">
        <f t="shared" si="51"/>
        <v>8.5424657534246577</v>
      </c>
      <c r="AN787" s="19">
        <v>8.2136000000000001E-2</v>
      </c>
      <c r="AO787" t="s">
        <v>721</v>
      </c>
      <c r="AP787" t="s">
        <v>722</v>
      </c>
      <c r="AQ787" s="20">
        <v>46234</v>
      </c>
    </row>
    <row r="788" spans="1:43" x14ac:dyDescent="0.3">
      <c r="A788" t="s">
        <v>1903</v>
      </c>
      <c r="B788" t="s">
        <v>1904</v>
      </c>
      <c r="C788">
        <v>1</v>
      </c>
      <c r="D788" t="s">
        <v>255</v>
      </c>
      <c r="E788" t="s">
        <v>716</v>
      </c>
      <c r="F788" t="s">
        <v>717</v>
      </c>
      <c r="G788" t="s">
        <v>220</v>
      </c>
      <c r="H788" t="s">
        <v>218</v>
      </c>
      <c r="I788" t="s">
        <v>210</v>
      </c>
      <c r="J788" t="s">
        <v>718</v>
      </c>
      <c r="K788" t="s">
        <v>1905</v>
      </c>
      <c r="L788" t="s">
        <v>719</v>
      </c>
      <c r="M788" t="s">
        <v>720</v>
      </c>
      <c r="N788">
        <v>1</v>
      </c>
      <c r="O788">
        <v>1</v>
      </c>
      <c r="P788">
        <v>1</v>
      </c>
      <c r="Q788">
        <v>0</v>
      </c>
      <c r="R788">
        <v>0</v>
      </c>
      <c r="S788">
        <v>1</v>
      </c>
      <c r="T788">
        <v>1</v>
      </c>
      <c r="U788">
        <v>1</v>
      </c>
      <c r="V788">
        <v>0</v>
      </c>
      <c r="W788" s="1">
        <v>4666482.1100000003</v>
      </c>
      <c r="X788" s="1">
        <v>0</v>
      </c>
      <c r="Y788" s="1">
        <v>74852.679999999993</v>
      </c>
      <c r="Z788" s="1">
        <v>32729.919999999998</v>
      </c>
      <c r="AA788" s="1">
        <v>0</v>
      </c>
      <c r="AB788" s="1">
        <v>0</v>
      </c>
      <c r="AC788" s="1">
        <v>0</v>
      </c>
      <c r="AD788" s="1">
        <v>0</v>
      </c>
      <c r="AE788" s="1">
        <v>4591629.4300000006</v>
      </c>
      <c r="AF788" s="17">
        <v>45322</v>
      </c>
      <c r="AG788" s="17">
        <v>48432</v>
      </c>
      <c r="AH788" s="1">
        <v>7166559.2999999998</v>
      </c>
      <c r="AI788" s="16">
        <f t="shared" si="48"/>
        <v>6.021917808219178</v>
      </c>
      <c r="AJ788" s="16">
        <f t="shared" si="50"/>
        <v>8.5205479452054789</v>
      </c>
      <c r="AK788" s="19">
        <v>8.4209999999999993E-2</v>
      </c>
      <c r="AL788" s="16">
        <f t="shared" si="49"/>
        <v>6.021917808219178</v>
      </c>
      <c r="AM788" s="16">
        <f t="shared" si="51"/>
        <v>8.5205479452054789</v>
      </c>
      <c r="AN788" s="19">
        <v>8.4209999999999993E-2</v>
      </c>
      <c r="AO788" t="s">
        <v>721</v>
      </c>
      <c r="AP788" t="s">
        <v>722</v>
      </c>
      <c r="AQ788" s="20">
        <v>46234</v>
      </c>
    </row>
    <row r="789" spans="1:43" x14ac:dyDescent="0.3">
      <c r="A789" t="s">
        <v>1906</v>
      </c>
      <c r="B789" t="s">
        <v>1907</v>
      </c>
      <c r="C789">
        <v>1</v>
      </c>
      <c r="D789" t="s">
        <v>255</v>
      </c>
      <c r="E789" t="s">
        <v>716</v>
      </c>
      <c r="F789" t="s">
        <v>717</v>
      </c>
      <c r="G789" t="s">
        <v>220</v>
      </c>
      <c r="H789" t="s">
        <v>218</v>
      </c>
      <c r="I789" t="s">
        <v>210</v>
      </c>
      <c r="J789" t="s">
        <v>718</v>
      </c>
      <c r="K789" t="s">
        <v>1908</v>
      </c>
      <c r="L789" t="s">
        <v>719</v>
      </c>
      <c r="M789" t="s">
        <v>720</v>
      </c>
      <c r="N789">
        <v>1</v>
      </c>
      <c r="O789">
        <v>1</v>
      </c>
      <c r="P789">
        <v>1</v>
      </c>
      <c r="Q789">
        <v>0</v>
      </c>
      <c r="R789">
        <v>0</v>
      </c>
      <c r="S789">
        <v>1</v>
      </c>
      <c r="T789">
        <v>1</v>
      </c>
      <c r="U789">
        <v>1</v>
      </c>
      <c r="V789">
        <v>0</v>
      </c>
      <c r="W789" s="1">
        <v>1528109.98</v>
      </c>
      <c r="X789" s="1">
        <v>0</v>
      </c>
      <c r="Y789" s="1">
        <v>38583.54</v>
      </c>
      <c r="Z789" s="1">
        <v>10918.01</v>
      </c>
      <c r="AA789" s="1">
        <v>0</v>
      </c>
      <c r="AB789" s="1">
        <v>0</v>
      </c>
      <c r="AC789" s="1">
        <v>0</v>
      </c>
      <c r="AD789" s="1">
        <v>0</v>
      </c>
      <c r="AE789" s="1">
        <v>1489526.44</v>
      </c>
      <c r="AF789" s="17">
        <v>45322</v>
      </c>
      <c r="AG789" s="17">
        <v>47243</v>
      </c>
      <c r="AH789" s="1">
        <v>3357828.03</v>
      </c>
      <c r="AI789" s="16">
        <f t="shared" si="48"/>
        <v>2.7643835616438355</v>
      </c>
      <c r="AJ789" s="16">
        <f t="shared" si="50"/>
        <v>5.2630136986301368</v>
      </c>
      <c r="AK789" s="19">
        <v>8.5736999999999994E-2</v>
      </c>
      <c r="AL789" s="16">
        <f t="shared" si="49"/>
        <v>2.7643835616438355</v>
      </c>
      <c r="AM789" s="16">
        <f t="shared" si="51"/>
        <v>5.2630136986301368</v>
      </c>
      <c r="AN789" s="19">
        <v>8.5736999999999994E-2</v>
      </c>
      <c r="AO789" t="s">
        <v>721</v>
      </c>
      <c r="AP789" t="s">
        <v>722</v>
      </c>
      <c r="AQ789" s="20">
        <v>46234</v>
      </c>
    </row>
    <row r="790" spans="1:43" x14ac:dyDescent="0.3">
      <c r="A790" t="s">
        <v>1909</v>
      </c>
      <c r="B790" t="s">
        <v>1910</v>
      </c>
      <c r="C790">
        <v>1</v>
      </c>
      <c r="D790" t="s">
        <v>255</v>
      </c>
      <c r="E790" t="s">
        <v>716</v>
      </c>
      <c r="F790" t="s">
        <v>717</v>
      </c>
      <c r="G790" t="s">
        <v>203</v>
      </c>
      <c r="H790" t="s">
        <v>218</v>
      </c>
      <c r="I790" t="s">
        <v>210</v>
      </c>
      <c r="J790" t="s">
        <v>718</v>
      </c>
      <c r="K790" t="s">
        <v>755</v>
      </c>
      <c r="L790" t="s">
        <v>719</v>
      </c>
      <c r="M790" t="s">
        <v>720</v>
      </c>
      <c r="N790">
        <v>1</v>
      </c>
      <c r="O790">
        <v>1</v>
      </c>
      <c r="P790">
        <v>1</v>
      </c>
      <c r="Q790">
        <v>0</v>
      </c>
      <c r="R790">
        <v>0</v>
      </c>
      <c r="S790">
        <v>1</v>
      </c>
      <c r="T790">
        <v>1</v>
      </c>
      <c r="U790">
        <v>1</v>
      </c>
      <c r="V790">
        <v>0</v>
      </c>
      <c r="W790" s="1">
        <v>200000000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200000000</v>
      </c>
      <c r="AF790" s="17">
        <v>44984</v>
      </c>
      <c r="AG790" s="17">
        <v>48637</v>
      </c>
      <c r="AH790" s="1">
        <v>200000000</v>
      </c>
      <c r="AI790" s="16">
        <f t="shared" si="48"/>
        <v>6.5835616438356164</v>
      </c>
      <c r="AJ790" s="16">
        <f t="shared" si="50"/>
        <v>10.008219178082191</v>
      </c>
      <c r="AK790" s="19">
        <v>7.8262999999999999E-2</v>
      </c>
      <c r="AL790" s="16">
        <f t="shared" si="49"/>
        <v>6.5835616438356164</v>
      </c>
      <c r="AM790" s="16">
        <f t="shared" si="51"/>
        <v>10.008219178082191</v>
      </c>
      <c r="AN790" s="19">
        <v>7.8262999999999999E-2</v>
      </c>
      <c r="AO790" t="s">
        <v>721</v>
      </c>
      <c r="AP790" t="s">
        <v>722</v>
      </c>
      <c r="AQ790" s="20">
        <v>46234</v>
      </c>
    </row>
    <row r="791" spans="1:43" x14ac:dyDescent="0.3">
      <c r="A791" t="s">
        <v>1911</v>
      </c>
      <c r="B791" t="s">
        <v>1912</v>
      </c>
      <c r="C791">
        <v>1</v>
      </c>
      <c r="D791" t="s">
        <v>255</v>
      </c>
      <c r="E791" t="s">
        <v>716</v>
      </c>
      <c r="F791" t="s">
        <v>717</v>
      </c>
      <c r="G791" t="s">
        <v>220</v>
      </c>
      <c r="H791" t="s">
        <v>218</v>
      </c>
      <c r="I791" t="s">
        <v>210</v>
      </c>
      <c r="J791" t="s">
        <v>718</v>
      </c>
      <c r="K791" t="s">
        <v>1913</v>
      </c>
      <c r="L791" t="s">
        <v>719</v>
      </c>
      <c r="M791" t="s">
        <v>720</v>
      </c>
      <c r="N791">
        <v>1</v>
      </c>
      <c r="O791">
        <v>1</v>
      </c>
      <c r="P791">
        <v>1</v>
      </c>
      <c r="Q791">
        <v>0</v>
      </c>
      <c r="R791">
        <v>0</v>
      </c>
      <c r="S791">
        <v>1</v>
      </c>
      <c r="T791">
        <v>1</v>
      </c>
      <c r="U791">
        <v>1</v>
      </c>
      <c r="V791">
        <v>0</v>
      </c>
      <c r="W791" s="1">
        <v>6084171.54</v>
      </c>
      <c r="X791" s="1">
        <v>0</v>
      </c>
      <c r="Y791" s="1">
        <v>73303.27</v>
      </c>
      <c r="Z791" s="1">
        <v>42948.37</v>
      </c>
      <c r="AA791" s="1">
        <v>0</v>
      </c>
      <c r="AB791" s="1">
        <v>0</v>
      </c>
      <c r="AC791" s="1">
        <v>0</v>
      </c>
      <c r="AD791" s="1">
        <v>0</v>
      </c>
      <c r="AE791" s="1">
        <v>6010868.2700000005</v>
      </c>
      <c r="AF791" s="17">
        <v>45351</v>
      </c>
      <c r="AG791" s="17">
        <v>48720</v>
      </c>
      <c r="AH791" s="1">
        <v>8136663.0999999996</v>
      </c>
      <c r="AI791" s="16">
        <f t="shared" si="48"/>
        <v>6.8109589041095893</v>
      </c>
      <c r="AJ791" s="16">
        <f t="shared" si="50"/>
        <v>9.2301369863013694</v>
      </c>
      <c r="AK791" s="19">
        <v>8.4708000000000006E-2</v>
      </c>
      <c r="AL791" s="16">
        <f t="shared" si="49"/>
        <v>6.8109589041095893</v>
      </c>
      <c r="AM791" s="16">
        <f t="shared" si="51"/>
        <v>9.2301369863013694</v>
      </c>
      <c r="AN791" s="19">
        <v>8.4708000000000006E-2</v>
      </c>
      <c r="AO791" t="s">
        <v>721</v>
      </c>
      <c r="AP791" t="s">
        <v>722</v>
      </c>
      <c r="AQ791" s="20">
        <v>46234</v>
      </c>
    </row>
    <row r="792" spans="1:43" x14ac:dyDescent="0.3">
      <c r="A792" t="s">
        <v>1914</v>
      </c>
      <c r="B792" t="s">
        <v>1915</v>
      </c>
      <c r="C792">
        <v>1</v>
      </c>
      <c r="D792" t="s">
        <v>255</v>
      </c>
      <c r="E792" t="s">
        <v>716</v>
      </c>
      <c r="F792" t="s">
        <v>717</v>
      </c>
      <c r="G792" t="s">
        <v>203</v>
      </c>
      <c r="H792" t="s">
        <v>218</v>
      </c>
      <c r="I792" t="s">
        <v>210</v>
      </c>
      <c r="J792" t="s">
        <v>718</v>
      </c>
      <c r="K792" t="s">
        <v>755</v>
      </c>
      <c r="L792" t="s">
        <v>719</v>
      </c>
      <c r="M792" t="s">
        <v>720</v>
      </c>
      <c r="N792">
        <v>1</v>
      </c>
      <c r="O792">
        <v>1</v>
      </c>
      <c r="P792">
        <v>1</v>
      </c>
      <c r="Q792">
        <v>0</v>
      </c>
      <c r="R792">
        <v>0</v>
      </c>
      <c r="S792">
        <v>1</v>
      </c>
      <c r="T792">
        <v>1</v>
      </c>
      <c r="U792">
        <v>1</v>
      </c>
      <c r="V792">
        <v>0</v>
      </c>
      <c r="W792" s="1">
        <v>100000000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100000000</v>
      </c>
      <c r="AF792" s="17">
        <v>45370</v>
      </c>
      <c r="AG792" s="17">
        <v>47196</v>
      </c>
      <c r="AH792" s="1">
        <v>100000000</v>
      </c>
      <c r="AI792" s="16">
        <f t="shared" si="48"/>
        <v>2.6356164383561644</v>
      </c>
      <c r="AJ792" s="16">
        <f t="shared" si="50"/>
        <v>5.0027397260273974</v>
      </c>
      <c r="AK792" s="19">
        <v>9.2499999999999999E-2</v>
      </c>
      <c r="AL792" s="16">
        <f t="shared" si="49"/>
        <v>2.6356164383561644</v>
      </c>
      <c r="AM792" s="16">
        <f t="shared" si="51"/>
        <v>5.0027397260273974</v>
      </c>
      <c r="AN792" s="19">
        <v>9.2499999999999999E-2</v>
      </c>
      <c r="AO792" t="s">
        <v>721</v>
      </c>
      <c r="AP792" t="s">
        <v>722</v>
      </c>
      <c r="AQ792" s="20">
        <v>46234</v>
      </c>
    </row>
    <row r="793" spans="1:43" x14ac:dyDescent="0.3">
      <c r="A793" t="s">
        <v>1916</v>
      </c>
      <c r="B793" t="s">
        <v>1917</v>
      </c>
      <c r="C793">
        <v>1</v>
      </c>
      <c r="D793" t="s">
        <v>255</v>
      </c>
      <c r="E793" t="s">
        <v>716</v>
      </c>
      <c r="F793" t="s">
        <v>717</v>
      </c>
      <c r="G793" t="s">
        <v>220</v>
      </c>
      <c r="H793" t="s">
        <v>218</v>
      </c>
      <c r="I793" t="s">
        <v>210</v>
      </c>
      <c r="J793" t="s">
        <v>718</v>
      </c>
      <c r="K793" t="s">
        <v>285</v>
      </c>
      <c r="L793" t="s">
        <v>719</v>
      </c>
      <c r="M793" t="s">
        <v>720</v>
      </c>
      <c r="N793">
        <v>1</v>
      </c>
      <c r="O793">
        <v>1</v>
      </c>
      <c r="P793">
        <v>1</v>
      </c>
      <c r="Q793">
        <v>0</v>
      </c>
      <c r="R793">
        <v>0</v>
      </c>
      <c r="S793">
        <v>1</v>
      </c>
      <c r="T793">
        <v>1</v>
      </c>
      <c r="U793">
        <v>1</v>
      </c>
      <c r="V793">
        <v>0</v>
      </c>
      <c r="W793" s="1">
        <v>104840395.84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104840395.84</v>
      </c>
      <c r="AF793" s="17">
        <v>45376</v>
      </c>
      <c r="AG793" s="17">
        <v>46471</v>
      </c>
      <c r="AH793" s="1">
        <v>104840395.84</v>
      </c>
      <c r="AI793" s="16">
        <f t="shared" si="48"/>
        <v>0.64931506849315068</v>
      </c>
      <c r="AJ793" s="16">
        <f t="shared" si="50"/>
        <v>3</v>
      </c>
      <c r="AK793" s="19">
        <v>8.7499999999999994E-2</v>
      </c>
      <c r="AL793" s="16">
        <f t="shared" si="49"/>
        <v>0.64931506849315068</v>
      </c>
      <c r="AM793" s="16">
        <f t="shared" si="51"/>
        <v>3</v>
      </c>
      <c r="AN793" s="19">
        <v>8.7499999999999994E-2</v>
      </c>
      <c r="AO793" t="s">
        <v>721</v>
      </c>
      <c r="AP793" t="s">
        <v>722</v>
      </c>
      <c r="AQ793" s="20">
        <v>46234</v>
      </c>
    </row>
    <row r="794" spans="1:43" x14ac:dyDescent="0.3">
      <c r="A794" t="s">
        <v>1918</v>
      </c>
      <c r="B794" t="s">
        <v>1919</v>
      </c>
      <c r="C794">
        <v>1</v>
      </c>
      <c r="D794" t="s">
        <v>255</v>
      </c>
      <c r="E794" t="s">
        <v>716</v>
      </c>
      <c r="F794" t="s">
        <v>717</v>
      </c>
      <c r="G794" t="s">
        <v>220</v>
      </c>
      <c r="H794" t="s">
        <v>218</v>
      </c>
      <c r="I794" t="s">
        <v>210</v>
      </c>
      <c r="J794" t="s">
        <v>718</v>
      </c>
      <c r="K794" t="s">
        <v>1920</v>
      </c>
      <c r="L794" t="s">
        <v>719</v>
      </c>
      <c r="M794" t="s">
        <v>720</v>
      </c>
      <c r="N794">
        <v>1</v>
      </c>
      <c r="O794">
        <v>1</v>
      </c>
      <c r="P794">
        <v>1</v>
      </c>
      <c r="Q794">
        <v>0</v>
      </c>
      <c r="R794">
        <v>0</v>
      </c>
      <c r="S794">
        <v>1</v>
      </c>
      <c r="T794">
        <v>1</v>
      </c>
      <c r="U794">
        <v>1</v>
      </c>
      <c r="V794">
        <v>0</v>
      </c>
      <c r="W794" s="1">
        <v>23284458.739999998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23284458.739999998</v>
      </c>
      <c r="AF794" s="17">
        <v>45376</v>
      </c>
      <c r="AG794" s="17">
        <v>46471</v>
      </c>
      <c r="AH794" s="1">
        <v>23284458.739999998</v>
      </c>
      <c r="AI794" s="16">
        <f t="shared" si="48"/>
        <v>0.64931506849315068</v>
      </c>
      <c r="AJ794" s="16">
        <f t="shared" si="50"/>
        <v>3</v>
      </c>
      <c r="AK794" s="19">
        <v>8.7499999999999994E-2</v>
      </c>
      <c r="AL794" s="16">
        <f t="shared" si="49"/>
        <v>0.64931506849315068</v>
      </c>
      <c r="AM794" s="16">
        <f t="shared" si="51"/>
        <v>3</v>
      </c>
      <c r="AN794" s="19">
        <v>8.7499999999999994E-2</v>
      </c>
      <c r="AO794" t="s">
        <v>721</v>
      </c>
      <c r="AP794" t="s">
        <v>722</v>
      </c>
      <c r="AQ794" s="20">
        <v>46234</v>
      </c>
    </row>
    <row r="795" spans="1:43" x14ac:dyDescent="0.3">
      <c r="A795" t="s">
        <v>1921</v>
      </c>
      <c r="B795" t="s">
        <v>1922</v>
      </c>
      <c r="C795">
        <v>1</v>
      </c>
      <c r="D795" t="s">
        <v>255</v>
      </c>
      <c r="E795" t="s">
        <v>716</v>
      </c>
      <c r="F795" t="s">
        <v>717</v>
      </c>
      <c r="G795" t="s">
        <v>213</v>
      </c>
      <c r="H795" t="s">
        <v>214</v>
      </c>
      <c r="I795" t="s">
        <v>724</v>
      </c>
      <c r="J795" t="s">
        <v>725</v>
      </c>
      <c r="K795" t="s">
        <v>726</v>
      </c>
      <c r="L795" t="s">
        <v>719</v>
      </c>
      <c r="M795" t="s">
        <v>720</v>
      </c>
      <c r="N795">
        <v>1</v>
      </c>
      <c r="O795">
        <v>1</v>
      </c>
      <c r="P795">
        <v>1</v>
      </c>
      <c r="Q795">
        <v>1</v>
      </c>
      <c r="R795">
        <v>1</v>
      </c>
      <c r="S795">
        <v>1</v>
      </c>
      <c r="T795">
        <v>0</v>
      </c>
      <c r="U795">
        <v>0</v>
      </c>
      <c r="V795">
        <v>0</v>
      </c>
      <c r="W795" s="1">
        <v>1229993.57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1229993.57</v>
      </c>
      <c r="AF795" s="17">
        <v>45376</v>
      </c>
      <c r="AG795" s="17">
        <v>46471</v>
      </c>
      <c r="AH795" s="1">
        <v>1230871.69</v>
      </c>
      <c r="AI795" s="16">
        <f t="shared" si="48"/>
        <v>0.64931506849315068</v>
      </c>
      <c r="AJ795" s="16">
        <f t="shared" si="50"/>
        <v>3</v>
      </c>
      <c r="AK795" s="19">
        <v>8.7499999999999994E-2</v>
      </c>
      <c r="AL795" s="16">
        <f t="shared" si="49"/>
        <v>0.64931506849315068</v>
      </c>
      <c r="AM795" s="16">
        <f t="shared" si="51"/>
        <v>3</v>
      </c>
      <c r="AN795" s="19">
        <v>8.7499999999999994E-2</v>
      </c>
      <c r="AO795" t="s">
        <v>721</v>
      </c>
      <c r="AP795" t="s">
        <v>722</v>
      </c>
      <c r="AQ795" s="20">
        <v>46234</v>
      </c>
    </row>
    <row r="796" spans="1:43" x14ac:dyDescent="0.3">
      <c r="A796" t="s">
        <v>1923</v>
      </c>
      <c r="B796" t="s">
        <v>1924</v>
      </c>
      <c r="C796">
        <v>1</v>
      </c>
      <c r="D796" t="s">
        <v>255</v>
      </c>
      <c r="E796" t="s">
        <v>716</v>
      </c>
      <c r="F796" t="s">
        <v>717</v>
      </c>
      <c r="G796" t="s">
        <v>220</v>
      </c>
      <c r="H796" t="s">
        <v>218</v>
      </c>
      <c r="I796" t="s">
        <v>210</v>
      </c>
      <c r="J796" t="s">
        <v>718</v>
      </c>
      <c r="K796" t="s">
        <v>1925</v>
      </c>
      <c r="L796" t="s">
        <v>719</v>
      </c>
      <c r="M796" t="s">
        <v>720</v>
      </c>
      <c r="N796">
        <v>1</v>
      </c>
      <c r="O796">
        <v>1</v>
      </c>
      <c r="P796">
        <v>1</v>
      </c>
      <c r="Q796">
        <v>0</v>
      </c>
      <c r="R796">
        <v>0</v>
      </c>
      <c r="S796">
        <v>1</v>
      </c>
      <c r="T796">
        <v>1</v>
      </c>
      <c r="U796">
        <v>1</v>
      </c>
      <c r="V796">
        <v>0</v>
      </c>
      <c r="W796" s="1">
        <v>2962125.32</v>
      </c>
      <c r="X796" s="1">
        <v>0</v>
      </c>
      <c r="Y796" s="1">
        <v>55889.16</v>
      </c>
      <c r="Z796" s="1">
        <v>20862.310000000001</v>
      </c>
      <c r="AA796" s="1">
        <v>0</v>
      </c>
      <c r="AB796" s="1">
        <v>0</v>
      </c>
      <c r="AC796" s="1">
        <v>0</v>
      </c>
      <c r="AD796" s="1">
        <v>0</v>
      </c>
      <c r="AE796" s="1">
        <v>2906236.1599999997</v>
      </c>
      <c r="AF796" s="17">
        <v>45385</v>
      </c>
      <c r="AG796" s="17">
        <v>47790</v>
      </c>
      <c r="AH796" s="1">
        <v>4415243.4800000004</v>
      </c>
      <c r="AI796" s="16">
        <f t="shared" si="48"/>
        <v>4.2630136986301368</v>
      </c>
      <c r="AJ796" s="16">
        <f t="shared" si="50"/>
        <v>6.5890410958904111</v>
      </c>
      <c r="AK796" s="19">
        <v>8.4515999999999994E-2</v>
      </c>
      <c r="AL796" s="16">
        <f t="shared" si="49"/>
        <v>4.2630136986301368</v>
      </c>
      <c r="AM796" s="16">
        <f t="shared" si="51"/>
        <v>6.5890410958904111</v>
      </c>
      <c r="AN796" s="19">
        <v>8.4515999999999994E-2</v>
      </c>
      <c r="AO796" t="s">
        <v>721</v>
      </c>
      <c r="AP796" t="s">
        <v>722</v>
      </c>
      <c r="AQ796" s="20">
        <v>46234</v>
      </c>
    </row>
    <row r="797" spans="1:43" x14ac:dyDescent="0.3">
      <c r="A797" t="s">
        <v>1926</v>
      </c>
      <c r="B797" t="s">
        <v>1927</v>
      </c>
      <c r="C797">
        <v>1</v>
      </c>
      <c r="D797" t="s">
        <v>255</v>
      </c>
      <c r="E797" t="s">
        <v>716</v>
      </c>
      <c r="F797" t="s">
        <v>717</v>
      </c>
      <c r="G797" t="s">
        <v>220</v>
      </c>
      <c r="H797" t="s">
        <v>218</v>
      </c>
      <c r="I797" t="s">
        <v>210</v>
      </c>
      <c r="J797" t="s">
        <v>718</v>
      </c>
      <c r="K797" t="s">
        <v>1928</v>
      </c>
      <c r="L797" t="s">
        <v>719</v>
      </c>
      <c r="M797" t="s">
        <v>720</v>
      </c>
      <c r="N797">
        <v>1</v>
      </c>
      <c r="O797">
        <v>1</v>
      </c>
      <c r="P797">
        <v>1</v>
      </c>
      <c r="Q797">
        <v>0</v>
      </c>
      <c r="R797">
        <v>0</v>
      </c>
      <c r="S797">
        <v>1</v>
      </c>
      <c r="T797">
        <v>1</v>
      </c>
      <c r="U797">
        <v>1</v>
      </c>
      <c r="V797">
        <v>0</v>
      </c>
      <c r="W797" s="1">
        <v>2604817.7799999998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2604817.7799999998</v>
      </c>
      <c r="AF797" s="17">
        <v>45376</v>
      </c>
      <c r="AG797" s="17">
        <v>46471</v>
      </c>
      <c r="AH797" s="1">
        <v>2604817.7799999998</v>
      </c>
      <c r="AI797" s="16">
        <f t="shared" si="48"/>
        <v>0.64931506849315068</v>
      </c>
      <c r="AJ797" s="16">
        <f t="shared" si="50"/>
        <v>3</v>
      </c>
      <c r="AK797" s="19">
        <v>8.7499999999999994E-2</v>
      </c>
      <c r="AL797" s="16">
        <f t="shared" si="49"/>
        <v>0.64931506849315068</v>
      </c>
      <c r="AM797" s="16">
        <f t="shared" si="51"/>
        <v>3</v>
      </c>
      <c r="AN797" s="19">
        <v>8.7499999999999994E-2</v>
      </c>
      <c r="AO797" t="s">
        <v>721</v>
      </c>
      <c r="AP797" t="s">
        <v>722</v>
      </c>
      <c r="AQ797" s="20">
        <v>46234</v>
      </c>
    </row>
    <row r="798" spans="1:43" x14ac:dyDescent="0.3">
      <c r="A798" t="s">
        <v>1929</v>
      </c>
      <c r="B798" t="s">
        <v>1930</v>
      </c>
      <c r="C798">
        <v>1</v>
      </c>
      <c r="D798" t="s">
        <v>255</v>
      </c>
      <c r="E798" t="s">
        <v>716</v>
      </c>
      <c r="F798" t="s">
        <v>717</v>
      </c>
      <c r="G798" t="s">
        <v>220</v>
      </c>
      <c r="H798" t="s">
        <v>218</v>
      </c>
      <c r="I798" t="s">
        <v>210</v>
      </c>
      <c r="J798" t="s">
        <v>718</v>
      </c>
      <c r="K798" t="s">
        <v>1928</v>
      </c>
      <c r="L798" t="s">
        <v>719</v>
      </c>
      <c r="M798" t="s">
        <v>720</v>
      </c>
      <c r="N798">
        <v>1</v>
      </c>
      <c r="O798">
        <v>1</v>
      </c>
      <c r="P798">
        <v>1</v>
      </c>
      <c r="Q798">
        <v>0</v>
      </c>
      <c r="R798">
        <v>0</v>
      </c>
      <c r="S798">
        <v>1</v>
      </c>
      <c r="T798">
        <v>1</v>
      </c>
      <c r="U798">
        <v>1</v>
      </c>
      <c r="V798">
        <v>0</v>
      </c>
      <c r="W798" s="1">
        <v>187500</v>
      </c>
      <c r="X798" s="1">
        <v>0</v>
      </c>
      <c r="Y798" s="1">
        <v>31250</v>
      </c>
      <c r="Z798" s="1">
        <v>1250</v>
      </c>
      <c r="AA798" s="1">
        <v>0</v>
      </c>
      <c r="AB798" s="1">
        <v>0</v>
      </c>
      <c r="AC798" s="1">
        <v>0</v>
      </c>
      <c r="AD798" s="1">
        <v>0</v>
      </c>
      <c r="AE798" s="1">
        <v>156250</v>
      </c>
      <c r="AF798" s="17">
        <v>45385</v>
      </c>
      <c r="AG798" s="17">
        <v>46359</v>
      </c>
      <c r="AH798" s="1">
        <v>1000000</v>
      </c>
      <c r="AI798" s="16">
        <f t="shared" si="48"/>
        <v>0.34246575342465752</v>
      </c>
      <c r="AJ798" s="16">
        <f t="shared" si="50"/>
        <v>2.6684931506849314</v>
      </c>
      <c r="AK798" s="19">
        <v>0.08</v>
      </c>
      <c r="AL798" s="16">
        <f t="shared" si="49"/>
        <v>0.34246575342465752</v>
      </c>
      <c r="AM798" s="16">
        <f t="shared" si="51"/>
        <v>2.6684931506849314</v>
      </c>
      <c r="AN798" s="19">
        <v>0.08</v>
      </c>
      <c r="AO798" t="s">
        <v>721</v>
      </c>
      <c r="AP798" t="s">
        <v>722</v>
      </c>
      <c r="AQ798" s="20">
        <v>46234</v>
      </c>
    </row>
    <row r="799" spans="1:43" x14ac:dyDescent="0.3">
      <c r="A799" t="s">
        <v>1931</v>
      </c>
      <c r="B799" t="s">
        <v>1932</v>
      </c>
      <c r="C799">
        <v>1</v>
      </c>
      <c r="D799" t="s">
        <v>255</v>
      </c>
      <c r="E799" t="s">
        <v>716</v>
      </c>
      <c r="F799" t="s">
        <v>717</v>
      </c>
      <c r="G799" t="s">
        <v>220</v>
      </c>
      <c r="H799" t="s">
        <v>218</v>
      </c>
      <c r="I799" t="s">
        <v>210</v>
      </c>
      <c r="J799" t="s">
        <v>718</v>
      </c>
      <c r="K799" t="s">
        <v>1881</v>
      </c>
      <c r="L799" t="s">
        <v>719</v>
      </c>
      <c r="M799" t="s">
        <v>720</v>
      </c>
      <c r="N799">
        <v>1</v>
      </c>
      <c r="O799">
        <v>1</v>
      </c>
      <c r="P799">
        <v>1</v>
      </c>
      <c r="Q799">
        <v>0</v>
      </c>
      <c r="R799">
        <v>0</v>
      </c>
      <c r="S799">
        <v>1</v>
      </c>
      <c r="T799">
        <v>1</v>
      </c>
      <c r="U799">
        <v>1</v>
      </c>
      <c r="V799">
        <v>0</v>
      </c>
      <c r="W799" s="1">
        <v>3036401.39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3036401.39</v>
      </c>
      <c r="AF799" s="17">
        <v>45376</v>
      </c>
      <c r="AG799" s="17">
        <v>46471</v>
      </c>
      <c r="AH799" s="1">
        <v>3036401.39</v>
      </c>
      <c r="AI799" s="16">
        <f t="shared" si="48"/>
        <v>0.64931506849315068</v>
      </c>
      <c r="AJ799" s="16">
        <f t="shared" si="50"/>
        <v>3</v>
      </c>
      <c r="AK799" s="19">
        <v>8.7499999999999994E-2</v>
      </c>
      <c r="AL799" s="16">
        <f t="shared" si="49"/>
        <v>0.64931506849315068</v>
      </c>
      <c r="AM799" s="16">
        <f t="shared" si="51"/>
        <v>3</v>
      </c>
      <c r="AN799" s="19">
        <v>8.7499999999999994E-2</v>
      </c>
      <c r="AO799" t="s">
        <v>721</v>
      </c>
      <c r="AP799" t="s">
        <v>722</v>
      </c>
      <c r="AQ799" s="20">
        <v>46234</v>
      </c>
    </row>
    <row r="800" spans="1:43" x14ac:dyDescent="0.3">
      <c r="A800" t="s">
        <v>1933</v>
      </c>
      <c r="B800" t="s">
        <v>1934</v>
      </c>
      <c r="C800">
        <v>1</v>
      </c>
      <c r="D800" t="s">
        <v>255</v>
      </c>
      <c r="E800" t="s">
        <v>716</v>
      </c>
      <c r="F800" t="s">
        <v>717</v>
      </c>
      <c r="G800" t="s">
        <v>220</v>
      </c>
      <c r="H800" t="s">
        <v>218</v>
      </c>
      <c r="I800" t="s">
        <v>210</v>
      </c>
      <c r="J800" t="s">
        <v>718</v>
      </c>
      <c r="K800" t="s">
        <v>1935</v>
      </c>
      <c r="L800" t="s">
        <v>719</v>
      </c>
      <c r="M800" t="s">
        <v>720</v>
      </c>
      <c r="N800">
        <v>1</v>
      </c>
      <c r="O800">
        <v>1</v>
      </c>
      <c r="P800">
        <v>1</v>
      </c>
      <c r="Q800">
        <v>0</v>
      </c>
      <c r="R800">
        <v>0</v>
      </c>
      <c r="S800">
        <v>1</v>
      </c>
      <c r="T800">
        <v>1</v>
      </c>
      <c r="U800">
        <v>1</v>
      </c>
      <c r="V800">
        <v>0</v>
      </c>
      <c r="W800" s="1">
        <v>405180.51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405180.51</v>
      </c>
      <c r="AF800" s="17">
        <v>45376</v>
      </c>
      <c r="AG800" s="17">
        <v>46471</v>
      </c>
      <c r="AH800" s="1">
        <v>405180.51</v>
      </c>
      <c r="AI800" s="16">
        <f t="shared" si="48"/>
        <v>0.64931506849315068</v>
      </c>
      <c r="AJ800" s="16">
        <f t="shared" si="50"/>
        <v>3</v>
      </c>
      <c r="AK800" s="19">
        <v>8.7499999999999994E-2</v>
      </c>
      <c r="AL800" s="16">
        <f t="shared" si="49"/>
        <v>0.64931506849315068</v>
      </c>
      <c r="AM800" s="16">
        <f t="shared" si="51"/>
        <v>3</v>
      </c>
      <c r="AN800" s="19">
        <v>8.7499999999999994E-2</v>
      </c>
      <c r="AO800" t="s">
        <v>721</v>
      </c>
      <c r="AP800" t="s">
        <v>722</v>
      </c>
      <c r="AQ800" s="20">
        <v>46234</v>
      </c>
    </row>
    <row r="801" spans="1:43" x14ac:dyDescent="0.3">
      <c r="A801" t="s">
        <v>1936</v>
      </c>
      <c r="B801" t="s">
        <v>1937</v>
      </c>
      <c r="C801">
        <v>1</v>
      </c>
      <c r="D801" t="s">
        <v>255</v>
      </c>
      <c r="E801" t="s">
        <v>716</v>
      </c>
      <c r="F801" t="s">
        <v>717</v>
      </c>
      <c r="G801" t="s">
        <v>220</v>
      </c>
      <c r="H801" t="s">
        <v>218</v>
      </c>
      <c r="I801" t="s">
        <v>210</v>
      </c>
      <c r="J801" t="s">
        <v>718</v>
      </c>
      <c r="K801" t="s">
        <v>1938</v>
      </c>
      <c r="L801" t="s">
        <v>719</v>
      </c>
      <c r="M801" t="s">
        <v>720</v>
      </c>
      <c r="N801">
        <v>1</v>
      </c>
      <c r="O801">
        <v>1</v>
      </c>
      <c r="P801">
        <v>1</v>
      </c>
      <c r="Q801">
        <v>0</v>
      </c>
      <c r="R801">
        <v>0</v>
      </c>
      <c r="S801">
        <v>1</v>
      </c>
      <c r="T801">
        <v>1</v>
      </c>
      <c r="U801">
        <v>1</v>
      </c>
      <c r="V801">
        <v>0</v>
      </c>
      <c r="W801" s="1">
        <v>5595423.4900000002</v>
      </c>
      <c r="X801" s="1">
        <v>0</v>
      </c>
      <c r="Y801" s="1">
        <v>94837.68</v>
      </c>
      <c r="Z801" s="1">
        <v>38057.919999999998</v>
      </c>
      <c r="AA801" s="1">
        <v>0</v>
      </c>
      <c r="AB801" s="1">
        <v>0</v>
      </c>
      <c r="AC801" s="1">
        <v>0</v>
      </c>
      <c r="AD801" s="1">
        <v>0</v>
      </c>
      <c r="AE801" s="1">
        <v>5500585.8100000005</v>
      </c>
      <c r="AF801" s="17">
        <v>45385</v>
      </c>
      <c r="AG801" s="17">
        <v>47971</v>
      </c>
      <c r="AH801" s="1">
        <v>8061203.1699999999</v>
      </c>
      <c r="AI801" s="16">
        <f t="shared" si="48"/>
        <v>4.7589041095890412</v>
      </c>
      <c r="AJ801" s="16">
        <f t="shared" si="50"/>
        <v>7.0849315068493155</v>
      </c>
      <c r="AK801" s="19">
        <v>8.1618999999999997E-2</v>
      </c>
      <c r="AL801" s="16">
        <f t="shared" si="49"/>
        <v>4.7589041095890412</v>
      </c>
      <c r="AM801" s="16">
        <f t="shared" si="51"/>
        <v>7.0849315068493155</v>
      </c>
      <c r="AN801" s="19">
        <v>8.1618999999999997E-2</v>
      </c>
      <c r="AO801" t="s">
        <v>721</v>
      </c>
      <c r="AP801" t="s">
        <v>722</v>
      </c>
      <c r="AQ801" s="20">
        <v>46234</v>
      </c>
    </row>
    <row r="802" spans="1:43" x14ac:dyDescent="0.3">
      <c r="A802" t="s">
        <v>1939</v>
      </c>
      <c r="B802" t="s">
        <v>1940</v>
      </c>
      <c r="C802">
        <v>1</v>
      </c>
      <c r="D802" t="s">
        <v>255</v>
      </c>
      <c r="E802" t="s">
        <v>716</v>
      </c>
      <c r="F802" t="s">
        <v>717</v>
      </c>
      <c r="G802" t="s">
        <v>213</v>
      </c>
      <c r="H802" t="s">
        <v>214</v>
      </c>
      <c r="I802" t="s">
        <v>724</v>
      </c>
      <c r="J802" t="s">
        <v>725</v>
      </c>
      <c r="K802" t="s">
        <v>726</v>
      </c>
      <c r="L802" t="s">
        <v>719</v>
      </c>
      <c r="M802" t="s">
        <v>720</v>
      </c>
      <c r="N802">
        <v>1</v>
      </c>
      <c r="O802">
        <v>1</v>
      </c>
      <c r="P802">
        <v>1</v>
      </c>
      <c r="Q802">
        <v>1</v>
      </c>
      <c r="R802">
        <v>1</v>
      </c>
      <c r="S802">
        <v>1</v>
      </c>
      <c r="T802">
        <v>0</v>
      </c>
      <c r="U802">
        <v>0</v>
      </c>
      <c r="V802">
        <v>0</v>
      </c>
      <c r="W802" s="1">
        <v>1465335.39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1465335.39</v>
      </c>
      <c r="AF802" s="17">
        <v>45376</v>
      </c>
      <c r="AG802" s="17">
        <v>46471</v>
      </c>
      <c r="AH802" s="1">
        <v>1465335.39</v>
      </c>
      <c r="AI802" s="16">
        <f t="shared" si="48"/>
        <v>0.64931506849315068</v>
      </c>
      <c r="AJ802" s="16">
        <f t="shared" si="50"/>
        <v>3</v>
      </c>
      <c r="AK802" s="19">
        <v>8.7499999999999994E-2</v>
      </c>
      <c r="AL802" s="16">
        <f t="shared" si="49"/>
        <v>0.64931506849315068</v>
      </c>
      <c r="AM802" s="16">
        <f t="shared" si="51"/>
        <v>3</v>
      </c>
      <c r="AN802" s="19">
        <v>8.7499999999999994E-2</v>
      </c>
      <c r="AO802" t="s">
        <v>721</v>
      </c>
      <c r="AP802" t="s">
        <v>722</v>
      </c>
      <c r="AQ802" s="20">
        <v>46234</v>
      </c>
    </row>
    <row r="803" spans="1:43" x14ac:dyDescent="0.3">
      <c r="A803" t="s">
        <v>1941</v>
      </c>
      <c r="B803" t="s">
        <v>1942</v>
      </c>
      <c r="C803">
        <v>1</v>
      </c>
      <c r="D803" t="s">
        <v>255</v>
      </c>
      <c r="E803" t="s">
        <v>716</v>
      </c>
      <c r="F803" t="s">
        <v>717</v>
      </c>
      <c r="G803" t="s">
        <v>213</v>
      </c>
      <c r="H803" t="s">
        <v>214</v>
      </c>
      <c r="I803" t="s">
        <v>724</v>
      </c>
      <c r="J803" t="s">
        <v>725</v>
      </c>
      <c r="K803" t="s">
        <v>726</v>
      </c>
      <c r="L803" t="s">
        <v>719</v>
      </c>
      <c r="M803" t="s">
        <v>720</v>
      </c>
      <c r="N803">
        <v>1</v>
      </c>
      <c r="O803">
        <v>1</v>
      </c>
      <c r="P803">
        <v>1</v>
      </c>
      <c r="Q803">
        <v>1</v>
      </c>
      <c r="R803">
        <v>1</v>
      </c>
      <c r="S803">
        <v>1</v>
      </c>
      <c r="T803">
        <v>0</v>
      </c>
      <c r="U803">
        <v>0</v>
      </c>
      <c r="V803">
        <v>0</v>
      </c>
      <c r="W803" s="1">
        <v>1348490.09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1348490.09</v>
      </c>
      <c r="AF803" s="17">
        <v>45376</v>
      </c>
      <c r="AG803" s="17">
        <v>46471</v>
      </c>
      <c r="AH803" s="1">
        <v>1348490.09</v>
      </c>
      <c r="AI803" s="16">
        <f t="shared" si="48"/>
        <v>0.64931506849315068</v>
      </c>
      <c r="AJ803" s="16">
        <f t="shared" si="50"/>
        <v>3</v>
      </c>
      <c r="AK803" s="19">
        <v>8.7499999999999994E-2</v>
      </c>
      <c r="AL803" s="16">
        <f t="shared" si="49"/>
        <v>0.64931506849315068</v>
      </c>
      <c r="AM803" s="16">
        <f t="shared" si="51"/>
        <v>3</v>
      </c>
      <c r="AN803" s="19">
        <v>8.7499999999999994E-2</v>
      </c>
      <c r="AO803" t="s">
        <v>721</v>
      </c>
      <c r="AP803" t="s">
        <v>722</v>
      </c>
      <c r="AQ803" s="20">
        <v>46234</v>
      </c>
    </row>
    <row r="804" spans="1:43" x14ac:dyDescent="0.3">
      <c r="A804" t="s">
        <v>1943</v>
      </c>
      <c r="B804" t="s">
        <v>1944</v>
      </c>
      <c r="C804">
        <v>1</v>
      </c>
      <c r="D804" t="s">
        <v>255</v>
      </c>
      <c r="E804" t="s">
        <v>716</v>
      </c>
      <c r="F804" t="s">
        <v>717</v>
      </c>
      <c r="G804" t="s">
        <v>213</v>
      </c>
      <c r="H804" t="s">
        <v>214</v>
      </c>
      <c r="I804" t="s">
        <v>724</v>
      </c>
      <c r="J804" t="s">
        <v>725</v>
      </c>
      <c r="K804" t="s">
        <v>726</v>
      </c>
      <c r="L804" t="s">
        <v>719</v>
      </c>
      <c r="M804" t="s">
        <v>720</v>
      </c>
      <c r="N804">
        <v>1</v>
      </c>
      <c r="O804">
        <v>1</v>
      </c>
      <c r="P804">
        <v>1</v>
      </c>
      <c r="Q804">
        <v>1</v>
      </c>
      <c r="R804">
        <v>1</v>
      </c>
      <c r="S804">
        <v>1</v>
      </c>
      <c r="T804">
        <v>0</v>
      </c>
      <c r="U804">
        <v>0</v>
      </c>
      <c r="V804">
        <v>0</v>
      </c>
      <c r="W804" s="1">
        <v>1525758.55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1525758.55</v>
      </c>
      <c r="AF804" s="17">
        <v>45376</v>
      </c>
      <c r="AG804" s="17">
        <v>46471</v>
      </c>
      <c r="AH804" s="1">
        <v>1525758.55</v>
      </c>
      <c r="AI804" s="16">
        <f t="shared" si="48"/>
        <v>0.64931506849315068</v>
      </c>
      <c r="AJ804" s="16">
        <f t="shared" si="50"/>
        <v>3</v>
      </c>
      <c r="AK804" s="19">
        <v>8.7499999999999994E-2</v>
      </c>
      <c r="AL804" s="16">
        <f t="shared" si="49"/>
        <v>0.64931506849315068</v>
      </c>
      <c r="AM804" s="16">
        <f t="shared" si="51"/>
        <v>3</v>
      </c>
      <c r="AN804" s="19">
        <v>8.7499999999999994E-2</v>
      </c>
      <c r="AO804" t="s">
        <v>721</v>
      </c>
      <c r="AP804" t="s">
        <v>722</v>
      </c>
      <c r="AQ804" s="20">
        <v>46234</v>
      </c>
    </row>
    <row r="805" spans="1:43" x14ac:dyDescent="0.3">
      <c r="A805" t="s">
        <v>1945</v>
      </c>
      <c r="B805" t="s">
        <v>1946</v>
      </c>
      <c r="C805">
        <v>1</v>
      </c>
      <c r="D805" t="s">
        <v>255</v>
      </c>
      <c r="E805" t="s">
        <v>716</v>
      </c>
      <c r="F805" t="s">
        <v>717</v>
      </c>
      <c r="G805" t="s">
        <v>213</v>
      </c>
      <c r="H805" t="s">
        <v>214</v>
      </c>
      <c r="I805" t="s">
        <v>724</v>
      </c>
      <c r="J805" t="s">
        <v>725</v>
      </c>
      <c r="K805" t="s">
        <v>726</v>
      </c>
      <c r="L805" t="s">
        <v>719</v>
      </c>
      <c r="M805" t="s">
        <v>720</v>
      </c>
      <c r="N805">
        <v>1</v>
      </c>
      <c r="O805">
        <v>1</v>
      </c>
      <c r="P805">
        <v>1</v>
      </c>
      <c r="Q805">
        <v>1</v>
      </c>
      <c r="R805">
        <v>1</v>
      </c>
      <c r="S805">
        <v>1</v>
      </c>
      <c r="T805">
        <v>0</v>
      </c>
      <c r="U805">
        <v>0</v>
      </c>
      <c r="V805">
        <v>0</v>
      </c>
      <c r="W805" s="1">
        <v>1531193.9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1531193.9</v>
      </c>
      <c r="AF805" s="17">
        <v>45376</v>
      </c>
      <c r="AG805" s="17">
        <v>46471</v>
      </c>
      <c r="AH805" s="1">
        <v>1531193.9</v>
      </c>
      <c r="AI805" s="16">
        <f t="shared" si="48"/>
        <v>0.64931506849315068</v>
      </c>
      <c r="AJ805" s="16">
        <f t="shared" si="50"/>
        <v>3</v>
      </c>
      <c r="AK805" s="19">
        <v>8.7499999999999994E-2</v>
      </c>
      <c r="AL805" s="16">
        <f t="shared" si="49"/>
        <v>0.64931506849315068</v>
      </c>
      <c r="AM805" s="16">
        <f t="shared" si="51"/>
        <v>3</v>
      </c>
      <c r="AN805" s="19">
        <v>8.7499999999999994E-2</v>
      </c>
      <c r="AO805" t="s">
        <v>721</v>
      </c>
      <c r="AP805" t="s">
        <v>722</v>
      </c>
      <c r="AQ805" s="20">
        <v>46234</v>
      </c>
    </row>
    <row r="806" spans="1:43" x14ac:dyDescent="0.3">
      <c r="A806" t="s">
        <v>1947</v>
      </c>
      <c r="B806" t="s">
        <v>1948</v>
      </c>
      <c r="C806">
        <v>1</v>
      </c>
      <c r="D806" t="s">
        <v>255</v>
      </c>
      <c r="E806" t="s">
        <v>716</v>
      </c>
      <c r="F806" t="s">
        <v>717</v>
      </c>
      <c r="G806" t="s">
        <v>203</v>
      </c>
      <c r="H806" t="s">
        <v>218</v>
      </c>
      <c r="I806" t="s">
        <v>210</v>
      </c>
      <c r="J806" t="s">
        <v>718</v>
      </c>
      <c r="K806" t="s">
        <v>755</v>
      </c>
      <c r="L806" t="s">
        <v>719</v>
      </c>
      <c r="M806" t="s">
        <v>720</v>
      </c>
      <c r="N806">
        <v>1</v>
      </c>
      <c r="O806">
        <v>1</v>
      </c>
      <c r="P806">
        <v>1</v>
      </c>
      <c r="Q806">
        <v>0</v>
      </c>
      <c r="R806">
        <v>0</v>
      </c>
      <c r="S806">
        <v>1</v>
      </c>
      <c r="T806">
        <v>1</v>
      </c>
      <c r="U806">
        <v>1</v>
      </c>
      <c r="V806">
        <v>0</v>
      </c>
      <c r="W806" s="1">
        <v>150000000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150000000</v>
      </c>
      <c r="AF806" s="17">
        <v>45370</v>
      </c>
      <c r="AG806" s="17">
        <v>47196</v>
      </c>
      <c r="AH806" s="1">
        <v>150000000</v>
      </c>
      <c r="AI806" s="16">
        <f t="shared" si="48"/>
        <v>2.6356164383561644</v>
      </c>
      <c r="AJ806" s="16">
        <f t="shared" si="50"/>
        <v>5.0027397260273974</v>
      </c>
      <c r="AK806" s="19">
        <v>9.2499999999999999E-2</v>
      </c>
      <c r="AL806" s="16">
        <f t="shared" si="49"/>
        <v>2.6356164383561644</v>
      </c>
      <c r="AM806" s="16">
        <f t="shared" si="51"/>
        <v>5.0027397260273974</v>
      </c>
      <c r="AN806" s="19">
        <v>9.2499999999999999E-2</v>
      </c>
      <c r="AO806" t="s">
        <v>721</v>
      </c>
      <c r="AP806" t="s">
        <v>722</v>
      </c>
      <c r="AQ806" s="20">
        <v>46234</v>
      </c>
    </row>
    <row r="807" spans="1:43" x14ac:dyDescent="0.3">
      <c r="A807" t="s">
        <v>1949</v>
      </c>
      <c r="B807" t="s">
        <v>1950</v>
      </c>
      <c r="C807">
        <v>1</v>
      </c>
      <c r="D807" t="s">
        <v>255</v>
      </c>
      <c r="E807" t="s">
        <v>716</v>
      </c>
      <c r="F807" t="s">
        <v>717</v>
      </c>
      <c r="G807" t="s">
        <v>213</v>
      </c>
      <c r="H807" t="s">
        <v>214</v>
      </c>
      <c r="I807" t="s">
        <v>724</v>
      </c>
      <c r="J807" t="s">
        <v>725</v>
      </c>
      <c r="K807" t="s">
        <v>726</v>
      </c>
      <c r="L807" t="s">
        <v>719</v>
      </c>
      <c r="M807" t="s">
        <v>720</v>
      </c>
      <c r="N807">
        <v>1</v>
      </c>
      <c r="O807">
        <v>1</v>
      </c>
      <c r="P807">
        <v>1</v>
      </c>
      <c r="Q807">
        <v>1</v>
      </c>
      <c r="R807">
        <v>1</v>
      </c>
      <c r="S807">
        <v>1</v>
      </c>
      <c r="T807">
        <v>0</v>
      </c>
      <c r="U807">
        <v>0</v>
      </c>
      <c r="V807">
        <v>0</v>
      </c>
      <c r="W807" s="1">
        <v>4868934.91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4868934.91</v>
      </c>
      <c r="AF807" s="17">
        <v>45376</v>
      </c>
      <c r="AG807" s="17">
        <v>46471</v>
      </c>
      <c r="AH807" s="1">
        <v>4868934.91</v>
      </c>
      <c r="AI807" s="16">
        <f t="shared" si="48"/>
        <v>0.64931506849315068</v>
      </c>
      <c r="AJ807" s="16">
        <f t="shared" si="50"/>
        <v>3</v>
      </c>
      <c r="AK807" s="19">
        <v>8.7499999999999994E-2</v>
      </c>
      <c r="AL807" s="16">
        <f t="shared" si="49"/>
        <v>0.64931506849315068</v>
      </c>
      <c r="AM807" s="16">
        <f t="shared" si="51"/>
        <v>3</v>
      </c>
      <c r="AN807" s="19">
        <v>8.7499999999999994E-2</v>
      </c>
      <c r="AO807" t="s">
        <v>721</v>
      </c>
      <c r="AP807" t="s">
        <v>722</v>
      </c>
      <c r="AQ807" s="20">
        <v>46234</v>
      </c>
    </row>
    <row r="808" spans="1:43" x14ac:dyDescent="0.3">
      <c r="A808" t="s">
        <v>1951</v>
      </c>
      <c r="B808" t="s">
        <v>1952</v>
      </c>
      <c r="C808">
        <v>1</v>
      </c>
      <c r="D808" t="s">
        <v>255</v>
      </c>
      <c r="E808" t="s">
        <v>716</v>
      </c>
      <c r="F808" t="s">
        <v>717</v>
      </c>
      <c r="G808" t="s">
        <v>227</v>
      </c>
      <c r="H808" t="s">
        <v>218</v>
      </c>
      <c r="I808" t="s">
        <v>35</v>
      </c>
      <c r="J808" t="s">
        <v>718</v>
      </c>
      <c r="K808" t="s">
        <v>227</v>
      </c>
      <c r="L808" t="s">
        <v>719</v>
      </c>
      <c r="M808" t="s">
        <v>720</v>
      </c>
      <c r="N808">
        <v>1</v>
      </c>
      <c r="O808">
        <v>1</v>
      </c>
      <c r="P808">
        <v>1</v>
      </c>
      <c r="Q808">
        <v>0</v>
      </c>
      <c r="R808">
        <v>1</v>
      </c>
      <c r="S808">
        <v>1</v>
      </c>
      <c r="T808">
        <v>1</v>
      </c>
      <c r="U808">
        <v>0</v>
      </c>
      <c r="V808">
        <v>0</v>
      </c>
      <c r="W808" s="1">
        <v>150000000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150000000</v>
      </c>
      <c r="AF808" s="17">
        <v>45376</v>
      </c>
      <c r="AG808" s="17">
        <v>46471</v>
      </c>
      <c r="AH808" s="1">
        <v>150000000</v>
      </c>
      <c r="AI808" s="16">
        <f t="shared" si="48"/>
        <v>0.64931506849315068</v>
      </c>
      <c r="AJ808" s="16">
        <f t="shared" si="50"/>
        <v>3</v>
      </c>
      <c r="AK808" s="19">
        <v>8.7499999999999994E-2</v>
      </c>
      <c r="AL808" s="16">
        <f t="shared" si="49"/>
        <v>0.64931506849315068</v>
      </c>
      <c r="AM808" s="16">
        <f t="shared" si="51"/>
        <v>3</v>
      </c>
      <c r="AN808" s="19">
        <v>8.7499999999999994E-2</v>
      </c>
      <c r="AO808" t="s">
        <v>721</v>
      </c>
      <c r="AP808" t="s">
        <v>722</v>
      </c>
      <c r="AQ808" s="20">
        <v>46234</v>
      </c>
    </row>
    <row r="809" spans="1:43" x14ac:dyDescent="0.3">
      <c r="A809" t="s">
        <v>1953</v>
      </c>
      <c r="B809" t="s">
        <v>1954</v>
      </c>
      <c r="C809">
        <v>1</v>
      </c>
      <c r="D809" t="s">
        <v>255</v>
      </c>
      <c r="E809" t="s">
        <v>716</v>
      </c>
      <c r="F809" t="s">
        <v>717</v>
      </c>
      <c r="G809" t="s">
        <v>227</v>
      </c>
      <c r="H809" t="s">
        <v>218</v>
      </c>
      <c r="I809" t="s">
        <v>35</v>
      </c>
      <c r="J809" t="s">
        <v>718</v>
      </c>
      <c r="K809" t="s">
        <v>227</v>
      </c>
      <c r="L809" t="s">
        <v>719</v>
      </c>
      <c r="M809" t="s">
        <v>720</v>
      </c>
      <c r="N809">
        <v>1</v>
      </c>
      <c r="O809">
        <v>1</v>
      </c>
      <c r="P809">
        <v>1</v>
      </c>
      <c r="Q809">
        <v>0</v>
      </c>
      <c r="R809">
        <v>1</v>
      </c>
      <c r="S809">
        <v>1</v>
      </c>
      <c r="T809">
        <v>1</v>
      </c>
      <c r="U809">
        <v>0</v>
      </c>
      <c r="V809">
        <v>0</v>
      </c>
      <c r="W809" s="1">
        <v>200000000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200000000</v>
      </c>
      <c r="AF809" s="17">
        <v>45370</v>
      </c>
      <c r="AG809" s="17">
        <v>47196</v>
      </c>
      <c r="AH809" s="1">
        <v>200000000</v>
      </c>
      <c r="AI809" s="16">
        <f t="shared" si="48"/>
        <v>2.6356164383561644</v>
      </c>
      <c r="AJ809" s="16">
        <f t="shared" si="50"/>
        <v>5.0027397260273974</v>
      </c>
      <c r="AK809" s="19">
        <v>9.2499999999999999E-2</v>
      </c>
      <c r="AL809" s="16">
        <f t="shared" si="49"/>
        <v>2.6356164383561644</v>
      </c>
      <c r="AM809" s="16">
        <f t="shared" si="51"/>
        <v>5.0027397260273974</v>
      </c>
      <c r="AN809" s="19">
        <v>9.2499999999999999E-2</v>
      </c>
      <c r="AO809" t="s">
        <v>721</v>
      </c>
      <c r="AP809" t="s">
        <v>722</v>
      </c>
      <c r="AQ809" s="20">
        <v>46234</v>
      </c>
    </row>
    <row r="810" spans="1:43" x14ac:dyDescent="0.3">
      <c r="A810" t="s">
        <v>1955</v>
      </c>
      <c r="B810" t="s">
        <v>1956</v>
      </c>
      <c r="C810">
        <v>1</v>
      </c>
      <c r="D810" t="s">
        <v>255</v>
      </c>
      <c r="E810" t="s">
        <v>716</v>
      </c>
      <c r="F810" t="s">
        <v>717</v>
      </c>
      <c r="G810" t="s">
        <v>228</v>
      </c>
      <c r="H810" t="s">
        <v>218</v>
      </c>
      <c r="I810" t="s">
        <v>35</v>
      </c>
      <c r="J810" t="s">
        <v>718</v>
      </c>
      <c r="K810" t="s">
        <v>228</v>
      </c>
      <c r="L810" t="s">
        <v>719</v>
      </c>
      <c r="M810" t="s">
        <v>720</v>
      </c>
      <c r="N810">
        <v>1</v>
      </c>
      <c r="O810">
        <v>1</v>
      </c>
      <c r="P810">
        <v>1</v>
      </c>
      <c r="Q810">
        <v>0</v>
      </c>
      <c r="R810">
        <v>1</v>
      </c>
      <c r="S810">
        <v>1</v>
      </c>
      <c r="T810">
        <v>1</v>
      </c>
      <c r="U810">
        <v>0</v>
      </c>
      <c r="V810">
        <v>0</v>
      </c>
      <c r="W810" s="1">
        <v>85039273.040000007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85039273.040000007</v>
      </c>
      <c r="AF810" s="17">
        <v>45387</v>
      </c>
      <c r="AG810" s="17">
        <v>46482</v>
      </c>
      <c r="AH810" s="1">
        <v>85039273.040000007</v>
      </c>
      <c r="AI810" s="16">
        <f t="shared" si="48"/>
        <v>0.67945205479452053</v>
      </c>
      <c r="AJ810" s="16">
        <f t="shared" si="50"/>
        <v>3</v>
      </c>
      <c r="AK810" s="19">
        <v>8.7499999999999994E-2</v>
      </c>
      <c r="AL810" s="16">
        <f t="shared" si="49"/>
        <v>0.67945205479452053</v>
      </c>
      <c r="AM810" s="16">
        <f t="shared" si="51"/>
        <v>3</v>
      </c>
      <c r="AN810" s="19">
        <v>8.7499999999999994E-2</v>
      </c>
      <c r="AO810" t="s">
        <v>721</v>
      </c>
      <c r="AP810" t="s">
        <v>722</v>
      </c>
      <c r="AQ810" s="20">
        <v>46234</v>
      </c>
    </row>
    <row r="811" spans="1:43" x14ac:dyDescent="0.3">
      <c r="A811" t="s">
        <v>1957</v>
      </c>
      <c r="B811" t="s">
        <v>1958</v>
      </c>
      <c r="C811">
        <v>1</v>
      </c>
      <c r="D811" t="s">
        <v>255</v>
      </c>
      <c r="E811" t="s">
        <v>716</v>
      </c>
      <c r="F811" t="s">
        <v>717</v>
      </c>
      <c r="G811" t="s">
        <v>228</v>
      </c>
      <c r="H811" t="s">
        <v>218</v>
      </c>
      <c r="I811" t="s">
        <v>35</v>
      </c>
      <c r="J811" t="s">
        <v>718</v>
      </c>
      <c r="K811" t="s">
        <v>228</v>
      </c>
      <c r="L811" t="s">
        <v>719</v>
      </c>
      <c r="M811" t="s">
        <v>720</v>
      </c>
      <c r="N811">
        <v>1</v>
      </c>
      <c r="O811">
        <v>1</v>
      </c>
      <c r="P811">
        <v>1</v>
      </c>
      <c r="Q811">
        <v>0</v>
      </c>
      <c r="R811">
        <v>1</v>
      </c>
      <c r="S811">
        <v>1</v>
      </c>
      <c r="T811">
        <v>1</v>
      </c>
      <c r="U811">
        <v>0</v>
      </c>
      <c r="V811">
        <v>0</v>
      </c>
      <c r="W811" s="1">
        <v>85039273.040000007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85039273.040000007</v>
      </c>
      <c r="AF811" s="17">
        <v>45387</v>
      </c>
      <c r="AG811" s="17">
        <v>46482</v>
      </c>
      <c r="AH811" s="1">
        <v>85039273.040000007</v>
      </c>
      <c r="AI811" s="16">
        <f t="shared" si="48"/>
        <v>0.67945205479452053</v>
      </c>
      <c r="AJ811" s="16">
        <f t="shared" si="50"/>
        <v>3</v>
      </c>
      <c r="AK811" s="19">
        <v>8.7499999999999994E-2</v>
      </c>
      <c r="AL811" s="16">
        <f t="shared" si="49"/>
        <v>0.67945205479452053</v>
      </c>
      <c r="AM811" s="16">
        <f t="shared" si="51"/>
        <v>3</v>
      </c>
      <c r="AN811" s="19">
        <v>8.7499999999999994E-2</v>
      </c>
      <c r="AO811" t="s">
        <v>721</v>
      </c>
      <c r="AP811" t="s">
        <v>722</v>
      </c>
      <c r="AQ811" s="20">
        <v>46234</v>
      </c>
    </row>
    <row r="812" spans="1:43" x14ac:dyDescent="0.3">
      <c r="A812" t="s">
        <v>1959</v>
      </c>
      <c r="B812" t="s">
        <v>1960</v>
      </c>
      <c r="C812">
        <v>1</v>
      </c>
      <c r="D812" t="s">
        <v>255</v>
      </c>
      <c r="E812" t="s">
        <v>716</v>
      </c>
      <c r="F812" t="s">
        <v>717</v>
      </c>
      <c r="G812" t="s">
        <v>228</v>
      </c>
      <c r="H812" t="s">
        <v>218</v>
      </c>
      <c r="I812" t="s">
        <v>35</v>
      </c>
      <c r="J812" t="s">
        <v>718</v>
      </c>
      <c r="K812" t="s">
        <v>228</v>
      </c>
      <c r="L812" t="s">
        <v>719</v>
      </c>
      <c r="M812" t="s">
        <v>720</v>
      </c>
      <c r="N812">
        <v>1</v>
      </c>
      <c r="O812">
        <v>1</v>
      </c>
      <c r="P812">
        <v>1</v>
      </c>
      <c r="Q812">
        <v>0</v>
      </c>
      <c r="R812">
        <v>1</v>
      </c>
      <c r="S812">
        <v>1</v>
      </c>
      <c r="T812">
        <v>1</v>
      </c>
      <c r="U812">
        <v>0</v>
      </c>
      <c r="V812">
        <v>0</v>
      </c>
      <c r="W812" s="1">
        <v>40000000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40000000</v>
      </c>
      <c r="AF812" s="17">
        <v>45387</v>
      </c>
      <c r="AG812" s="17">
        <v>46482</v>
      </c>
      <c r="AH812" s="1">
        <v>40000000</v>
      </c>
      <c r="AI812" s="16">
        <f t="shared" si="48"/>
        <v>0.67945205479452053</v>
      </c>
      <c r="AJ812" s="16">
        <f t="shared" si="50"/>
        <v>3</v>
      </c>
      <c r="AK812" s="19">
        <v>8.7499999999999994E-2</v>
      </c>
      <c r="AL812" s="16">
        <f t="shared" si="49"/>
        <v>0.67945205479452053</v>
      </c>
      <c r="AM812" s="16">
        <f t="shared" si="51"/>
        <v>3</v>
      </c>
      <c r="AN812" s="19">
        <v>8.7499999999999994E-2</v>
      </c>
      <c r="AO812" t="s">
        <v>721</v>
      </c>
      <c r="AP812" t="s">
        <v>722</v>
      </c>
      <c r="AQ812" s="20">
        <v>46234</v>
      </c>
    </row>
    <row r="813" spans="1:43" x14ac:dyDescent="0.3">
      <c r="A813" t="s">
        <v>1961</v>
      </c>
      <c r="B813" t="s">
        <v>1962</v>
      </c>
      <c r="C813">
        <v>1</v>
      </c>
      <c r="D813" t="s">
        <v>255</v>
      </c>
      <c r="E813" t="s">
        <v>716</v>
      </c>
      <c r="F813" t="s">
        <v>717</v>
      </c>
      <c r="G813" t="s">
        <v>223</v>
      </c>
      <c r="H813" t="s">
        <v>218</v>
      </c>
      <c r="I813" t="s">
        <v>210</v>
      </c>
      <c r="J813" t="s">
        <v>718</v>
      </c>
      <c r="K813" t="s">
        <v>223</v>
      </c>
      <c r="L813" t="s">
        <v>719</v>
      </c>
      <c r="M813" t="s">
        <v>720</v>
      </c>
      <c r="N813">
        <v>1</v>
      </c>
      <c r="O813">
        <v>1</v>
      </c>
      <c r="P813">
        <v>1</v>
      </c>
      <c r="Q813">
        <v>0</v>
      </c>
      <c r="R813">
        <v>0</v>
      </c>
      <c r="S813">
        <v>1</v>
      </c>
      <c r="T813">
        <v>1</v>
      </c>
      <c r="U813">
        <v>1</v>
      </c>
      <c r="V813">
        <v>0</v>
      </c>
      <c r="W813" s="1">
        <v>19445990.18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19445990.18</v>
      </c>
      <c r="AF813" s="17">
        <v>45387</v>
      </c>
      <c r="AG813" s="17">
        <v>46482</v>
      </c>
      <c r="AH813" s="1">
        <v>19445990.18</v>
      </c>
      <c r="AI813" s="16">
        <f t="shared" si="48"/>
        <v>0.67945205479452053</v>
      </c>
      <c r="AJ813" s="16">
        <f t="shared" si="50"/>
        <v>3</v>
      </c>
      <c r="AK813" s="19">
        <v>8.7499999999999994E-2</v>
      </c>
      <c r="AL813" s="16">
        <f t="shared" si="49"/>
        <v>0.67945205479452053</v>
      </c>
      <c r="AM813" s="16">
        <f t="shared" si="51"/>
        <v>3</v>
      </c>
      <c r="AN813" s="19">
        <v>8.7499999999999994E-2</v>
      </c>
      <c r="AO813" t="s">
        <v>721</v>
      </c>
      <c r="AP813" t="s">
        <v>722</v>
      </c>
      <c r="AQ813" s="20">
        <v>46234</v>
      </c>
    </row>
    <row r="814" spans="1:43" x14ac:dyDescent="0.3">
      <c r="A814" t="s">
        <v>1963</v>
      </c>
      <c r="B814" t="s">
        <v>1964</v>
      </c>
      <c r="C814">
        <v>1</v>
      </c>
      <c r="D814" t="s">
        <v>255</v>
      </c>
      <c r="E814" t="s">
        <v>716</v>
      </c>
      <c r="F814" t="s">
        <v>717</v>
      </c>
      <c r="G814" t="s">
        <v>223</v>
      </c>
      <c r="H814" t="s">
        <v>218</v>
      </c>
      <c r="I814" t="s">
        <v>210</v>
      </c>
      <c r="J814" t="s">
        <v>718</v>
      </c>
      <c r="K814" t="s">
        <v>223</v>
      </c>
      <c r="L814" t="s">
        <v>719</v>
      </c>
      <c r="M814" t="s">
        <v>720</v>
      </c>
      <c r="N814">
        <v>1</v>
      </c>
      <c r="O814">
        <v>1</v>
      </c>
      <c r="P814">
        <v>1</v>
      </c>
      <c r="Q814">
        <v>0</v>
      </c>
      <c r="R814">
        <v>0</v>
      </c>
      <c r="S814">
        <v>1</v>
      </c>
      <c r="T814">
        <v>1</v>
      </c>
      <c r="U814">
        <v>1</v>
      </c>
      <c r="V814">
        <v>0</v>
      </c>
      <c r="W814" s="1">
        <v>23344400.16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23344400.16</v>
      </c>
      <c r="AF814" s="17">
        <v>45376</v>
      </c>
      <c r="AG814" s="17">
        <v>46471</v>
      </c>
      <c r="AH814" s="1">
        <v>23344400.16</v>
      </c>
      <c r="AI814" s="16">
        <f t="shared" si="48"/>
        <v>0.64931506849315068</v>
      </c>
      <c r="AJ814" s="16">
        <f t="shared" si="50"/>
        <v>3</v>
      </c>
      <c r="AK814" s="19">
        <v>8.7499999999999994E-2</v>
      </c>
      <c r="AL814" s="16">
        <f t="shared" si="49"/>
        <v>0.64931506849315068</v>
      </c>
      <c r="AM814" s="16">
        <f t="shared" si="51"/>
        <v>3</v>
      </c>
      <c r="AN814" s="19">
        <v>8.7499999999999994E-2</v>
      </c>
      <c r="AO814" t="s">
        <v>721</v>
      </c>
      <c r="AP814" t="s">
        <v>722</v>
      </c>
      <c r="AQ814" s="20">
        <v>46234</v>
      </c>
    </row>
    <row r="815" spans="1:43" x14ac:dyDescent="0.3">
      <c r="A815" t="s">
        <v>1965</v>
      </c>
      <c r="B815" t="s">
        <v>1966</v>
      </c>
      <c r="C815">
        <v>1</v>
      </c>
      <c r="D815" t="s">
        <v>255</v>
      </c>
      <c r="E815" t="s">
        <v>716</v>
      </c>
      <c r="F815" t="s">
        <v>717</v>
      </c>
      <c r="G815" t="s">
        <v>220</v>
      </c>
      <c r="H815" t="s">
        <v>218</v>
      </c>
      <c r="I815" t="s">
        <v>210</v>
      </c>
      <c r="J815" t="s">
        <v>718</v>
      </c>
      <c r="K815" t="s">
        <v>1967</v>
      </c>
      <c r="L815" t="s">
        <v>719</v>
      </c>
      <c r="M815" t="s">
        <v>720</v>
      </c>
      <c r="N815">
        <v>1</v>
      </c>
      <c r="O815">
        <v>1</v>
      </c>
      <c r="P815">
        <v>1</v>
      </c>
      <c r="Q815">
        <v>0</v>
      </c>
      <c r="R815">
        <v>0</v>
      </c>
      <c r="S815">
        <v>1</v>
      </c>
      <c r="T815">
        <v>1</v>
      </c>
      <c r="U815">
        <v>1</v>
      </c>
      <c r="V815">
        <v>0</v>
      </c>
      <c r="W815" s="1">
        <v>3594977.23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3594977.23</v>
      </c>
      <c r="AF815" s="17">
        <v>45387</v>
      </c>
      <c r="AG815" s="17">
        <v>46482</v>
      </c>
      <c r="AH815" s="1">
        <v>3594977.23</v>
      </c>
      <c r="AI815" s="16">
        <f t="shared" si="48"/>
        <v>0.67945205479452053</v>
      </c>
      <c r="AJ815" s="16">
        <f t="shared" si="50"/>
        <v>3</v>
      </c>
      <c r="AK815" s="19">
        <v>8.7499999999999994E-2</v>
      </c>
      <c r="AL815" s="16">
        <f t="shared" si="49"/>
        <v>0.67945205479452053</v>
      </c>
      <c r="AM815" s="16">
        <f t="shared" si="51"/>
        <v>3</v>
      </c>
      <c r="AN815" s="19">
        <v>8.7499999999999994E-2</v>
      </c>
      <c r="AO815" t="s">
        <v>721</v>
      </c>
      <c r="AP815" t="s">
        <v>722</v>
      </c>
      <c r="AQ815" s="20">
        <v>46234</v>
      </c>
    </row>
    <row r="816" spans="1:43" x14ac:dyDescent="0.3">
      <c r="A816" t="s">
        <v>1968</v>
      </c>
      <c r="B816" t="s">
        <v>1969</v>
      </c>
      <c r="C816">
        <v>1</v>
      </c>
      <c r="D816" t="s">
        <v>255</v>
      </c>
      <c r="E816" t="s">
        <v>716</v>
      </c>
      <c r="F816" t="s">
        <v>717</v>
      </c>
      <c r="G816" t="s">
        <v>220</v>
      </c>
      <c r="H816" t="s">
        <v>218</v>
      </c>
      <c r="I816" t="s">
        <v>210</v>
      </c>
      <c r="J816" t="s">
        <v>718</v>
      </c>
      <c r="K816" t="s">
        <v>1970</v>
      </c>
      <c r="L816" t="s">
        <v>719</v>
      </c>
      <c r="M816" t="s">
        <v>720</v>
      </c>
      <c r="N816">
        <v>1</v>
      </c>
      <c r="O816">
        <v>1</v>
      </c>
      <c r="P816">
        <v>1</v>
      </c>
      <c r="Q816">
        <v>0</v>
      </c>
      <c r="R816">
        <v>0</v>
      </c>
      <c r="S816">
        <v>1</v>
      </c>
      <c r="T816">
        <v>1</v>
      </c>
      <c r="U816">
        <v>1</v>
      </c>
      <c r="V816">
        <v>0</v>
      </c>
      <c r="W816" s="1">
        <v>382883</v>
      </c>
      <c r="X816" s="1">
        <v>0</v>
      </c>
      <c r="Y816" s="1">
        <v>4504.5</v>
      </c>
      <c r="Z816" s="1">
        <v>2831.32</v>
      </c>
      <c r="AA816" s="1">
        <v>0</v>
      </c>
      <c r="AB816" s="1">
        <v>0</v>
      </c>
      <c r="AC816" s="1">
        <v>0</v>
      </c>
      <c r="AD816" s="1">
        <v>0</v>
      </c>
      <c r="AE816" s="1">
        <v>378378.5</v>
      </c>
      <c r="AF816" s="17">
        <v>45397</v>
      </c>
      <c r="AG816" s="17">
        <v>48775</v>
      </c>
      <c r="AH816" s="1">
        <v>500000</v>
      </c>
      <c r="AI816" s="16">
        <f t="shared" si="48"/>
        <v>6.9616438356164387</v>
      </c>
      <c r="AJ816" s="16">
        <f t="shared" si="50"/>
        <v>9.2547945205479447</v>
      </c>
      <c r="AK816" s="19">
        <v>8.8700000000000001E-2</v>
      </c>
      <c r="AL816" s="16">
        <f t="shared" si="49"/>
        <v>6.9616438356164387</v>
      </c>
      <c r="AM816" s="16">
        <f t="shared" si="51"/>
        <v>9.2547945205479447</v>
      </c>
      <c r="AN816" s="19">
        <v>8.8700000000000001E-2</v>
      </c>
      <c r="AO816" t="s">
        <v>721</v>
      </c>
      <c r="AP816" t="s">
        <v>722</v>
      </c>
      <c r="AQ816" s="20">
        <v>46234</v>
      </c>
    </row>
    <row r="817" spans="1:43" x14ac:dyDescent="0.3">
      <c r="A817" t="s">
        <v>1971</v>
      </c>
      <c r="B817" t="s">
        <v>1972</v>
      </c>
      <c r="C817">
        <v>1</v>
      </c>
      <c r="D817" t="s">
        <v>255</v>
      </c>
      <c r="E817" t="s">
        <v>716</v>
      </c>
      <c r="F817" t="s">
        <v>717</v>
      </c>
      <c r="G817" t="s">
        <v>220</v>
      </c>
      <c r="H817" t="s">
        <v>218</v>
      </c>
      <c r="I817" t="s">
        <v>210</v>
      </c>
      <c r="J817" t="s">
        <v>718</v>
      </c>
      <c r="K817" t="s">
        <v>1970</v>
      </c>
      <c r="L817" t="s">
        <v>719</v>
      </c>
      <c r="M817" t="s">
        <v>720</v>
      </c>
      <c r="N817">
        <v>1</v>
      </c>
      <c r="O817">
        <v>1</v>
      </c>
      <c r="P817">
        <v>1</v>
      </c>
      <c r="Q817">
        <v>0</v>
      </c>
      <c r="R817">
        <v>0</v>
      </c>
      <c r="S817">
        <v>1</v>
      </c>
      <c r="T817">
        <v>1</v>
      </c>
      <c r="U817">
        <v>1</v>
      </c>
      <c r="V817">
        <v>0</v>
      </c>
      <c r="W817" s="1">
        <v>7773712.4699999997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7773712.4699999997</v>
      </c>
      <c r="AF817" s="17">
        <v>45387</v>
      </c>
      <c r="AG817" s="17">
        <v>46482</v>
      </c>
      <c r="AH817" s="1">
        <v>7773712.4699999997</v>
      </c>
      <c r="AI817" s="16">
        <f t="shared" si="48"/>
        <v>0.67945205479452053</v>
      </c>
      <c r="AJ817" s="16">
        <f t="shared" si="50"/>
        <v>3</v>
      </c>
      <c r="AK817" s="19">
        <v>8.7499999999999994E-2</v>
      </c>
      <c r="AL817" s="16">
        <f t="shared" si="49"/>
        <v>0.67945205479452053</v>
      </c>
      <c r="AM817" s="16">
        <f t="shared" si="51"/>
        <v>3</v>
      </c>
      <c r="AN817" s="19">
        <v>8.7499999999999994E-2</v>
      </c>
      <c r="AO817" t="s">
        <v>721</v>
      </c>
      <c r="AP817" t="s">
        <v>722</v>
      </c>
      <c r="AQ817" s="20">
        <v>46234</v>
      </c>
    </row>
    <row r="818" spans="1:43" x14ac:dyDescent="0.3">
      <c r="A818" t="s">
        <v>1973</v>
      </c>
      <c r="B818" t="s">
        <v>1974</v>
      </c>
      <c r="C818">
        <v>1</v>
      </c>
      <c r="D818" t="s">
        <v>255</v>
      </c>
      <c r="E818" t="s">
        <v>716</v>
      </c>
      <c r="F818" t="s">
        <v>717</v>
      </c>
      <c r="G818" t="s">
        <v>203</v>
      </c>
      <c r="H818" t="s">
        <v>218</v>
      </c>
      <c r="I818" t="s">
        <v>210</v>
      </c>
      <c r="J818" t="s">
        <v>718</v>
      </c>
      <c r="K818" t="s">
        <v>755</v>
      </c>
      <c r="L818" t="s">
        <v>719</v>
      </c>
      <c r="M818" t="s">
        <v>720</v>
      </c>
      <c r="N818">
        <v>1</v>
      </c>
      <c r="O818">
        <v>1</v>
      </c>
      <c r="P818">
        <v>1</v>
      </c>
      <c r="Q818">
        <v>0</v>
      </c>
      <c r="R818">
        <v>0</v>
      </c>
      <c r="S818">
        <v>1</v>
      </c>
      <c r="T818">
        <v>1</v>
      </c>
      <c r="U818">
        <v>1</v>
      </c>
      <c r="V818">
        <v>0</v>
      </c>
      <c r="W818" s="1">
        <v>110000000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110000000</v>
      </c>
      <c r="AF818" s="17">
        <v>45398</v>
      </c>
      <c r="AG818" s="17">
        <v>47224</v>
      </c>
      <c r="AH818" s="1">
        <v>110000000</v>
      </c>
      <c r="AI818" s="16">
        <f t="shared" si="48"/>
        <v>2.7123287671232879</v>
      </c>
      <c r="AJ818" s="16">
        <f t="shared" si="50"/>
        <v>5.0027397260273974</v>
      </c>
      <c r="AK818" s="19">
        <v>9.2499999999999999E-2</v>
      </c>
      <c r="AL818" s="16">
        <f t="shared" si="49"/>
        <v>2.7123287671232879</v>
      </c>
      <c r="AM818" s="16">
        <f t="shared" si="51"/>
        <v>5.0027397260273974</v>
      </c>
      <c r="AN818" s="19">
        <v>9.2499999999999999E-2</v>
      </c>
      <c r="AO818" t="s">
        <v>721</v>
      </c>
      <c r="AP818" t="s">
        <v>722</v>
      </c>
      <c r="AQ818" s="20">
        <v>46234</v>
      </c>
    </row>
    <row r="819" spans="1:43" x14ac:dyDescent="0.3">
      <c r="A819" t="s">
        <v>1975</v>
      </c>
      <c r="B819" t="s">
        <v>1976</v>
      </c>
      <c r="C819">
        <v>1</v>
      </c>
      <c r="D819" t="s">
        <v>255</v>
      </c>
      <c r="E819" t="s">
        <v>716</v>
      </c>
      <c r="F819" t="s">
        <v>717</v>
      </c>
      <c r="G819" t="s">
        <v>203</v>
      </c>
      <c r="H819" t="s">
        <v>218</v>
      </c>
      <c r="I819" t="s">
        <v>210</v>
      </c>
      <c r="J819" t="s">
        <v>718</v>
      </c>
      <c r="K819" t="s">
        <v>755</v>
      </c>
      <c r="L819" t="s">
        <v>719</v>
      </c>
      <c r="M819" t="s">
        <v>720</v>
      </c>
      <c r="N819">
        <v>1</v>
      </c>
      <c r="O819">
        <v>1</v>
      </c>
      <c r="P819">
        <v>1</v>
      </c>
      <c r="Q819">
        <v>0</v>
      </c>
      <c r="R819">
        <v>0</v>
      </c>
      <c r="S819">
        <v>1</v>
      </c>
      <c r="T819">
        <v>1</v>
      </c>
      <c r="U819">
        <v>1</v>
      </c>
      <c r="V819">
        <v>0</v>
      </c>
      <c r="W819" s="1">
        <v>200000000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200000000</v>
      </c>
      <c r="AF819" s="17">
        <v>45398</v>
      </c>
      <c r="AG819" s="17">
        <v>47224</v>
      </c>
      <c r="AH819" s="1">
        <v>200000000</v>
      </c>
      <c r="AI819" s="16">
        <f t="shared" si="48"/>
        <v>2.7123287671232879</v>
      </c>
      <c r="AJ819" s="16">
        <f t="shared" si="50"/>
        <v>5.0027397260273974</v>
      </c>
      <c r="AK819" s="19">
        <v>9.2499999999999999E-2</v>
      </c>
      <c r="AL819" s="16">
        <f t="shared" si="49"/>
        <v>2.7123287671232879</v>
      </c>
      <c r="AM819" s="16">
        <f t="shared" si="51"/>
        <v>5.0027397260273974</v>
      </c>
      <c r="AN819" s="19">
        <v>9.2499999999999999E-2</v>
      </c>
      <c r="AO819" t="s">
        <v>721</v>
      </c>
      <c r="AP819" t="s">
        <v>722</v>
      </c>
      <c r="AQ819" s="20">
        <v>46234</v>
      </c>
    </row>
    <row r="820" spans="1:43" x14ac:dyDescent="0.3">
      <c r="A820" t="s">
        <v>1977</v>
      </c>
      <c r="B820" t="s">
        <v>1978</v>
      </c>
      <c r="C820">
        <v>1</v>
      </c>
      <c r="D820" t="s">
        <v>255</v>
      </c>
      <c r="E820" t="s">
        <v>716</v>
      </c>
      <c r="F820" t="s">
        <v>717</v>
      </c>
      <c r="G820" t="s">
        <v>228</v>
      </c>
      <c r="H820" t="s">
        <v>218</v>
      </c>
      <c r="I820" t="s">
        <v>35</v>
      </c>
      <c r="J820" t="s">
        <v>718</v>
      </c>
      <c r="K820" t="s">
        <v>228</v>
      </c>
      <c r="L820" t="s">
        <v>719</v>
      </c>
      <c r="M820" t="s">
        <v>720</v>
      </c>
      <c r="N820">
        <v>1</v>
      </c>
      <c r="O820">
        <v>1</v>
      </c>
      <c r="P820">
        <v>1</v>
      </c>
      <c r="Q820">
        <v>0</v>
      </c>
      <c r="R820">
        <v>1</v>
      </c>
      <c r="S820">
        <v>1</v>
      </c>
      <c r="T820">
        <v>1</v>
      </c>
      <c r="U820">
        <v>0</v>
      </c>
      <c r="V820">
        <v>0</v>
      </c>
      <c r="W820" s="1">
        <v>164000000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164000000</v>
      </c>
      <c r="AF820" s="17">
        <v>45416</v>
      </c>
      <c r="AG820" s="17">
        <v>46511</v>
      </c>
      <c r="AH820" s="1">
        <v>164000000</v>
      </c>
      <c r="AI820" s="16">
        <f t="shared" si="48"/>
        <v>0.75890410958904109</v>
      </c>
      <c r="AJ820" s="16">
        <f t="shared" si="50"/>
        <v>3</v>
      </c>
      <c r="AK820" s="19">
        <v>8.7499999999999994E-2</v>
      </c>
      <c r="AL820" s="16">
        <f t="shared" si="49"/>
        <v>0.75890410958904109</v>
      </c>
      <c r="AM820" s="16">
        <f t="shared" si="51"/>
        <v>3</v>
      </c>
      <c r="AN820" s="19">
        <v>8.7499999999999994E-2</v>
      </c>
      <c r="AO820" t="s">
        <v>721</v>
      </c>
      <c r="AP820" t="s">
        <v>722</v>
      </c>
      <c r="AQ820" s="20">
        <v>46234</v>
      </c>
    </row>
    <row r="821" spans="1:43" x14ac:dyDescent="0.3">
      <c r="A821" t="s">
        <v>1979</v>
      </c>
      <c r="B821" t="s">
        <v>1980</v>
      </c>
      <c r="C821">
        <v>1</v>
      </c>
      <c r="D821" t="s">
        <v>255</v>
      </c>
      <c r="E821" t="s">
        <v>716</v>
      </c>
      <c r="F821" t="s">
        <v>717</v>
      </c>
      <c r="G821" t="s">
        <v>203</v>
      </c>
      <c r="H821" t="s">
        <v>218</v>
      </c>
      <c r="I821" t="s">
        <v>210</v>
      </c>
      <c r="J821" t="s">
        <v>718</v>
      </c>
      <c r="K821" t="s">
        <v>755</v>
      </c>
      <c r="L821" t="s">
        <v>719</v>
      </c>
      <c r="M821" t="s">
        <v>720</v>
      </c>
      <c r="N821">
        <v>1</v>
      </c>
      <c r="O821">
        <v>1</v>
      </c>
      <c r="P821">
        <v>1</v>
      </c>
      <c r="Q821">
        <v>0</v>
      </c>
      <c r="R821">
        <v>0</v>
      </c>
      <c r="S821">
        <v>1</v>
      </c>
      <c r="T821">
        <v>1</v>
      </c>
      <c r="U821">
        <v>1</v>
      </c>
      <c r="V821">
        <v>0</v>
      </c>
      <c r="W821" s="1">
        <v>150000000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150000000</v>
      </c>
      <c r="AF821" s="17">
        <v>45425</v>
      </c>
      <c r="AG821" s="17">
        <v>47251</v>
      </c>
      <c r="AH821" s="1">
        <v>150000000</v>
      </c>
      <c r="AI821" s="16">
        <f t="shared" si="48"/>
        <v>2.7863013698630139</v>
      </c>
      <c r="AJ821" s="16">
        <f t="shared" si="50"/>
        <v>5.0027397260273974</v>
      </c>
      <c r="AK821" s="19">
        <v>9.2499999999999999E-2</v>
      </c>
      <c r="AL821" s="16">
        <f t="shared" si="49"/>
        <v>2.7863013698630139</v>
      </c>
      <c r="AM821" s="16">
        <f t="shared" si="51"/>
        <v>5.0027397260273974</v>
      </c>
      <c r="AN821" s="19">
        <v>9.2499999999999999E-2</v>
      </c>
      <c r="AO821" t="s">
        <v>721</v>
      </c>
      <c r="AP821" t="s">
        <v>722</v>
      </c>
      <c r="AQ821" s="20">
        <v>46234</v>
      </c>
    </row>
    <row r="822" spans="1:43" x14ac:dyDescent="0.3">
      <c r="A822" t="s">
        <v>1981</v>
      </c>
      <c r="B822" t="s">
        <v>1982</v>
      </c>
      <c r="C822">
        <v>1</v>
      </c>
      <c r="D822" t="s">
        <v>255</v>
      </c>
      <c r="E822" t="s">
        <v>716</v>
      </c>
      <c r="F822" t="s">
        <v>717</v>
      </c>
      <c r="G822" t="s">
        <v>220</v>
      </c>
      <c r="H822" t="s">
        <v>218</v>
      </c>
      <c r="I822" t="s">
        <v>210</v>
      </c>
      <c r="J822" t="s">
        <v>718</v>
      </c>
      <c r="K822" t="s">
        <v>1983</v>
      </c>
      <c r="L822" t="s">
        <v>719</v>
      </c>
      <c r="M822" t="s">
        <v>720</v>
      </c>
      <c r="N822">
        <v>1</v>
      </c>
      <c r="O822">
        <v>1</v>
      </c>
      <c r="P822">
        <v>1</v>
      </c>
      <c r="Q822">
        <v>0</v>
      </c>
      <c r="R822">
        <v>0</v>
      </c>
      <c r="S822">
        <v>1</v>
      </c>
      <c r="T822">
        <v>1</v>
      </c>
      <c r="U822">
        <v>1</v>
      </c>
      <c r="V822">
        <v>0</v>
      </c>
      <c r="W822" s="1">
        <v>1211452.83</v>
      </c>
      <c r="X822" s="1">
        <v>0</v>
      </c>
      <c r="Y822" s="1">
        <v>20533.099999999999</v>
      </c>
      <c r="Z822" s="1">
        <v>8625.91</v>
      </c>
      <c r="AA822" s="1">
        <v>0</v>
      </c>
      <c r="AB822" s="1">
        <v>0</v>
      </c>
      <c r="AC822" s="1">
        <v>0</v>
      </c>
      <c r="AD822" s="1">
        <v>0</v>
      </c>
      <c r="AE822" s="1">
        <v>1190919.73</v>
      </c>
      <c r="AF822" s="17">
        <v>45435</v>
      </c>
      <c r="AG822" s="17">
        <v>47991</v>
      </c>
      <c r="AH822" s="1">
        <v>1724780.33</v>
      </c>
      <c r="AI822" s="16">
        <f t="shared" si="48"/>
        <v>4.8136986301369866</v>
      </c>
      <c r="AJ822" s="16">
        <f t="shared" si="50"/>
        <v>7.0027397260273974</v>
      </c>
      <c r="AK822" s="19">
        <v>8.5444000000000006E-2</v>
      </c>
      <c r="AL822" s="16">
        <f t="shared" si="49"/>
        <v>4.8136986301369866</v>
      </c>
      <c r="AM822" s="16">
        <f t="shared" si="51"/>
        <v>7.0027397260273974</v>
      </c>
      <c r="AN822" s="19">
        <v>8.5444000000000006E-2</v>
      </c>
      <c r="AO822" t="s">
        <v>721</v>
      </c>
      <c r="AP822" t="s">
        <v>722</v>
      </c>
      <c r="AQ822" s="20">
        <v>46234</v>
      </c>
    </row>
    <row r="823" spans="1:43" x14ac:dyDescent="0.3">
      <c r="A823" t="s">
        <v>1984</v>
      </c>
      <c r="B823" t="s">
        <v>1985</v>
      </c>
      <c r="C823">
        <v>1</v>
      </c>
      <c r="D823" t="s">
        <v>255</v>
      </c>
      <c r="E823" t="s">
        <v>716</v>
      </c>
      <c r="F823" t="s">
        <v>717</v>
      </c>
      <c r="G823" t="s">
        <v>220</v>
      </c>
      <c r="H823" t="s">
        <v>218</v>
      </c>
      <c r="I823" t="s">
        <v>210</v>
      </c>
      <c r="J823" t="s">
        <v>718</v>
      </c>
      <c r="K823" t="s">
        <v>1986</v>
      </c>
      <c r="L823" t="s">
        <v>719</v>
      </c>
      <c r="M823" t="s">
        <v>720</v>
      </c>
      <c r="N823">
        <v>1</v>
      </c>
      <c r="O823">
        <v>1</v>
      </c>
      <c r="P823">
        <v>1</v>
      </c>
      <c r="Q823">
        <v>0</v>
      </c>
      <c r="R823">
        <v>0</v>
      </c>
      <c r="S823">
        <v>1</v>
      </c>
      <c r="T823">
        <v>1</v>
      </c>
      <c r="U823">
        <v>1</v>
      </c>
      <c r="V823">
        <v>0</v>
      </c>
      <c r="W823" s="1">
        <v>686665.55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686665.55</v>
      </c>
      <c r="AF823" s="17">
        <v>45376</v>
      </c>
      <c r="AG823" s="17">
        <v>46471</v>
      </c>
      <c r="AH823" s="1">
        <v>686665.55</v>
      </c>
      <c r="AI823" s="16">
        <f t="shared" si="48"/>
        <v>0.64931506849315068</v>
      </c>
      <c r="AJ823" s="16">
        <f t="shared" si="50"/>
        <v>3</v>
      </c>
      <c r="AK823" s="19">
        <v>8.7499999999999994E-2</v>
      </c>
      <c r="AL823" s="16">
        <f t="shared" si="49"/>
        <v>0.64931506849315068</v>
      </c>
      <c r="AM823" s="16">
        <f t="shared" si="51"/>
        <v>3</v>
      </c>
      <c r="AN823" s="19">
        <v>8.7499999999999994E-2</v>
      </c>
      <c r="AO823" t="s">
        <v>721</v>
      </c>
      <c r="AP823" t="s">
        <v>722</v>
      </c>
      <c r="AQ823" s="20">
        <v>46234</v>
      </c>
    </row>
    <row r="824" spans="1:43" x14ac:dyDescent="0.3">
      <c r="A824" t="s">
        <v>1987</v>
      </c>
      <c r="B824" t="s">
        <v>1988</v>
      </c>
      <c r="C824">
        <v>1</v>
      </c>
      <c r="D824" t="s">
        <v>255</v>
      </c>
      <c r="E824" t="s">
        <v>716</v>
      </c>
      <c r="F824" t="s">
        <v>717</v>
      </c>
      <c r="G824" t="s">
        <v>220</v>
      </c>
      <c r="H824" t="s">
        <v>218</v>
      </c>
      <c r="I824" t="s">
        <v>210</v>
      </c>
      <c r="J824" t="s">
        <v>718</v>
      </c>
      <c r="K824" t="s">
        <v>1989</v>
      </c>
      <c r="L824" t="s">
        <v>719</v>
      </c>
      <c r="M824" t="s">
        <v>720</v>
      </c>
      <c r="N824">
        <v>1</v>
      </c>
      <c r="O824">
        <v>1</v>
      </c>
      <c r="P824">
        <v>1</v>
      </c>
      <c r="Q824">
        <v>0</v>
      </c>
      <c r="R824">
        <v>0</v>
      </c>
      <c r="S824">
        <v>1</v>
      </c>
      <c r="T824">
        <v>1</v>
      </c>
      <c r="U824">
        <v>1</v>
      </c>
      <c r="V824">
        <v>0</v>
      </c>
      <c r="W824" s="1">
        <v>720959.79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720959.79</v>
      </c>
      <c r="AF824" s="17">
        <v>45376</v>
      </c>
      <c r="AG824" s="17">
        <v>46471</v>
      </c>
      <c r="AH824" s="1">
        <v>720959.79</v>
      </c>
      <c r="AI824" s="16">
        <f t="shared" si="48"/>
        <v>0.64931506849315068</v>
      </c>
      <c r="AJ824" s="16">
        <f t="shared" si="50"/>
        <v>3</v>
      </c>
      <c r="AK824" s="19">
        <v>8.7499999999999994E-2</v>
      </c>
      <c r="AL824" s="16">
        <f t="shared" si="49"/>
        <v>0.64931506849315068</v>
      </c>
      <c r="AM824" s="16">
        <f t="shared" si="51"/>
        <v>3</v>
      </c>
      <c r="AN824" s="19">
        <v>8.7499999999999994E-2</v>
      </c>
      <c r="AO824" t="s">
        <v>721</v>
      </c>
      <c r="AP824" t="s">
        <v>722</v>
      </c>
      <c r="AQ824" s="20">
        <v>46234</v>
      </c>
    </row>
    <row r="825" spans="1:43" x14ac:dyDescent="0.3">
      <c r="A825" t="s">
        <v>1990</v>
      </c>
      <c r="B825" t="s">
        <v>1991</v>
      </c>
      <c r="C825">
        <v>1</v>
      </c>
      <c r="D825" t="s">
        <v>255</v>
      </c>
      <c r="E825" t="s">
        <v>716</v>
      </c>
      <c r="F825" t="s">
        <v>717</v>
      </c>
      <c r="G825" t="s">
        <v>220</v>
      </c>
      <c r="H825" t="s">
        <v>218</v>
      </c>
      <c r="I825" t="s">
        <v>210</v>
      </c>
      <c r="J825" t="s">
        <v>718</v>
      </c>
      <c r="K825" t="s">
        <v>1992</v>
      </c>
      <c r="L825" t="s">
        <v>719</v>
      </c>
      <c r="M825" t="s">
        <v>720</v>
      </c>
      <c r="N825">
        <v>1</v>
      </c>
      <c r="O825">
        <v>1</v>
      </c>
      <c r="P825">
        <v>1</v>
      </c>
      <c r="Q825">
        <v>0</v>
      </c>
      <c r="R825">
        <v>0</v>
      </c>
      <c r="S825">
        <v>1</v>
      </c>
      <c r="T825">
        <v>1</v>
      </c>
      <c r="U825">
        <v>1</v>
      </c>
      <c r="V825">
        <v>0</v>
      </c>
      <c r="W825" s="1">
        <v>577901.26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577901.26</v>
      </c>
      <c r="AF825" s="17">
        <v>45376</v>
      </c>
      <c r="AG825" s="17">
        <v>46471</v>
      </c>
      <c r="AH825" s="1">
        <v>577901.26</v>
      </c>
      <c r="AI825" s="16">
        <f t="shared" si="48"/>
        <v>0.64931506849315068</v>
      </c>
      <c r="AJ825" s="16">
        <f t="shared" si="50"/>
        <v>3</v>
      </c>
      <c r="AK825" s="19">
        <v>8.7499999999999994E-2</v>
      </c>
      <c r="AL825" s="16">
        <f t="shared" si="49"/>
        <v>0.64931506849315068</v>
      </c>
      <c r="AM825" s="16">
        <f t="shared" si="51"/>
        <v>3</v>
      </c>
      <c r="AN825" s="19">
        <v>8.7499999999999994E-2</v>
      </c>
      <c r="AO825" t="s">
        <v>721</v>
      </c>
      <c r="AP825" t="s">
        <v>722</v>
      </c>
      <c r="AQ825" s="20">
        <v>46234</v>
      </c>
    </row>
    <row r="826" spans="1:43" x14ac:dyDescent="0.3">
      <c r="A826" t="s">
        <v>1993</v>
      </c>
      <c r="B826" t="s">
        <v>1994</v>
      </c>
      <c r="C826">
        <v>1</v>
      </c>
      <c r="D826" t="s">
        <v>255</v>
      </c>
      <c r="E826" t="s">
        <v>716</v>
      </c>
      <c r="F826" t="s">
        <v>717</v>
      </c>
      <c r="G826" t="s">
        <v>220</v>
      </c>
      <c r="H826" t="s">
        <v>218</v>
      </c>
      <c r="I826" t="s">
        <v>210</v>
      </c>
      <c r="J826" t="s">
        <v>718</v>
      </c>
      <c r="K826" t="s">
        <v>1995</v>
      </c>
      <c r="L826" t="s">
        <v>719</v>
      </c>
      <c r="M826" t="s">
        <v>720</v>
      </c>
      <c r="N826">
        <v>1</v>
      </c>
      <c r="O826">
        <v>1</v>
      </c>
      <c r="P826">
        <v>1</v>
      </c>
      <c r="Q826">
        <v>0</v>
      </c>
      <c r="R826">
        <v>0</v>
      </c>
      <c r="S826">
        <v>1</v>
      </c>
      <c r="T826">
        <v>1</v>
      </c>
      <c r="U826">
        <v>1</v>
      </c>
      <c r="V826">
        <v>0</v>
      </c>
      <c r="W826" s="1">
        <v>758472.39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758472.39</v>
      </c>
      <c r="AF826" s="17">
        <v>45376</v>
      </c>
      <c r="AG826" s="17">
        <v>46471</v>
      </c>
      <c r="AH826" s="1">
        <v>758472.39</v>
      </c>
      <c r="AI826" s="16">
        <f t="shared" si="48"/>
        <v>0.64931506849315068</v>
      </c>
      <c r="AJ826" s="16">
        <f t="shared" si="50"/>
        <v>3</v>
      </c>
      <c r="AK826" s="19">
        <v>8.7499999999999994E-2</v>
      </c>
      <c r="AL826" s="16">
        <f t="shared" si="49"/>
        <v>0.64931506849315068</v>
      </c>
      <c r="AM826" s="16">
        <f t="shared" si="51"/>
        <v>3</v>
      </c>
      <c r="AN826" s="19">
        <v>8.7499999999999994E-2</v>
      </c>
      <c r="AO826" t="s">
        <v>721</v>
      </c>
      <c r="AP826" t="s">
        <v>722</v>
      </c>
      <c r="AQ826" s="20">
        <v>46234</v>
      </c>
    </row>
    <row r="827" spans="1:43" x14ac:dyDescent="0.3">
      <c r="A827" t="s">
        <v>1996</v>
      </c>
      <c r="B827" t="s">
        <v>1997</v>
      </c>
      <c r="C827">
        <v>1</v>
      </c>
      <c r="D827" t="s">
        <v>255</v>
      </c>
      <c r="E827" t="s">
        <v>716</v>
      </c>
      <c r="F827" t="s">
        <v>717</v>
      </c>
      <c r="G827" t="s">
        <v>220</v>
      </c>
      <c r="H827" t="s">
        <v>218</v>
      </c>
      <c r="I827" t="s">
        <v>210</v>
      </c>
      <c r="J827" t="s">
        <v>718</v>
      </c>
      <c r="K827" t="s">
        <v>1998</v>
      </c>
      <c r="L827" t="s">
        <v>719</v>
      </c>
      <c r="M827" t="s">
        <v>720</v>
      </c>
      <c r="N827">
        <v>1</v>
      </c>
      <c r="O827">
        <v>1</v>
      </c>
      <c r="P827">
        <v>1</v>
      </c>
      <c r="Q827">
        <v>0</v>
      </c>
      <c r="R827">
        <v>0</v>
      </c>
      <c r="S827">
        <v>1</v>
      </c>
      <c r="T827">
        <v>1</v>
      </c>
      <c r="U827">
        <v>1</v>
      </c>
      <c r="V827">
        <v>0</v>
      </c>
      <c r="W827" s="1">
        <v>1307638.31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1307638.31</v>
      </c>
      <c r="AF827" s="17">
        <v>45376</v>
      </c>
      <c r="AG827" s="17">
        <v>46471</v>
      </c>
      <c r="AH827" s="1">
        <v>1307638.31</v>
      </c>
      <c r="AI827" s="16">
        <f t="shared" si="48"/>
        <v>0.64931506849315068</v>
      </c>
      <c r="AJ827" s="16">
        <f t="shared" si="50"/>
        <v>3</v>
      </c>
      <c r="AK827" s="19">
        <v>8.7499999999999994E-2</v>
      </c>
      <c r="AL827" s="16">
        <f t="shared" si="49"/>
        <v>0.64931506849315068</v>
      </c>
      <c r="AM827" s="16">
        <f t="shared" si="51"/>
        <v>3</v>
      </c>
      <c r="AN827" s="19">
        <v>8.7499999999999994E-2</v>
      </c>
      <c r="AO827" t="s">
        <v>721</v>
      </c>
      <c r="AP827" t="s">
        <v>722</v>
      </c>
      <c r="AQ827" s="20">
        <v>46234</v>
      </c>
    </row>
    <row r="828" spans="1:43" x14ac:dyDescent="0.3">
      <c r="A828" t="s">
        <v>1999</v>
      </c>
      <c r="B828" t="s">
        <v>2000</v>
      </c>
      <c r="C828">
        <v>1</v>
      </c>
      <c r="D828" t="s">
        <v>255</v>
      </c>
      <c r="E828" t="s">
        <v>716</v>
      </c>
      <c r="F828" t="s">
        <v>717</v>
      </c>
      <c r="G828" t="s">
        <v>220</v>
      </c>
      <c r="H828" t="s">
        <v>218</v>
      </c>
      <c r="I828" t="s">
        <v>210</v>
      </c>
      <c r="J828" t="s">
        <v>718</v>
      </c>
      <c r="K828" t="s">
        <v>2001</v>
      </c>
      <c r="L828" t="s">
        <v>719</v>
      </c>
      <c r="M828" t="s">
        <v>720</v>
      </c>
      <c r="N828">
        <v>1</v>
      </c>
      <c r="O828">
        <v>1</v>
      </c>
      <c r="P828">
        <v>1</v>
      </c>
      <c r="Q828">
        <v>0</v>
      </c>
      <c r="R828">
        <v>0</v>
      </c>
      <c r="S828">
        <v>1</v>
      </c>
      <c r="T828">
        <v>1</v>
      </c>
      <c r="U828">
        <v>1</v>
      </c>
      <c r="V828">
        <v>0</v>
      </c>
      <c r="W828" s="1">
        <v>1763796.18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1763796.18</v>
      </c>
      <c r="AF828" s="17">
        <v>45376</v>
      </c>
      <c r="AG828" s="17">
        <v>46471</v>
      </c>
      <c r="AH828" s="1">
        <v>1763796.18</v>
      </c>
      <c r="AI828" s="16">
        <f t="shared" si="48"/>
        <v>0.64931506849315068</v>
      </c>
      <c r="AJ828" s="16">
        <f t="shared" si="50"/>
        <v>3</v>
      </c>
      <c r="AK828" s="19">
        <v>8.7499999999999994E-2</v>
      </c>
      <c r="AL828" s="16">
        <f t="shared" si="49"/>
        <v>0.64931506849315068</v>
      </c>
      <c r="AM828" s="16">
        <f t="shared" si="51"/>
        <v>3</v>
      </c>
      <c r="AN828" s="19">
        <v>8.7499999999999994E-2</v>
      </c>
      <c r="AO828" t="s">
        <v>721</v>
      </c>
      <c r="AP828" t="s">
        <v>722</v>
      </c>
      <c r="AQ828" s="20">
        <v>46234</v>
      </c>
    </row>
    <row r="829" spans="1:43" x14ac:dyDescent="0.3">
      <c r="A829" t="s">
        <v>2002</v>
      </c>
      <c r="B829" t="s">
        <v>2003</v>
      </c>
      <c r="C829">
        <v>1</v>
      </c>
      <c r="D829" t="s">
        <v>255</v>
      </c>
      <c r="E829" t="s">
        <v>716</v>
      </c>
      <c r="F829" t="s">
        <v>717</v>
      </c>
      <c r="G829" t="s">
        <v>220</v>
      </c>
      <c r="H829" t="s">
        <v>218</v>
      </c>
      <c r="I829" t="s">
        <v>210</v>
      </c>
      <c r="J829" t="s">
        <v>718</v>
      </c>
      <c r="K829" t="s">
        <v>2004</v>
      </c>
      <c r="L829" t="s">
        <v>719</v>
      </c>
      <c r="M829" t="s">
        <v>720</v>
      </c>
      <c r="N829">
        <v>1</v>
      </c>
      <c r="O829">
        <v>1</v>
      </c>
      <c r="P829">
        <v>1</v>
      </c>
      <c r="Q829">
        <v>0</v>
      </c>
      <c r="R829">
        <v>0</v>
      </c>
      <c r="S829">
        <v>1</v>
      </c>
      <c r="T829">
        <v>1</v>
      </c>
      <c r="U829">
        <v>1</v>
      </c>
      <c r="V829">
        <v>0</v>
      </c>
      <c r="W829" s="1">
        <v>1942691.4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1942691.4</v>
      </c>
      <c r="AF829" s="17">
        <v>45376</v>
      </c>
      <c r="AG829" s="17">
        <v>46471</v>
      </c>
      <c r="AH829" s="1">
        <v>1942691.4</v>
      </c>
      <c r="AI829" s="16">
        <f t="shared" si="48"/>
        <v>0.64931506849315068</v>
      </c>
      <c r="AJ829" s="16">
        <f t="shared" si="50"/>
        <v>3</v>
      </c>
      <c r="AK829" s="19">
        <v>8.7499999999999994E-2</v>
      </c>
      <c r="AL829" s="16">
        <f t="shared" si="49"/>
        <v>0.64931506849315068</v>
      </c>
      <c r="AM829" s="16">
        <f t="shared" si="51"/>
        <v>3</v>
      </c>
      <c r="AN829" s="19">
        <v>8.7499999999999994E-2</v>
      </c>
      <c r="AO829" t="s">
        <v>721</v>
      </c>
      <c r="AP829" t="s">
        <v>722</v>
      </c>
      <c r="AQ829" s="20">
        <v>46234</v>
      </c>
    </row>
    <row r="830" spans="1:43" x14ac:dyDescent="0.3">
      <c r="A830" t="s">
        <v>2005</v>
      </c>
      <c r="B830" t="s">
        <v>2006</v>
      </c>
      <c r="C830">
        <v>1</v>
      </c>
      <c r="D830" t="s">
        <v>255</v>
      </c>
      <c r="E830" t="s">
        <v>716</v>
      </c>
      <c r="F830" t="s">
        <v>717</v>
      </c>
      <c r="G830" t="s">
        <v>220</v>
      </c>
      <c r="H830" t="s">
        <v>218</v>
      </c>
      <c r="I830" t="s">
        <v>210</v>
      </c>
      <c r="J830" t="s">
        <v>718</v>
      </c>
      <c r="K830" t="s">
        <v>2007</v>
      </c>
      <c r="L830" t="s">
        <v>719</v>
      </c>
      <c r="M830" t="s">
        <v>720</v>
      </c>
      <c r="N830">
        <v>1</v>
      </c>
      <c r="O830">
        <v>1</v>
      </c>
      <c r="P830">
        <v>1</v>
      </c>
      <c r="Q830">
        <v>0</v>
      </c>
      <c r="R830">
        <v>0</v>
      </c>
      <c r="S830">
        <v>1</v>
      </c>
      <c r="T830">
        <v>1</v>
      </c>
      <c r="U830">
        <v>1</v>
      </c>
      <c r="V830">
        <v>0</v>
      </c>
      <c r="W830" s="1">
        <v>2373776.2999999998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2373776.2999999998</v>
      </c>
      <c r="AF830" s="17">
        <v>45376</v>
      </c>
      <c r="AG830" s="17">
        <v>46471</v>
      </c>
      <c r="AH830" s="1">
        <v>2373776.2999999998</v>
      </c>
      <c r="AI830" s="16">
        <f t="shared" si="48"/>
        <v>0.64931506849315068</v>
      </c>
      <c r="AJ830" s="16">
        <f t="shared" si="50"/>
        <v>3</v>
      </c>
      <c r="AK830" s="19">
        <v>8.7499999999999994E-2</v>
      </c>
      <c r="AL830" s="16">
        <f t="shared" si="49"/>
        <v>0.64931506849315068</v>
      </c>
      <c r="AM830" s="16">
        <f t="shared" si="51"/>
        <v>3</v>
      </c>
      <c r="AN830" s="19">
        <v>8.7499999999999994E-2</v>
      </c>
      <c r="AO830" t="s">
        <v>721</v>
      </c>
      <c r="AP830" t="s">
        <v>722</v>
      </c>
      <c r="AQ830" s="20">
        <v>46234</v>
      </c>
    </row>
    <row r="831" spans="1:43" x14ac:dyDescent="0.3">
      <c r="A831" t="s">
        <v>2008</v>
      </c>
      <c r="B831" t="s">
        <v>2009</v>
      </c>
      <c r="C831">
        <v>1</v>
      </c>
      <c r="D831" t="s">
        <v>255</v>
      </c>
      <c r="E831" t="s">
        <v>716</v>
      </c>
      <c r="F831" t="s">
        <v>717</v>
      </c>
      <c r="G831" t="s">
        <v>220</v>
      </c>
      <c r="H831" t="s">
        <v>218</v>
      </c>
      <c r="I831" t="s">
        <v>210</v>
      </c>
      <c r="J831" t="s">
        <v>718</v>
      </c>
      <c r="K831" t="s">
        <v>2010</v>
      </c>
      <c r="L831" t="s">
        <v>719</v>
      </c>
      <c r="M831" t="s">
        <v>720</v>
      </c>
      <c r="N831">
        <v>1</v>
      </c>
      <c r="O831">
        <v>1</v>
      </c>
      <c r="P831">
        <v>1</v>
      </c>
      <c r="Q831">
        <v>0</v>
      </c>
      <c r="R831">
        <v>0</v>
      </c>
      <c r="S831">
        <v>1</v>
      </c>
      <c r="T831">
        <v>1</v>
      </c>
      <c r="U831">
        <v>1</v>
      </c>
      <c r="V831">
        <v>0</v>
      </c>
      <c r="W831" s="1">
        <v>351016.28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351016.28</v>
      </c>
      <c r="AF831" s="17">
        <v>45376</v>
      </c>
      <c r="AG831" s="17">
        <v>46471</v>
      </c>
      <c r="AH831" s="1">
        <v>351016.28</v>
      </c>
      <c r="AI831" s="16">
        <f t="shared" si="48"/>
        <v>0.64931506849315068</v>
      </c>
      <c r="AJ831" s="16">
        <f t="shared" si="50"/>
        <v>3</v>
      </c>
      <c r="AK831" s="19">
        <v>8.7499999999999994E-2</v>
      </c>
      <c r="AL831" s="16">
        <f t="shared" si="49"/>
        <v>0.64931506849315068</v>
      </c>
      <c r="AM831" s="16">
        <f t="shared" si="51"/>
        <v>3</v>
      </c>
      <c r="AN831" s="19">
        <v>8.7499999999999994E-2</v>
      </c>
      <c r="AO831" t="s">
        <v>721</v>
      </c>
      <c r="AP831" t="s">
        <v>722</v>
      </c>
      <c r="AQ831" s="20">
        <v>46234</v>
      </c>
    </row>
    <row r="832" spans="1:43" x14ac:dyDescent="0.3">
      <c r="A832" t="s">
        <v>2011</v>
      </c>
      <c r="B832" t="s">
        <v>2012</v>
      </c>
      <c r="C832">
        <v>1</v>
      </c>
      <c r="D832" t="s">
        <v>255</v>
      </c>
      <c r="E832" t="s">
        <v>716</v>
      </c>
      <c r="F832" t="s">
        <v>717</v>
      </c>
      <c r="G832" t="s">
        <v>220</v>
      </c>
      <c r="H832" t="s">
        <v>218</v>
      </c>
      <c r="I832" t="s">
        <v>210</v>
      </c>
      <c r="J832" t="s">
        <v>718</v>
      </c>
      <c r="K832" t="s">
        <v>2013</v>
      </c>
      <c r="L832" t="s">
        <v>719</v>
      </c>
      <c r="M832" t="s">
        <v>720</v>
      </c>
      <c r="N832">
        <v>1</v>
      </c>
      <c r="O832">
        <v>1</v>
      </c>
      <c r="P832">
        <v>1</v>
      </c>
      <c r="Q832">
        <v>0</v>
      </c>
      <c r="R832">
        <v>0</v>
      </c>
      <c r="S832">
        <v>1</v>
      </c>
      <c r="T832">
        <v>1</v>
      </c>
      <c r="U832">
        <v>1</v>
      </c>
      <c r="V832">
        <v>0</v>
      </c>
      <c r="W832" s="1">
        <v>1445659.71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1445659.71</v>
      </c>
      <c r="AF832" s="17">
        <v>45376</v>
      </c>
      <c r="AG832" s="17">
        <v>46471</v>
      </c>
      <c r="AH832" s="1">
        <v>1445659.71</v>
      </c>
      <c r="AI832" s="16">
        <f t="shared" si="48"/>
        <v>0.64931506849315068</v>
      </c>
      <c r="AJ832" s="16">
        <f t="shared" si="50"/>
        <v>3</v>
      </c>
      <c r="AK832" s="19">
        <v>8.7499999999999994E-2</v>
      </c>
      <c r="AL832" s="16">
        <f t="shared" si="49"/>
        <v>0.64931506849315068</v>
      </c>
      <c r="AM832" s="16">
        <f t="shared" si="51"/>
        <v>3</v>
      </c>
      <c r="AN832" s="19">
        <v>8.7499999999999994E-2</v>
      </c>
      <c r="AO832" t="s">
        <v>721</v>
      </c>
      <c r="AP832" t="s">
        <v>722</v>
      </c>
      <c r="AQ832" s="20">
        <v>46234</v>
      </c>
    </row>
    <row r="833" spans="1:43" x14ac:dyDescent="0.3">
      <c r="A833" t="s">
        <v>2014</v>
      </c>
      <c r="B833" t="s">
        <v>2015</v>
      </c>
      <c r="C833">
        <v>1</v>
      </c>
      <c r="D833" t="s">
        <v>255</v>
      </c>
      <c r="E833" t="s">
        <v>716</v>
      </c>
      <c r="F833" t="s">
        <v>717</v>
      </c>
      <c r="G833" t="s">
        <v>203</v>
      </c>
      <c r="H833" t="s">
        <v>218</v>
      </c>
      <c r="I833" t="s">
        <v>210</v>
      </c>
      <c r="J833" t="s">
        <v>718</v>
      </c>
      <c r="K833" t="s">
        <v>755</v>
      </c>
      <c r="L833" t="s">
        <v>719</v>
      </c>
      <c r="M833" t="s">
        <v>720</v>
      </c>
      <c r="N833">
        <v>1</v>
      </c>
      <c r="O833">
        <v>1</v>
      </c>
      <c r="P833">
        <v>1</v>
      </c>
      <c r="Q833">
        <v>0</v>
      </c>
      <c r="R833">
        <v>0</v>
      </c>
      <c r="S833">
        <v>1</v>
      </c>
      <c r="T833">
        <v>1</v>
      </c>
      <c r="U833">
        <v>1</v>
      </c>
      <c r="V833">
        <v>0</v>
      </c>
      <c r="W833" s="1">
        <v>200000000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200000000</v>
      </c>
      <c r="AF833" s="17">
        <v>45425</v>
      </c>
      <c r="AG833" s="17">
        <v>47251</v>
      </c>
      <c r="AH833" s="1">
        <v>200000000</v>
      </c>
      <c r="AI833" s="16">
        <f t="shared" si="48"/>
        <v>2.7863013698630139</v>
      </c>
      <c r="AJ833" s="16">
        <f t="shared" si="50"/>
        <v>5.0027397260273974</v>
      </c>
      <c r="AK833" s="19">
        <v>9.2499999999999999E-2</v>
      </c>
      <c r="AL833" s="16">
        <f t="shared" si="49"/>
        <v>2.7863013698630139</v>
      </c>
      <c r="AM833" s="16">
        <f t="shared" si="51"/>
        <v>5.0027397260273974</v>
      </c>
      <c r="AN833" s="19">
        <v>9.2499999999999999E-2</v>
      </c>
      <c r="AO833" t="s">
        <v>721</v>
      </c>
      <c r="AP833" t="s">
        <v>722</v>
      </c>
      <c r="AQ833" s="20">
        <v>46234</v>
      </c>
    </row>
    <row r="834" spans="1:43" x14ac:dyDescent="0.3">
      <c r="A834" t="s">
        <v>2017</v>
      </c>
      <c r="B834" t="s">
        <v>2016</v>
      </c>
      <c r="C834">
        <v>2</v>
      </c>
      <c r="D834" t="s">
        <v>255</v>
      </c>
      <c r="E834" t="s">
        <v>716</v>
      </c>
      <c r="F834" t="s">
        <v>717</v>
      </c>
      <c r="G834" t="s">
        <v>215</v>
      </c>
      <c r="H834" t="s">
        <v>214</v>
      </c>
      <c r="I834" t="s">
        <v>832</v>
      </c>
      <c r="J834" t="s">
        <v>725</v>
      </c>
      <c r="K834" t="s">
        <v>833</v>
      </c>
      <c r="L834" t="s">
        <v>719</v>
      </c>
      <c r="M834" t="s">
        <v>720</v>
      </c>
      <c r="N834">
        <v>1</v>
      </c>
      <c r="O834">
        <v>1</v>
      </c>
      <c r="P834">
        <v>1</v>
      </c>
      <c r="Q834">
        <v>1</v>
      </c>
      <c r="R834">
        <v>1</v>
      </c>
      <c r="S834">
        <v>1</v>
      </c>
      <c r="T834">
        <v>0</v>
      </c>
      <c r="U834">
        <v>0</v>
      </c>
      <c r="V834">
        <v>0</v>
      </c>
      <c r="W834" s="1">
        <v>225970</v>
      </c>
      <c r="X834" s="1">
        <v>0</v>
      </c>
      <c r="Y834" s="1">
        <v>0</v>
      </c>
      <c r="Z834" s="1">
        <v>809.73</v>
      </c>
      <c r="AA834" s="1">
        <v>0</v>
      </c>
      <c r="AB834" s="1">
        <v>0</v>
      </c>
      <c r="AC834" s="1">
        <v>0</v>
      </c>
      <c r="AD834" s="1">
        <v>0</v>
      </c>
      <c r="AE834" s="1">
        <v>225970</v>
      </c>
      <c r="AF834" s="17">
        <v>45455</v>
      </c>
      <c r="AG834" s="17">
        <v>46550</v>
      </c>
      <c r="AH834" s="1">
        <v>225970</v>
      </c>
      <c r="AI834" s="16">
        <f t="shared" si="48"/>
        <v>0.86575342465753424</v>
      </c>
      <c r="AJ834" s="16">
        <f t="shared" si="50"/>
        <v>3</v>
      </c>
      <c r="AK834" s="19">
        <v>4.2999999999999997E-2</v>
      </c>
      <c r="AL834" s="16">
        <f t="shared" si="49"/>
        <v>0.86575342465753424</v>
      </c>
      <c r="AM834" s="16">
        <f t="shared" si="51"/>
        <v>3</v>
      </c>
      <c r="AN834" s="19">
        <v>4.2999999999999997E-2</v>
      </c>
      <c r="AO834" t="s">
        <v>721</v>
      </c>
      <c r="AP834" t="s">
        <v>722</v>
      </c>
      <c r="AQ834" s="20">
        <v>46234</v>
      </c>
    </row>
    <row r="835" spans="1:43" x14ac:dyDescent="0.3">
      <c r="A835" t="s">
        <v>2018</v>
      </c>
      <c r="B835" t="s">
        <v>2016</v>
      </c>
      <c r="C835">
        <v>3</v>
      </c>
      <c r="D835" t="s">
        <v>255</v>
      </c>
      <c r="E835" t="s">
        <v>716</v>
      </c>
      <c r="F835" t="s">
        <v>717</v>
      </c>
      <c r="G835" t="s">
        <v>215</v>
      </c>
      <c r="H835" t="s">
        <v>214</v>
      </c>
      <c r="I835" t="s">
        <v>832</v>
      </c>
      <c r="J835" t="s">
        <v>725</v>
      </c>
      <c r="K835" t="s">
        <v>833</v>
      </c>
      <c r="L835" t="s">
        <v>719</v>
      </c>
      <c r="M835" t="s">
        <v>720</v>
      </c>
      <c r="N835">
        <v>1</v>
      </c>
      <c r="O835">
        <v>1</v>
      </c>
      <c r="P835">
        <v>1</v>
      </c>
      <c r="Q835">
        <v>1</v>
      </c>
      <c r="R835">
        <v>1</v>
      </c>
      <c r="S835">
        <v>1</v>
      </c>
      <c r="T835">
        <v>0</v>
      </c>
      <c r="U835">
        <v>0</v>
      </c>
      <c r="V835">
        <v>0</v>
      </c>
      <c r="W835" s="1">
        <v>1633857.5</v>
      </c>
      <c r="X835" s="1">
        <v>0</v>
      </c>
      <c r="Y835" s="1">
        <v>0</v>
      </c>
      <c r="Z835" s="1">
        <v>6412.89</v>
      </c>
      <c r="AA835" s="1">
        <v>0</v>
      </c>
      <c r="AB835" s="1">
        <v>0</v>
      </c>
      <c r="AC835" s="1">
        <v>0</v>
      </c>
      <c r="AD835" s="1">
        <v>0</v>
      </c>
      <c r="AE835" s="1">
        <v>1633857.5</v>
      </c>
      <c r="AF835" s="17">
        <v>45455</v>
      </c>
      <c r="AG835" s="17">
        <v>46916</v>
      </c>
      <c r="AH835" s="1">
        <v>1633857.5</v>
      </c>
      <c r="AI835" s="16">
        <f t="shared" ref="AI835:AI898" si="52">(AG835-AQ835)/365</f>
        <v>1.8684931506849316</v>
      </c>
      <c r="AJ835" s="16">
        <f t="shared" si="50"/>
        <v>4.0027397260273974</v>
      </c>
      <c r="AK835" s="19">
        <v>4.7100000000000003E-2</v>
      </c>
      <c r="AL835" s="16">
        <f t="shared" ref="AL835:AL898" si="53">(AG835-AQ835)/365</f>
        <v>1.8684931506849316</v>
      </c>
      <c r="AM835" s="16">
        <f t="shared" si="51"/>
        <v>4.0027397260273974</v>
      </c>
      <c r="AN835" s="19">
        <v>4.7100000000000003E-2</v>
      </c>
      <c r="AO835" t="s">
        <v>721</v>
      </c>
      <c r="AP835" t="s">
        <v>722</v>
      </c>
      <c r="AQ835" s="20">
        <v>46234</v>
      </c>
    </row>
    <row r="836" spans="1:43" x14ac:dyDescent="0.3">
      <c r="A836" t="s">
        <v>2019</v>
      </c>
      <c r="B836" t="s">
        <v>2016</v>
      </c>
      <c r="C836">
        <v>4</v>
      </c>
      <c r="D836" t="s">
        <v>255</v>
      </c>
      <c r="E836" t="s">
        <v>716</v>
      </c>
      <c r="F836" t="s">
        <v>717</v>
      </c>
      <c r="G836" t="s">
        <v>215</v>
      </c>
      <c r="H836" t="s">
        <v>214</v>
      </c>
      <c r="I836" t="s">
        <v>832</v>
      </c>
      <c r="J836" t="s">
        <v>725</v>
      </c>
      <c r="K836" t="s">
        <v>833</v>
      </c>
      <c r="L836" t="s">
        <v>719</v>
      </c>
      <c r="M836" t="s">
        <v>720</v>
      </c>
      <c r="N836">
        <v>1</v>
      </c>
      <c r="O836">
        <v>1</v>
      </c>
      <c r="P836">
        <v>1</v>
      </c>
      <c r="Q836">
        <v>1</v>
      </c>
      <c r="R836">
        <v>1</v>
      </c>
      <c r="S836">
        <v>1</v>
      </c>
      <c r="T836">
        <v>0</v>
      </c>
      <c r="U836">
        <v>0</v>
      </c>
      <c r="V836">
        <v>0</v>
      </c>
      <c r="W836" s="1">
        <v>18242652.5</v>
      </c>
      <c r="X836" s="1">
        <v>0</v>
      </c>
      <c r="Y836" s="1">
        <v>0</v>
      </c>
      <c r="Z836" s="1">
        <v>77075.210000000006</v>
      </c>
      <c r="AA836" s="1">
        <v>0</v>
      </c>
      <c r="AB836" s="1">
        <v>0</v>
      </c>
      <c r="AC836" s="1">
        <v>0</v>
      </c>
      <c r="AD836" s="1">
        <v>0</v>
      </c>
      <c r="AE836" s="1">
        <v>18242652.5</v>
      </c>
      <c r="AF836" s="17">
        <v>45455</v>
      </c>
      <c r="AG836" s="17">
        <v>47281</v>
      </c>
      <c r="AH836" s="1">
        <v>18242652.5</v>
      </c>
      <c r="AI836" s="16">
        <f t="shared" si="52"/>
        <v>2.8684931506849316</v>
      </c>
      <c r="AJ836" s="16">
        <f t="shared" ref="AJ836:AJ899" si="54">(AG836-AF836)/365</f>
        <v>5.0027397260273974</v>
      </c>
      <c r="AK836" s="19">
        <v>5.0700000000000002E-2</v>
      </c>
      <c r="AL836" s="16">
        <f t="shared" si="53"/>
        <v>2.8684931506849316</v>
      </c>
      <c r="AM836" s="16">
        <f t="shared" ref="AM836:AM899" si="55">(AG836-AF836)/365</f>
        <v>5.0027397260273974</v>
      </c>
      <c r="AN836" s="19">
        <v>5.0700000000000002E-2</v>
      </c>
      <c r="AO836" t="s">
        <v>721</v>
      </c>
      <c r="AP836" t="s">
        <v>722</v>
      </c>
      <c r="AQ836" s="20">
        <v>46234</v>
      </c>
    </row>
    <row r="837" spans="1:43" x14ac:dyDescent="0.3">
      <c r="A837" t="s">
        <v>2020</v>
      </c>
      <c r="B837" t="s">
        <v>2016</v>
      </c>
      <c r="C837">
        <v>5</v>
      </c>
      <c r="D837" t="s">
        <v>255</v>
      </c>
      <c r="E837" t="s">
        <v>716</v>
      </c>
      <c r="F837" t="s">
        <v>717</v>
      </c>
      <c r="G837" t="s">
        <v>215</v>
      </c>
      <c r="H837" t="s">
        <v>214</v>
      </c>
      <c r="I837" t="s">
        <v>832</v>
      </c>
      <c r="J837" t="s">
        <v>725</v>
      </c>
      <c r="K837" t="s">
        <v>833</v>
      </c>
      <c r="L837" t="s">
        <v>719</v>
      </c>
      <c r="M837" t="s">
        <v>720</v>
      </c>
      <c r="N837">
        <v>1</v>
      </c>
      <c r="O837">
        <v>1</v>
      </c>
      <c r="P837">
        <v>1</v>
      </c>
      <c r="Q837">
        <v>1</v>
      </c>
      <c r="R837">
        <v>1</v>
      </c>
      <c r="S837">
        <v>1</v>
      </c>
      <c r="T837">
        <v>0</v>
      </c>
      <c r="U837">
        <v>0</v>
      </c>
      <c r="V837">
        <v>0</v>
      </c>
      <c r="W837" s="1">
        <v>4552440</v>
      </c>
      <c r="X837" s="1">
        <v>0</v>
      </c>
      <c r="Y837" s="1">
        <v>0</v>
      </c>
      <c r="Z837" s="1">
        <v>20334.23</v>
      </c>
      <c r="AA837" s="1">
        <v>0</v>
      </c>
      <c r="AB837" s="1">
        <v>0</v>
      </c>
      <c r="AC837" s="1">
        <v>0</v>
      </c>
      <c r="AD837" s="1">
        <v>0</v>
      </c>
      <c r="AE837" s="1">
        <v>4552440</v>
      </c>
      <c r="AF837" s="17">
        <v>45455</v>
      </c>
      <c r="AG837" s="17">
        <v>47646</v>
      </c>
      <c r="AH837" s="1">
        <v>4552440</v>
      </c>
      <c r="AI837" s="16">
        <f t="shared" si="52"/>
        <v>3.8684931506849316</v>
      </c>
      <c r="AJ837" s="16">
        <f t="shared" si="54"/>
        <v>6.0027397260273974</v>
      </c>
      <c r="AK837" s="19">
        <v>5.3600000000000002E-2</v>
      </c>
      <c r="AL837" s="16">
        <f t="shared" si="53"/>
        <v>3.8684931506849316</v>
      </c>
      <c r="AM837" s="16">
        <f t="shared" si="55"/>
        <v>6.0027397260273974</v>
      </c>
      <c r="AN837" s="19">
        <v>5.3600000000000002E-2</v>
      </c>
      <c r="AO837" t="s">
        <v>721</v>
      </c>
      <c r="AP837" t="s">
        <v>722</v>
      </c>
      <c r="AQ837" s="20">
        <v>46234</v>
      </c>
    </row>
    <row r="838" spans="1:43" x14ac:dyDescent="0.3">
      <c r="A838" t="s">
        <v>2021</v>
      </c>
      <c r="B838" t="s">
        <v>2016</v>
      </c>
      <c r="C838">
        <v>6</v>
      </c>
      <c r="D838" t="s">
        <v>255</v>
      </c>
      <c r="E838" t="s">
        <v>716</v>
      </c>
      <c r="F838" t="s">
        <v>717</v>
      </c>
      <c r="G838" t="s">
        <v>215</v>
      </c>
      <c r="H838" t="s">
        <v>214</v>
      </c>
      <c r="I838" t="s">
        <v>832</v>
      </c>
      <c r="J838" t="s">
        <v>725</v>
      </c>
      <c r="K838" t="s">
        <v>833</v>
      </c>
      <c r="L838" t="s">
        <v>719</v>
      </c>
      <c r="M838" t="s">
        <v>720</v>
      </c>
      <c r="N838">
        <v>1</v>
      </c>
      <c r="O838">
        <v>1</v>
      </c>
      <c r="P838">
        <v>1</v>
      </c>
      <c r="Q838">
        <v>1</v>
      </c>
      <c r="R838">
        <v>1</v>
      </c>
      <c r="S838">
        <v>1</v>
      </c>
      <c r="T838">
        <v>0</v>
      </c>
      <c r="U838">
        <v>0</v>
      </c>
      <c r="V838">
        <v>0</v>
      </c>
      <c r="W838" s="1">
        <v>53100</v>
      </c>
      <c r="X838" s="1">
        <v>0</v>
      </c>
      <c r="Y838" s="1">
        <v>0</v>
      </c>
      <c r="Z838" s="1">
        <v>249.57</v>
      </c>
      <c r="AA838" s="1">
        <v>0</v>
      </c>
      <c r="AB838" s="1">
        <v>0</v>
      </c>
      <c r="AC838" s="1">
        <v>0</v>
      </c>
      <c r="AD838" s="1">
        <v>0</v>
      </c>
      <c r="AE838" s="1">
        <v>53100</v>
      </c>
      <c r="AF838" s="17">
        <v>45455</v>
      </c>
      <c r="AG838" s="17">
        <v>48011</v>
      </c>
      <c r="AH838" s="1">
        <v>53100</v>
      </c>
      <c r="AI838" s="16">
        <f t="shared" si="52"/>
        <v>4.8684931506849312</v>
      </c>
      <c r="AJ838" s="16">
        <f t="shared" si="54"/>
        <v>7.0027397260273974</v>
      </c>
      <c r="AK838" s="19">
        <v>5.6399999999999999E-2</v>
      </c>
      <c r="AL838" s="16">
        <f t="shared" si="53"/>
        <v>4.8684931506849312</v>
      </c>
      <c r="AM838" s="16">
        <f t="shared" si="55"/>
        <v>7.0027397260273974</v>
      </c>
      <c r="AN838" s="19">
        <v>5.6399999999999999E-2</v>
      </c>
      <c r="AO838" t="s">
        <v>721</v>
      </c>
      <c r="AP838" t="s">
        <v>722</v>
      </c>
      <c r="AQ838" s="20">
        <v>46234</v>
      </c>
    </row>
    <row r="839" spans="1:43" x14ac:dyDescent="0.3">
      <c r="A839" t="s">
        <v>2022</v>
      </c>
      <c r="B839" t="s">
        <v>2023</v>
      </c>
      <c r="C839">
        <v>1</v>
      </c>
      <c r="D839" t="s">
        <v>255</v>
      </c>
      <c r="E839" t="s">
        <v>716</v>
      </c>
      <c r="F839" t="s">
        <v>717</v>
      </c>
      <c r="G839" t="s">
        <v>213</v>
      </c>
      <c r="H839" t="s">
        <v>214</v>
      </c>
      <c r="I839" t="s">
        <v>724</v>
      </c>
      <c r="J839" t="s">
        <v>725</v>
      </c>
      <c r="K839" t="s">
        <v>726</v>
      </c>
      <c r="L839" t="s">
        <v>719</v>
      </c>
      <c r="M839" t="s">
        <v>720</v>
      </c>
      <c r="N839">
        <v>1</v>
      </c>
      <c r="O839">
        <v>1</v>
      </c>
      <c r="P839">
        <v>1</v>
      </c>
      <c r="Q839">
        <v>1</v>
      </c>
      <c r="R839">
        <v>1</v>
      </c>
      <c r="S839">
        <v>1</v>
      </c>
      <c r="T839">
        <v>0</v>
      </c>
      <c r="U839">
        <v>0</v>
      </c>
      <c r="V839">
        <v>0</v>
      </c>
      <c r="W839" s="1">
        <v>4505708.78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4505708.78</v>
      </c>
      <c r="AF839" s="17">
        <v>45455</v>
      </c>
      <c r="AG839" s="17">
        <v>47281</v>
      </c>
      <c r="AH839" s="1">
        <v>4505708.78</v>
      </c>
      <c r="AI839" s="16">
        <f t="shared" si="52"/>
        <v>2.8684931506849316</v>
      </c>
      <c r="AJ839" s="16">
        <f t="shared" si="54"/>
        <v>5.0027397260273974</v>
      </c>
      <c r="AK839" s="19">
        <v>9.2499999999999999E-2</v>
      </c>
      <c r="AL839" s="16">
        <f t="shared" si="53"/>
        <v>2.8684931506849316</v>
      </c>
      <c r="AM839" s="16">
        <f t="shared" si="55"/>
        <v>5.0027397260273974</v>
      </c>
      <c r="AN839" s="19">
        <v>9.2499999999999999E-2</v>
      </c>
      <c r="AO839" t="s">
        <v>721</v>
      </c>
      <c r="AP839" t="s">
        <v>722</v>
      </c>
      <c r="AQ839" s="20">
        <v>46234</v>
      </c>
    </row>
    <row r="840" spans="1:43" x14ac:dyDescent="0.3">
      <c r="A840" t="s">
        <v>2024</v>
      </c>
      <c r="B840" t="s">
        <v>2025</v>
      </c>
      <c r="C840">
        <v>1</v>
      </c>
      <c r="D840" t="s">
        <v>255</v>
      </c>
      <c r="E840" t="s">
        <v>716</v>
      </c>
      <c r="F840" t="s">
        <v>717</v>
      </c>
      <c r="G840" t="s">
        <v>213</v>
      </c>
      <c r="H840" t="s">
        <v>214</v>
      </c>
      <c r="I840" t="s">
        <v>724</v>
      </c>
      <c r="J840" t="s">
        <v>725</v>
      </c>
      <c r="K840" t="s">
        <v>726</v>
      </c>
      <c r="L840" t="s">
        <v>719</v>
      </c>
      <c r="M840" t="s">
        <v>720</v>
      </c>
      <c r="N840">
        <v>1</v>
      </c>
      <c r="O840">
        <v>1</v>
      </c>
      <c r="P840">
        <v>1</v>
      </c>
      <c r="Q840">
        <v>1</v>
      </c>
      <c r="R840">
        <v>1</v>
      </c>
      <c r="S840">
        <v>1</v>
      </c>
      <c r="T840">
        <v>0</v>
      </c>
      <c r="U840">
        <v>0</v>
      </c>
      <c r="V840">
        <v>0</v>
      </c>
      <c r="W840" s="1">
        <v>11400000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11400000</v>
      </c>
      <c r="AF840" s="17">
        <v>45376</v>
      </c>
      <c r="AG840" s="17">
        <v>46471</v>
      </c>
      <c r="AH840" s="1">
        <v>11400000</v>
      </c>
      <c r="AI840" s="16">
        <f t="shared" si="52"/>
        <v>0.64931506849315068</v>
      </c>
      <c r="AJ840" s="16">
        <f t="shared" si="54"/>
        <v>3</v>
      </c>
      <c r="AK840" s="19">
        <v>8.7499999999999994E-2</v>
      </c>
      <c r="AL840" s="16">
        <f t="shared" si="53"/>
        <v>0.64931506849315068</v>
      </c>
      <c r="AM840" s="16">
        <f t="shared" si="55"/>
        <v>3</v>
      </c>
      <c r="AN840" s="19">
        <v>8.7499999999999994E-2</v>
      </c>
      <c r="AO840" t="s">
        <v>721</v>
      </c>
      <c r="AP840" t="s">
        <v>722</v>
      </c>
      <c r="AQ840" s="20">
        <v>46234</v>
      </c>
    </row>
    <row r="841" spans="1:43" x14ac:dyDescent="0.3">
      <c r="A841" t="s">
        <v>2027</v>
      </c>
      <c r="B841" t="s">
        <v>2026</v>
      </c>
      <c r="C841">
        <v>3</v>
      </c>
      <c r="D841" t="s">
        <v>255</v>
      </c>
      <c r="E841" t="s">
        <v>716</v>
      </c>
      <c r="F841" t="s">
        <v>717</v>
      </c>
      <c r="G841" t="s">
        <v>215</v>
      </c>
      <c r="H841" t="s">
        <v>214</v>
      </c>
      <c r="I841" t="s">
        <v>832</v>
      </c>
      <c r="J841" t="s">
        <v>725</v>
      </c>
      <c r="K841" t="s">
        <v>833</v>
      </c>
      <c r="L841" t="s">
        <v>719</v>
      </c>
      <c r="M841" t="s">
        <v>720</v>
      </c>
      <c r="N841">
        <v>1</v>
      </c>
      <c r="O841">
        <v>1</v>
      </c>
      <c r="P841">
        <v>1</v>
      </c>
      <c r="Q841">
        <v>1</v>
      </c>
      <c r="R841">
        <v>1</v>
      </c>
      <c r="S841">
        <v>1</v>
      </c>
      <c r="T841">
        <v>0</v>
      </c>
      <c r="U841">
        <v>0</v>
      </c>
      <c r="V841">
        <v>0</v>
      </c>
      <c r="W841" s="1">
        <v>268597.5</v>
      </c>
      <c r="X841" s="1">
        <v>0</v>
      </c>
      <c r="Y841" s="1">
        <v>0</v>
      </c>
      <c r="Z841" s="1">
        <v>962.47</v>
      </c>
      <c r="AA841" s="1">
        <v>0</v>
      </c>
      <c r="AB841" s="1">
        <v>0</v>
      </c>
      <c r="AC841" s="1">
        <v>0</v>
      </c>
      <c r="AD841" s="1">
        <v>0</v>
      </c>
      <c r="AE841" s="1">
        <v>268597.5</v>
      </c>
      <c r="AF841" s="17">
        <v>45470</v>
      </c>
      <c r="AG841" s="17">
        <v>46565</v>
      </c>
      <c r="AH841" s="1">
        <v>268597.5</v>
      </c>
      <c r="AI841" s="16">
        <f t="shared" si="52"/>
        <v>0.9068493150684932</v>
      </c>
      <c r="AJ841" s="16">
        <f t="shared" si="54"/>
        <v>3</v>
      </c>
      <c r="AK841" s="19">
        <v>4.2999999999999997E-2</v>
      </c>
      <c r="AL841" s="16">
        <f t="shared" si="53"/>
        <v>0.9068493150684932</v>
      </c>
      <c r="AM841" s="16">
        <f t="shared" si="55"/>
        <v>3</v>
      </c>
      <c r="AN841" s="19">
        <v>4.2999999999999997E-2</v>
      </c>
      <c r="AO841" t="s">
        <v>721</v>
      </c>
      <c r="AP841" t="s">
        <v>722</v>
      </c>
      <c r="AQ841" s="20">
        <v>46234</v>
      </c>
    </row>
    <row r="842" spans="1:43" x14ac:dyDescent="0.3">
      <c r="A842" t="s">
        <v>2028</v>
      </c>
      <c r="B842" t="s">
        <v>2026</v>
      </c>
      <c r="C842">
        <v>4</v>
      </c>
      <c r="D842" t="s">
        <v>255</v>
      </c>
      <c r="E842" t="s">
        <v>716</v>
      </c>
      <c r="F842" t="s">
        <v>717</v>
      </c>
      <c r="G842" t="s">
        <v>215</v>
      </c>
      <c r="H842" t="s">
        <v>214</v>
      </c>
      <c r="I842" t="s">
        <v>832</v>
      </c>
      <c r="J842" t="s">
        <v>725</v>
      </c>
      <c r="K842" t="s">
        <v>833</v>
      </c>
      <c r="L842" t="s">
        <v>719</v>
      </c>
      <c r="M842" t="s">
        <v>720</v>
      </c>
      <c r="N842">
        <v>1</v>
      </c>
      <c r="O842">
        <v>1</v>
      </c>
      <c r="P842">
        <v>1</v>
      </c>
      <c r="Q842">
        <v>1</v>
      </c>
      <c r="R842">
        <v>1</v>
      </c>
      <c r="S842">
        <v>1</v>
      </c>
      <c r="T842">
        <v>0</v>
      </c>
      <c r="U842">
        <v>0</v>
      </c>
      <c r="V842">
        <v>0</v>
      </c>
      <c r="W842" s="1">
        <v>342495</v>
      </c>
      <c r="X842" s="1">
        <v>0</v>
      </c>
      <c r="Y842" s="1">
        <v>0</v>
      </c>
      <c r="Z842" s="1">
        <v>1344.29</v>
      </c>
      <c r="AA842" s="1">
        <v>0</v>
      </c>
      <c r="AB842" s="1">
        <v>0</v>
      </c>
      <c r="AC842" s="1">
        <v>0</v>
      </c>
      <c r="AD842" s="1">
        <v>0</v>
      </c>
      <c r="AE842" s="1">
        <v>342495</v>
      </c>
      <c r="AF842" s="17">
        <v>45470</v>
      </c>
      <c r="AG842" s="17">
        <v>46931</v>
      </c>
      <c r="AH842" s="1">
        <v>342495</v>
      </c>
      <c r="AI842" s="16">
        <f t="shared" si="52"/>
        <v>1.9095890410958904</v>
      </c>
      <c r="AJ842" s="16">
        <f t="shared" si="54"/>
        <v>4.0027397260273974</v>
      </c>
      <c r="AK842" s="19">
        <v>4.7100000000000003E-2</v>
      </c>
      <c r="AL842" s="16">
        <f t="shared" si="53"/>
        <v>1.9095890410958904</v>
      </c>
      <c r="AM842" s="16">
        <f t="shared" si="55"/>
        <v>4.0027397260273974</v>
      </c>
      <c r="AN842" s="19">
        <v>4.7100000000000003E-2</v>
      </c>
      <c r="AO842" t="s">
        <v>721</v>
      </c>
      <c r="AP842" t="s">
        <v>722</v>
      </c>
      <c r="AQ842" s="20">
        <v>46234</v>
      </c>
    </row>
    <row r="843" spans="1:43" x14ac:dyDescent="0.3">
      <c r="A843" t="s">
        <v>2029</v>
      </c>
      <c r="B843" t="s">
        <v>2026</v>
      </c>
      <c r="C843">
        <v>5</v>
      </c>
      <c r="D843" t="s">
        <v>255</v>
      </c>
      <c r="E843" t="s">
        <v>716</v>
      </c>
      <c r="F843" t="s">
        <v>717</v>
      </c>
      <c r="G843" t="s">
        <v>215</v>
      </c>
      <c r="H843" t="s">
        <v>214</v>
      </c>
      <c r="I843" t="s">
        <v>832</v>
      </c>
      <c r="J843" t="s">
        <v>725</v>
      </c>
      <c r="K843" t="s">
        <v>833</v>
      </c>
      <c r="L843" t="s">
        <v>719</v>
      </c>
      <c r="M843" t="s">
        <v>720</v>
      </c>
      <c r="N843">
        <v>1</v>
      </c>
      <c r="O843">
        <v>1</v>
      </c>
      <c r="P843">
        <v>1</v>
      </c>
      <c r="Q843">
        <v>1</v>
      </c>
      <c r="R843">
        <v>1</v>
      </c>
      <c r="S843">
        <v>1</v>
      </c>
      <c r="T843">
        <v>0</v>
      </c>
      <c r="U843">
        <v>0</v>
      </c>
      <c r="V843">
        <v>0</v>
      </c>
      <c r="W843" s="1">
        <v>327155</v>
      </c>
      <c r="X843" s="1">
        <v>0</v>
      </c>
      <c r="Y843" s="1">
        <v>0</v>
      </c>
      <c r="Z843" s="1">
        <v>1382.23</v>
      </c>
      <c r="AA843" s="1">
        <v>0</v>
      </c>
      <c r="AB843" s="1">
        <v>0</v>
      </c>
      <c r="AC843" s="1">
        <v>0</v>
      </c>
      <c r="AD843" s="1">
        <v>0</v>
      </c>
      <c r="AE843" s="1">
        <v>327155</v>
      </c>
      <c r="AF843" s="17">
        <v>45470</v>
      </c>
      <c r="AG843" s="17">
        <v>47296</v>
      </c>
      <c r="AH843" s="1">
        <v>327155</v>
      </c>
      <c r="AI843" s="16">
        <f t="shared" si="52"/>
        <v>2.9095890410958902</v>
      </c>
      <c r="AJ843" s="16">
        <f t="shared" si="54"/>
        <v>5.0027397260273974</v>
      </c>
      <c r="AK843" s="19">
        <v>5.0700000000000002E-2</v>
      </c>
      <c r="AL843" s="16">
        <f t="shared" si="53"/>
        <v>2.9095890410958902</v>
      </c>
      <c r="AM843" s="16">
        <f t="shared" si="55"/>
        <v>5.0027397260273974</v>
      </c>
      <c r="AN843" s="19">
        <v>5.0700000000000002E-2</v>
      </c>
      <c r="AO843" t="s">
        <v>721</v>
      </c>
      <c r="AP843" t="s">
        <v>722</v>
      </c>
      <c r="AQ843" s="20">
        <v>46234</v>
      </c>
    </row>
    <row r="844" spans="1:43" x14ac:dyDescent="0.3">
      <c r="A844" t="s">
        <v>2030</v>
      </c>
      <c r="B844" t="s">
        <v>2026</v>
      </c>
      <c r="C844">
        <v>6</v>
      </c>
      <c r="D844" t="s">
        <v>255</v>
      </c>
      <c r="E844" t="s">
        <v>716</v>
      </c>
      <c r="F844" t="s">
        <v>717</v>
      </c>
      <c r="G844" t="s">
        <v>215</v>
      </c>
      <c r="H844" t="s">
        <v>214</v>
      </c>
      <c r="I844" t="s">
        <v>832</v>
      </c>
      <c r="J844" t="s">
        <v>725</v>
      </c>
      <c r="K844" t="s">
        <v>833</v>
      </c>
      <c r="L844" t="s">
        <v>719</v>
      </c>
      <c r="M844" t="s">
        <v>720</v>
      </c>
      <c r="N844">
        <v>1</v>
      </c>
      <c r="O844">
        <v>1</v>
      </c>
      <c r="P844">
        <v>1</v>
      </c>
      <c r="Q844">
        <v>1</v>
      </c>
      <c r="R844">
        <v>1</v>
      </c>
      <c r="S844">
        <v>1</v>
      </c>
      <c r="T844">
        <v>0</v>
      </c>
      <c r="U844">
        <v>0</v>
      </c>
      <c r="V844">
        <v>0</v>
      </c>
      <c r="W844" s="1">
        <v>285117.5</v>
      </c>
      <c r="X844" s="1">
        <v>0</v>
      </c>
      <c r="Y844" s="1">
        <v>0</v>
      </c>
      <c r="Z844" s="1">
        <v>1273.52</v>
      </c>
      <c r="AA844" s="1">
        <v>0</v>
      </c>
      <c r="AB844" s="1">
        <v>0</v>
      </c>
      <c r="AC844" s="1">
        <v>0</v>
      </c>
      <c r="AD844" s="1">
        <v>0</v>
      </c>
      <c r="AE844" s="1">
        <v>285117.5</v>
      </c>
      <c r="AF844" s="17">
        <v>45470</v>
      </c>
      <c r="AG844" s="17">
        <v>47661</v>
      </c>
      <c r="AH844" s="1">
        <v>285117.5</v>
      </c>
      <c r="AI844" s="16">
        <f t="shared" si="52"/>
        <v>3.9095890410958902</v>
      </c>
      <c r="AJ844" s="16">
        <f t="shared" si="54"/>
        <v>6.0027397260273974</v>
      </c>
      <c r="AK844" s="19">
        <v>5.3600000000000002E-2</v>
      </c>
      <c r="AL844" s="16">
        <f t="shared" si="53"/>
        <v>3.9095890410958902</v>
      </c>
      <c r="AM844" s="16">
        <f t="shared" si="55"/>
        <v>6.0027397260273974</v>
      </c>
      <c r="AN844" s="19">
        <v>5.3600000000000002E-2</v>
      </c>
      <c r="AO844" t="s">
        <v>721</v>
      </c>
      <c r="AP844" t="s">
        <v>722</v>
      </c>
      <c r="AQ844" s="20">
        <v>46234</v>
      </c>
    </row>
    <row r="845" spans="1:43" x14ac:dyDescent="0.3">
      <c r="A845" t="s">
        <v>2031</v>
      </c>
      <c r="B845" t="s">
        <v>2026</v>
      </c>
      <c r="C845">
        <v>7</v>
      </c>
      <c r="D845" t="s">
        <v>255</v>
      </c>
      <c r="E845" t="s">
        <v>716</v>
      </c>
      <c r="F845" t="s">
        <v>717</v>
      </c>
      <c r="G845" t="s">
        <v>215</v>
      </c>
      <c r="H845" t="s">
        <v>214</v>
      </c>
      <c r="I845" t="s">
        <v>832</v>
      </c>
      <c r="J845" t="s">
        <v>725</v>
      </c>
      <c r="K845" t="s">
        <v>833</v>
      </c>
      <c r="L845" t="s">
        <v>719</v>
      </c>
      <c r="M845" t="s">
        <v>720</v>
      </c>
      <c r="N845">
        <v>1</v>
      </c>
      <c r="O845">
        <v>1</v>
      </c>
      <c r="P845">
        <v>1</v>
      </c>
      <c r="Q845">
        <v>1</v>
      </c>
      <c r="R845">
        <v>1</v>
      </c>
      <c r="S845">
        <v>1</v>
      </c>
      <c r="T845">
        <v>0</v>
      </c>
      <c r="U845">
        <v>0</v>
      </c>
      <c r="V845">
        <v>0</v>
      </c>
      <c r="W845" s="1">
        <v>234023.5</v>
      </c>
      <c r="X845" s="1">
        <v>0</v>
      </c>
      <c r="Y845" s="1">
        <v>0</v>
      </c>
      <c r="Z845" s="1">
        <v>1099.9100000000001</v>
      </c>
      <c r="AA845" s="1">
        <v>0</v>
      </c>
      <c r="AB845" s="1">
        <v>0</v>
      </c>
      <c r="AC845" s="1">
        <v>0</v>
      </c>
      <c r="AD845" s="1">
        <v>0</v>
      </c>
      <c r="AE845" s="1">
        <v>234023.5</v>
      </c>
      <c r="AF845" s="17">
        <v>45470</v>
      </c>
      <c r="AG845" s="17">
        <v>48026</v>
      </c>
      <c r="AH845" s="1">
        <v>234023.5</v>
      </c>
      <c r="AI845" s="16">
        <f t="shared" si="52"/>
        <v>4.9095890410958907</v>
      </c>
      <c r="AJ845" s="16">
        <f t="shared" si="54"/>
        <v>7.0027397260273974</v>
      </c>
      <c r="AK845" s="19">
        <v>5.6399999999999999E-2</v>
      </c>
      <c r="AL845" s="16">
        <f t="shared" si="53"/>
        <v>4.9095890410958907</v>
      </c>
      <c r="AM845" s="16">
        <f t="shared" si="55"/>
        <v>7.0027397260273974</v>
      </c>
      <c r="AN845" s="19">
        <v>5.6399999999999999E-2</v>
      </c>
      <c r="AO845" t="s">
        <v>721</v>
      </c>
      <c r="AP845" t="s">
        <v>722</v>
      </c>
      <c r="AQ845" s="20">
        <v>46234</v>
      </c>
    </row>
    <row r="846" spans="1:43" x14ac:dyDescent="0.3">
      <c r="A846" t="s">
        <v>2032</v>
      </c>
      <c r="B846" t="s">
        <v>2026</v>
      </c>
      <c r="C846">
        <v>8</v>
      </c>
      <c r="D846" t="s">
        <v>255</v>
      </c>
      <c r="E846" t="s">
        <v>716</v>
      </c>
      <c r="F846" t="s">
        <v>717</v>
      </c>
      <c r="G846" t="s">
        <v>215</v>
      </c>
      <c r="H846" t="s">
        <v>214</v>
      </c>
      <c r="I846" t="s">
        <v>832</v>
      </c>
      <c r="J846" t="s">
        <v>725</v>
      </c>
      <c r="K846" t="s">
        <v>833</v>
      </c>
      <c r="L846" t="s">
        <v>719</v>
      </c>
      <c r="M846" t="s">
        <v>720</v>
      </c>
      <c r="N846">
        <v>1</v>
      </c>
      <c r="O846">
        <v>1</v>
      </c>
      <c r="P846">
        <v>1</v>
      </c>
      <c r="Q846">
        <v>1</v>
      </c>
      <c r="R846">
        <v>1</v>
      </c>
      <c r="S846">
        <v>1</v>
      </c>
      <c r="T846">
        <v>0</v>
      </c>
      <c r="U846">
        <v>0</v>
      </c>
      <c r="V846">
        <v>0</v>
      </c>
      <c r="W846" s="1">
        <v>1039521</v>
      </c>
      <c r="X846" s="1">
        <v>0</v>
      </c>
      <c r="Y846" s="1">
        <v>0</v>
      </c>
      <c r="Z846" s="1">
        <v>5136.97</v>
      </c>
      <c r="AA846" s="1">
        <v>0</v>
      </c>
      <c r="AB846" s="1">
        <v>0</v>
      </c>
      <c r="AC846" s="1">
        <v>0</v>
      </c>
      <c r="AD846" s="1">
        <v>0</v>
      </c>
      <c r="AE846" s="1">
        <v>1039521</v>
      </c>
      <c r="AF846" s="17">
        <v>45470</v>
      </c>
      <c r="AG846" s="17">
        <v>48392</v>
      </c>
      <c r="AH846" s="1">
        <v>1039521</v>
      </c>
      <c r="AI846" s="16">
        <f t="shared" si="52"/>
        <v>5.912328767123288</v>
      </c>
      <c r="AJ846" s="16">
        <f t="shared" si="54"/>
        <v>8.0054794520547947</v>
      </c>
      <c r="AK846" s="19">
        <v>5.9299999999999999E-2</v>
      </c>
      <c r="AL846" s="16">
        <f t="shared" si="53"/>
        <v>5.912328767123288</v>
      </c>
      <c r="AM846" s="16">
        <f t="shared" si="55"/>
        <v>8.0054794520547947</v>
      </c>
      <c r="AN846" s="19">
        <v>5.9299999999999999E-2</v>
      </c>
      <c r="AO846" t="s">
        <v>721</v>
      </c>
      <c r="AP846" t="s">
        <v>722</v>
      </c>
      <c r="AQ846" s="20">
        <v>46234</v>
      </c>
    </row>
    <row r="847" spans="1:43" x14ac:dyDescent="0.3">
      <c r="A847" t="s">
        <v>2033</v>
      </c>
      <c r="B847" t="s">
        <v>2026</v>
      </c>
      <c r="C847">
        <v>9</v>
      </c>
      <c r="D847" t="s">
        <v>255</v>
      </c>
      <c r="E847" t="s">
        <v>716</v>
      </c>
      <c r="F847" t="s">
        <v>717</v>
      </c>
      <c r="G847" t="s">
        <v>215</v>
      </c>
      <c r="H847" t="s">
        <v>214</v>
      </c>
      <c r="I847" t="s">
        <v>832</v>
      </c>
      <c r="J847" t="s">
        <v>725</v>
      </c>
      <c r="K847" t="s">
        <v>833</v>
      </c>
      <c r="L847" t="s">
        <v>719</v>
      </c>
      <c r="M847" t="s">
        <v>720</v>
      </c>
      <c r="N847">
        <v>1</v>
      </c>
      <c r="O847">
        <v>1</v>
      </c>
      <c r="P847">
        <v>1</v>
      </c>
      <c r="Q847">
        <v>1</v>
      </c>
      <c r="R847">
        <v>1</v>
      </c>
      <c r="S847">
        <v>1</v>
      </c>
      <c r="T847">
        <v>0</v>
      </c>
      <c r="U847">
        <v>0</v>
      </c>
      <c r="V847">
        <v>0</v>
      </c>
      <c r="W847" s="1">
        <v>763902.5</v>
      </c>
      <c r="X847" s="1">
        <v>0</v>
      </c>
      <c r="Y847" s="1">
        <v>0</v>
      </c>
      <c r="Z847" s="1">
        <v>3953.2</v>
      </c>
      <c r="AA847" s="1">
        <v>0</v>
      </c>
      <c r="AB847" s="1">
        <v>0</v>
      </c>
      <c r="AC847" s="1">
        <v>0</v>
      </c>
      <c r="AD847" s="1">
        <v>0</v>
      </c>
      <c r="AE847" s="1">
        <v>763902.5</v>
      </c>
      <c r="AF847" s="17">
        <v>45470</v>
      </c>
      <c r="AG847" s="17">
        <v>48757</v>
      </c>
      <c r="AH847" s="1">
        <v>763902.5</v>
      </c>
      <c r="AI847" s="16">
        <f t="shared" si="52"/>
        <v>6.912328767123288</v>
      </c>
      <c r="AJ847" s="16">
        <f t="shared" si="54"/>
        <v>9.0054794520547947</v>
      </c>
      <c r="AK847" s="19">
        <v>6.2100000000000002E-2</v>
      </c>
      <c r="AL847" s="16">
        <f t="shared" si="53"/>
        <v>6.912328767123288</v>
      </c>
      <c r="AM847" s="16">
        <f t="shared" si="55"/>
        <v>9.0054794520547947</v>
      </c>
      <c r="AN847" s="19">
        <v>6.2100000000000002E-2</v>
      </c>
      <c r="AO847" t="s">
        <v>721</v>
      </c>
      <c r="AP847" t="s">
        <v>722</v>
      </c>
      <c r="AQ847" s="20">
        <v>46234</v>
      </c>
    </row>
    <row r="848" spans="1:43" x14ac:dyDescent="0.3">
      <c r="A848" t="s">
        <v>2034</v>
      </c>
      <c r="B848" t="s">
        <v>2035</v>
      </c>
      <c r="C848">
        <v>1</v>
      </c>
      <c r="D848" t="s">
        <v>255</v>
      </c>
      <c r="E848" t="s">
        <v>716</v>
      </c>
      <c r="F848" t="s">
        <v>717</v>
      </c>
      <c r="G848" t="s">
        <v>203</v>
      </c>
      <c r="H848" t="s">
        <v>218</v>
      </c>
      <c r="I848" t="s">
        <v>210</v>
      </c>
      <c r="J848" t="s">
        <v>718</v>
      </c>
      <c r="K848" t="s">
        <v>755</v>
      </c>
      <c r="L848" t="s">
        <v>719</v>
      </c>
      <c r="M848" t="s">
        <v>720</v>
      </c>
      <c r="N848">
        <v>1</v>
      </c>
      <c r="O848">
        <v>1</v>
      </c>
      <c r="P848">
        <v>1</v>
      </c>
      <c r="Q848">
        <v>0</v>
      </c>
      <c r="R848">
        <v>0</v>
      </c>
      <c r="S848">
        <v>1</v>
      </c>
      <c r="T848">
        <v>1</v>
      </c>
      <c r="U848">
        <v>1</v>
      </c>
      <c r="V848">
        <v>0</v>
      </c>
      <c r="W848" s="1">
        <v>100000000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100000000</v>
      </c>
      <c r="AF848" s="17">
        <v>45425</v>
      </c>
      <c r="AG848" s="17">
        <v>47251</v>
      </c>
      <c r="AH848" s="1">
        <v>100000000</v>
      </c>
      <c r="AI848" s="16">
        <f t="shared" si="52"/>
        <v>2.7863013698630139</v>
      </c>
      <c r="AJ848" s="16">
        <f t="shared" si="54"/>
        <v>5.0027397260273974</v>
      </c>
      <c r="AK848" s="19">
        <v>9.2499999999999999E-2</v>
      </c>
      <c r="AL848" s="16">
        <f t="shared" si="53"/>
        <v>2.7863013698630139</v>
      </c>
      <c r="AM848" s="16">
        <f t="shared" si="55"/>
        <v>5.0027397260273974</v>
      </c>
      <c r="AN848" s="19">
        <v>9.2499999999999999E-2</v>
      </c>
      <c r="AO848" t="s">
        <v>721</v>
      </c>
      <c r="AP848" t="s">
        <v>722</v>
      </c>
      <c r="AQ848" s="20">
        <v>46234</v>
      </c>
    </row>
    <row r="849" spans="1:43" x14ac:dyDescent="0.3">
      <c r="A849" t="s">
        <v>2036</v>
      </c>
      <c r="B849" t="s">
        <v>2037</v>
      </c>
      <c r="C849">
        <v>1</v>
      </c>
      <c r="D849" t="s">
        <v>255</v>
      </c>
      <c r="E849" t="s">
        <v>716</v>
      </c>
      <c r="F849" t="s">
        <v>717</v>
      </c>
      <c r="G849" t="s">
        <v>213</v>
      </c>
      <c r="H849" t="s">
        <v>214</v>
      </c>
      <c r="I849" t="s">
        <v>724</v>
      </c>
      <c r="J849" t="s">
        <v>725</v>
      </c>
      <c r="K849" t="s">
        <v>726</v>
      </c>
      <c r="L849" t="s">
        <v>719</v>
      </c>
      <c r="M849" t="s">
        <v>720</v>
      </c>
      <c r="N849">
        <v>1</v>
      </c>
      <c r="O849">
        <v>1</v>
      </c>
      <c r="P849">
        <v>1</v>
      </c>
      <c r="Q849">
        <v>1</v>
      </c>
      <c r="R849">
        <v>1</v>
      </c>
      <c r="S849">
        <v>1</v>
      </c>
      <c r="T849">
        <v>0</v>
      </c>
      <c r="U849">
        <v>0</v>
      </c>
      <c r="V849">
        <v>0</v>
      </c>
      <c r="W849" s="1">
        <v>15000000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15000000</v>
      </c>
      <c r="AF849" s="17">
        <v>45376</v>
      </c>
      <c r="AG849" s="17">
        <v>46471</v>
      </c>
      <c r="AH849" s="1">
        <v>15000000</v>
      </c>
      <c r="AI849" s="16">
        <f t="shared" si="52"/>
        <v>0.64931506849315068</v>
      </c>
      <c r="AJ849" s="16">
        <f t="shared" si="54"/>
        <v>3</v>
      </c>
      <c r="AK849" s="19">
        <v>8.7499999999999994E-2</v>
      </c>
      <c r="AL849" s="16">
        <f t="shared" si="53"/>
        <v>0.64931506849315068</v>
      </c>
      <c r="AM849" s="16">
        <f t="shared" si="55"/>
        <v>3</v>
      </c>
      <c r="AN849" s="19">
        <v>8.7499999999999994E-2</v>
      </c>
      <c r="AO849" t="s">
        <v>721</v>
      </c>
      <c r="AP849" t="s">
        <v>722</v>
      </c>
      <c r="AQ849" s="20">
        <v>46234</v>
      </c>
    </row>
    <row r="850" spans="1:43" x14ac:dyDescent="0.3">
      <c r="A850" t="s">
        <v>2038</v>
      </c>
      <c r="B850" t="s">
        <v>2039</v>
      </c>
      <c r="C850">
        <v>1</v>
      </c>
      <c r="D850" t="s">
        <v>255</v>
      </c>
      <c r="E850" t="s">
        <v>716</v>
      </c>
      <c r="F850" t="s">
        <v>717</v>
      </c>
      <c r="G850" t="s">
        <v>220</v>
      </c>
      <c r="H850" t="s">
        <v>218</v>
      </c>
      <c r="I850" t="s">
        <v>210</v>
      </c>
      <c r="J850" t="s">
        <v>718</v>
      </c>
      <c r="K850" t="s">
        <v>2040</v>
      </c>
      <c r="L850" t="s">
        <v>719</v>
      </c>
      <c r="M850" t="s">
        <v>720</v>
      </c>
      <c r="N850">
        <v>1</v>
      </c>
      <c r="O850">
        <v>1</v>
      </c>
      <c r="P850">
        <v>1</v>
      </c>
      <c r="Q850">
        <v>0</v>
      </c>
      <c r="R850">
        <v>0</v>
      </c>
      <c r="S850">
        <v>1</v>
      </c>
      <c r="T850">
        <v>1</v>
      </c>
      <c r="U850">
        <v>1</v>
      </c>
      <c r="V850">
        <v>0</v>
      </c>
      <c r="W850" s="1">
        <v>1078927.69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1078927.69</v>
      </c>
      <c r="AF850" s="17">
        <v>45387</v>
      </c>
      <c r="AG850" s="17">
        <v>46482</v>
      </c>
      <c r="AH850" s="1">
        <v>1078927.69</v>
      </c>
      <c r="AI850" s="16">
        <f t="shared" si="52"/>
        <v>0.67945205479452053</v>
      </c>
      <c r="AJ850" s="16">
        <f t="shared" si="54"/>
        <v>3</v>
      </c>
      <c r="AK850" s="19">
        <v>8.7499999999999994E-2</v>
      </c>
      <c r="AL850" s="16">
        <f t="shared" si="53"/>
        <v>0.67945205479452053</v>
      </c>
      <c r="AM850" s="16">
        <f t="shared" si="55"/>
        <v>3</v>
      </c>
      <c r="AN850" s="19">
        <v>8.7499999999999994E-2</v>
      </c>
      <c r="AO850" t="s">
        <v>721</v>
      </c>
      <c r="AP850" t="s">
        <v>722</v>
      </c>
      <c r="AQ850" s="20">
        <v>46234</v>
      </c>
    </row>
    <row r="851" spans="1:43" x14ac:dyDescent="0.3">
      <c r="A851" t="s">
        <v>2041</v>
      </c>
      <c r="B851" t="s">
        <v>2042</v>
      </c>
      <c r="C851">
        <v>1</v>
      </c>
      <c r="D851" t="s">
        <v>255</v>
      </c>
      <c r="E851" t="s">
        <v>716</v>
      </c>
      <c r="F851" t="s">
        <v>717</v>
      </c>
      <c r="G851" t="s">
        <v>220</v>
      </c>
      <c r="H851" t="s">
        <v>218</v>
      </c>
      <c r="I851" t="s">
        <v>210</v>
      </c>
      <c r="J851" t="s">
        <v>718</v>
      </c>
      <c r="K851" t="s">
        <v>2043</v>
      </c>
      <c r="L851" t="s">
        <v>719</v>
      </c>
      <c r="M851" t="s">
        <v>720</v>
      </c>
      <c r="N851">
        <v>1</v>
      </c>
      <c r="O851">
        <v>1</v>
      </c>
      <c r="P851">
        <v>1</v>
      </c>
      <c r="Q851">
        <v>0</v>
      </c>
      <c r="R851">
        <v>0</v>
      </c>
      <c r="S851">
        <v>1</v>
      </c>
      <c r="T851">
        <v>1</v>
      </c>
      <c r="U851">
        <v>1</v>
      </c>
      <c r="V851">
        <v>0</v>
      </c>
      <c r="W851" s="1">
        <v>1754764.59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1754764.59</v>
      </c>
      <c r="AF851" s="17">
        <v>45387</v>
      </c>
      <c r="AG851" s="17">
        <v>46482</v>
      </c>
      <c r="AH851" s="1">
        <v>1754764.59</v>
      </c>
      <c r="AI851" s="16">
        <f t="shared" si="52"/>
        <v>0.67945205479452053</v>
      </c>
      <c r="AJ851" s="16">
        <f t="shared" si="54"/>
        <v>3</v>
      </c>
      <c r="AK851" s="19">
        <v>8.7499999999999994E-2</v>
      </c>
      <c r="AL851" s="16">
        <f t="shared" si="53"/>
        <v>0.67945205479452053</v>
      </c>
      <c r="AM851" s="16">
        <f t="shared" si="55"/>
        <v>3</v>
      </c>
      <c r="AN851" s="19">
        <v>8.7499999999999994E-2</v>
      </c>
      <c r="AO851" t="s">
        <v>721</v>
      </c>
      <c r="AP851" t="s">
        <v>722</v>
      </c>
      <c r="AQ851" s="20">
        <v>46234</v>
      </c>
    </row>
    <row r="852" spans="1:43" x14ac:dyDescent="0.3">
      <c r="A852" t="s">
        <v>2044</v>
      </c>
      <c r="B852" t="s">
        <v>2045</v>
      </c>
      <c r="C852">
        <v>1</v>
      </c>
      <c r="D852" t="s">
        <v>255</v>
      </c>
      <c r="E852" t="s">
        <v>716</v>
      </c>
      <c r="F852" t="s">
        <v>717</v>
      </c>
      <c r="G852" t="s">
        <v>220</v>
      </c>
      <c r="H852" t="s">
        <v>218</v>
      </c>
      <c r="I852" t="s">
        <v>210</v>
      </c>
      <c r="J852" t="s">
        <v>718</v>
      </c>
      <c r="K852" t="s">
        <v>2046</v>
      </c>
      <c r="L852" t="s">
        <v>719</v>
      </c>
      <c r="M852" t="s">
        <v>720</v>
      </c>
      <c r="N852">
        <v>1</v>
      </c>
      <c r="O852">
        <v>1</v>
      </c>
      <c r="P852">
        <v>1</v>
      </c>
      <c r="Q852">
        <v>0</v>
      </c>
      <c r="R852">
        <v>0</v>
      </c>
      <c r="S852">
        <v>1</v>
      </c>
      <c r="T852">
        <v>1</v>
      </c>
      <c r="U852">
        <v>1</v>
      </c>
      <c r="V852">
        <v>0</v>
      </c>
      <c r="W852" s="1">
        <v>176856.6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176856.6</v>
      </c>
      <c r="AF852" s="17">
        <v>45387</v>
      </c>
      <c r="AG852" s="17">
        <v>46482</v>
      </c>
      <c r="AH852" s="1">
        <v>176856.6</v>
      </c>
      <c r="AI852" s="16">
        <f t="shared" si="52"/>
        <v>0.67945205479452053</v>
      </c>
      <c r="AJ852" s="16">
        <f t="shared" si="54"/>
        <v>3</v>
      </c>
      <c r="AK852" s="19">
        <v>8.7499999999999994E-2</v>
      </c>
      <c r="AL852" s="16">
        <f t="shared" si="53"/>
        <v>0.67945205479452053</v>
      </c>
      <c r="AM852" s="16">
        <f t="shared" si="55"/>
        <v>3</v>
      </c>
      <c r="AN852" s="19">
        <v>8.7499999999999994E-2</v>
      </c>
      <c r="AO852" t="s">
        <v>721</v>
      </c>
      <c r="AP852" t="s">
        <v>722</v>
      </c>
      <c r="AQ852" s="20">
        <v>46234</v>
      </c>
    </row>
    <row r="853" spans="1:43" x14ac:dyDescent="0.3">
      <c r="A853" t="s">
        <v>2047</v>
      </c>
      <c r="B853" t="s">
        <v>2048</v>
      </c>
      <c r="C853">
        <v>1</v>
      </c>
      <c r="D853" t="s">
        <v>255</v>
      </c>
      <c r="E853" t="s">
        <v>716</v>
      </c>
      <c r="F853" t="s">
        <v>717</v>
      </c>
      <c r="G853" t="s">
        <v>220</v>
      </c>
      <c r="H853" t="s">
        <v>218</v>
      </c>
      <c r="I853" t="s">
        <v>210</v>
      </c>
      <c r="J853" t="s">
        <v>718</v>
      </c>
      <c r="K853" t="s">
        <v>2049</v>
      </c>
      <c r="L853" t="s">
        <v>719</v>
      </c>
      <c r="M853" t="s">
        <v>720</v>
      </c>
      <c r="N853">
        <v>1</v>
      </c>
      <c r="O853">
        <v>1</v>
      </c>
      <c r="P853">
        <v>1</v>
      </c>
      <c r="Q853">
        <v>0</v>
      </c>
      <c r="R853">
        <v>0</v>
      </c>
      <c r="S853">
        <v>1</v>
      </c>
      <c r="T853">
        <v>1</v>
      </c>
      <c r="U853">
        <v>1</v>
      </c>
      <c r="V853">
        <v>0</v>
      </c>
      <c r="W853" s="1">
        <v>572989.93999999994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572989.93999999994</v>
      </c>
      <c r="AF853" s="17">
        <v>45387</v>
      </c>
      <c r="AG853" s="17">
        <v>46482</v>
      </c>
      <c r="AH853" s="1">
        <v>572989.93999999994</v>
      </c>
      <c r="AI853" s="16">
        <f t="shared" si="52"/>
        <v>0.67945205479452053</v>
      </c>
      <c r="AJ853" s="16">
        <f t="shared" si="54"/>
        <v>3</v>
      </c>
      <c r="AK853" s="19">
        <v>8.7499999999999994E-2</v>
      </c>
      <c r="AL853" s="16">
        <f t="shared" si="53"/>
        <v>0.67945205479452053</v>
      </c>
      <c r="AM853" s="16">
        <f t="shared" si="55"/>
        <v>3</v>
      </c>
      <c r="AN853" s="19">
        <v>8.7499999999999994E-2</v>
      </c>
      <c r="AO853" t="s">
        <v>721</v>
      </c>
      <c r="AP853" t="s">
        <v>722</v>
      </c>
      <c r="AQ853" s="20">
        <v>46234</v>
      </c>
    </row>
    <row r="854" spans="1:43" x14ac:dyDescent="0.3">
      <c r="A854" t="s">
        <v>2050</v>
      </c>
      <c r="B854" t="s">
        <v>2051</v>
      </c>
      <c r="C854">
        <v>1</v>
      </c>
      <c r="D854" t="s">
        <v>255</v>
      </c>
      <c r="E854" t="s">
        <v>716</v>
      </c>
      <c r="F854" t="s">
        <v>717</v>
      </c>
      <c r="G854" t="s">
        <v>220</v>
      </c>
      <c r="H854" t="s">
        <v>218</v>
      </c>
      <c r="I854" t="s">
        <v>210</v>
      </c>
      <c r="J854" t="s">
        <v>718</v>
      </c>
      <c r="K854" t="s">
        <v>2052</v>
      </c>
      <c r="L854" t="s">
        <v>719</v>
      </c>
      <c r="M854" t="s">
        <v>720</v>
      </c>
      <c r="N854">
        <v>1</v>
      </c>
      <c r="O854">
        <v>1</v>
      </c>
      <c r="P854">
        <v>1</v>
      </c>
      <c r="Q854">
        <v>0</v>
      </c>
      <c r="R854">
        <v>0</v>
      </c>
      <c r="S854">
        <v>1</v>
      </c>
      <c r="T854">
        <v>1</v>
      </c>
      <c r="U854">
        <v>1</v>
      </c>
      <c r="V854">
        <v>0</v>
      </c>
      <c r="W854" s="1">
        <v>4368725.49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4368725.49</v>
      </c>
      <c r="AF854" s="17">
        <v>45387</v>
      </c>
      <c r="AG854" s="17">
        <v>46482</v>
      </c>
      <c r="AH854" s="1">
        <v>4368725.49</v>
      </c>
      <c r="AI854" s="16">
        <f t="shared" si="52"/>
        <v>0.67945205479452053</v>
      </c>
      <c r="AJ854" s="16">
        <f t="shared" si="54"/>
        <v>3</v>
      </c>
      <c r="AK854" s="19">
        <v>8.7499999999999994E-2</v>
      </c>
      <c r="AL854" s="16">
        <f t="shared" si="53"/>
        <v>0.67945205479452053</v>
      </c>
      <c r="AM854" s="16">
        <f t="shared" si="55"/>
        <v>3</v>
      </c>
      <c r="AN854" s="19">
        <v>8.7499999999999994E-2</v>
      </c>
      <c r="AO854" t="s">
        <v>721</v>
      </c>
      <c r="AP854" t="s">
        <v>722</v>
      </c>
      <c r="AQ854" s="20">
        <v>46234</v>
      </c>
    </row>
    <row r="855" spans="1:43" x14ac:dyDescent="0.3">
      <c r="A855" t="s">
        <v>2053</v>
      </c>
      <c r="B855" t="s">
        <v>2054</v>
      </c>
      <c r="C855">
        <v>1</v>
      </c>
      <c r="D855" t="s">
        <v>255</v>
      </c>
      <c r="E855" t="s">
        <v>716</v>
      </c>
      <c r="F855" t="s">
        <v>717</v>
      </c>
      <c r="G855" t="s">
        <v>220</v>
      </c>
      <c r="H855" t="s">
        <v>218</v>
      </c>
      <c r="I855" t="s">
        <v>210</v>
      </c>
      <c r="J855" t="s">
        <v>718</v>
      </c>
      <c r="K855" t="s">
        <v>2055</v>
      </c>
      <c r="L855" t="s">
        <v>719</v>
      </c>
      <c r="M855" t="s">
        <v>720</v>
      </c>
      <c r="N855">
        <v>1</v>
      </c>
      <c r="O855">
        <v>1</v>
      </c>
      <c r="P855">
        <v>1</v>
      </c>
      <c r="Q855">
        <v>0</v>
      </c>
      <c r="R855">
        <v>0</v>
      </c>
      <c r="S855">
        <v>1</v>
      </c>
      <c r="T855">
        <v>1</v>
      </c>
      <c r="U855">
        <v>1</v>
      </c>
      <c r="V855">
        <v>0</v>
      </c>
      <c r="W855" s="1">
        <v>2937151.34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2937151.34</v>
      </c>
      <c r="AF855" s="17">
        <v>45387</v>
      </c>
      <c r="AG855" s="17">
        <v>46482</v>
      </c>
      <c r="AH855" s="1">
        <v>2937151.34</v>
      </c>
      <c r="AI855" s="16">
        <f t="shared" si="52"/>
        <v>0.67945205479452053</v>
      </c>
      <c r="AJ855" s="16">
        <f t="shared" si="54"/>
        <v>3</v>
      </c>
      <c r="AK855" s="19">
        <v>8.7499999999999994E-2</v>
      </c>
      <c r="AL855" s="16">
        <f t="shared" si="53"/>
        <v>0.67945205479452053</v>
      </c>
      <c r="AM855" s="16">
        <f t="shared" si="55"/>
        <v>3</v>
      </c>
      <c r="AN855" s="19">
        <v>8.7499999999999994E-2</v>
      </c>
      <c r="AO855" t="s">
        <v>721</v>
      </c>
      <c r="AP855" t="s">
        <v>722</v>
      </c>
      <c r="AQ855" s="20">
        <v>46234</v>
      </c>
    </row>
    <row r="856" spans="1:43" x14ac:dyDescent="0.3">
      <c r="A856" t="s">
        <v>2056</v>
      </c>
      <c r="B856" t="s">
        <v>2057</v>
      </c>
      <c r="C856">
        <v>1</v>
      </c>
      <c r="D856" t="s">
        <v>255</v>
      </c>
      <c r="E856" t="s">
        <v>716</v>
      </c>
      <c r="F856" t="s">
        <v>717</v>
      </c>
      <c r="G856" t="s">
        <v>220</v>
      </c>
      <c r="H856" t="s">
        <v>218</v>
      </c>
      <c r="I856" t="s">
        <v>210</v>
      </c>
      <c r="J856" t="s">
        <v>718</v>
      </c>
      <c r="K856" t="s">
        <v>2058</v>
      </c>
      <c r="L856" t="s">
        <v>719</v>
      </c>
      <c r="M856" t="s">
        <v>720</v>
      </c>
      <c r="N856">
        <v>1</v>
      </c>
      <c r="O856">
        <v>1</v>
      </c>
      <c r="P856">
        <v>1</v>
      </c>
      <c r="Q856">
        <v>0</v>
      </c>
      <c r="R856">
        <v>0</v>
      </c>
      <c r="S856">
        <v>1</v>
      </c>
      <c r="T856">
        <v>1</v>
      </c>
      <c r="U856">
        <v>1</v>
      </c>
      <c r="V856">
        <v>0</v>
      </c>
      <c r="W856" s="1">
        <v>1067430.07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1067430.07</v>
      </c>
      <c r="AF856" s="17">
        <v>45387</v>
      </c>
      <c r="AG856" s="17">
        <v>46482</v>
      </c>
      <c r="AH856" s="1">
        <v>1067430.07</v>
      </c>
      <c r="AI856" s="16">
        <f t="shared" si="52"/>
        <v>0.67945205479452053</v>
      </c>
      <c r="AJ856" s="16">
        <f t="shared" si="54"/>
        <v>3</v>
      </c>
      <c r="AK856" s="19">
        <v>8.7499999999999994E-2</v>
      </c>
      <c r="AL856" s="16">
        <f t="shared" si="53"/>
        <v>0.67945205479452053</v>
      </c>
      <c r="AM856" s="16">
        <f t="shared" si="55"/>
        <v>3</v>
      </c>
      <c r="AN856" s="19">
        <v>8.7499999999999994E-2</v>
      </c>
      <c r="AO856" t="s">
        <v>721</v>
      </c>
      <c r="AP856" t="s">
        <v>722</v>
      </c>
      <c r="AQ856" s="20">
        <v>46234</v>
      </c>
    </row>
    <row r="857" spans="1:43" x14ac:dyDescent="0.3">
      <c r="A857" t="s">
        <v>2059</v>
      </c>
      <c r="B857" t="s">
        <v>2060</v>
      </c>
      <c r="C857">
        <v>1</v>
      </c>
      <c r="D857" t="s">
        <v>255</v>
      </c>
      <c r="E857" t="s">
        <v>716</v>
      </c>
      <c r="F857" t="s">
        <v>717</v>
      </c>
      <c r="G857" t="s">
        <v>220</v>
      </c>
      <c r="H857" t="s">
        <v>218</v>
      </c>
      <c r="I857" t="s">
        <v>210</v>
      </c>
      <c r="J857" t="s">
        <v>718</v>
      </c>
      <c r="K857" t="s">
        <v>2061</v>
      </c>
      <c r="L857" t="s">
        <v>719</v>
      </c>
      <c r="M857" t="s">
        <v>720</v>
      </c>
      <c r="N857">
        <v>1</v>
      </c>
      <c r="O857">
        <v>1</v>
      </c>
      <c r="P857">
        <v>1</v>
      </c>
      <c r="Q857">
        <v>0</v>
      </c>
      <c r="R857">
        <v>0</v>
      </c>
      <c r="S857">
        <v>1</v>
      </c>
      <c r="T857">
        <v>1</v>
      </c>
      <c r="U857">
        <v>1</v>
      </c>
      <c r="V857">
        <v>0</v>
      </c>
      <c r="W857" s="1">
        <v>866274.14</v>
      </c>
      <c r="X857" s="1">
        <v>0</v>
      </c>
      <c r="Y857" s="1">
        <v>66636.47</v>
      </c>
      <c r="Z857" s="1">
        <v>5659.59</v>
      </c>
      <c r="AA857" s="1">
        <v>0</v>
      </c>
      <c r="AB857" s="1">
        <v>0</v>
      </c>
      <c r="AC857" s="1">
        <v>0</v>
      </c>
      <c r="AD857" s="1">
        <v>0</v>
      </c>
      <c r="AE857" s="1">
        <v>799637.67</v>
      </c>
      <c r="AF857" s="17">
        <v>45387</v>
      </c>
      <c r="AG857" s="17">
        <v>46572</v>
      </c>
      <c r="AH857" s="1">
        <v>2398912.9500000002</v>
      </c>
      <c r="AI857" s="16">
        <f t="shared" si="52"/>
        <v>0.92602739726027394</v>
      </c>
      <c r="AJ857" s="16">
        <f t="shared" si="54"/>
        <v>3.2465753424657535</v>
      </c>
      <c r="AK857" s="19">
        <v>7.8398999999999996E-2</v>
      </c>
      <c r="AL857" s="16">
        <f t="shared" si="53"/>
        <v>0.92602739726027394</v>
      </c>
      <c r="AM857" s="16">
        <f t="shared" si="55"/>
        <v>3.2465753424657535</v>
      </c>
      <c r="AN857" s="19">
        <v>7.8398999999999996E-2</v>
      </c>
      <c r="AO857" t="s">
        <v>721</v>
      </c>
      <c r="AP857" t="s">
        <v>722</v>
      </c>
      <c r="AQ857" s="20">
        <v>46234</v>
      </c>
    </row>
    <row r="858" spans="1:43" x14ac:dyDescent="0.3">
      <c r="A858" t="s">
        <v>2062</v>
      </c>
      <c r="B858" t="s">
        <v>2063</v>
      </c>
      <c r="C858">
        <v>1</v>
      </c>
      <c r="D858" t="s">
        <v>255</v>
      </c>
      <c r="E858" t="s">
        <v>716</v>
      </c>
      <c r="F858" t="s">
        <v>717</v>
      </c>
      <c r="G858" t="s">
        <v>220</v>
      </c>
      <c r="H858" t="s">
        <v>218</v>
      </c>
      <c r="I858" t="s">
        <v>210</v>
      </c>
      <c r="J858" t="s">
        <v>718</v>
      </c>
      <c r="K858" t="s">
        <v>2064</v>
      </c>
      <c r="L858" t="s">
        <v>719</v>
      </c>
      <c r="M858" t="s">
        <v>720</v>
      </c>
      <c r="N858">
        <v>1</v>
      </c>
      <c r="O858">
        <v>1</v>
      </c>
      <c r="P858">
        <v>1</v>
      </c>
      <c r="Q858">
        <v>0</v>
      </c>
      <c r="R858">
        <v>0</v>
      </c>
      <c r="S858">
        <v>1</v>
      </c>
      <c r="T858">
        <v>1</v>
      </c>
      <c r="U858">
        <v>1</v>
      </c>
      <c r="V858">
        <v>0</v>
      </c>
      <c r="W858" s="1">
        <v>2584430.94</v>
      </c>
      <c r="X858" s="1">
        <v>0</v>
      </c>
      <c r="Y858" s="1">
        <v>26643.62</v>
      </c>
      <c r="Z858" s="1">
        <v>18319.95</v>
      </c>
      <c r="AA858" s="1">
        <v>0</v>
      </c>
      <c r="AB858" s="1">
        <v>0</v>
      </c>
      <c r="AC858" s="1">
        <v>0</v>
      </c>
      <c r="AD858" s="1">
        <v>0</v>
      </c>
      <c r="AE858" s="1">
        <v>2557787.3199999998</v>
      </c>
      <c r="AF858" s="17">
        <v>45477</v>
      </c>
      <c r="AG858" s="17">
        <v>49129</v>
      </c>
      <c r="AH858" s="1">
        <v>3197234.2</v>
      </c>
      <c r="AI858" s="16">
        <f t="shared" si="52"/>
        <v>7.9315068493150687</v>
      </c>
      <c r="AJ858" s="16">
        <f t="shared" si="54"/>
        <v>10.005479452054795</v>
      </c>
      <c r="AK858" s="19">
        <v>8.5063E-2</v>
      </c>
      <c r="AL858" s="16">
        <f t="shared" si="53"/>
        <v>7.9315068493150687</v>
      </c>
      <c r="AM858" s="16">
        <f t="shared" si="55"/>
        <v>10.005479452054795</v>
      </c>
      <c r="AN858" s="19">
        <v>8.5063E-2</v>
      </c>
      <c r="AO858" t="s">
        <v>721</v>
      </c>
      <c r="AP858" t="s">
        <v>722</v>
      </c>
      <c r="AQ858" s="20">
        <v>46234</v>
      </c>
    </row>
    <row r="859" spans="1:43" x14ac:dyDescent="0.3">
      <c r="A859" t="s">
        <v>2065</v>
      </c>
      <c r="B859" t="s">
        <v>2066</v>
      </c>
      <c r="C859">
        <v>1</v>
      </c>
      <c r="D859" t="s">
        <v>255</v>
      </c>
      <c r="E859" t="s">
        <v>716</v>
      </c>
      <c r="F859" t="s">
        <v>717</v>
      </c>
      <c r="G859" t="s">
        <v>220</v>
      </c>
      <c r="H859" t="s">
        <v>218</v>
      </c>
      <c r="I859" t="s">
        <v>210</v>
      </c>
      <c r="J859" t="s">
        <v>718</v>
      </c>
      <c r="K859" t="s">
        <v>2067</v>
      </c>
      <c r="L859" t="s">
        <v>719</v>
      </c>
      <c r="M859" t="s">
        <v>720</v>
      </c>
      <c r="N859">
        <v>1</v>
      </c>
      <c r="O859">
        <v>1</v>
      </c>
      <c r="P859">
        <v>1</v>
      </c>
      <c r="Q859">
        <v>0</v>
      </c>
      <c r="R859">
        <v>0</v>
      </c>
      <c r="S859">
        <v>1</v>
      </c>
      <c r="T859">
        <v>1</v>
      </c>
      <c r="U859">
        <v>1</v>
      </c>
      <c r="V859">
        <v>0</v>
      </c>
      <c r="W859" s="1">
        <v>153398.82</v>
      </c>
      <c r="X859" s="1">
        <v>0</v>
      </c>
      <c r="Y859" s="1">
        <v>7669.95</v>
      </c>
      <c r="Z859" s="1">
        <v>1083.5999999999999</v>
      </c>
      <c r="AA859" s="1">
        <v>0</v>
      </c>
      <c r="AB859" s="1">
        <v>0</v>
      </c>
      <c r="AC859" s="1">
        <v>0</v>
      </c>
      <c r="AD859" s="1">
        <v>0</v>
      </c>
      <c r="AE859" s="1">
        <v>145728.87</v>
      </c>
      <c r="AF859" s="17">
        <v>45477</v>
      </c>
      <c r="AG859" s="17">
        <v>46787</v>
      </c>
      <c r="AH859" s="1">
        <v>329807.67</v>
      </c>
      <c r="AI859" s="16">
        <f t="shared" si="52"/>
        <v>1.515068493150685</v>
      </c>
      <c r="AJ859" s="16">
        <f t="shared" si="54"/>
        <v>3.5890410958904111</v>
      </c>
      <c r="AK859" s="19">
        <v>8.4766999999999995E-2</v>
      </c>
      <c r="AL859" s="16">
        <f t="shared" si="53"/>
        <v>1.515068493150685</v>
      </c>
      <c r="AM859" s="16">
        <f t="shared" si="55"/>
        <v>3.5890410958904111</v>
      </c>
      <c r="AN859" s="19">
        <v>8.4766999999999995E-2</v>
      </c>
      <c r="AO859" t="s">
        <v>721</v>
      </c>
      <c r="AP859" t="s">
        <v>722</v>
      </c>
      <c r="AQ859" s="20">
        <v>46234</v>
      </c>
    </row>
    <row r="860" spans="1:43" x14ac:dyDescent="0.3">
      <c r="A860" t="s">
        <v>2068</v>
      </c>
      <c r="B860" t="s">
        <v>2069</v>
      </c>
      <c r="C860">
        <v>1</v>
      </c>
      <c r="D860" t="s">
        <v>255</v>
      </c>
      <c r="E860" t="s">
        <v>716</v>
      </c>
      <c r="F860" t="s">
        <v>717</v>
      </c>
      <c r="G860" t="s">
        <v>220</v>
      </c>
      <c r="H860" t="s">
        <v>218</v>
      </c>
      <c r="I860" t="s">
        <v>210</v>
      </c>
      <c r="J860" t="s">
        <v>718</v>
      </c>
      <c r="K860" t="s">
        <v>2070</v>
      </c>
      <c r="L860" t="s">
        <v>719</v>
      </c>
      <c r="M860" t="s">
        <v>720</v>
      </c>
      <c r="N860">
        <v>1</v>
      </c>
      <c r="O860">
        <v>1</v>
      </c>
      <c r="P860">
        <v>1</v>
      </c>
      <c r="Q860">
        <v>0</v>
      </c>
      <c r="R860">
        <v>0</v>
      </c>
      <c r="S860">
        <v>1</v>
      </c>
      <c r="T860">
        <v>1</v>
      </c>
      <c r="U860">
        <v>1</v>
      </c>
      <c r="V860">
        <v>0</v>
      </c>
      <c r="W860" s="1">
        <v>2682413.14</v>
      </c>
      <c r="X860" s="1">
        <v>0</v>
      </c>
      <c r="Y860" s="1">
        <v>27653.74</v>
      </c>
      <c r="Z860" s="1">
        <v>19014.509999999998</v>
      </c>
      <c r="AA860" s="1">
        <v>0</v>
      </c>
      <c r="AB860" s="1">
        <v>0</v>
      </c>
      <c r="AC860" s="1">
        <v>0</v>
      </c>
      <c r="AD860" s="1">
        <v>0</v>
      </c>
      <c r="AE860" s="1">
        <v>2654759.4</v>
      </c>
      <c r="AF860" s="17">
        <v>45477</v>
      </c>
      <c r="AG860" s="17">
        <v>49129</v>
      </c>
      <c r="AH860" s="1">
        <v>3318449.16</v>
      </c>
      <c r="AI860" s="16">
        <f t="shared" si="52"/>
        <v>7.9315068493150687</v>
      </c>
      <c r="AJ860" s="16">
        <f t="shared" si="54"/>
        <v>10.005479452054795</v>
      </c>
      <c r="AK860" s="19">
        <v>8.5063E-2</v>
      </c>
      <c r="AL860" s="16">
        <f t="shared" si="53"/>
        <v>7.9315068493150687</v>
      </c>
      <c r="AM860" s="16">
        <f t="shared" si="55"/>
        <v>10.005479452054795</v>
      </c>
      <c r="AN860" s="19">
        <v>8.5063E-2</v>
      </c>
      <c r="AO860" t="s">
        <v>721</v>
      </c>
      <c r="AP860" t="s">
        <v>722</v>
      </c>
      <c r="AQ860" s="20">
        <v>46234</v>
      </c>
    </row>
    <row r="861" spans="1:43" x14ac:dyDescent="0.3">
      <c r="A861" t="s">
        <v>2071</v>
      </c>
      <c r="B861" t="s">
        <v>2072</v>
      </c>
      <c r="C861">
        <v>1</v>
      </c>
      <c r="D861" t="s">
        <v>255</v>
      </c>
      <c r="E861" t="s">
        <v>716</v>
      </c>
      <c r="F861" t="s">
        <v>717</v>
      </c>
      <c r="G861" t="s">
        <v>220</v>
      </c>
      <c r="H861" t="s">
        <v>218</v>
      </c>
      <c r="I861" t="s">
        <v>210</v>
      </c>
      <c r="J861" t="s">
        <v>718</v>
      </c>
      <c r="K861" t="s">
        <v>2073</v>
      </c>
      <c r="L861" t="s">
        <v>719</v>
      </c>
      <c r="M861" t="s">
        <v>720</v>
      </c>
      <c r="N861">
        <v>1</v>
      </c>
      <c r="O861">
        <v>1</v>
      </c>
      <c r="P861">
        <v>1</v>
      </c>
      <c r="Q861">
        <v>0</v>
      </c>
      <c r="R861">
        <v>0</v>
      </c>
      <c r="S861">
        <v>1</v>
      </c>
      <c r="T861">
        <v>1</v>
      </c>
      <c r="U861">
        <v>1</v>
      </c>
      <c r="V861">
        <v>0</v>
      </c>
      <c r="W861" s="1">
        <v>744761.35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744761.35</v>
      </c>
      <c r="AF861" s="17">
        <v>45387</v>
      </c>
      <c r="AG861" s="17">
        <v>46482</v>
      </c>
      <c r="AH861" s="1">
        <v>744761.35</v>
      </c>
      <c r="AI861" s="16">
        <f t="shared" si="52"/>
        <v>0.67945205479452053</v>
      </c>
      <c r="AJ861" s="16">
        <f t="shared" si="54"/>
        <v>3</v>
      </c>
      <c r="AK861" s="19">
        <v>8.7499999999999994E-2</v>
      </c>
      <c r="AL861" s="16">
        <f t="shared" si="53"/>
        <v>0.67945205479452053</v>
      </c>
      <c r="AM861" s="16">
        <f t="shared" si="55"/>
        <v>3</v>
      </c>
      <c r="AN861" s="19">
        <v>8.7499999999999994E-2</v>
      </c>
      <c r="AO861" t="s">
        <v>721</v>
      </c>
      <c r="AP861" t="s">
        <v>722</v>
      </c>
      <c r="AQ861" s="20">
        <v>46234</v>
      </c>
    </row>
    <row r="862" spans="1:43" x14ac:dyDescent="0.3">
      <c r="A862" t="s">
        <v>2074</v>
      </c>
      <c r="B862" t="s">
        <v>2075</v>
      </c>
      <c r="C862">
        <v>1</v>
      </c>
      <c r="D862" t="s">
        <v>255</v>
      </c>
      <c r="E862" t="s">
        <v>716</v>
      </c>
      <c r="F862" t="s">
        <v>717</v>
      </c>
      <c r="G862" t="s">
        <v>220</v>
      </c>
      <c r="H862" t="s">
        <v>218</v>
      </c>
      <c r="I862" t="s">
        <v>210</v>
      </c>
      <c r="J862" t="s">
        <v>718</v>
      </c>
      <c r="K862" t="s">
        <v>2076</v>
      </c>
      <c r="L862" t="s">
        <v>719</v>
      </c>
      <c r="M862" t="s">
        <v>720</v>
      </c>
      <c r="N862">
        <v>1</v>
      </c>
      <c r="O862">
        <v>1</v>
      </c>
      <c r="P862">
        <v>1</v>
      </c>
      <c r="Q862">
        <v>0</v>
      </c>
      <c r="R862">
        <v>0</v>
      </c>
      <c r="S862">
        <v>1</v>
      </c>
      <c r="T862">
        <v>1</v>
      </c>
      <c r="U862">
        <v>1</v>
      </c>
      <c r="V862">
        <v>0</v>
      </c>
      <c r="W862" s="1">
        <v>682048.12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682048.12</v>
      </c>
      <c r="AF862" s="17">
        <v>45387</v>
      </c>
      <c r="AG862" s="17">
        <v>46482</v>
      </c>
      <c r="AH862" s="1">
        <v>682048.12093628896</v>
      </c>
      <c r="AI862" s="16">
        <f t="shared" si="52"/>
        <v>0.67945205479452053</v>
      </c>
      <c r="AJ862" s="16">
        <f t="shared" si="54"/>
        <v>3</v>
      </c>
      <c r="AK862" s="19">
        <v>8.7499999999999994E-2</v>
      </c>
      <c r="AL862" s="16">
        <f t="shared" si="53"/>
        <v>0.67945205479452053</v>
      </c>
      <c r="AM862" s="16">
        <f t="shared" si="55"/>
        <v>3</v>
      </c>
      <c r="AN862" s="19">
        <v>8.7499999999999994E-2</v>
      </c>
      <c r="AO862" t="s">
        <v>721</v>
      </c>
      <c r="AP862" t="s">
        <v>722</v>
      </c>
      <c r="AQ862" s="20">
        <v>46234</v>
      </c>
    </row>
    <row r="863" spans="1:43" x14ac:dyDescent="0.3">
      <c r="A863" t="s">
        <v>2077</v>
      </c>
      <c r="B863" t="s">
        <v>2078</v>
      </c>
      <c r="C863">
        <v>1</v>
      </c>
      <c r="D863" t="s">
        <v>255</v>
      </c>
      <c r="E863" t="s">
        <v>716</v>
      </c>
      <c r="F863" t="s">
        <v>717</v>
      </c>
      <c r="G863" t="s">
        <v>220</v>
      </c>
      <c r="H863" t="s">
        <v>218</v>
      </c>
      <c r="I863" t="s">
        <v>210</v>
      </c>
      <c r="J863" t="s">
        <v>718</v>
      </c>
      <c r="K863" t="s">
        <v>2079</v>
      </c>
      <c r="L863" t="s">
        <v>719</v>
      </c>
      <c r="M863" t="s">
        <v>720</v>
      </c>
      <c r="N863">
        <v>1</v>
      </c>
      <c r="O863">
        <v>1</v>
      </c>
      <c r="P863">
        <v>1</v>
      </c>
      <c r="Q863">
        <v>0</v>
      </c>
      <c r="R863">
        <v>0</v>
      </c>
      <c r="S863">
        <v>1</v>
      </c>
      <c r="T863">
        <v>1</v>
      </c>
      <c r="U863">
        <v>1</v>
      </c>
      <c r="V863">
        <v>0</v>
      </c>
      <c r="W863" s="1">
        <v>1209796.04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1209796.04</v>
      </c>
      <c r="AF863" s="17">
        <v>45387</v>
      </c>
      <c r="AG863" s="17">
        <v>46482</v>
      </c>
      <c r="AH863" s="1">
        <v>1209796.04</v>
      </c>
      <c r="AI863" s="16">
        <f t="shared" si="52"/>
        <v>0.67945205479452053</v>
      </c>
      <c r="AJ863" s="16">
        <f t="shared" si="54"/>
        <v>3</v>
      </c>
      <c r="AK863" s="19">
        <v>8.7499999999999994E-2</v>
      </c>
      <c r="AL863" s="16">
        <f t="shared" si="53"/>
        <v>0.67945205479452053</v>
      </c>
      <c r="AM863" s="16">
        <f t="shared" si="55"/>
        <v>3</v>
      </c>
      <c r="AN863" s="19">
        <v>8.7499999999999994E-2</v>
      </c>
      <c r="AO863" t="s">
        <v>721</v>
      </c>
      <c r="AP863" t="s">
        <v>722</v>
      </c>
      <c r="AQ863" s="20">
        <v>46234</v>
      </c>
    </row>
    <row r="864" spans="1:43" x14ac:dyDescent="0.3">
      <c r="A864" t="s">
        <v>2080</v>
      </c>
      <c r="B864" t="s">
        <v>2081</v>
      </c>
      <c r="C864">
        <v>1</v>
      </c>
      <c r="D864" t="s">
        <v>255</v>
      </c>
      <c r="E864" t="s">
        <v>716</v>
      </c>
      <c r="F864" t="s">
        <v>717</v>
      </c>
      <c r="G864" t="s">
        <v>203</v>
      </c>
      <c r="H864" t="s">
        <v>218</v>
      </c>
      <c r="I864" t="s">
        <v>210</v>
      </c>
      <c r="J864" t="s">
        <v>718</v>
      </c>
      <c r="K864" t="s">
        <v>755</v>
      </c>
      <c r="L864" t="s">
        <v>719</v>
      </c>
      <c r="M864" t="s">
        <v>720</v>
      </c>
      <c r="N864">
        <v>1</v>
      </c>
      <c r="O864">
        <v>1</v>
      </c>
      <c r="P864">
        <v>1</v>
      </c>
      <c r="Q864">
        <v>0</v>
      </c>
      <c r="R864">
        <v>0</v>
      </c>
      <c r="S864">
        <v>1</v>
      </c>
      <c r="T864">
        <v>1</v>
      </c>
      <c r="U864">
        <v>1</v>
      </c>
      <c r="V864">
        <v>0</v>
      </c>
      <c r="W864" s="1">
        <v>200000000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200000000</v>
      </c>
      <c r="AF864" s="17">
        <v>45425</v>
      </c>
      <c r="AG864" s="17">
        <v>47251</v>
      </c>
      <c r="AH864" s="1">
        <v>200000000</v>
      </c>
      <c r="AI864" s="16">
        <f t="shared" si="52"/>
        <v>2.7863013698630139</v>
      </c>
      <c r="AJ864" s="16">
        <f t="shared" si="54"/>
        <v>5.0027397260273974</v>
      </c>
      <c r="AK864" s="19">
        <v>9.2499999999999999E-2</v>
      </c>
      <c r="AL864" s="16">
        <f t="shared" si="53"/>
        <v>2.7863013698630139</v>
      </c>
      <c r="AM864" s="16">
        <f t="shared" si="55"/>
        <v>5.0027397260273974</v>
      </c>
      <c r="AN864" s="19">
        <v>9.2499999999999999E-2</v>
      </c>
      <c r="AO864" t="s">
        <v>721</v>
      </c>
      <c r="AP864" t="s">
        <v>722</v>
      </c>
      <c r="AQ864" s="20">
        <v>46234</v>
      </c>
    </row>
    <row r="865" spans="1:43" x14ac:dyDescent="0.3">
      <c r="A865" t="s">
        <v>2082</v>
      </c>
      <c r="B865" t="s">
        <v>2083</v>
      </c>
      <c r="C865">
        <v>1</v>
      </c>
      <c r="D865" t="s">
        <v>255</v>
      </c>
      <c r="E865" t="s">
        <v>716</v>
      </c>
      <c r="F865" t="s">
        <v>717</v>
      </c>
      <c r="G865" t="s">
        <v>213</v>
      </c>
      <c r="H865" t="s">
        <v>214</v>
      </c>
      <c r="I865" t="s">
        <v>724</v>
      </c>
      <c r="J865" t="s">
        <v>725</v>
      </c>
      <c r="K865" t="s">
        <v>726</v>
      </c>
      <c r="L865" t="s">
        <v>719</v>
      </c>
      <c r="M865" t="s">
        <v>720</v>
      </c>
      <c r="N865">
        <v>1</v>
      </c>
      <c r="O865">
        <v>1</v>
      </c>
      <c r="P865">
        <v>1</v>
      </c>
      <c r="Q865">
        <v>1</v>
      </c>
      <c r="R865">
        <v>1</v>
      </c>
      <c r="S865">
        <v>1</v>
      </c>
      <c r="T865">
        <v>0</v>
      </c>
      <c r="U865">
        <v>0</v>
      </c>
      <c r="V865">
        <v>0</v>
      </c>
      <c r="W865" s="1">
        <v>15700000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15700000</v>
      </c>
      <c r="AF865" s="17">
        <v>45376</v>
      </c>
      <c r="AG865" s="17">
        <v>46471</v>
      </c>
      <c r="AH865" s="1">
        <v>15700000</v>
      </c>
      <c r="AI865" s="16">
        <f t="shared" si="52"/>
        <v>0.64931506849315068</v>
      </c>
      <c r="AJ865" s="16">
        <f t="shared" si="54"/>
        <v>3</v>
      </c>
      <c r="AK865" s="19">
        <v>8.7499999999999994E-2</v>
      </c>
      <c r="AL865" s="16">
        <f t="shared" si="53"/>
        <v>0.64931506849315068</v>
      </c>
      <c r="AM865" s="16">
        <f t="shared" si="55"/>
        <v>3</v>
      </c>
      <c r="AN865" s="19">
        <v>8.7499999999999994E-2</v>
      </c>
      <c r="AO865" t="s">
        <v>721</v>
      </c>
      <c r="AP865" t="s">
        <v>722</v>
      </c>
      <c r="AQ865" s="20">
        <v>46234</v>
      </c>
    </row>
    <row r="866" spans="1:43" x14ac:dyDescent="0.3">
      <c r="A866" t="s">
        <v>2084</v>
      </c>
      <c r="B866" t="s">
        <v>2085</v>
      </c>
      <c r="C866">
        <v>1</v>
      </c>
      <c r="D866" t="s">
        <v>255</v>
      </c>
      <c r="E866" t="s">
        <v>716</v>
      </c>
      <c r="F866" t="s">
        <v>717</v>
      </c>
      <c r="G866" t="s">
        <v>213</v>
      </c>
      <c r="H866" t="s">
        <v>214</v>
      </c>
      <c r="I866" t="s">
        <v>724</v>
      </c>
      <c r="J866" t="s">
        <v>725</v>
      </c>
      <c r="K866" t="s">
        <v>726</v>
      </c>
      <c r="L866" t="s">
        <v>719</v>
      </c>
      <c r="M866" t="s">
        <v>720</v>
      </c>
      <c r="N866">
        <v>1</v>
      </c>
      <c r="O866">
        <v>1</v>
      </c>
      <c r="P866">
        <v>1</v>
      </c>
      <c r="Q866">
        <v>1</v>
      </c>
      <c r="R866">
        <v>1</v>
      </c>
      <c r="S866">
        <v>1</v>
      </c>
      <c r="T866">
        <v>0</v>
      </c>
      <c r="U866">
        <v>0</v>
      </c>
      <c r="V866">
        <v>0</v>
      </c>
      <c r="W866" s="1">
        <v>5000000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5000000</v>
      </c>
      <c r="AF866" s="17">
        <v>45376</v>
      </c>
      <c r="AG866" s="17">
        <v>46471</v>
      </c>
      <c r="AH866" s="1">
        <v>5000000</v>
      </c>
      <c r="AI866" s="16">
        <f t="shared" si="52"/>
        <v>0.64931506849315068</v>
      </c>
      <c r="AJ866" s="16">
        <f t="shared" si="54"/>
        <v>3</v>
      </c>
      <c r="AK866" s="19">
        <v>8.7499999999999994E-2</v>
      </c>
      <c r="AL866" s="16">
        <f t="shared" si="53"/>
        <v>0.64931506849315068</v>
      </c>
      <c r="AM866" s="16">
        <f t="shared" si="55"/>
        <v>3</v>
      </c>
      <c r="AN866" s="19">
        <v>8.7499999999999994E-2</v>
      </c>
      <c r="AO866" t="s">
        <v>721</v>
      </c>
      <c r="AP866" t="s">
        <v>722</v>
      </c>
      <c r="AQ866" s="20">
        <v>46234</v>
      </c>
    </row>
    <row r="867" spans="1:43" x14ac:dyDescent="0.3">
      <c r="A867" t="s">
        <v>2086</v>
      </c>
      <c r="B867" t="s">
        <v>2087</v>
      </c>
      <c r="C867">
        <v>1</v>
      </c>
      <c r="D867" t="s">
        <v>255</v>
      </c>
      <c r="E867" t="s">
        <v>716</v>
      </c>
      <c r="F867" t="s">
        <v>717</v>
      </c>
      <c r="G867" t="s">
        <v>213</v>
      </c>
      <c r="H867" t="s">
        <v>214</v>
      </c>
      <c r="I867" t="s">
        <v>724</v>
      </c>
      <c r="J867" t="s">
        <v>725</v>
      </c>
      <c r="K867" t="s">
        <v>726</v>
      </c>
      <c r="L867" t="s">
        <v>719</v>
      </c>
      <c r="M867" t="s">
        <v>720</v>
      </c>
      <c r="N867">
        <v>1</v>
      </c>
      <c r="O867">
        <v>1</v>
      </c>
      <c r="P867">
        <v>1</v>
      </c>
      <c r="Q867">
        <v>1</v>
      </c>
      <c r="R867">
        <v>1</v>
      </c>
      <c r="S867">
        <v>1</v>
      </c>
      <c r="T867">
        <v>0</v>
      </c>
      <c r="U867">
        <v>0</v>
      </c>
      <c r="V867">
        <v>0</v>
      </c>
      <c r="W867" s="1">
        <v>20863105.66</v>
      </c>
      <c r="X867" s="1">
        <v>0</v>
      </c>
      <c r="Y867" s="1">
        <v>0</v>
      </c>
      <c r="Z867" s="1">
        <v>912760.87</v>
      </c>
      <c r="AA867" s="1">
        <v>0</v>
      </c>
      <c r="AB867" s="1">
        <v>0</v>
      </c>
      <c r="AC867" s="1">
        <v>0</v>
      </c>
      <c r="AD867" s="1">
        <v>0</v>
      </c>
      <c r="AE867" s="1">
        <v>20863105.66</v>
      </c>
      <c r="AF867" s="17">
        <v>45485</v>
      </c>
      <c r="AG867" s="17">
        <v>46580</v>
      </c>
      <c r="AH867" s="1">
        <v>20863105.66</v>
      </c>
      <c r="AI867" s="16">
        <f t="shared" si="52"/>
        <v>0.94794520547945205</v>
      </c>
      <c r="AJ867" s="16">
        <f t="shared" si="54"/>
        <v>3</v>
      </c>
      <c r="AK867" s="19">
        <v>8.7499999999999994E-2</v>
      </c>
      <c r="AL867" s="16">
        <f t="shared" si="53"/>
        <v>0.94794520547945205</v>
      </c>
      <c r="AM867" s="16">
        <f t="shared" si="55"/>
        <v>3</v>
      </c>
      <c r="AN867" s="19">
        <v>8.7499999999999994E-2</v>
      </c>
      <c r="AO867" t="s">
        <v>721</v>
      </c>
      <c r="AP867" t="s">
        <v>722</v>
      </c>
      <c r="AQ867" s="20">
        <v>46234</v>
      </c>
    </row>
    <row r="868" spans="1:43" x14ac:dyDescent="0.3">
      <c r="A868" t="s">
        <v>2088</v>
      </c>
      <c r="B868" t="s">
        <v>2089</v>
      </c>
      <c r="C868">
        <v>1</v>
      </c>
      <c r="D868" t="s">
        <v>255</v>
      </c>
      <c r="E868" t="s">
        <v>716</v>
      </c>
      <c r="F868" t="s">
        <v>717</v>
      </c>
      <c r="G868" t="s">
        <v>213</v>
      </c>
      <c r="H868" t="s">
        <v>214</v>
      </c>
      <c r="I868" t="s">
        <v>724</v>
      </c>
      <c r="J868" t="s">
        <v>725</v>
      </c>
      <c r="K868" t="s">
        <v>726</v>
      </c>
      <c r="L868" t="s">
        <v>719</v>
      </c>
      <c r="M868" t="s">
        <v>720</v>
      </c>
      <c r="N868">
        <v>1</v>
      </c>
      <c r="O868">
        <v>1</v>
      </c>
      <c r="P868">
        <v>1</v>
      </c>
      <c r="Q868">
        <v>1</v>
      </c>
      <c r="R868">
        <v>1</v>
      </c>
      <c r="S868">
        <v>1</v>
      </c>
      <c r="T868">
        <v>0</v>
      </c>
      <c r="U868">
        <v>0</v>
      </c>
      <c r="V868">
        <v>0</v>
      </c>
      <c r="W868" s="1">
        <v>5000000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5000000</v>
      </c>
      <c r="AF868" s="17">
        <v>45376</v>
      </c>
      <c r="AG868" s="17">
        <v>46471</v>
      </c>
      <c r="AH868" s="1">
        <v>5000000</v>
      </c>
      <c r="AI868" s="16">
        <f t="shared" si="52"/>
        <v>0.64931506849315068</v>
      </c>
      <c r="AJ868" s="16">
        <f t="shared" si="54"/>
        <v>3</v>
      </c>
      <c r="AK868" s="19">
        <v>8.7499999999999994E-2</v>
      </c>
      <c r="AL868" s="16">
        <f t="shared" si="53"/>
        <v>0.64931506849315068</v>
      </c>
      <c r="AM868" s="16">
        <f t="shared" si="55"/>
        <v>3</v>
      </c>
      <c r="AN868" s="19">
        <v>8.7499999999999994E-2</v>
      </c>
      <c r="AO868" t="s">
        <v>721</v>
      </c>
      <c r="AP868" t="s">
        <v>722</v>
      </c>
      <c r="AQ868" s="20">
        <v>46234</v>
      </c>
    </row>
    <row r="869" spans="1:43" x14ac:dyDescent="0.3">
      <c r="A869" t="s">
        <v>2090</v>
      </c>
      <c r="B869" t="s">
        <v>2091</v>
      </c>
      <c r="C869">
        <v>2</v>
      </c>
      <c r="D869" t="s">
        <v>255</v>
      </c>
      <c r="E869" t="s">
        <v>716</v>
      </c>
      <c r="F869" t="s">
        <v>717</v>
      </c>
      <c r="G869" t="s">
        <v>215</v>
      </c>
      <c r="H869" t="s">
        <v>214</v>
      </c>
      <c r="I869" t="s">
        <v>832</v>
      </c>
      <c r="J869" t="s">
        <v>725</v>
      </c>
      <c r="K869" t="s">
        <v>833</v>
      </c>
      <c r="L869" t="s">
        <v>719</v>
      </c>
      <c r="M869" t="s">
        <v>720</v>
      </c>
      <c r="N869">
        <v>1</v>
      </c>
      <c r="O869">
        <v>1</v>
      </c>
      <c r="P869">
        <v>1</v>
      </c>
      <c r="Q869">
        <v>1</v>
      </c>
      <c r="R869">
        <v>1</v>
      </c>
      <c r="S869">
        <v>1</v>
      </c>
      <c r="T869">
        <v>0</v>
      </c>
      <c r="U869">
        <v>0</v>
      </c>
      <c r="V869">
        <v>0</v>
      </c>
      <c r="W869" s="1">
        <v>1463716.25</v>
      </c>
      <c r="X869" s="1">
        <v>0</v>
      </c>
      <c r="Y869" s="1">
        <v>1463716.25</v>
      </c>
      <c r="Z869" s="1">
        <v>4659.5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7">
        <v>45488</v>
      </c>
      <c r="AG869" s="17">
        <v>46218</v>
      </c>
      <c r="AH869" s="1">
        <v>2927432.5</v>
      </c>
      <c r="AI869" s="16">
        <f t="shared" si="52"/>
        <v>-4.3835616438356165E-2</v>
      </c>
      <c r="AJ869" s="16">
        <f t="shared" si="54"/>
        <v>2</v>
      </c>
      <c r="AK869" s="19">
        <v>3.8199999999999998E-2</v>
      </c>
      <c r="AL869" s="16">
        <f t="shared" si="53"/>
        <v>-4.3835616438356165E-2</v>
      </c>
      <c r="AM869" s="16">
        <f t="shared" si="55"/>
        <v>2</v>
      </c>
      <c r="AN869" s="19">
        <v>3.8199999999999998E-2</v>
      </c>
      <c r="AO869" t="s">
        <v>721</v>
      </c>
      <c r="AP869" t="s">
        <v>722</v>
      </c>
      <c r="AQ869" s="20">
        <v>46234</v>
      </c>
    </row>
    <row r="870" spans="1:43" x14ac:dyDescent="0.3">
      <c r="A870" t="s">
        <v>2092</v>
      </c>
      <c r="B870" t="s">
        <v>2091</v>
      </c>
      <c r="C870">
        <v>3</v>
      </c>
      <c r="D870" t="s">
        <v>255</v>
      </c>
      <c r="E870" t="s">
        <v>716</v>
      </c>
      <c r="F870" t="s">
        <v>717</v>
      </c>
      <c r="G870" t="s">
        <v>215</v>
      </c>
      <c r="H870" t="s">
        <v>214</v>
      </c>
      <c r="I870" t="s">
        <v>832</v>
      </c>
      <c r="J870" t="s">
        <v>725</v>
      </c>
      <c r="K870" t="s">
        <v>833</v>
      </c>
      <c r="L870" t="s">
        <v>719</v>
      </c>
      <c r="M870" t="s">
        <v>720</v>
      </c>
      <c r="N870">
        <v>1</v>
      </c>
      <c r="O870">
        <v>1</v>
      </c>
      <c r="P870">
        <v>1</v>
      </c>
      <c r="Q870">
        <v>1</v>
      </c>
      <c r="R870">
        <v>1</v>
      </c>
      <c r="S870">
        <v>1</v>
      </c>
      <c r="T870">
        <v>0</v>
      </c>
      <c r="U870">
        <v>0</v>
      </c>
      <c r="V870">
        <v>0</v>
      </c>
      <c r="W870" s="1">
        <v>6611097.5</v>
      </c>
      <c r="X870" s="1">
        <v>0</v>
      </c>
      <c r="Y870" s="1">
        <v>0</v>
      </c>
      <c r="Z870" s="1">
        <v>23689.77</v>
      </c>
      <c r="AA870" s="1">
        <v>0</v>
      </c>
      <c r="AB870" s="1">
        <v>0</v>
      </c>
      <c r="AC870" s="1">
        <v>0</v>
      </c>
      <c r="AD870" s="1">
        <v>0</v>
      </c>
      <c r="AE870" s="1">
        <v>6611097.5</v>
      </c>
      <c r="AF870" s="17">
        <v>45488</v>
      </c>
      <c r="AG870" s="17">
        <v>46583</v>
      </c>
      <c r="AH870" s="1">
        <v>6611097.5</v>
      </c>
      <c r="AI870" s="16">
        <f t="shared" si="52"/>
        <v>0.95616438356164379</v>
      </c>
      <c r="AJ870" s="16">
        <f t="shared" si="54"/>
        <v>3</v>
      </c>
      <c r="AK870" s="19">
        <v>4.2999999999999997E-2</v>
      </c>
      <c r="AL870" s="16">
        <f t="shared" si="53"/>
        <v>0.95616438356164379</v>
      </c>
      <c r="AM870" s="16">
        <f t="shared" si="55"/>
        <v>3</v>
      </c>
      <c r="AN870" s="19">
        <v>4.2999999999999997E-2</v>
      </c>
      <c r="AO870" t="s">
        <v>721</v>
      </c>
      <c r="AP870" t="s">
        <v>722</v>
      </c>
      <c r="AQ870" s="20">
        <v>46234</v>
      </c>
    </row>
    <row r="871" spans="1:43" x14ac:dyDescent="0.3">
      <c r="A871" t="s">
        <v>2093</v>
      </c>
      <c r="B871" t="s">
        <v>2091</v>
      </c>
      <c r="C871">
        <v>4</v>
      </c>
      <c r="D871" t="s">
        <v>255</v>
      </c>
      <c r="E871" t="s">
        <v>716</v>
      </c>
      <c r="F871" t="s">
        <v>717</v>
      </c>
      <c r="G871" t="s">
        <v>215</v>
      </c>
      <c r="H871" t="s">
        <v>214</v>
      </c>
      <c r="I871" t="s">
        <v>832</v>
      </c>
      <c r="J871" t="s">
        <v>725</v>
      </c>
      <c r="K871" t="s">
        <v>833</v>
      </c>
      <c r="L871" t="s">
        <v>719</v>
      </c>
      <c r="M871" t="s">
        <v>720</v>
      </c>
      <c r="N871">
        <v>1</v>
      </c>
      <c r="O871">
        <v>1</v>
      </c>
      <c r="P871">
        <v>1</v>
      </c>
      <c r="Q871">
        <v>1</v>
      </c>
      <c r="R871">
        <v>1</v>
      </c>
      <c r="S871">
        <v>1</v>
      </c>
      <c r="T871">
        <v>0</v>
      </c>
      <c r="U871">
        <v>0</v>
      </c>
      <c r="V871">
        <v>0</v>
      </c>
      <c r="W871" s="1">
        <v>10887122.5</v>
      </c>
      <c r="X871" s="1">
        <v>0</v>
      </c>
      <c r="Y871" s="1">
        <v>0</v>
      </c>
      <c r="Z871" s="1">
        <v>42731.96</v>
      </c>
      <c r="AA871" s="1">
        <v>0</v>
      </c>
      <c r="AB871" s="1">
        <v>0</v>
      </c>
      <c r="AC871" s="1">
        <v>0</v>
      </c>
      <c r="AD871" s="1">
        <v>0</v>
      </c>
      <c r="AE871" s="1">
        <v>10887122.5</v>
      </c>
      <c r="AF871" s="17">
        <v>45488</v>
      </c>
      <c r="AG871" s="17">
        <v>46949</v>
      </c>
      <c r="AH871" s="1">
        <v>10887122.5</v>
      </c>
      <c r="AI871" s="16">
        <f t="shared" si="52"/>
        <v>1.9589041095890412</v>
      </c>
      <c r="AJ871" s="16">
        <f t="shared" si="54"/>
        <v>4.0027397260273974</v>
      </c>
      <c r="AK871" s="19">
        <v>4.7100000000000003E-2</v>
      </c>
      <c r="AL871" s="16">
        <f t="shared" si="53"/>
        <v>1.9589041095890412</v>
      </c>
      <c r="AM871" s="16">
        <f t="shared" si="55"/>
        <v>4.0027397260273974</v>
      </c>
      <c r="AN871" s="19">
        <v>4.7100000000000003E-2</v>
      </c>
      <c r="AO871" t="s">
        <v>721</v>
      </c>
      <c r="AP871" t="s">
        <v>722</v>
      </c>
      <c r="AQ871" s="20">
        <v>46234</v>
      </c>
    </row>
    <row r="872" spans="1:43" x14ac:dyDescent="0.3">
      <c r="A872" t="s">
        <v>2094</v>
      </c>
      <c r="B872" t="s">
        <v>2091</v>
      </c>
      <c r="C872">
        <v>5</v>
      </c>
      <c r="D872" t="s">
        <v>255</v>
      </c>
      <c r="E872" t="s">
        <v>716</v>
      </c>
      <c r="F872" t="s">
        <v>717</v>
      </c>
      <c r="G872" t="s">
        <v>215</v>
      </c>
      <c r="H872" t="s">
        <v>214</v>
      </c>
      <c r="I872" t="s">
        <v>832</v>
      </c>
      <c r="J872" t="s">
        <v>725</v>
      </c>
      <c r="K872" t="s">
        <v>833</v>
      </c>
      <c r="L872" t="s">
        <v>719</v>
      </c>
      <c r="M872" t="s">
        <v>720</v>
      </c>
      <c r="N872">
        <v>1</v>
      </c>
      <c r="O872">
        <v>1</v>
      </c>
      <c r="P872">
        <v>1</v>
      </c>
      <c r="Q872">
        <v>1</v>
      </c>
      <c r="R872">
        <v>1</v>
      </c>
      <c r="S872">
        <v>1</v>
      </c>
      <c r="T872">
        <v>0</v>
      </c>
      <c r="U872">
        <v>0</v>
      </c>
      <c r="V872">
        <v>0</v>
      </c>
      <c r="W872" s="1">
        <v>425242.5</v>
      </c>
      <c r="X872" s="1">
        <v>0</v>
      </c>
      <c r="Y872" s="1">
        <v>0</v>
      </c>
      <c r="Z872" s="1">
        <v>1796.65</v>
      </c>
      <c r="AA872" s="1">
        <v>0</v>
      </c>
      <c r="AB872" s="1">
        <v>0</v>
      </c>
      <c r="AC872" s="1">
        <v>0</v>
      </c>
      <c r="AD872" s="1">
        <v>0</v>
      </c>
      <c r="AE872" s="1">
        <v>425242.5</v>
      </c>
      <c r="AF872" s="17">
        <v>45488</v>
      </c>
      <c r="AG872" s="17">
        <v>47314</v>
      </c>
      <c r="AH872" s="1">
        <v>425242.5</v>
      </c>
      <c r="AI872" s="16">
        <f t="shared" si="52"/>
        <v>2.9589041095890409</v>
      </c>
      <c r="AJ872" s="16">
        <f t="shared" si="54"/>
        <v>5.0027397260273974</v>
      </c>
      <c r="AK872" s="19">
        <v>5.0700000000000002E-2</v>
      </c>
      <c r="AL872" s="16">
        <f t="shared" si="53"/>
        <v>2.9589041095890409</v>
      </c>
      <c r="AM872" s="16">
        <f t="shared" si="55"/>
        <v>5.0027397260273974</v>
      </c>
      <c r="AN872" s="19">
        <v>5.0700000000000002E-2</v>
      </c>
      <c r="AO872" t="s">
        <v>721</v>
      </c>
      <c r="AP872" t="s">
        <v>722</v>
      </c>
      <c r="AQ872" s="20">
        <v>46234</v>
      </c>
    </row>
    <row r="873" spans="1:43" x14ac:dyDescent="0.3">
      <c r="A873" t="s">
        <v>2095</v>
      </c>
      <c r="B873" t="s">
        <v>2091</v>
      </c>
      <c r="C873">
        <v>6</v>
      </c>
      <c r="D873" t="s">
        <v>255</v>
      </c>
      <c r="E873" t="s">
        <v>716</v>
      </c>
      <c r="F873" t="s">
        <v>717</v>
      </c>
      <c r="G873" t="s">
        <v>215</v>
      </c>
      <c r="H873" t="s">
        <v>214</v>
      </c>
      <c r="I873" t="s">
        <v>832</v>
      </c>
      <c r="J873" t="s">
        <v>725</v>
      </c>
      <c r="K873" t="s">
        <v>833</v>
      </c>
      <c r="L873" t="s">
        <v>719</v>
      </c>
      <c r="M873" t="s">
        <v>720</v>
      </c>
      <c r="N873">
        <v>1</v>
      </c>
      <c r="O873">
        <v>1</v>
      </c>
      <c r="P873">
        <v>1</v>
      </c>
      <c r="Q873">
        <v>1</v>
      </c>
      <c r="R873">
        <v>1</v>
      </c>
      <c r="S873">
        <v>1</v>
      </c>
      <c r="T873">
        <v>0</v>
      </c>
      <c r="U873">
        <v>0</v>
      </c>
      <c r="V873">
        <v>0</v>
      </c>
      <c r="W873" s="1">
        <v>1142977.5</v>
      </c>
      <c r="X873" s="1">
        <v>0</v>
      </c>
      <c r="Y873" s="1">
        <v>0</v>
      </c>
      <c r="Z873" s="1">
        <v>5105.3</v>
      </c>
      <c r="AA873" s="1">
        <v>0</v>
      </c>
      <c r="AB873" s="1">
        <v>0</v>
      </c>
      <c r="AC873" s="1">
        <v>0</v>
      </c>
      <c r="AD873" s="1">
        <v>0</v>
      </c>
      <c r="AE873" s="1">
        <v>1142977.5</v>
      </c>
      <c r="AF873" s="17">
        <v>45488</v>
      </c>
      <c r="AG873" s="17">
        <v>47679</v>
      </c>
      <c r="AH873" s="1">
        <v>1142977.5</v>
      </c>
      <c r="AI873" s="16">
        <f t="shared" si="52"/>
        <v>3.9589041095890409</v>
      </c>
      <c r="AJ873" s="16">
        <f t="shared" si="54"/>
        <v>6.0027397260273974</v>
      </c>
      <c r="AK873" s="19">
        <v>5.3600000000000002E-2</v>
      </c>
      <c r="AL873" s="16">
        <f t="shared" si="53"/>
        <v>3.9589041095890409</v>
      </c>
      <c r="AM873" s="16">
        <f t="shared" si="55"/>
        <v>6.0027397260273974</v>
      </c>
      <c r="AN873" s="19">
        <v>5.3600000000000002E-2</v>
      </c>
      <c r="AO873" t="s">
        <v>721</v>
      </c>
      <c r="AP873" t="s">
        <v>722</v>
      </c>
      <c r="AQ873" s="20">
        <v>46234</v>
      </c>
    </row>
    <row r="874" spans="1:43" x14ac:dyDescent="0.3">
      <c r="A874" t="s">
        <v>2096</v>
      </c>
      <c r="B874" t="s">
        <v>2091</v>
      </c>
      <c r="C874">
        <v>7</v>
      </c>
      <c r="D874" t="s">
        <v>255</v>
      </c>
      <c r="E874" t="s">
        <v>716</v>
      </c>
      <c r="F874" t="s">
        <v>717</v>
      </c>
      <c r="G874" t="s">
        <v>215</v>
      </c>
      <c r="H874" t="s">
        <v>214</v>
      </c>
      <c r="I874" t="s">
        <v>832</v>
      </c>
      <c r="J874" t="s">
        <v>725</v>
      </c>
      <c r="K874" t="s">
        <v>833</v>
      </c>
      <c r="L874" t="s">
        <v>719</v>
      </c>
      <c r="M874" t="s">
        <v>720</v>
      </c>
      <c r="N874">
        <v>1</v>
      </c>
      <c r="O874">
        <v>1</v>
      </c>
      <c r="P874">
        <v>1</v>
      </c>
      <c r="Q874">
        <v>1</v>
      </c>
      <c r="R874">
        <v>1</v>
      </c>
      <c r="S874">
        <v>1</v>
      </c>
      <c r="T874">
        <v>0</v>
      </c>
      <c r="U874">
        <v>0</v>
      </c>
      <c r="V874">
        <v>0</v>
      </c>
      <c r="W874" s="1">
        <v>265500</v>
      </c>
      <c r="X874" s="1">
        <v>0</v>
      </c>
      <c r="Y874" s="1">
        <v>0</v>
      </c>
      <c r="Z874" s="1">
        <v>1247.8499999999999</v>
      </c>
      <c r="AA874" s="1">
        <v>0</v>
      </c>
      <c r="AB874" s="1">
        <v>0</v>
      </c>
      <c r="AC874" s="1">
        <v>0</v>
      </c>
      <c r="AD874" s="1">
        <v>0</v>
      </c>
      <c r="AE874" s="1">
        <v>265500</v>
      </c>
      <c r="AF874" s="17">
        <v>45488</v>
      </c>
      <c r="AG874" s="17">
        <v>48044</v>
      </c>
      <c r="AH874" s="1">
        <v>265500</v>
      </c>
      <c r="AI874" s="16">
        <f t="shared" si="52"/>
        <v>4.9589041095890414</v>
      </c>
      <c r="AJ874" s="16">
        <f t="shared" si="54"/>
        <v>7.0027397260273974</v>
      </c>
      <c r="AK874" s="19">
        <v>5.6399999999999999E-2</v>
      </c>
      <c r="AL874" s="16">
        <f t="shared" si="53"/>
        <v>4.9589041095890414</v>
      </c>
      <c r="AM874" s="16">
        <f t="shared" si="55"/>
        <v>7.0027397260273974</v>
      </c>
      <c r="AN874" s="19">
        <v>5.6399999999999999E-2</v>
      </c>
      <c r="AO874" t="s">
        <v>721</v>
      </c>
      <c r="AP874" t="s">
        <v>722</v>
      </c>
      <c r="AQ874" s="20">
        <v>46234</v>
      </c>
    </row>
    <row r="875" spans="1:43" x14ac:dyDescent="0.3">
      <c r="A875" t="s">
        <v>2097</v>
      </c>
      <c r="B875" t="s">
        <v>2091</v>
      </c>
      <c r="C875">
        <v>8</v>
      </c>
      <c r="D875" t="s">
        <v>255</v>
      </c>
      <c r="E875" t="s">
        <v>716</v>
      </c>
      <c r="F875" t="s">
        <v>717</v>
      </c>
      <c r="G875" t="s">
        <v>215</v>
      </c>
      <c r="H875" t="s">
        <v>214</v>
      </c>
      <c r="I875" t="s">
        <v>832</v>
      </c>
      <c r="J875" t="s">
        <v>725</v>
      </c>
      <c r="K875" t="s">
        <v>833</v>
      </c>
      <c r="L875" t="s">
        <v>719</v>
      </c>
      <c r="M875" t="s">
        <v>720</v>
      </c>
      <c r="N875">
        <v>1</v>
      </c>
      <c r="O875">
        <v>1</v>
      </c>
      <c r="P875">
        <v>1</v>
      </c>
      <c r="Q875">
        <v>1</v>
      </c>
      <c r="R875">
        <v>1</v>
      </c>
      <c r="S875">
        <v>1</v>
      </c>
      <c r="T875">
        <v>0</v>
      </c>
      <c r="U875">
        <v>0</v>
      </c>
      <c r="V875">
        <v>0</v>
      </c>
      <c r="W875" s="1">
        <v>48085</v>
      </c>
      <c r="X875" s="1">
        <v>0</v>
      </c>
      <c r="Y875" s="1">
        <v>0</v>
      </c>
      <c r="Z875" s="1">
        <v>237.62</v>
      </c>
      <c r="AA875" s="1">
        <v>0</v>
      </c>
      <c r="AB875" s="1">
        <v>0</v>
      </c>
      <c r="AC875" s="1">
        <v>0</v>
      </c>
      <c r="AD875" s="1">
        <v>0</v>
      </c>
      <c r="AE875" s="1">
        <v>48085</v>
      </c>
      <c r="AF875" s="17">
        <v>45488</v>
      </c>
      <c r="AG875" s="17">
        <v>48410</v>
      </c>
      <c r="AH875" s="1">
        <v>48085</v>
      </c>
      <c r="AI875" s="16">
        <f t="shared" si="52"/>
        <v>5.9616438356164387</v>
      </c>
      <c r="AJ875" s="16">
        <f t="shared" si="54"/>
        <v>8.0054794520547947</v>
      </c>
      <c r="AK875" s="19">
        <v>5.9299999999999999E-2</v>
      </c>
      <c r="AL875" s="16">
        <f t="shared" si="53"/>
        <v>5.9616438356164387</v>
      </c>
      <c r="AM875" s="16">
        <f t="shared" si="55"/>
        <v>8.0054794520547947</v>
      </c>
      <c r="AN875" s="19">
        <v>5.9299999999999999E-2</v>
      </c>
      <c r="AO875" t="s">
        <v>721</v>
      </c>
      <c r="AP875" t="s">
        <v>722</v>
      </c>
      <c r="AQ875" s="20">
        <v>46234</v>
      </c>
    </row>
    <row r="876" spans="1:43" x14ac:dyDescent="0.3">
      <c r="A876" t="s">
        <v>2098</v>
      </c>
      <c r="B876" t="s">
        <v>2099</v>
      </c>
      <c r="C876">
        <v>1</v>
      </c>
      <c r="D876" t="s">
        <v>255</v>
      </c>
      <c r="E876" t="s">
        <v>716</v>
      </c>
      <c r="F876" t="s">
        <v>717</v>
      </c>
      <c r="G876" t="s">
        <v>213</v>
      </c>
      <c r="H876" t="s">
        <v>214</v>
      </c>
      <c r="I876" t="s">
        <v>724</v>
      </c>
      <c r="J876" t="s">
        <v>725</v>
      </c>
      <c r="K876" t="s">
        <v>726</v>
      </c>
      <c r="L876" t="s">
        <v>719</v>
      </c>
      <c r="M876" t="s">
        <v>720</v>
      </c>
      <c r="N876">
        <v>1</v>
      </c>
      <c r="O876">
        <v>1</v>
      </c>
      <c r="P876">
        <v>1</v>
      </c>
      <c r="Q876">
        <v>1</v>
      </c>
      <c r="R876">
        <v>1</v>
      </c>
      <c r="S876">
        <v>1</v>
      </c>
      <c r="T876">
        <v>0</v>
      </c>
      <c r="U876">
        <v>0</v>
      </c>
      <c r="V876">
        <v>0</v>
      </c>
      <c r="W876" s="1">
        <v>40000000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40000000</v>
      </c>
      <c r="AF876" s="17">
        <v>45376</v>
      </c>
      <c r="AG876" s="17">
        <v>46471</v>
      </c>
      <c r="AH876" s="1">
        <v>40000000</v>
      </c>
      <c r="AI876" s="16">
        <f t="shared" si="52"/>
        <v>0.64931506849315068</v>
      </c>
      <c r="AJ876" s="16">
        <f t="shared" si="54"/>
        <v>3</v>
      </c>
      <c r="AK876" s="19">
        <v>8.7499999999999994E-2</v>
      </c>
      <c r="AL876" s="16">
        <f t="shared" si="53"/>
        <v>0.64931506849315068</v>
      </c>
      <c r="AM876" s="16">
        <f t="shared" si="55"/>
        <v>3</v>
      </c>
      <c r="AN876" s="19">
        <v>8.7499999999999994E-2</v>
      </c>
      <c r="AO876" t="s">
        <v>721</v>
      </c>
      <c r="AP876" t="s">
        <v>722</v>
      </c>
      <c r="AQ876" s="20">
        <v>46234</v>
      </c>
    </row>
    <row r="877" spans="1:43" x14ac:dyDescent="0.3">
      <c r="A877" t="s">
        <v>2100</v>
      </c>
      <c r="B877" t="s">
        <v>2101</v>
      </c>
      <c r="C877">
        <v>1</v>
      </c>
      <c r="D877" t="s">
        <v>255</v>
      </c>
      <c r="E877" t="s">
        <v>716</v>
      </c>
      <c r="F877" t="s">
        <v>717</v>
      </c>
      <c r="G877" t="s">
        <v>213</v>
      </c>
      <c r="H877" t="s">
        <v>214</v>
      </c>
      <c r="I877" t="s">
        <v>724</v>
      </c>
      <c r="J877" t="s">
        <v>725</v>
      </c>
      <c r="K877" t="s">
        <v>726</v>
      </c>
      <c r="L877" t="s">
        <v>719</v>
      </c>
      <c r="M877" t="s">
        <v>720</v>
      </c>
      <c r="N877">
        <v>1</v>
      </c>
      <c r="O877">
        <v>1</v>
      </c>
      <c r="P877">
        <v>1</v>
      </c>
      <c r="Q877">
        <v>1</v>
      </c>
      <c r="R877">
        <v>1</v>
      </c>
      <c r="S877">
        <v>1</v>
      </c>
      <c r="T877">
        <v>0</v>
      </c>
      <c r="U877">
        <v>0</v>
      </c>
      <c r="V877">
        <v>0</v>
      </c>
      <c r="W877" s="1">
        <v>48700000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48700000</v>
      </c>
      <c r="AF877" s="17">
        <v>45376</v>
      </c>
      <c r="AG877" s="17">
        <v>46471</v>
      </c>
      <c r="AH877" s="1">
        <v>48700000</v>
      </c>
      <c r="AI877" s="16">
        <f t="shared" si="52"/>
        <v>0.64931506849315068</v>
      </c>
      <c r="AJ877" s="16">
        <f t="shared" si="54"/>
        <v>3</v>
      </c>
      <c r="AK877" s="19">
        <v>8.7499999999999994E-2</v>
      </c>
      <c r="AL877" s="16">
        <f t="shared" si="53"/>
        <v>0.64931506849315068</v>
      </c>
      <c r="AM877" s="16">
        <f t="shared" si="55"/>
        <v>3</v>
      </c>
      <c r="AN877" s="19">
        <v>8.7499999999999994E-2</v>
      </c>
      <c r="AO877" t="s">
        <v>721</v>
      </c>
      <c r="AP877" t="s">
        <v>722</v>
      </c>
      <c r="AQ877" s="20">
        <v>46234</v>
      </c>
    </row>
    <row r="878" spans="1:43" x14ac:dyDescent="0.3">
      <c r="A878" t="s">
        <v>2102</v>
      </c>
      <c r="B878" t="s">
        <v>2103</v>
      </c>
      <c r="C878">
        <v>1</v>
      </c>
      <c r="D878" t="s">
        <v>255</v>
      </c>
      <c r="E878" t="s">
        <v>716</v>
      </c>
      <c r="F878" t="s">
        <v>717</v>
      </c>
      <c r="G878" t="s">
        <v>213</v>
      </c>
      <c r="H878" t="s">
        <v>214</v>
      </c>
      <c r="I878" t="s">
        <v>724</v>
      </c>
      <c r="J878" t="s">
        <v>725</v>
      </c>
      <c r="K878" t="s">
        <v>726</v>
      </c>
      <c r="L878" t="s">
        <v>719</v>
      </c>
      <c r="M878" t="s">
        <v>720</v>
      </c>
      <c r="N878">
        <v>1</v>
      </c>
      <c r="O878">
        <v>1</v>
      </c>
      <c r="P878">
        <v>1</v>
      </c>
      <c r="Q878">
        <v>1</v>
      </c>
      <c r="R878">
        <v>1</v>
      </c>
      <c r="S878">
        <v>1</v>
      </c>
      <c r="T878">
        <v>0</v>
      </c>
      <c r="U878">
        <v>0</v>
      </c>
      <c r="V878">
        <v>0</v>
      </c>
      <c r="W878" s="1">
        <v>7767316.4000000004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7767316.4000000004</v>
      </c>
      <c r="AF878" s="17">
        <v>45387</v>
      </c>
      <c r="AG878" s="17">
        <v>46482</v>
      </c>
      <c r="AH878" s="1">
        <v>7767316.4000000004</v>
      </c>
      <c r="AI878" s="16">
        <f t="shared" si="52"/>
        <v>0.67945205479452053</v>
      </c>
      <c r="AJ878" s="16">
        <f t="shared" si="54"/>
        <v>3</v>
      </c>
      <c r="AK878" s="19">
        <v>8.7499999999999994E-2</v>
      </c>
      <c r="AL878" s="16">
        <f t="shared" si="53"/>
        <v>0.67945205479452053</v>
      </c>
      <c r="AM878" s="16">
        <f t="shared" si="55"/>
        <v>3</v>
      </c>
      <c r="AN878" s="19">
        <v>8.7499999999999994E-2</v>
      </c>
      <c r="AO878" t="s">
        <v>721</v>
      </c>
      <c r="AP878" t="s">
        <v>722</v>
      </c>
      <c r="AQ878" s="20">
        <v>46234</v>
      </c>
    </row>
    <row r="879" spans="1:43" x14ac:dyDescent="0.3">
      <c r="A879" t="s">
        <v>2104</v>
      </c>
      <c r="B879" t="s">
        <v>2105</v>
      </c>
      <c r="C879">
        <v>1</v>
      </c>
      <c r="D879" t="s">
        <v>255</v>
      </c>
      <c r="E879" t="s">
        <v>716</v>
      </c>
      <c r="F879" t="s">
        <v>717</v>
      </c>
      <c r="G879" t="s">
        <v>213</v>
      </c>
      <c r="H879" t="s">
        <v>214</v>
      </c>
      <c r="I879" t="s">
        <v>724</v>
      </c>
      <c r="J879" t="s">
        <v>725</v>
      </c>
      <c r="K879" t="s">
        <v>726</v>
      </c>
      <c r="L879" t="s">
        <v>719</v>
      </c>
      <c r="M879" t="s">
        <v>720</v>
      </c>
      <c r="N879">
        <v>1</v>
      </c>
      <c r="O879">
        <v>1</v>
      </c>
      <c r="P879">
        <v>1</v>
      </c>
      <c r="Q879">
        <v>1</v>
      </c>
      <c r="R879">
        <v>1</v>
      </c>
      <c r="S879">
        <v>1</v>
      </c>
      <c r="T879">
        <v>0</v>
      </c>
      <c r="U879">
        <v>0</v>
      </c>
      <c r="V879">
        <v>0</v>
      </c>
      <c r="W879" s="1">
        <v>7886282.8499999996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7886282.8499999996</v>
      </c>
      <c r="AF879" s="17">
        <v>45455</v>
      </c>
      <c r="AG879" s="17">
        <v>47281</v>
      </c>
      <c r="AH879" s="1">
        <v>7886282.8499999996</v>
      </c>
      <c r="AI879" s="16">
        <f t="shared" si="52"/>
        <v>2.8684931506849316</v>
      </c>
      <c r="AJ879" s="16">
        <f t="shared" si="54"/>
        <v>5.0027397260273974</v>
      </c>
      <c r="AK879" s="19">
        <v>9.2499999999999999E-2</v>
      </c>
      <c r="AL879" s="16">
        <f t="shared" si="53"/>
        <v>2.8684931506849316</v>
      </c>
      <c r="AM879" s="16">
        <f t="shared" si="55"/>
        <v>5.0027397260273974</v>
      </c>
      <c r="AN879" s="19">
        <v>9.2499999999999999E-2</v>
      </c>
      <c r="AO879" t="s">
        <v>721</v>
      </c>
      <c r="AP879" t="s">
        <v>722</v>
      </c>
      <c r="AQ879" s="20">
        <v>46234</v>
      </c>
    </row>
    <row r="880" spans="1:43" x14ac:dyDescent="0.3">
      <c r="A880" t="s">
        <v>2106</v>
      </c>
      <c r="B880" t="s">
        <v>2107</v>
      </c>
      <c r="C880">
        <v>1</v>
      </c>
      <c r="D880" t="s">
        <v>255</v>
      </c>
      <c r="E880" t="s">
        <v>716</v>
      </c>
      <c r="F880" t="s">
        <v>717</v>
      </c>
      <c r="G880" t="s">
        <v>213</v>
      </c>
      <c r="H880" t="s">
        <v>214</v>
      </c>
      <c r="I880" t="s">
        <v>724</v>
      </c>
      <c r="J880" t="s">
        <v>725</v>
      </c>
      <c r="K880" t="s">
        <v>726</v>
      </c>
      <c r="L880" t="s">
        <v>719</v>
      </c>
      <c r="M880" t="s">
        <v>720</v>
      </c>
      <c r="N880">
        <v>1</v>
      </c>
      <c r="O880">
        <v>1</v>
      </c>
      <c r="P880">
        <v>1</v>
      </c>
      <c r="Q880">
        <v>1</v>
      </c>
      <c r="R880">
        <v>1</v>
      </c>
      <c r="S880">
        <v>1</v>
      </c>
      <c r="T880">
        <v>0</v>
      </c>
      <c r="U880">
        <v>0</v>
      </c>
      <c r="V880">
        <v>0</v>
      </c>
      <c r="W880" s="1">
        <v>5500000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5500000</v>
      </c>
      <c r="AF880" s="17">
        <v>45387</v>
      </c>
      <c r="AG880" s="17">
        <v>46482</v>
      </c>
      <c r="AH880" s="1">
        <v>5500000</v>
      </c>
      <c r="AI880" s="16">
        <f t="shared" si="52"/>
        <v>0.67945205479452053</v>
      </c>
      <c r="AJ880" s="16">
        <f t="shared" si="54"/>
        <v>3</v>
      </c>
      <c r="AK880" s="19">
        <v>8.7499999999999994E-2</v>
      </c>
      <c r="AL880" s="16">
        <f t="shared" si="53"/>
        <v>0.67945205479452053</v>
      </c>
      <c r="AM880" s="16">
        <f t="shared" si="55"/>
        <v>3</v>
      </c>
      <c r="AN880" s="19">
        <v>8.7499999999999994E-2</v>
      </c>
      <c r="AO880" t="s">
        <v>721</v>
      </c>
      <c r="AP880" t="s">
        <v>722</v>
      </c>
      <c r="AQ880" s="20">
        <v>46234</v>
      </c>
    </row>
    <row r="881" spans="1:43" x14ac:dyDescent="0.3">
      <c r="A881" t="s">
        <v>2108</v>
      </c>
      <c r="B881" t="s">
        <v>2109</v>
      </c>
      <c r="C881">
        <v>2</v>
      </c>
      <c r="D881" t="s">
        <v>255</v>
      </c>
      <c r="E881" t="s">
        <v>716</v>
      </c>
      <c r="F881" t="s">
        <v>717</v>
      </c>
      <c r="G881" t="s">
        <v>215</v>
      </c>
      <c r="H881" t="s">
        <v>214</v>
      </c>
      <c r="I881" t="s">
        <v>832</v>
      </c>
      <c r="J881" t="s">
        <v>725</v>
      </c>
      <c r="K881" t="s">
        <v>833</v>
      </c>
      <c r="L881" t="s">
        <v>719</v>
      </c>
      <c r="M881" t="s">
        <v>720</v>
      </c>
      <c r="N881">
        <v>1</v>
      </c>
      <c r="O881">
        <v>1</v>
      </c>
      <c r="P881">
        <v>1</v>
      </c>
      <c r="Q881">
        <v>1</v>
      </c>
      <c r="R881">
        <v>1</v>
      </c>
      <c r="S881">
        <v>1</v>
      </c>
      <c r="T881">
        <v>0</v>
      </c>
      <c r="U881">
        <v>0</v>
      </c>
      <c r="V881">
        <v>0</v>
      </c>
      <c r="W881" s="1">
        <v>54722.5</v>
      </c>
      <c r="X881" s="1">
        <v>0</v>
      </c>
      <c r="Y881" s="1">
        <v>0</v>
      </c>
      <c r="Z881" s="1">
        <v>196.09</v>
      </c>
      <c r="AA881" s="1">
        <v>0</v>
      </c>
      <c r="AB881" s="1">
        <v>0</v>
      </c>
      <c r="AC881" s="1">
        <v>0</v>
      </c>
      <c r="AD881" s="1">
        <v>0</v>
      </c>
      <c r="AE881" s="1">
        <v>54722.5</v>
      </c>
      <c r="AF881" s="17">
        <v>45498</v>
      </c>
      <c r="AG881" s="17">
        <v>46593</v>
      </c>
      <c r="AH881" s="1">
        <v>54722.5</v>
      </c>
      <c r="AI881" s="16">
        <f t="shared" si="52"/>
        <v>0.98356164383561639</v>
      </c>
      <c r="AJ881" s="16">
        <f t="shared" si="54"/>
        <v>3</v>
      </c>
      <c r="AK881" s="19">
        <v>4.2999999999999997E-2</v>
      </c>
      <c r="AL881" s="16">
        <f t="shared" si="53"/>
        <v>0.98356164383561639</v>
      </c>
      <c r="AM881" s="16">
        <f t="shared" si="55"/>
        <v>3</v>
      </c>
      <c r="AN881" s="19">
        <v>4.2999999999999997E-2</v>
      </c>
      <c r="AO881" t="s">
        <v>721</v>
      </c>
      <c r="AP881" t="s">
        <v>722</v>
      </c>
      <c r="AQ881" s="20">
        <v>46234</v>
      </c>
    </row>
    <row r="882" spans="1:43" x14ac:dyDescent="0.3">
      <c r="A882" t="s">
        <v>2110</v>
      </c>
      <c r="B882" t="s">
        <v>2109</v>
      </c>
      <c r="C882">
        <v>3</v>
      </c>
      <c r="D882" t="s">
        <v>255</v>
      </c>
      <c r="E882" t="s">
        <v>716</v>
      </c>
      <c r="F882" t="s">
        <v>717</v>
      </c>
      <c r="G882" t="s">
        <v>215</v>
      </c>
      <c r="H882" t="s">
        <v>214</v>
      </c>
      <c r="I882" t="s">
        <v>832</v>
      </c>
      <c r="J882" t="s">
        <v>725</v>
      </c>
      <c r="K882" t="s">
        <v>833</v>
      </c>
      <c r="L882" t="s">
        <v>719</v>
      </c>
      <c r="M882" t="s">
        <v>720</v>
      </c>
      <c r="N882">
        <v>1</v>
      </c>
      <c r="O882">
        <v>1</v>
      </c>
      <c r="P882">
        <v>1</v>
      </c>
      <c r="Q882">
        <v>1</v>
      </c>
      <c r="R882">
        <v>1</v>
      </c>
      <c r="S882">
        <v>1</v>
      </c>
      <c r="T882">
        <v>0</v>
      </c>
      <c r="U882">
        <v>0</v>
      </c>
      <c r="V882">
        <v>0</v>
      </c>
      <c r="W882" s="1">
        <v>131865</v>
      </c>
      <c r="X882" s="1">
        <v>0</v>
      </c>
      <c r="Y882" s="1">
        <v>0</v>
      </c>
      <c r="Z882" s="1">
        <v>517.57000000000005</v>
      </c>
      <c r="AA882" s="1">
        <v>0</v>
      </c>
      <c r="AB882" s="1">
        <v>0</v>
      </c>
      <c r="AC882" s="1">
        <v>0</v>
      </c>
      <c r="AD882" s="1">
        <v>0</v>
      </c>
      <c r="AE882" s="1">
        <v>131865</v>
      </c>
      <c r="AF882" s="17">
        <v>45498</v>
      </c>
      <c r="AG882" s="17">
        <v>46959</v>
      </c>
      <c r="AH882" s="1">
        <v>131865</v>
      </c>
      <c r="AI882" s="16">
        <f t="shared" si="52"/>
        <v>1.9863013698630136</v>
      </c>
      <c r="AJ882" s="16">
        <f t="shared" si="54"/>
        <v>4.0027397260273974</v>
      </c>
      <c r="AK882" s="19">
        <v>4.7100000000000003E-2</v>
      </c>
      <c r="AL882" s="16">
        <f t="shared" si="53"/>
        <v>1.9863013698630136</v>
      </c>
      <c r="AM882" s="16">
        <f t="shared" si="55"/>
        <v>4.0027397260273974</v>
      </c>
      <c r="AN882" s="19">
        <v>4.7100000000000003E-2</v>
      </c>
      <c r="AO882" t="s">
        <v>721</v>
      </c>
      <c r="AP882" t="s">
        <v>722</v>
      </c>
      <c r="AQ882" s="20">
        <v>46234</v>
      </c>
    </row>
    <row r="883" spans="1:43" x14ac:dyDescent="0.3">
      <c r="A883" t="s">
        <v>2111</v>
      </c>
      <c r="B883" t="s">
        <v>2109</v>
      </c>
      <c r="C883">
        <v>4</v>
      </c>
      <c r="D883" t="s">
        <v>255</v>
      </c>
      <c r="E883" t="s">
        <v>716</v>
      </c>
      <c r="F883" t="s">
        <v>717</v>
      </c>
      <c r="G883" t="s">
        <v>215</v>
      </c>
      <c r="H883" t="s">
        <v>214</v>
      </c>
      <c r="I883" t="s">
        <v>832</v>
      </c>
      <c r="J883" t="s">
        <v>725</v>
      </c>
      <c r="K883" t="s">
        <v>833</v>
      </c>
      <c r="L883" t="s">
        <v>719</v>
      </c>
      <c r="M883" t="s">
        <v>720</v>
      </c>
      <c r="N883">
        <v>1</v>
      </c>
      <c r="O883">
        <v>1</v>
      </c>
      <c r="P883">
        <v>1</v>
      </c>
      <c r="Q883">
        <v>1</v>
      </c>
      <c r="R883">
        <v>1</v>
      </c>
      <c r="S883">
        <v>1</v>
      </c>
      <c r="T883">
        <v>0</v>
      </c>
      <c r="U883">
        <v>0</v>
      </c>
      <c r="V883">
        <v>0</v>
      </c>
      <c r="W883" s="1">
        <v>46462.5</v>
      </c>
      <c r="X883" s="1">
        <v>0</v>
      </c>
      <c r="Y883" s="1">
        <v>0</v>
      </c>
      <c r="Z883" s="1">
        <v>196.3</v>
      </c>
      <c r="AA883" s="1">
        <v>0</v>
      </c>
      <c r="AB883" s="1">
        <v>0</v>
      </c>
      <c r="AC883" s="1">
        <v>0</v>
      </c>
      <c r="AD883" s="1">
        <v>0</v>
      </c>
      <c r="AE883" s="1">
        <v>46462.5</v>
      </c>
      <c r="AF883" s="17">
        <v>45498</v>
      </c>
      <c r="AG883" s="17">
        <v>47324</v>
      </c>
      <c r="AH883" s="1">
        <v>46462.5</v>
      </c>
      <c r="AI883" s="16">
        <f t="shared" si="52"/>
        <v>2.9863013698630136</v>
      </c>
      <c r="AJ883" s="16">
        <f t="shared" si="54"/>
        <v>5.0027397260273974</v>
      </c>
      <c r="AK883" s="19">
        <v>5.0700000000000002E-2</v>
      </c>
      <c r="AL883" s="16">
        <f t="shared" si="53"/>
        <v>2.9863013698630136</v>
      </c>
      <c r="AM883" s="16">
        <f t="shared" si="55"/>
        <v>5.0027397260273974</v>
      </c>
      <c r="AN883" s="19">
        <v>5.0700000000000002E-2</v>
      </c>
      <c r="AO883" t="s">
        <v>721</v>
      </c>
      <c r="AP883" t="s">
        <v>722</v>
      </c>
      <c r="AQ883" s="20">
        <v>46234</v>
      </c>
    </row>
    <row r="884" spans="1:43" x14ac:dyDescent="0.3">
      <c r="A884" t="s">
        <v>2112</v>
      </c>
      <c r="B884" t="s">
        <v>2109</v>
      </c>
      <c r="C884">
        <v>5</v>
      </c>
      <c r="D884" t="s">
        <v>255</v>
      </c>
      <c r="E884" t="s">
        <v>716</v>
      </c>
      <c r="F884" t="s">
        <v>717</v>
      </c>
      <c r="G884" t="s">
        <v>215</v>
      </c>
      <c r="H884" t="s">
        <v>214</v>
      </c>
      <c r="I884" t="s">
        <v>832</v>
      </c>
      <c r="J884" t="s">
        <v>725</v>
      </c>
      <c r="K884" t="s">
        <v>833</v>
      </c>
      <c r="L884" t="s">
        <v>719</v>
      </c>
      <c r="M884" t="s">
        <v>720</v>
      </c>
      <c r="N884">
        <v>1</v>
      </c>
      <c r="O884">
        <v>1</v>
      </c>
      <c r="P884">
        <v>1</v>
      </c>
      <c r="Q884">
        <v>1</v>
      </c>
      <c r="R884">
        <v>1</v>
      </c>
      <c r="S884">
        <v>1</v>
      </c>
      <c r="T884">
        <v>0</v>
      </c>
      <c r="U884">
        <v>0</v>
      </c>
      <c r="V884">
        <v>0</v>
      </c>
      <c r="W884" s="1">
        <v>106200</v>
      </c>
      <c r="X884" s="1">
        <v>0</v>
      </c>
      <c r="Y884" s="1">
        <v>0</v>
      </c>
      <c r="Z884" s="1">
        <v>474.36</v>
      </c>
      <c r="AA884" s="1">
        <v>0</v>
      </c>
      <c r="AB884" s="1">
        <v>0</v>
      </c>
      <c r="AC884" s="1">
        <v>0</v>
      </c>
      <c r="AD884" s="1">
        <v>0</v>
      </c>
      <c r="AE884" s="1">
        <v>106200</v>
      </c>
      <c r="AF884" s="17">
        <v>45498</v>
      </c>
      <c r="AG884" s="17">
        <v>47689</v>
      </c>
      <c r="AH884" s="1">
        <v>106200</v>
      </c>
      <c r="AI884" s="16">
        <f t="shared" si="52"/>
        <v>3.9863013698630136</v>
      </c>
      <c r="AJ884" s="16">
        <f t="shared" si="54"/>
        <v>6.0027397260273974</v>
      </c>
      <c r="AK884" s="19">
        <v>5.3600000000000002E-2</v>
      </c>
      <c r="AL884" s="16">
        <f t="shared" si="53"/>
        <v>3.9863013698630136</v>
      </c>
      <c r="AM884" s="16">
        <f t="shared" si="55"/>
        <v>6.0027397260273974</v>
      </c>
      <c r="AN884" s="19">
        <v>5.3600000000000002E-2</v>
      </c>
      <c r="AO884" t="s">
        <v>721</v>
      </c>
      <c r="AP884" t="s">
        <v>722</v>
      </c>
      <c r="AQ884" s="20">
        <v>46234</v>
      </c>
    </row>
    <row r="885" spans="1:43" x14ac:dyDescent="0.3">
      <c r="A885" t="s">
        <v>2113</v>
      </c>
      <c r="B885" t="s">
        <v>2109</v>
      </c>
      <c r="C885">
        <v>6</v>
      </c>
      <c r="D885" t="s">
        <v>255</v>
      </c>
      <c r="E885" t="s">
        <v>716</v>
      </c>
      <c r="F885" t="s">
        <v>717</v>
      </c>
      <c r="G885" t="s">
        <v>215</v>
      </c>
      <c r="H885" t="s">
        <v>214</v>
      </c>
      <c r="I885" t="s">
        <v>832</v>
      </c>
      <c r="J885" t="s">
        <v>725</v>
      </c>
      <c r="K885" t="s">
        <v>833</v>
      </c>
      <c r="L885" t="s">
        <v>719</v>
      </c>
      <c r="M885" t="s">
        <v>720</v>
      </c>
      <c r="N885">
        <v>1</v>
      </c>
      <c r="O885">
        <v>1</v>
      </c>
      <c r="P885">
        <v>1</v>
      </c>
      <c r="Q885">
        <v>1</v>
      </c>
      <c r="R885">
        <v>1</v>
      </c>
      <c r="S885">
        <v>1</v>
      </c>
      <c r="T885">
        <v>0</v>
      </c>
      <c r="U885">
        <v>0</v>
      </c>
      <c r="V885">
        <v>0</v>
      </c>
      <c r="W885" s="1">
        <v>125375</v>
      </c>
      <c r="X885" s="1">
        <v>0</v>
      </c>
      <c r="Y885" s="1">
        <v>0</v>
      </c>
      <c r="Z885" s="1">
        <v>589.26</v>
      </c>
      <c r="AA885" s="1">
        <v>0</v>
      </c>
      <c r="AB885" s="1">
        <v>0</v>
      </c>
      <c r="AC885" s="1">
        <v>0</v>
      </c>
      <c r="AD885" s="1">
        <v>0</v>
      </c>
      <c r="AE885" s="1">
        <v>125375</v>
      </c>
      <c r="AF885" s="17">
        <v>45498</v>
      </c>
      <c r="AG885" s="17">
        <v>48054</v>
      </c>
      <c r="AH885" s="1">
        <v>125375</v>
      </c>
      <c r="AI885" s="16">
        <f t="shared" si="52"/>
        <v>4.9863013698630141</v>
      </c>
      <c r="AJ885" s="16">
        <f t="shared" si="54"/>
        <v>7.0027397260273974</v>
      </c>
      <c r="AK885" s="19">
        <v>5.6399999999999999E-2</v>
      </c>
      <c r="AL885" s="16">
        <f t="shared" si="53"/>
        <v>4.9863013698630141</v>
      </c>
      <c r="AM885" s="16">
        <f t="shared" si="55"/>
        <v>7.0027397260273974</v>
      </c>
      <c r="AN885" s="19">
        <v>5.6399999999999999E-2</v>
      </c>
      <c r="AO885" t="s">
        <v>721</v>
      </c>
      <c r="AP885" t="s">
        <v>722</v>
      </c>
      <c r="AQ885" s="20">
        <v>46234</v>
      </c>
    </row>
    <row r="886" spans="1:43" x14ac:dyDescent="0.3">
      <c r="A886" t="s">
        <v>2114</v>
      </c>
      <c r="B886" t="s">
        <v>2109</v>
      </c>
      <c r="C886">
        <v>7</v>
      </c>
      <c r="D886" t="s">
        <v>255</v>
      </c>
      <c r="E886" t="s">
        <v>716</v>
      </c>
      <c r="F886" t="s">
        <v>717</v>
      </c>
      <c r="G886" t="s">
        <v>215</v>
      </c>
      <c r="H886" t="s">
        <v>214</v>
      </c>
      <c r="I886" t="s">
        <v>832</v>
      </c>
      <c r="J886" t="s">
        <v>725</v>
      </c>
      <c r="K886" t="s">
        <v>833</v>
      </c>
      <c r="L886" t="s">
        <v>719</v>
      </c>
      <c r="M886" t="s">
        <v>720</v>
      </c>
      <c r="N886">
        <v>1</v>
      </c>
      <c r="O886">
        <v>1</v>
      </c>
      <c r="P886">
        <v>1</v>
      </c>
      <c r="Q886">
        <v>1</v>
      </c>
      <c r="R886">
        <v>1</v>
      </c>
      <c r="S886">
        <v>1</v>
      </c>
      <c r="T886">
        <v>0</v>
      </c>
      <c r="U886">
        <v>0</v>
      </c>
      <c r="V886">
        <v>0</v>
      </c>
      <c r="W886" s="1">
        <v>1048872.5</v>
      </c>
      <c r="X886" s="1">
        <v>0</v>
      </c>
      <c r="Y886" s="1">
        <v>0</v>
      </c>
      <c r="Z886" s="1">
        <v>5183.18</v>
      </c>
      <c r="AA886" s="1">
        <v>0</v>
      </c>
      <c r="AB886" s="1">
        <v>0</v>
      </c>
      <c r="AC886" s="1">
        <v>0</v>
      </c>
      <c r="AD886" s="1">
        <v>0</v>
      </c>
      <c r="AE886" s="1">
        <v>1048872.5</v>
      </c>
      <c r="AF886" s="17">
        <v>45498</v>
      </c>
      <c r="AG886" s="17">
        <v>48420</v>
      </c>
      <c r="AH886" s="1">
        <v>1048872.5</v>
      </c>
      <c r="AI886" s="16">
        <f t="shared" si="52"/>
        <v>5.9890410958904106</v>
      </c>
      <c r="AJ886" s="16">
        <f t="shared" si="54"/>
        <v>8.0054794520547947</v>
      </c>
      <c r="AK886" s="19">
        <v>5.9299999999999999E-2</v>
      </c>
      <c r="AL886" s="16">
        <f t="shared" si="53"/>
        <v>5.9890410958904106</v>
      </c>
      <c r="AM886" s="16">
        <f t="shared" si="55"/>
        <v>8.0054794520547947</v>
      </c>
      <c r="AN886" s="19">
        <v>5.9299999999999999E-2</v>
      </c>
      <c r="AO886" t="s">
        <v>721</v>
      </c>
      <c r="AP886" t="s">
        <v>722</v>
      </c>
      <c r="AQ886" s="20">
        <v>46234</v>
      </c>
    </row>
    <row r="887" spans="1:43" x14ac:dyDescent="0.3">
      <c r="A887" t="s">
        <v>2115</v>
      </c>
      <c r="B887" t="s">
        <v>2109</v>
      </c>
      <c r="C887">
        <v>8</v>
      </c>
      <c r="D887" t="s">
        <v>255</v>
      </c>
      <c r="E887" t="s">
        <v>716</v>
      </c>
      <c r="F887" t="s">
        <v>717</v>
      </c>
      <c r="G887" t="s">
        <v>215</v>
      </c>
      <c r="H887" t="s">
        <v>214</v>
      </c>
      <c r="I887" t="s">
        <v>832</v>
      </c>
      <c r="J887" t="s">
        <v>725</v>
      </c>
      <c r="K887" t="s">
        <v>833</v>
      </c>
      <c r="L887" t="s">
        <v>719</v>
      </c>
      <c r="M887" t="s">
        <v>720</v>
      </c>
      <c r="N887">
        <v>1</v>
      </c>
      <c r="O887">
        <v>1</v>
      </c>
      <c r="P887">
        <v>1</v>
      </c>
      <c r="Q887">
        <v>1</v>
      </c>
      <c r="R887">
        <v>1</v>
      </c>
      <c r="S887">
        <v>1</v>
      </c>
      <c r="T887">
        <v>0</v>
      </c>
      <c r="U887">
        <v>0</v>
      </c>
      <c r="V887">
        <v>0</v>
      </c>
      <c r="W887" s="1">
        <v>1903192.5</v>
      </c>
      <c r="X887" s="1">
        <v>0</v>
      </c>
      <c r="Y887" s="1">
        <v>0</v>
      </c>
      <c r="Z887" s="1">
        <v>9849.02</v>
      </c>
      <c r="AA887" s="1">
        <v>0</v>
      </c>
      <c r="AB887" s="1">
        <v>0</v>
      </c>
      <c r="AC887" s="1">
        <v>0</v>
      </c>
      <c r="AD887" s="1">
        <v>0</v>
      </c>
      <c r="AE887" s="1">
        <v>1903192.5</v>
      </c>
      <c r="AF887" s="17">
        <v>45498</v>
      </c>
      <c r="AG887" s="17">
        <v>48785</v>
      </c>
      <c r="AH887" s="1">
        <v>1903192.5</v>
      </c>
      <c r="AI887" s="16">
        <f t="shared" si="52"/>
        <v>6.9890410958904106</v>
      </c>
      <c r="AJ887" s="16">
        <f t="shared" si="54"/>
        <v>9.0054794520547947</v>
      </c>
      <c r="AK887" s="19">
        <v>6.2100000000000002E-2</v>
      </c>
      <c r="AL887" s="16">
        <f t="shared" si="53"/>
        <v>6.9890410958904106</v>
      </c>
      <c r="AM887" s="16">
        <f t="shared" si="55"/>
        <v>9.0054794520547947</v>
      </c>
      <c r="AN887" s="19">
        <v>6.2100000000000002E-2</v>
      </c>
      <c r="AO887" t="s">
        <v>721</v>
      </c>
      <c r="AP887" t="s">
        <v>722</v>
      </c>
      <c r="AQ887" s="20">
        <v>46234</v>
      </c>
    </row>
    <row r="888" spans="1:43" x14ac:dyDescent="0.3">
      <c r="A888" t="s">
        <v>2116</v>
      </c>
      <c r="B888" t="s">
        <v>2117</v>
      </c>
      <c r="C888">
        <v>1</v>
      </c>
      <c r="D888" t="s">
        <v>255</v>
      </c>
      <c r="E888" t="s">
        <v>716</v>
      </c>
      <c r="F888" t="s">
        <v>717</v>
      </c>
      <c r="G888" t="s">
        <v>223</v>
      </c>
      <c r="H888" t="s">
        <v>218</v>
      </c>
      <c r="I888" t="s">
        <v>210</v>
      </c>
      <c r="J888" t="s">
        <v>718</v>
      </c>
      <c r="K888" t="s">
        <v>223</v>
      </c>
      <c r="L888" t="s">
        <v>719</v>
      </c>
      <c r="M888" t="s">
        <v>720</v>
      </c>
      <c r="N888">
        <v>1</v>
      </c>
      <c r="O888">
        <v>1</v>
      </c>
      <c r="P888">
        <v>1</v>
      </c>
      <c r="Q888">
        <v>0</v>
      </c>
      <c r="R888">
        <v>0</v>
      </c>
      <c r="S888">
        <v>1</v>
      </c>
      <c r="T888">
        <v>1</v>
      </c>
      <c r="U888">
        <v>1</v>
      </c>
      <c r="V888">
        <v>0</v>
      </c>
      <c r="W888" s="1">
        <v>21982441.129999999</v>
      </c>
      <c r="X888" s="1">
        <v>0</v>
      </c>
      <c r="Y888" s="1">
        <v>0</v>
      </c>
      <c r="Z888" s="1">
        <v>961731.8</v>
      </c>
      <c r="AA888" s="1">
        <v>0</v>
      </c>
      <c r="AB888" s="1">
        <v>0</v>
      </c>
      <c r="AC888" s="1">
        <v>0</v>
      </c>
      <c r="AD888" s="1">
        <v>0</v>
      </c>
      <c r="AE888" s="1">
        <v>21982441.129999999</v>
      </c>
      <c r="AF888" s="17">
        <v>45503</v>
      </c>
      <c r="AG888" s="17">
        <v>46598</v>
      </c>
      <c r="AH888" s="1">
        <v>21982441.129999999</v>
      </c>
      <c r="AI888" s="16">
        <f t="shared" si="52"/>
        <v>0.99726027397260275</v>
      </c>
      <c r="AJ888" s="16">
        <f t="shared" si="54"/>
        <v>3</v>
      </c>
      <c r="AK888" s="19">
        <v>8.7499999999999994E-2</v>
      </c>
      <c r="AL888" s="16">
        <f t="shared" si="53"/>
        <v>0.99726027397260275</v>
      </c>
      <c r="AM888" s="16">
        <f t="shared" si="55"/>
        <v>3</v>
      </c>
      <c r="AN888" s="19">
        <v>8.7499999999999994E-2</v>
      </c>
      <c r="AO888" t="s">
        <v>721</v>
      </c>
      <c r="AP888" t="s">
        <v>722</v>
      </c>
      <c r="AQ888" s="20">
        <v>46234</v>
      </c>
    </row>
    <row r="889" spans="1:43" x14ac:dyDescent="0.3">
      <c r="A889" t="s">
        <v>2118</v>
      </c>
      <c r="B889" t="s">
        <v>2119</v>
      </c>
      <c r="C889">
        <v>1</v>
      </c>
      <c r="D889" t="s">
        <v>255</v>
      </c>
      <c r="E889" t="s">
        <v>716</v>
      </c>
      <c r="F889" t="s">
        <v>717</v>
      </c>
      <c r="G889" t="s">
        <v>203</v>
      </c>
      <c r="H889" t="s">
        <v>218</v>
      </c>
      <c r="I889" t="s">
        <v>210</v>
      </c>
      <c r="J889" t="s">
        <v>718</v>
      </c>
      <c r="K889" t="s">
        <v>755</v>
      </c>
      <c r="L889" t="s">
        <v>719</v>
      </c>
      <c r="M889" t="s">
        <v>720</v>
      </c>
      <c r="N889">
        <v>1</v>
      </c>
      <c r="O889">
        <v>1</v>
      </c>
      <c r="P889">
        <v>1</v>
      </c>
      <c r="Q889">
        <v>0</v>
      </c>
      <c r="R889">
        <v>0</v>
      </c>
      <c r="S889">
        <v>1</v>
      </c>
      <c r="T889">
        <v>1</v>
      </c>
      <c r="U889">
        <v>1</v>
      </c>
      <c r="V889">
        <v>0</v>
      </c>
      <c r="W889" s="1">
        <v>200000000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200000000</v>
      </c>
      <c r="AF889" s="17">
        <v>45506</v>
      </c>
      <c r="AG889" s="17">
        <v>47332</v>
      </c>
      <c r="AH889" s="1">
        <v>200000000</v>
      </c>
      <c r="AI889" s="16">
        <f t="shared" si="52"/>
        <v>3.0082191780821916</v>
      </c>
      <c r="AJ889" s="16">
        <f t="shared" si="54"/>
        <v>5.0027397260273974</v>
      </c>
      <c r="AK889" s="19">
        <v>9.2499999999999999E-2</v>
      </c>
      <c r="AL889" s="16">
        <f t="shared" si="53"/>
        <v>3.0082191780821916</v>
      </c>
      <c r="AM889" s="16">
        <f t="shared" si="55"/>
        <v>5.0027397260273974</v>
      </c>
      <c r="AN889" s="19">
        <v>9.2499999999999999E-2</v>
      </c>
      <c r="AO889" t="s">
        <v>721</v>
      </c>
      <c r="AP889" t="s">
        <v>722</v>
      </c>
      <c r="AQ889" s="20">
        <v>46234</v>
      </c>
    </row>
    <row r="890" spans="1:43" x14ac:dyDescent="0.3">
      <c r="A890" t="s">
        <v>2120</v>
      </c>
      <c r="B890" t="s">
        <v>2121</v>
      </c>
      <c r="C890">
        <v>1</v>
      </c>
      <c r="D890" t="s">
        <v>255</v>
      </c>
      <c r="E890" t="s">
        <v>716</v>
      </c>
      <c r="F890" t="s">
        <v>717</v>
      </c>
      <c r="G890" t="s">
        <v>223</v>
      </c>
      <c r="H890" t="s">
        <v>218</v>
      </c>
      <c r="I890" t="s">
        <v>210</v>
      </c>
      <c r="J890" t="s">
        <v>718</v>
      </c>
      <c r="K890" t="s">
        <v>223</v>
      </c>
      <c r="L890" t="s">
        <v>719</v>
      </c>
      <c r="M890" t="s">
        <v>720</v>
      </c>
      <c r="N890">
        <v>1</v>
      </c>
      <c r="O890">
        <v>1</v>
      </c>
      <c r="P890">
        <v>1</v>
      </c>
      <c r="Q890">
        <v>0</v>
      </c>
      <c r="R890">
        <v>0</v>
      </c>
      <c r="S890">
        <v>1</v>
      </c>
      <c r="T890">
        <v>1</v>
      </c>
      <c r="U890">
        <v>1</v>
      </c>
      <c r="V890">
        <v>0</v>
      </c>
      <c r="W890" s="1">
        <v>22310007.920000002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22310007.920000002</v>
      </c>
      <c r="AF890" s="17">
        <v>45511</v>
      </c>
      <c r="AG890" s="17">
        <v>47337</v>
      </c>
      <c r="AH890" s="1">
        <v>22310007.920000002</v>
      </c>
      <c r="AI890" s="16">
        <f t="shared" si="52"/>
        <v>3.021917808219178</v>
      </c>
      <c r="AJ890" s="16">
        <f t="shared" si="54"/>
        <v>5.0027397260273974</v>
      </c>
      <c r="AK890" s="19">
        <v>9.2499999999999999E-2</v>
      </c>
      <c r="AL890" s="16">
        <f t="shared" si="53"/>
        <v>3.021917808219178</v>
      </c>
      <c r="AM890" s="16">
        <f t="shared" si="55"/>
        <v>5.0027397260273974</v>
      </c>
      <c r="AN890" s="19">
        <v>9.2499999999999999E-2</v>
      </c>
      <c r="AO890" t="s">
        <v>721</v>
      </c>
      <c r="AP890" t="s">
        <v>722</v>
      </c>
      <c r="AQ890" s="20">
        <v>46234</v>
      </c>
    </row>
    <row r="891" spans="1:43" x14ac:dyDescent="0.3">
      <c r="A891" t="s">
        <v>2122</v>
      </c>
      <c r="B891" t="s">
        <v>2123</v>
      </c>
      <c r="C891">
        <v>1</v>
      </c>
      <c r="D891" t="s">
        <v>255</v>
      </c>
      <c r="E891" t="s">
        <v>716</v>
      </c>
      <c r="F891" t="s">
        <v>717</v>
      </c>
      <c r="G891" t="s">
        <v>220</v>
      </c>
      <c r="H891" t="s">
        <v>218</v>
      </c>
      <c r="I891" t="s">
        <v>210</v>
      </c>
      <c r="J891" t="s">
        <v>718</v>
      </c>
      <c r="K891" t="s">
        <v>2124</v>
      </c>
      <c r="L891" t="s">
        <v>719</v>
      </c>
      <c r="M891" t="s">
        <v>720</v>
      </c>
      <c r="N891">
        <v>1</v>
      </c>
      <c r="O891">
        <v>1</v>
      </c>
      <c r="P891">
        <v>1</v>
      </c>
      <c r="Q891">
        <v>0</v>
      </c>
      <c r="R891">
        <v>0</v>
      </c>
      <c r="S891">
        <v>1</v>
      </c>
      <c r="T891">
        <v>1</v>
      </c>
      <c r="U891">
        <v>1</v>
      </c>
      <c r="V891">
        <v>0</v>
      </c>
      <c r="W891" s="1">
        <v>28980299.300000001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28980299.300000001</v>
      </c>
      <c r="AF891" s="17">
        <v>45387</v>
      </c>
      <c r="AG891" s="17">
        <v>46482</v>
      </c>
      <c r="AH891" s="1">
        <v>28980299.300000001</v>
      </c>
      <c r="AI891" s="16">
        <f t="shared" si="52"/>
        <v>0.67945205479452053</v>
      </c>
      <c r="AJ891" s="16">
        <f t="shared" si="54"/>
        <v>3</v>
      </c>
      <c r="AK891" s="19">
        <v>8.7499999999999994E-2</v>
      </c>
      <c r="AL891" s="16">
        <f t="shared" si="53"/>
        <v>0.67945205479452053</v>
      </c>
      <c r="AM891" s="16">
        <f t="shared" si="55"/>
        <v>3</v>
      </c>
      <c r="AN891" s="19">
        <v>8.7499999999999994E-2</v>
      </c>
      <c r="AO891" t="s">
        <v>721</v>
      </c>
      <c r="AP891" t="s">
        <v>722</v>
      </c>
      <c r="AQ891" s="20">
        <v>46234</v>
      </c>
    </row>
    <row r="892" spans="1:43" x14ac:dyDescent="0.3">
      <c r="A892" t="s">
        <v>2125</v>
      </c>
      <c r="B892" t="s">
        <v>2126</v>
      </c>
      <c r="C892">
        <v>1</v>
      </c>
      <c r="D892" t="s">
        <v>255</v>
      </c>
      <c r="E892" t="s">
        <v>716</v>
      </c>
      <c r="F892" t="s">
        <v>717</v>
      </c>
      <c r="G892" t="s">
        <v>203</v>
      </c>
      <c r="H892" t="s">
        <v>218</v>
      </c>
      <c r="I892" t="s">
        <v>210</v>
      </c>
      <c r="J892" t="s">
        <v>718</v>
      </c>
      <c r="K892" t="s">
        <v>755</v>
      </c>
      <c r="L892" t="s">
        <v>719</v>
      </c>
      <c r="M892" t="s">
        <v>720</v>
      </c>
      <c r="N892">
        <v>1</v>
      </c>
      <c r="O892">
        <v>1</v>
      </c>
      <c r="P892">
        <v>1</v>
      </c>
      <c r="Q892">
        <v>0</v>
      </c>
      <c r="R892">
        <v>0</v>
      </c>
      <c r="S892">
        <v>1</v>
      </c>
      <c r="T892">
        <v>1</v>
      </c>
      <c r="U892">
        <v>1</v>
      </c>
      <c r="V892">
        <v>0</v>
      </c>
      <c r="W892" s="1">
        <v>170000000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170000000</v>
      </c>
      <c r="AF892" s="17">
        <v>45506</v>
      </c>
      <c r="AG892" s="17">
        <v>47332</v>
      </c>
      <c r="AH892" s="1">
        <v>170000000</v>
      </c>
      <c r="AI892" s="16">
        <f t="shared" si="52"/>
        <v>3.0082191780821916</v>
      </c>
      <c r="AJ892" s="16">
        <f t="shared" si="54"/>
        <v>5.0027397260273974</v>
      </c>
      <c r="AK892" s="19">
        <v>9.2499999999999999E-2</v>
      </c>
      <c r="AL892" s="16">
        <f t="shared" si="53"/>
        <v>3.0082191780821916</v>
      </c>
      <c r="AM892" s="16">
        <f t="shared" si="55"/>
        <v>5.0027397260273974</v>
      </c>
      <c r="AN892" s="19">
        <v>9.2499999999999999E-2</v>
      </c>
      <c r="AO892" t="s">
        <v>721</v>
      </c>
      <c r="AP892" t="s">
        <v>722</v>
      </c>
      <c r="AQ892" s="20">
        <v>46234</v>
      </c>
    </row>
    <row r="893" spans="1:43" x14ac:dyDescent="0.3">
      <c r="A893" t="s">
        <v>2127</v>
      </c>
      <c r="B893" t="s">
        <v>2128</v>
      </c>
      <c r="C893">
        <v>1</v>
      </c>
      <c r="D893" t="s">
        <v>255</v>
      </c>
      <c r="E893" t="s">
        <v>716</v>
      </c>
      <c r="F893" t="s">
        <v>717</v>
      </c>
      <c r="G893" t="s">
        <v>213</v>
      </c>
      <c r="H893" t="s">
        <v>214</v>
      </c>
      <c r="I893" t="s">
        <v>724</v>
      </c>
      <c r="J893" t="s">
        <v>725</v>
      </c>
      <c r="K893" t="s">
        <v>726</v>
      </c>
      <c r="L893" t="s">
        <v>719</v>
      </c>
      <c r="M893" t="s">
        <v>720</v>
      </c>
      <c r="N893">
        <v>1</v>
      </c>
      <c r="O893">
        <v>1</v>
      </c>
      <c r="P893">
        <v>1</v>
      </c>
      <c r="Q893">
        <v>1</v>
      </c>
      <c r="R893">
        <v>1</v>
      </c>
      <c r="S893">
        <v>1</v>
      </c>
      <c r="T893">
        <v>0</v>
      </c>
      <c r="U893">
        <v>0</v>
      </c>
      <c r="V893">
        <v>0</v>
      </c>
      <c r="W893" s="1">
        <v>4483125.75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4483125.75</v>
      </c>
      <c r="AF893" s="17">
        <v>45387</v>
      </c>
      <c r="AG893" s="17">
        <v>46482</v>
      </c>
      <c r="AH893" s="1">
        <v>4483125.75</v>
      </c>
      <c r="AI893" s="16">
        <f t="shared" si="52"/>
        <v>0.67945205479452053</v>
      </c>
      <c r="AJ893" s="16">
        <f t="shared" si="54"/>
        <v>3</v>
      </c>
      <c r="AK893" s="19">
        <v>8.7499999999999994E-2</v>
      </c>
      <c r="AL893" s="16">
        <f t="shared" si="53"/>
        <v>0.67945205479452053</v>
      </c>
      <c r="AM893" s="16">
        <f t="shared" si="55"/>
        <v>3</v>
      </c>
      <c r="AN893" s="19">
        <v>8.7499999999999994E-2</v>
      </c>
      <c r="AO893" t="s">
        <v>721</v>
      </c>
      <c r="AP893" t="s">
        <v>722</v>
      </c>
      <c r="AQ893" s="20">
        <v>46234</v>
      </c>
    </row>
    <row r="894" spans="1:43" x14ac:dyDescent="0.3">
      <c r="A894" t="s">
        <v>2129</v>
      </c>
      <c r="B894" t="s">
        <v>2130</v>
      </c>
      <c r="C894">
        <v>1</v>
      </c>
      <c r="D894" t="s">
        <v>255</v>
      </c>
      <c r="E894" t="s">
        <v>716</v>
      </c>
      <c r="F894" t="s">
        <v>717</v>
      </c>
      <c r="G894" t="s">
        <v>213</v>
      </c>
      <c r="H894" t="s">
        <v>214</v>
      </c>
      <c r="I894" t="s">
        <v>724</v>
      </c>
      <c r="J894" t="s">
        <v>725</v>
      </c>
      <c r="K894" t="s">
        <v>726</v>
      </c>
      <c r="L894" t="s">
        <v>719</v>
      </c>
      <c r="M894" t="s">
        <v>720</v>
      </c>
      <c r="N894">
        <v>1</v>
      </c>
      <c r="O894">
        <v>1</v>
      </c>
      <c r="P894">
        <v>1</v>
      </c>
      <c r="Q894">
        <v>1</v>
      </c>
      <c r="R894">
        <v>1</v>
      </c>
      <c r="S894">
        <v>1</v>
      </c>
      <c r="T894">
        <v>0</v>
      </c>
      <c r="U894">
        <v>0</v>
      </c>
      <c r="V894">
        <v>0</v>
      </c>
      <c r="W894" s="1">
        <v>1552692.77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1552692.77</v>
      </c>
      <c r="AF894" s="17">
        <v>45455</v>
      </c>
      <c r="AG894" s="17">
        <v>47281</v>
      </c>
      <c r="AH894" s="1">
        <v>1552692.77</v>
      </c>
      <c r="AI894" s="16">
        <f t="shared" si="52"/>
        <v>2.8684931506849316</v>
      </c>
      <c r="AJ894" s="16">
        <f t="shared" si="54"/>
        <v>5.0027397260273974</v>
      </c>
      <c r="AK894" s="19">
        <v>9.2499999999999999E-2</v>
      </c>
      <c r="AL894" s="16">
        <f t="shared" si="53"/>
        <v>2.8684931506849316</v>
      </c>
      <c r="AM894" s="16">
        <f t="shared" si="55"/>
        <v>5.0027397260273974</v>
      </c>
      <c r="AN894" s="19">
        <v>9.2499999999999999E-2</v>
      </c>
      <c r="AO894" t="s">
        <v>721</v>
      </c>
      <c r="AP894" t="s">
        <v>722</v>
      </c>
      <c r="AQ894" s="20">
        <v>46234</v>
      </c>
    </row>
    <row r="895" spans="1:43" x14ac:dyDescent="0.3">
      <c r="A895" t="s">
        <v>2131</v>
      </c>
      <c r="B895" t="s">
        <v>2132</v>
      </c>
      <c r="C895">
        <v>1</v>
      </c>
      <c r="D895" t="s">
        <v>255</v>
      </c>
      <c r="E895" t="s">
        <v>716</v>
      </c>
      <c r="F895" t="s">
        <v>717</v>
      </c>
      <c r="G895" t="s">
        <v>213</v>
      </c>
      <c r="H895" t="s">
        <v>214</v>
      </c>
      <c r="I895" t="s">
        <v>724</v>
      </c>
      <c r="J895" t="s">
        <v>725</v>
      </c>
      <c r="K895" t="s">
        <v>726</v>
      </c>
      <c r="L895" t="s">
        <v>719</v>
      </c>
      <c r="M895" t="s">
        <v>720</v>
      </c>
      <c r="N895">
        <v>1</v>
      </c>
      <c r="O895">
        <v>1</v>
      </c>
      <c r="P895">
        <v>1</v>
      </c>
      <c r="Q895">
        <v>1</v>
      </c>
      <c r="R895">
        <v>1</v>
      </c>
      <c r="S895">
        <v>1</v>
      </c>
      <c r="T895">
        <v>0</v>
      </c>
      <c r="U895">
        <v>0</v>
      </c>
      <c r="V895">
        <v>0</v>
      </c>
      <c r="W895" s="1">
        <v>1538236.36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1538236.36</v>
      </c>
      <c r="AF895" s="17">
        <v>45387</v>
      </c>
      <c r="AG895" s="17">
        <v>46482</v>
      </c>
      <c r="AH895" s="1">
        <v>1538236.36</v>
      </c>
      <c r="AI895" s="16">
        <f t="shared" si="52"/>
        <v>0.67945205479452053</v>
      </c>
      <c r="AJ895" s="16">
        <f t="shared" si="54"/>
        <v>3</v>
      </c>
      <c r="AK895" s="19">
        <v>8.7499999999999994E-2</v>
      </c>
      <c r="AL895" s="16">
        <f t="shared" si="53"/>
        <v>0.67945205479452053</v>
      </c>
      <c r="AM895" s="16">
        <f t="shared" si="55"/>
        <v>3</v>
      </c>
      <c r="AN895" s="19">
        <v>8.7499999999999994E-2</v>
      </c>
      <c r="AO895" t="s">
        <v>721</v>
      </c>
      <c r="AP895" t="s">
        <v>722</v>
      </c>
      <c r="AQ895" s="20">
        <v>46234</v>
      </c>
    </row>
    <row r="896" spans="1:43" x14ac:dyDescent="0.3">
      <c r="A896" t="s">
        <v>2133</v>
      </c>
      <c r="B896" t="s">
        <v>2134</v>
      </c>
      <c r="C896">
        <v>1</v>
      </c>
      <c r="D896" t="s">
        <v>255</v>
      </c>
      <c r="E896" t="s">
        <v>716</v>
      </c>
      <c r="F896" t="s">
        <v>717</v>
      </c>
      <c r="G896" t="s">
        <v>213</v>
      </c>
      <c r="H896" t="s">
        <v>214</v>
      </c>
      <c r="I896" t="s">
        <v>724</v>
      </c>
      <c r="J896" t="s">
        <v>725</v>
      </c>
      <c r="K896" t="s">
        <v>726</v>
      </c>
      <c r="L896" t="s">
        <v>719</v>
      </c>
      <c r="M896" t="s">
        <v>720</v>
      </c>
      <c r="N896">
        <v>1</v>
      </c>
      <c r="O896">
        <v>1</v>
      </c>
      <c r="P896">
        <v>1</v>
      </c>
      <c r="Q896">
        <v>1</v>
      </c>
      <c r="R896">
        <v>1</v>
      </c>
      <c r="S896">
        <v>1</v>
      </c>
      <c r="T896">
        <v>0</v>
      </c>
      <c r="U896">
        <v>0</v>
      </c>
      <c r="V896">
        <v>0</v>
      </c>
      <c r="W896" s="1">
        <v>1360711.84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1360711.84</v>
      </c>
      <c r="AF896" s="17">
        <v>45387</v>
      </c>
      <c r="AG896" s="17">
        <v>46482</v>
      </c>
      <c r="AH896" s="1">
        <v>1360711.84</v>
      </c>
      <c r="AI896" s="16">
        <f t="shared" si="52"/>
        <v>0.67945205479452053</v>
      </c>
      <c r="AJ896" s="16">
        <f t="shared" si="54"/>
        <v>3</v>
      </c>
      <c r="AK896" s="19">
        <v>8.7499999999999994E-2</v>
      </c>
      <c r="AL896" s="16">
        <f t="shared" si="53"/>
        <v>0.67945205479452053</v>
      </c>
      <c r="AM896" s="16">
        <f t="shared" si="55"/>
        <v>3</v>
      </c>
      <c r="AN896" s="19">
        <v>8.7499999999999994E-2</v>
      </c>
      <c r="AO896" t="s">
        <v>721</v>
      </c>
      <c r="AP896" t="s">
        <v>722</v>
      </c>
      <c r="AQ896" s="20">
        <v>46234</v>
      </c>
    </row>
    <row r="897" spans="1:43" x14ac:dyDescent="0.3">
      <c r="A897" t="s">
        <v>2135</v>
      </c>
      <c r="B897" t="s">
        <v>2136</v>
      </c>
      <c r="C897">
        <v>1</v>
      </c>
      <c r="D897" t="s">
        <v>255</v>
      </c>
      <c r="E897" t="s">
        <v>716</v>
      </c>
      <c r="F897" t="s">
        <v>717</v>
      </c>
      <c r="G897" t="s">
        <v>213</v>
      </c>
      <c r="H897" t="s">
        <v>214</v>
      </c>
      <c r="I897" t="s">
        <v>724</v>
      </c>
      <c r="J897" t="s">
        <v>725</v>
      </c>
      <c r="K897" t="s">
        <v>726</v>
      </c>
      <c r="L897" t="s">
        <v>719</v>
      </c>
      <c r="M897" t="s">
        <v>720</v>
      </c>
      <c r="N897">
        <v>1</v>
      </c>
      <c r="O897">
        <v>1</v>
      </c>
      <c r="P897">
        <v>1</v>
      </c>
      <c r="Q897">
        <v>1</v>
      </c>
      <c r="R897">
        <v>1</v>
      </c>
      <c r="S897">
        <v>1</v>
      </c>
      <c r="T897">
        <v>0</v>
      </c>
      <c r="U897">
        <v>0</v>
      </c>
      <c r="V897">
        <v>0</v>
      </c>
      <c r="W897" s="1">
        <v>3443172.79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3443172.79</v>
      </c>
      <c r="AF897" s="17">
        <v>45387</v>
      </c>
      <c r="AG897" s="17">
        <v>46482</v>
      </c>
      <c r="AH897" s="1">
        <v>3443172.79</v>
      </c>
      <c r="AI897" s="16">
        <f t="shared" si="52"/>
        <v>0.67945205479452053</v>
      </c>
      <c r="AJ897" s="16">
        <f t="shared" si="54"/>
        <v>3</v>
      </c>
      <c r="AK897" s="19">
        <v>8.7499999999999994E-2</v>
      </c>
      <c r="AL897" s="16">
        <f t="shared" si="53"/>
        <v>0.67945205479452053</v>
      </c>
      <c r="AM897" s="16">
        <f t="shared" si="55"/>
        <v>3</v>
      </c>
      <c r="AN897" s="19">
        <v>8.7499999999999994E-2</v>
      </c>
      <c r="AO897" t="s">
        <v>721</v>
      </c>
      <c r="AP897" t="s">
        <v>722</v>
      </c>
      <c r="AQ897" s="20">
        <v>46234</v>
      </c>
    </row>
    <row r="898" spans="1:43" x14ac:dyDescent="0.3">
      <c r="A898" t="s">
        <v>2137</v>
      </c>
      <c r="B898" t="s">
        <v>2138</v>
      </c>
      <c r="C898">
        <v>2</v>
      </c>
      <c r="D898" t="s">
        <v>255</v>
      </c>
      <c r="E898" t="s">
        <v>716</v>
      </c>
      <c r="F898" t="s">
        <v>717</v>
      </c>
      <c r="G898" t="s">
        <v>215</v>
      </c>
      <c r="H898" t="s">
        <v>214</v>
      </c>
      <c r="I898" t="s">
        <v>832</v>
      </c>
      <c r="J898" t="s">
        <v>725</v>
      </c>
      <c r="K898" t="s">
        <v>833</v>
      </c>
      <c r="L898" t="s">
        <v>719</v>
      </c>
      <c r="M898" t="s">
        <v>720</v>
      </c>
      <c r="N898">
        <v>1</v>
      </c>
      <c r="O898">
        <v>1</v>
      </c>
      <c r="P898">
        <v>1</v>
      </c>
      <c r="Q898">
        <v>1</v>
      </c>
      <c r="R898">
        <v>1</v>
      </c>
      <c r="S898">
        <v>1</v>
      </c>
      <c r="T898">
        <v>0</v>
      </c>
      <c r="U898">
        <v>0</v>
      </c>
      <c r="V898">
        <v>0</v>
      </c>
      <c r="W898" s="1">
        <v>185186.25</v>
      </c>
      <c r="X898" s="1">
        <v>0</v>
      </c>
      <c r="Y898" s="1">
        <v>0</v>
      </c>
      <c r="Z898" s="1">
        <v>589.51</v>
      </c>
      <c r="AA898" s="1">
        <v>0</v>
      </c>
      <c r="AB898" s="1">
        <v>0</v>
      </c>
      <c r="AC898" s="1">
        <v>0</v>
      </c>
      <c r="AD898" s="1">
        <v>0</v>
      </c>
      <c r="AE898" s="1">
        <v>185186.25</v>
      </c>
      <c r="AF898" s="17">
        <v>45532</v>
      </c>
      <c r="AG898" s="17">
        <v>46262</v>
      </c>
      <c r="AH898" s="1">
        <v>370372.5</v>
      </c>
      <c r="AI898" s="16">
        <f t="shared" si="52"/>
        <v>7.6712328767123292E-2</v>
      </c>
      <c r="AJ898" s="16">
        <f t="shared" si="54"/>
        <v>2</v>
      </c>
      <c r="AK898" s="19">
        <v>3.8199999999999998E-2</v>
      </c>
      <c r="AL898" s="16">
        <f t="shared" si="53"/>
        <v>7.6712328767123292E-2</v>
      </c>
      <c r="AM898" s="16">
        <f t="shared" si="55"/>
        <v>2</v>
      </c>
      <c r="AN898" s="19">
        <v>3.8199999999999998E-2</v>
      </c>
      <c r="AO898" t="s">
        <v>721</v>
      </c>
      <c r="AP898" t="s">
        <v>722</v>
      </c>
      <c r="AQ898" s="20">
        <v>46234</v>
      </c>
    </row>
    <row r="899" spans="1:43" x14ac:dyDescent="0.3">
      <c r="A899" t="s">
        <v>2139</v>
      </c>
      <c r="B899" t="s">
        <v>2138</v>
      </c>
      <c r="C899">
        <v>3</v>
      </c>
      <c r="D899" t="s">
        <v>255</v>
      </c>
      <c r="E899" t="s">
        <v>716</v>
      </c>
      <c r="F899" t="s">
        <v>717</v>
      </c>
      <c r="G899" t="s">
        <v>215</v>
      </c>
      <c r="H899" t="s">
        <v>214</v>
      </c>
      <c r="I899" t="s">
        <v>832</v>
      </c>
      <c r="J899" t="s">
        <v>725</v>
      </c>
      <c r="K899" t="s">
        <v>833</v>
      </c>
      <c r="L899" t="s">
        <v>719</v>
      </c>
      <c r="M899" t="s">
        <v>720</v>
      </c>
      <c r="N899">
        <v>1</v>
      </c>
      <c r="O899">
        <v>1</v>
      </c>
      <c r="P899">
        <v>1</v>
      </c>
      <c r="Q899">
        <v>1</v>
      </c>
      <c r="R899">
        <v>1</v>
      </c>
      <c r="S899">
        <v>1</v>
      </c>
      <c r="T899">
        <v>0</v>
      </c>
      <c r="U899">
        <v>0</v>
      </c>
      <c r="V899">
        <v>0</v>
      </c>
      <c r="W899" s="1">
        <v>326000.09000000003</v>
      </c>
      <c r="X899" s="1">
        <v>0</v>
      </c>
      <c r="Y899" s="1">
        <v>0</v>
      </c>
      <c r="Z899" s="1">
        <v>1168.17</v>
      </c>
      <c r="AA899" s="1">
        <v>0</v>
      </c>
      <c r="AB899" s="1">
        <v>0</v>
      </c>
      <c r="AC899" s="1">
        <v>0</v>
      </c>
      <c r="AD899" s="1">
        <v>0</v>
      </c>
      <c r="AE899" s="1">
        <v>326000.09000000003</v>
      </c>
      <c r="AF899" s="17">
        <v>45532</v>
      </c>
      <c r="AG899" s="17">
        <v>46627</v>
      </c>
      <c r="AH899" s="1">
        <v>326000.09000000003</v>
      </c>
      <c r="AI899" s="16">
        <f t="shared" ref="AI899:AI962" si="56">(AG899-AQ899)/365</f>
        <v>1.0767123287671232</v>
      </c>
      <c r="AJ899" s="16">
        <f t="shared" si="54"/>
        <v>3</v>
      </c>
      <c r="AK899" s="19">
        <v>4.2999999999999997E-2</v>
      </c>
      <c r="AL899" s="16">
        <f t="shared" ref="AL899:AL962" si="57">(AG899-AQ899)/365</f>
        <v>1.0767123287671232</v>
      </c>
      <c r="AM899" s="16">
        <f t="shared" si="55"/>
        <v>3</v>
      </c>
      <c r="AN899" s="19">
        <v>4.2999999999999997E-2</v>
      </c>
      <c r="AO899" t="s">
        <v>721</v>
      </c>
      <c r="AP899" t="s">
        <v>722</v>
      </c>
      <c r="AQ899" s="20">
        <v>46234</v>
      </c>
    </row>
    <row r="900" spans="1:43" x14ac:dyDescent="0.3">
      <c r="A900" t="s">
        <v>2140</v>
      </c>
      <c r="B900" t="s">
        <v>2138</v>
      </c>
      <c r="C900">
        <v>4</v>
      </c>
      <c r="D900" t="s">
        <v>255</v>
      </c>
      <c r="E900" t="s">
        <v>716</v>
      </c>
      <c r="F900" t="s">
        <v>717</v>
      </c>
      <c r="G900" t="s">
        <v>215</v>
      </c>
      <c r="H900" t="s">
        <v>214</v>
      </c>
      <c r="I900" t="s">
        <v>832</v>
      </c>
      <c r="J900" t="s">
        <v>725</v>
      </c>
      <c r="K900" t="s">
        <v>833</v>
      </c>
      <c r="L900" t="s">
        <v>719</v>
      </c>
      <c r="M900" t="s">
        <v>720</v>
      </c>
      <c r="N900">
        <v>1</v>
      </c>
      <c r="O900">
        <v>1</v>
      </c>
      <c r="P900">
        <v>1</v>
      </c>
      <c r="Q900">
        <v>1</v>
      </c>
      <c r="R900">
        <v>1</v>
      </c>
      <c r="S900">
        <v>1</v>
      </c>
      <c r="T900">
        <v>0</v>
      </c>
      <c r="U900">
        <v>0</v>
      </c>
      <c r="V900">
        <v>0</v>
      </c>
      <c r="W900" s="1">
        <v>656965</v>
      </c>
      <c r="X900" s="1">
        <v>0</v>
      </c>
      <c r="Y900" s="1">
        <v>0</v>
      </c>
      <c r="Z900" s="1">
        <v>2578.59</v>
      </c>
      <c r="AA900" s="1">
        <v>0</v>
      </c>
      <c r="AB900" s="1">
        <v>0</v>
      </c>
      <c r="AC900" s="1">
        <v>0</v>
      </c>
      <c r="AD900" s="1">
        <v>0</v>
      </c>
      <c r="AE900" s="1">
        <v>656965</v>
      </c>
      <c r="AF900" s="17">
        <v>45532</v>
      </c>
      <c r="AG900" s="17">
        <v>46993</v>
      </c>
      <c r="AH900" s="1">
        <v>656965</v>
      </c>
      <c r="AI900" s="16">
        <f t="shared" si="56"/>
        <v>2.0794520547945203</v>
      </c>
      <c r="AJ900" s="16">
        <f t="shared" ref="AJ900:AJ963" si="58">(AG900-AF900)/365</f>
        <v>4.0027397260273974</v>
      </c>
      <c r="AK900" s="19">
        <v>4.7100000000000003E-2</v>
      </c>
      <c r="AL900" s="16">
        <f t="shared" si="57"/>
        <v>2.0794520547945203</v>
      </c>
      <c r="AM900" s="16">
        <f t="shared" ref="AM900:AM963" si="59">(AG900-AF900)/365</f>
        <v>4.0027397260273974</v>
      </c>
      <c r="AN900" s="19">
        <v>4.7100000000000003E-2</v>
      </c>
      <c r="AO900" t="s">
        <v>721</v>
      </c>
      <c r="AP900" t="s">
        <v>722</v>
      </c>
      <c r="AQ900" s="20">
        <v>46234</v>
      </c>
    </row>
    <row r="901" spans="1:43" x14ac:dyDescent="0.3">
      <c r="A901" t="s">
        <v>2141</v>
      </c>
      <c r="B901" t="s">
        <v>2138</v>
      </c>
      <c r="C901">
        <v>5</v>
      </c>
      <c r="D901" t="s">
        <v>255</v>
      </c>
      <c r="E901" t="s">
        <v>716</v>
      </c>
      <c r="F901" t="s">
        <v>717</v>
      </c>
      <c r="G901" t="s">
        <v>215</v>
      </c>
      <c r="H901" t="s">
        <v>214</v>
      </c>
      <c r="I901" t="s">
        <v>832</v>
      </c>
      <c r="J901" t="s">
        <v>725</v>
      </c>
      <c r="K901" t="s">
        <v>833</v>
      </c>
      <c r="L901" t="s">
        <v>719</v>
      </c>
      <c r="M901" t="s">
        <v>720</v>
      </c>
      <c r="N901">
        <v>1</v>
      </c>
      <c r="O901">
        <v>1</v>
      </c>
      <c r="P901">
        <v>1</v>
      </c>
      <c r="Q901">
        <v>1</v>
      </c>
      <c r="R901">
        <v>1</v>
      </c>
      <c r="S901">
        <v>1</v>
      </c>
      <c r="T901">
        <v>0</v>
      </c>
      <c r="U901">
        <v>0</v>
      </c>
      <c r="V901">
        <v>0</v>
      </c>
      <c r="W901" s="1">
        <v>701362.5</v>
      </c>
      <c r="X901" s="1">
        <v>0</v>
      </c>
      <c r="Y901" s="1">
        <v>0</v>
      </c>
      <c r="Z901" s="1">
        <v>2963.26</v>
      </c>
      <c r="AA901" s="1">
        <v>0</v>
      </c>
      <c r="AB901" s="1">
        <v>0</v>
      </c>
      <c r="AC901" s="1">
        <v>0</v>
      </c>
      <c r="AD901" s="1">
        <v>0</v>
      </c>
      <c r="AE901" s="1">
        <v>701362.5</v>
      </c>
      <c r="AF901" s="17">
        <v>45532</v>
      </c>
      <c r="AG901" s="17">
        <v>47358</v>
      </c>
      <c r="AH901" s="1">
        <v>701362.5</v>
      </c>
      <c r="AI901" s="16">
        <f t="shared" si="56"/>
        <v>3.0794520547945203</v>
      </c>
      <c r="AJ901" s="16">
        <f t="shared" si="58"/>
        <v>5.0027397260273974</v>
      </c>
      <c r="AK901" s="19">
        <v>5.0700000000000002E-2</v>
      </c>
      <c r="AL901" s="16">
        <f t="shared" si="57"/>
        <v>3.0794520547945203</v>
      </c>
      <c r="AM901" s="16">
        <f t="shared" si="59"/>
        <v>5.0027397260273974</v>
      </c>
      <c r="AN901" s="19">
        <v>5.0700000000000002E-2</v>
      </c>
      <c r="AO901" t="s">
        <v>721</v>
      </c>
      <c r="AP901" t="s">
        <v>722</v>
      </c>
      <c r="AQ901" s="20">
        <v>46234</v>
      </c>
    </row>
    <row r="902" spans="1:43" x14ac:dyDescent="0.3">
      <c r="A902" t="s">
        <v>2142</v>
      </c>
      <c r="B902" t="s">
        <v>2138</v>
      </c>
      <c r="C902">
        <v>6</v>
      </c>
      <c r="D902" t="s">
        <v>255</v>
      </c>
      <c r="E902" t="s">
        <v>716</v>
      </c>
      <c r="F902" t="s">
        <v>717</v>
      </c>
      <c r="G902" t="s">
        <v>215</v>
      </c>
      <c r="H902" t="s">
        <v>214</v>
      </c>
      <c r="I902" t="s">
        <v>832</v>
      </c>
      <c r="J902" t="s">
        <v>725</v>
      </c>
      <c r="K902" t="s">
        <v>833</v>
      </c>
      <c r="L902" t="s">
        <v>719</v>
      </c>
      <c r="M902" t="s">
        <v>720</v>
      </c>
      <c r="N902">
        <v>1</v>
      </c>
      <c r="O902">
        <v>1</v>
      </c>
      <c r="P902">
        <v>1</v>
      </c>
      <c r="Q902">
        <v>1</v>
      </c>
      <c r="R902">
        <v>1</v>
      </c>
      <c r="S902">
        <v>1</v>
      </c>
      <c r="T902">
        <v>0</v>
      </c>
      <c r="U902">
        <v>0</v>
      </c>
      <c r="V902">
        <v>0</v>
      </c>
      <c r="W902" s="1">
        <v>2004525</v>
      </c>
      <c r="X902" s="1">
        <v>0</v>
      </c>
      <c r="Y902" s="1">
        <v>0</v>
      </c>
      <c r="Z902" s="1">
        <v>8953.5400000000009</v>
      </c>
      <c r="AA902" s="1">
        <v>0</v>
      </c>
      <c r="AB902" s="1">
        <v>0</v>
      </c>
      <c r="AC902" s="1">
        <v>0</v>
      </c>
      <c r="AD902" s="1">
        <v>0</v>
      </c>
      <c r="AE902" s="1">
        <v>2004525</v>
      </c>
      <c r="AF902" s="17">
        <v>45532</v>
      </c>
      <c r="AG902" s="17">
        <v>47723</v>
      </c>
      <c r="AH902" s="1">
        <v>2004525</v>
      </c>
      <c r="AI902" s="16">
        <f t="shared" si="56"/>
        <v>4.0794520547945208</v>
      </c>
      <c r="AJ902" s="16">
        <f t="shared" si="58"/>
        <v>6.0027397260273974</v>
      </c>
      <c r="AK902" s="19">
        <v>5.3600000000000002E-2</v>
      </c>
      <c r="AL902" s="16">
        <f t="shared" si="57"/>
        <v>4.0794520547945208</v>
      </c>
      <c r="AM902" s="16">
        <f t="shared" si="59"/>
        <v>6.0027397260273974</v>
      </c>
      <c r="AN902" s="19">
        <v>5.3600000000000002E-2</v>
      </c>
      <c r="AO902" t="s">
        <v>721</v>
      </c>
      <c r="AP902" t="s">
        <v>722</v>
      </c>
      <c r="AQ902" s="20">
        <v>46234</v>
      </c>
    </row>
    <row r="903" spans="1:43" x14ac:dyDescent="0.3">
      <c r="A903" t="s">
        <v>2143</v>
      </c>
      <c r="B903" t="s">
        <v>2138</v>
      </c>
      <c r="C903">
        <v>7</v>
      </c>
      <c r="D903" t="s">
        <v>255</v>
      </c>
      <c r="E903" t="s">
        <v>716</v>
      </c>
      <c r="F903" t="s">
        <v>717</v>
      </c>
      <c r="G903" t="s">
        <v>215</v>
      </c>
      <c r="H903" t="s">
        <v>214</v>
      </c>
      <c r="I903" t="s">
        <v>832</v>
      </c>
      <c r="J903" t="s">
        <v>725</v>
      </c>
      <c r="K903" t="s">
        <v>833</v>
      </c>
      <c r="L903" t="s">
        <v>719</v>
      </c>
      <c r="M903" t="s">
        <v>720</v>
      </c>
      <c r="N903">
        <v>1</v>
      </c>
      <c r="O903">
        <v>1</v>
      </c>
      <c r="P903">
        <v>1</v>
      </c>
      <c r="Q903">
        <v>1</v>
      </c>
      <c r="R903">
        <v>1</v>
      </c>
      <c r="S903">
        <v>1</v>
      </c>
      <c r="T903">
        <v>0</v>
      </c>
      <c r="U903">
        <v>0</v>
      </c>
      <c r="V903">
        <v>0</v>
      </c>
      <c r="W903" s="1">
        <v>689415</v>
      </c>
      <c r="X903" s="1">
        <v>0</v>
      </c>
      <c r="Y903" s="1">
        <v>0</v>
      </c>
      <c r="Z903" s="1">
        <v>3240.25</v>
      </c>
      <c r="AA903" s="1">
        <v>0</v>
      </c>
      <c r="AB903" s="1">
        <v>0</v>
      </c>
      <c r="AC903" s="1">
        <v>0</v>
      </c>
      <c r="AD903" s="1">
        <v>0</v>
      </c>
      <c r="AE903" s="1">
        <v>689415</v>
      </c>
      <c r="AF903" s="17">
        <v>45532</v>
      </c>
      <c r="AG903" s="17">
        <v>48088</v>
      </c>
      <c r="AH903" s="1">
        <v>689415</v>
      </c>
      <c r="AI903" s="16">
        <f t="shared" si="56"/>
        <v>5.0794520547945208</v>
      </c>
      <c r="AJ903" s="16">
        <f t="shared" si="58"/>
        <v>7.0027397260273974</v>
      </c>
      <c r="AK903" s="19">
        <v>5.6399999999999999E-2</v>
      </c>
      <c r="AL903" s="16">
        <f t="shared" si="57"/>
        <v>5.0794520547945208</v>
      </c>
      <c r="AM903" s="16">
        <f t="shared" si="59"/>
        <v>7.0027397260273974</v>
      </c>
      <c r="AN903" s="19">
        <v>5.6399999999999999E-2</v>
      </c>
      <c r="AO903" t="s">
        <v>721</v>
      </c>
      <c r="AP903" t="s">
        <v>722</v>
      </c>
      <c r="AQ903" s="20">
        <v>46234</v>
      </c>
    </row>
    <row r="904" spans="1:43" x14ac:dyDescent="0.3">
      <c r="A904" t="s">
        <v>2144</v>
      </c>
      <c r="B904" t="s">
        <v>2138</v>
      </c>
      <c r="C904">
        <v>8</v>
      </c>
      <c r="D904" t="s">
        <v>255</v>
      </c>
      <c r="E904" t="s">
        <v>716</v>
      </c>
      <c r="F904" t="s">
        <v>717</v>
      </c>
      <c r="G904" t="s">
        <v>215</v>
      </c>
      <c r="H904" t="s">
        <v>214</v>
      </c>
      <c r="I904" t="s">
        <v>832</v>
      </c>
      <c r="J904" t="s">
        <v>725</v>
      </c>
      <c r="K904" t="s">
        <v>833</v>
      </c>
      <c r="L904" t="s">
        <v>719</v>
      </c>
      <c r="M904" t="s">
        <v>720</v>
      </c>
      <c r="N904">
        <v>1</v>
      </c>
      <c r="O904">
        <v>1</v>
      </c>
      <c r="P904">
        <v>1</v>
      </c>
      <c r="Q904">
        <v>1</v>
      </c>
      <c r="R904">
        <v>1</v>
      </c>
      <c r="S904">
        <v>1</v>
      </c>
      <c r="T904">
        <v>0</v>
      </c>
      <c r="U904">
        <v>0</v>
      </c>
      <c r="V904">
        <v>0</v>
      </c>
      <c r="W904" s="1">
        <v>106200</v>
      </c>
      <c r="X904" s="1">
        <v>0</v>
      </c>
      <c r="Y904" s="1">
        <v>0</v>
      </c>
      <c r="Z904" s="1">
        <v>524.79999999999995</v>
      </c>
      <c r="AA904" s="1">
        <v>0</v>
      </c>
      <c r="AB904" s="1">
        <v>0</v>
      </c>
      <c r="AC904" s="1">
        <v>0</v>
      </c>
      <c r="AD904" s="1">
        <v>0</v>
      </c>
      <c r="AE904" s="1">
        <v>106200</v>
      </c>
      <c r="AF904" s="17">
        <v>45532</v>
      </c>
      <c r="AG904" s="17">
        <v>48485</v>
      </c>
      <c r="AH904" s="1">
        <v>106200</v>
      </c>
      <c r="AI904" s="16">
        <f t="shared" si="56"/>
        <v>6.1671232876712327</v>
      </c>
      <c r="AJ904" s="16">
        <f t="shared" si="58"/>
        <v>8.0904109589041102</v>
      </c>
      <c r="AK904" s="19">
        <v>5.9299999999999999E-2</v>
      </c>
      <c r="AL904" s="16">
        <f t="shared" si="57"/>
        <v>6.1671232876712327</v>
      </c>
      <c r="AM904" s="16">
        <f t="shared" si="59"/>
        <v>8.0904109589041102</v>
      </c>
      <c r="AN904" s="19">
        <v>5.9299999999999999E-2</v>
      </c>
      <c r="AO904" t="s">
        <v>721</v>
      </c>
      <c r="AP904" t="s">
        <v>722</v>
      </c>
      <c r="AQ904" s="20">
        <v>46234</v>
      </c>
    </row>
    <row r="905" spans="1:43" x14ac:dyDescent="0.3">
      <c r="A905" t="s">
        <v>2145</v>
      </c>
      <c r="B905" t="s">
        <v>2146</v>
      </c>
      <c r="C905">
        <v>1</v>
      </c>
      <c r="D905" t="s">
        <v>255</v>
      </c>
      <c r="E905" t="s">
        <v>716</v>
      </c>
      <c r="F905" t="s">
        <v>717</v>
      </c>
      <c r="G905" t="s">
        <v>213</v>
      </c>
      <c r="H905" t="s">
        <v>214</v>
      </c>
      <c r="I905" t="s">
        <v>724</v>
      </c>
      <c r="J905" t="s">
        <v>725</v>
      </c>
      <c r="K905" t="s">
        <v>726</v>
      </c>
      <c r="L905" t="s">
        <v>719</v>
      </c>
      <c r="M905" t="s">
        <v>720</v>
      </c>
      <c r="N905">
        <v>1</v>
      </c>
      <c r="O905">
        <v>1</v>
      </c>
      <c r="P905">
        <v>1</v>
      </c>
      <c r="Q905">
        <v>1</v>
      </c>
      <c r="R905">
        <v>1</v>
      </c>
      <c r="S905">
        <v>1</v>
      </c>
      <c r="T905">
        <v>0</v>
      </c>
      <c r="U905">
        <v>0</v>
      </c>
      <c r="V905">
        <v>0</v>
      </c>
      <c r="W905" s="1">
        <v>5000000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5000000</v>
      </c>
      <c r="AF905" s="17">
        <v>45387</v>
      </c>
      <c r="AG905" s="17">
        <v>46482</v>
      </c>
      <c r="AH905" s="1">
        <v>5000000</v>
      </c>
      <c r="AI905" s="16">
        <f t="shared" si="56"/>
        <v>0.67945205479452053</v>
      </c>
      <c r="AJ905" s="16">
        <f t="shared" si="58"/>
        <v>3</v>
      </c>
      <c r="AK905" s="19">
        <v>8.7499999999999994E-2</v>
      </c>
      <c r="AL905" s="16">
        <f t="shared" si="57"/>
        <v>0.67945205479452053</v>
      </c>
      <c r="AM905" s="16">
        <f t="shared" si="59"/>
        <v>3</v>
      </c>
      <c r="AN905" s="19">
        <v>8.7499999999999994E-2</v>
      </c>
      <c r="AO905" t="s">
        <v>721</v>
      </c>
      <c r="AP905" t="s">
        <v>722</v>
      </c>
      <c r="AQ905" s="20">
        <v>46234</v>
      </c>
    </row>
    <row r="906" spans="1:43" x14ac:dyDescent="0.3">
      <c r="A906" t="s">
        <v>2147</v>
      </c>
      <c r="B906" t="s">
        <v>2148</v>
      </c>
      <c r="C906">
        <v>1</v>
      </c>
      <c r="D906" t="s">
        <v>255</v>
      </c>
      <c r="E906" t="s">
        <v>716</v>
      </c>
      <c r="F906" t="s">
        <v>717</v>
      </c>
      <c r="G906" t="s">
        <v>213</v>
      </c>
      <c r="H906" t="s">
        <v>214</v>
      </c>
      <c r="I906" t="s">
        <v>724</v>
      </c>
      <c r="J906" t="s">
        <v>725</v>
      </c>
      <c r="K906" t="s">
        <v>726</v>
      </c>
      <c r="L906" t="s">
        <v>719</v>
      </c>
      <c r="M906" t="s">
        <v>720</v>
      </c>
      <c r="N906">
        <v>1</v>
      </c>
      <c r="O906">
        <v>1</v>
      </c>
      <c r="P906">
        <v>1</v>
      </c>
      <c r="Q906">
        <v>1</v>
      </c>
      <c r="R906">
        <v>1</v>
      </c>
      <c r="S906">
        <v>1</v>
      </c>
      <c r="T906">
        <v>0</v>
      </c>
      <c r="U906">
        <v>0</v>
      </c>
      <c r="V906">
        <v>0</v>
      </c>
      <c r="W906" s="1">
        <v>2000000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2000000</v>
      </c>
      <c r="AF906" s="17">
        <v>45387</v>
      </c>
      <c r="AG906" s="17">
        <v>46482</v>
      </c>
      <c r="AH906" s="1">
        <v>2000000</v>
      </c>
      <c r="AI906" s="16">
        <f t="shared" si="56"/>
        <v>0.67945205479452053</v>
      </c>
      <c r="AJ906" s="16">
        <f t="shared" si="58"/>
        <v>3</v>
      </c>
      <c r="AK906" s="19">
        <v>8.7499999999999994E-2</v>
      </c>
      <c r="AL906" s="16">
        <f t="shared" si="57"/>
        <v>0.67945205479452053</v>
      </c>
      <c r="AM906" s="16">
        <f t="shared" si="59"/>
        <v>3</v>
      </c>
      <c r="AN906" s="19">
        <v>8.7499999999999994E-2</v>
      </c>
      <c r="AO906" t="s">
        <v>721</v>
      </c>
      <c r="AP906" t="s">
        <v>722</v>
      </c>
      <c r="AQ906" s="20">
        <v>46234</v>
      </c>
    </row>
    <row r="907" spans="1:43" x14ac:dyDescent="0.3">
      <c r="A907" t="s">
        <v>2149</v>
      </c>
      <c r="B907" t="s">
        <v>2150</v>
      </c>
      <c r="C907">
        <v>1</v>
      </c>
      <c r="D907" t="s">
        <v>255</v>
      </c>
      <c r="E907" t="s">
        <v>716</v>
      </c>
      <c r="F907" t="s">
        <v>717</v>
      </c>
      <c r="G907" t="s">
        <v>221</v>
      </c>
      <c r="H907" t="s">
        <v>218</v>
      </c>
      <c r="I907" t="s">
        <v>210</v>
      </c>
      <c r="J907" t="s">
        <v>718</v>
      </c>
      <c r="K907" t="s">
        <v>221</v>
      </c>
      <c r="L907" t="s">
        <v>719</v>
      </c>
      <c r="M907" t="s">
        <v>720</v>
      </c>
      <c r="N907">
        <v>1</v>
      </c>
      <c r="O907">
        <v>1</v>
      </c>
      <c r="P907">
        <v>1</v>
      </c>
      <c r="Q907">
        <v>0</v>
      </c>
      <c r="R907">
        <v>0</v>
      </c>
      <c r="S907">
        <v>1</v>
      </c>
      <c r="T907">
        <v>1</v>
      </c>
      <c r="U907">
        <v>1</v>
      </c>
      <c r="V907">
        <v>0</v>
      </c>
      <c r="W907" s="1">
        <v>34571368.609999999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34571368.609999999</v>
      </c>
      <c r="AF907" s="17">
        <v>45387</v>
      </c>
      <c r="AG907" s="17">
        <v>46482</v>
      </c>
      <c r="AH907" s="1">
        <v>34571368.609999999</v>
      </c>
      <c r="AI907" s="16">
        <f t="shared" si="56"/>
        <v>0.67945205479452053</v>
      </c>
      <c r="AJ907" s="16">
        <f t="shared" si="58"/>
        <v>3</v>
      </c>
      <c r="AK907" s="19">
        <v>8.7499999999999994E-2</v>
      </c>
      <c r="AL907" s="16">
        <f t="shared" si="57"/>
        <v>0.67945205479452053</v>
      </c>
      <c r="AM907" s="16">
        <f t="shared" si="59"/>
        <v>3</v>
      </c>
      <c r="AN907" s="19">
        <v>8.7499999999999994E-2</v>
      </c>
      <c r="AO907" t="s">
        <v>721</v>
      </c>
      <c r="AP907" t="s">
        <v>722</v>
      </c>
      <c r="AQ907" s="20">
        <v>46234</v>
      </c>
    </row>
    <row r="908" spans="1:43" x14ac:dyDescent="0.3">
      <c r="A908" t="s">
        <v>2151</v>
      </c>
      <c r="B908" t="s">
        <v>2152</v>
      </c>
      <c r="C908">
        <v>1</v>
      </c>
      <c r="D908" t="s">
        <v>255</v>
      </c>
      <c r="E908" t="s">
        <v>716</v>
      </c>
      <c r="F908" t="s">
        <v>717</v>
      </c>
      <c r="G908" t="s">
        <v>213</v>
      </c>
      <c r="H908" t="s">
        <v>214</v>
      </c>
      <c r="I908" t="s">
        <v>724</v>
      </c>
      <c r="J908" t="s">
        <v>725</v>
      </c>
      <c r="K908" t="s">
        <v>726</v>
      </c>
      <c r="L908" t="s">
        <v>719</v>
      </c>
      <c r="M908" t="s">
        <v>720</v>
      </c>
      <c r="N908">
        <v>1</v>
      </c>
      <c r="O908">
        <v>1</v>
      </c>
      <c r="P908">
        <v>1</v>
      </c>
      <c r="Q908">
        <v>1</v>
      </c>
      <c r="R908">
        <v>1</v>
      </c>
      <c r="S908">
        <v>1</v>
      </c>
      <c r="T908">
        <v>0</v>
      </c>
      <c r="U908">
        <v>0</v>
      </c>
      <c r="V908">
        <v>0</v>
      </c>
      <c r="W908" s="1">
        <v>1874205.16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1874205.16</v>
      </c>
      <c r="AF908" s="17">
        <v>45387</v>
      </c>
      <c r="AG908" s="17">
        <v>46482</v>
      </c>
      <c r="AH908" s="1">
        <v>1874205.16</v>
      </c>
      <c r="AI908" s="16">
        <f t="shared" si="56"/>
        <v>0.67945205479452053</v>
      </c>
      <c r="AJ908" s="16">
        <f t="shared" si="58"/>
        <v>3</v>
      </c>
      <c r="AK908" s="19">
        <v>8.7499999999999994E-2</v>
      </c>
      <c r="AL908" s="16">
        <f t="shared" si="57"/>
        <v>0.67945205479452053</v>
      </c>
      <c r="AM908" s="16">
        <f t="shared" si="59"/>
        <v>3</v>
      </c>
      <c r="AN908" s="19">
        <v>8.7499999999999994E-2</v>
      </c>
      <c r="AO908" t="s">
        <v>721</v>
      </c>
      <c r="AP908" t="s">
        <v>722</v>
      </c>
      <c r="AQ908" s="20">
        <v>46234</v>
      </c>
    </row>
    <row r="909" spans="1:43" x14ac:dyDescent="0.3">
      <c r="A909" t="s">
        <v>2153</v>
      </c>
      <c r="B909" t="s">
        <v>2154</v>
      </c>
      <c r="C909">
        <v>1</v>
      </c>
      <c r="D909" t="s">
        <v>255</v>
      </c>
      <c r="E909" t="s">
        <v>716</v>
      </c>
      <c r="F909" t="s">
        <v>717</v>
      </c>
      <c r="G909" t="s">
        <v>213</v>
      </c>
      <c r="H909" t="s">
        <v>214</v>
      </c>
      <c r="I909" t="s">
        <v>724</v>
      </c>
      <c r="J909" t="s">
        <v>725</v>
      </c>
      <c r="K909" t="s">
        <v>726</v>
      </c>
      <c r="L909" t="s">
        <v>719</v>
      </c>
      <c r="M909" t="s">
        <v>720</v>
      </c>
      <c r="N909">
        <v>1</v>
      </c>
      <c r="O909">
        <v>1</v>
      </c>
      <c r="P909">
        <v>1</v>
      </c>
      <c r="Q909">
        <v>1</v>
      </c>
      <c r="R909">
        <v>1</v>
      </c>
      <c r="S909">
        <v>1</v>
      </c>
      <c r="T909">
        <v>0</v>
      </c>
      <c r="U909">
        <v>0</v>
      </c>
      <c r="V909">
        <v>0</v>
      </c>
      <c r="W909" s="1">
        <v>2815081.64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2815081.64</v>
      </c>
      <c r="AF909" s="17">
        <v>45387</v>
      </c>
      <c r="AG909" s="17">
        <v>46482</v>
      </c>
      <c r="AH909" s="1">
        <v>2815081.64</v>
      </c>
      <c r="AI909" s="16">
        <f t="shared" si="56"/>
        <v>0.67945205479452053</v>
      </c>
      <c r="AJ909" s="16">
        <f t="shared" si="58"/>
        <v>3</v>
      </c>
      <c r="AK909" s="19">
        <v>8.7499999999999994E-2</v>
      </c>
      <c r="AL909" s="16">
        <f t="shared" si="57"/>
        <v>0.67945205479452053</v>
      </c>
      <c r="AM909" s="16">
        <f t="shared" si="59"/>
        <v>3</v>
      </c>
      <c r="AN909" s="19">
        <v>8.7499999999999994E-2</v>
      </c>
      <c r="AO909" t="s">
        <v>721</v>
      </c>
      <c r="AP909" t="s">
        <v>722</v>
      </c>
      <c r="AQ909" s="20">
        <v>46234</v>
      </c>
    </row>
    <row r="910" spans="1:43" x14ac:dyDescent="0.3">
      <c r="A910" t="s">
        <v>2155</v>
      </c>
      <c r="B910" t="s">
        <v>2156</v>
      </c>
      <c r="C910">
        <v>1</v>
      </c>
      <c r="D910" t="s">
        <v>255</v>
      </c>
      <c r="E910" t="s">
        <v>716</v>
      </c>
      <c r="F910" t="s">
        <v>717</v>
      </c>
      <c r="G910" t="s">
        <v>203</v>
      </c>
      <c r="H910" t="s">
        <v>218</v>
      </c>
      <c r="I910" t="s">
        <v>210</v>
      </c>
      <c r="J910" t="s">
        <v>718</v>
      </c>
      <c r="K910" t="s">
        <v>755</v>
      </c>
      <c r="L910" t="s">
        <v>719</v>
      </c>
      <c r="M910" t="s">
        <v>720</v>
      </c>
      <c r="N910">
        <v>1</v>
      </c>
      <c r="O910">
        <v>1</v>
      </c>
      <c r="P910">
        <v>1</v>
      </c>
      <c r="Q910">
        <v>0</v>
      </c>
      <c r="R910">
        <v>0</v>
      </c>
      <c r="S910">
        <v>1</v>
      </c>
      <c r="T910">
        <v>1</v>
      </c>
      <c r="U910">
        <v>1</v>
      </c>
      <c r="V910">
        <v>0</v>
      </c>
      <c r="W910" s="1">
        <v>200000000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200000000</v>
      </c>
      <c r="AF910" s="17">
        <v>45506</v>
      </c>
      <c r="AG910" s="17">
        <v>47332</v>
      </c>
      <c r="AH910" s="1">
        <v>200000000</v>
      </c>
      <c r="AI910" s="16">
        <f t="shared" si="56"/>
        <v>3.0082191780821916</v>
      </c>
      <c r="AJ910" s="16">
        <f t="shared" si="58"/>
        <v>5.0027397260273974</v>
      </c>
      <c r="AK910" s="19">
        <v>9.2499999999999999E-2</v>
      </c>
      <c r="AL910" s="16">
        <f t="shared" si="57"/>
        <v>3.0082191780821916</v>
      </c>
      <c r="AM910" s="16">
        <f t="shared" si="59"/>
        <v>5.0027397260273974</v>
      </c>
      <c r="AN910" s="19">
        <v>9.2499999999999999E-2</v>
      </c>
      <c r="AO910" t="s">
        <v>721</v>
      </c>
      <c r="AP910" t="s">
        <v>722</v>
      </c>
      <c r="AQ910" s="20">
        <v>46234</v>
      </c>
    </row>
    <row r="911" spans="1:43" x14ac:dyDescent="0.3">
      <c r="A911" t="s">
        <v>2157</v>
      </c>
      <c r="B911" t="s">
        <v>2158</v>
      </c>
      <c r="C911">
        <v>1</v>
      </c>
      <c r="D911" t="s">
        <v>255</v>
      </c>
      <c r="E911" t="s">
        <v>716</v>
      </c>
      <c r="F911" t="s">
        <v>717</v>
      </c>
      <c r="G911" t="s">
        <v>223</v>
      </c>
      <c r="H911" t="s">
        <v>218</v>
      </c>
      <c r="I911" t="s">
        <v>210</v>
      </c>
      <c r="J911" t="s">
        <v>718</v>
      </c>
      <c r="K911" t="s">
        <v>223</v>
      </c>
      <c r="L911" t="s">
        <v>719</v>
      </c>
      <c r="M911" t="s">
        <v>720</v>
      </c>
      <c r="N911">
        <v>1</v>
      </c>
      <c r="O911">
        <v>1</v>
      </c>
      <c r="P911">
        <v>1</v>
      </c>
      <c r="Q911">
        <v>0</v>
      </c>
      <c r="R911">
        <v>0</v>
      </c>
      <c r="S911">
        <v>1</v>
      </c>
      <c r="T911">
        <v>1</v>
      </c>
      <c r="U911">
        <v>1</v>
      </c>
      <c r="V911">
        <v>0</v>
      </c>
      <c r="W911" s="1">
        <v>22600000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22600000</v>
      </c>
      <c r="AF911" s="17">
        <v>45544</v>
      </c>
      <c r="AG911" s="17">
        <v>47370</v>
      </c>
      <c r="AH911" s="1">
        <v>22600000</v>
      </c>
      <c r="AI911" s="16">
        <f t="shared" si="56"/>
        <v>3.1123287671232878</v>
      </c>
      <c r="AJ911" s="16">
        <f t="shared" si="58"/>
        <v>5.0027397260273974</v>
      </c>
      <c r="AK911" s="19">
        <v>9.2499999999999999E-2</v>
      </c>
      <c r="AL911" s="16">
        <f t="shared" si="57"/>
        <v>3.1123287671232878</v>
      </c>
      <c r="AM911" s="16">
        <f t="shared" si="59"/>
        <v>5.0027397260273974</v>
      </c>
      <c r="AN911" s="19">
        <v>9.2499999999999999E-2</v>
      </c>
      <c r="AO911" t="s">
        <v>721</v>
      </c>
      <c r="AP911" t="s">
        <v>722</v>
      </c>
      <c r="AQ911" s="20">
        <v>46234</v>
      </c>
    </row>
    <row r="912" spans="1:43" x14ac:dyDescent="0.3">
      <c r="A912" t="s">
        <v>2159</v>
      </c>
      <c r="B912" t="s">
        <v>2160</v>
      </c>
      <c r="C912">
        <v>1</v>
      </c>
      <c r="D912" t="s">
        <v>255</v>
      </c>
      <c r="E912" t="s">
        <v>716</v>
      </c>
      <c r="F912" t="s">
        <v>717</v>
      </c>
      <c r="G912" t="s">
        <v>213</v>
      </c>
      <c r="H912" t="s">
        <v>214</v>
      </c>
      <c r="I912" t="s">
        <v>724</v>
      </c>
      <c r="J912" t="s">
        <v>725</v>
      </c>
      <c r="K912" t="s">
        <v>726</v>
      </c>
      <c r="L912" t="s">
        <v>719</v>
      </c>
      <c r="M912" t="s">
        <v>720</v>
      </c>
      <c r="N912">
        <v>1</v>
      </c>
      <c r="O912">
        <v>1</v>
      </c>
      <c r="P912">
        <v>1</v>
      </c>
      <c r="Q912">
        <v>1</v>
      </c>
      <c r="R912">
        <v>1</v>
      </c>
      <c r="S912">
        <v>1</v>
      </c>
      <c r="T912">
        <v>0</v>
      </c>
      <c r="U912">
        <v>0</v>
      </c>
      <c r="V912">
        <v>0</v>
      </c>
      <c r="W912" s="1">
        <v>4885517.0999999996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4885517.0999999996</v>
      </c>
      <c r="AF912" s="17">
        <v>45387</v>
      </c>
      <c r="AG912" s="17">
        <v>46482</v>
      </c>
      <c r="AH912" s="1">
        <v>4885517.0999999996</v>
      </c>
      <c r="AI912" s="16">
        <f t="shared" si="56"/>
        <v>0.67945205479452053</v>
      </c>
      <c r="AJ912" s="16">
        <f t="shared" si="58"/>
        <v>3</v>
      </c>
      <c r="AK912" s="19">
        <v>8.7499999999999994E-2</v>
      </c>
      <c r="AL912" s="16">
        <f t="shared" si="57"/>
        <v>0.67945205479452053</v>
      </c>
      <c r="AM912" s="16">
        <f t="shared" si="59"/>
        <v>3</v>
      </c>
      <c r="AN912" s="19">
        <v>8.7499999999999994E-2</v>
      </c>
      <c r="AO912" t="s">
        <v>721</v>
      </c>
      <c r="AP912" t="s">
        <v>722</v>
      </c>
      <c r="AQ912" s="20">
        <v>46234</v>
      </c>
    </row>
    <row r="913" spans="1:43" x14ac:dyDescent="0.3">
      <c r="A913" t="s">
        <v>2161</v>
      </c>
      <c r="B913" t="s">
        <v>2162</v>
      </c>
      <c r="C913">
        <v>1</v>
      </c>
      <c r="D913" t="s">
        <v>255</v>
      </c>
      <c r="E913" t="s">
        <v>716</v>
      </c>
      <c r="F913" t="s">
        <v>717</v>
      </c>
      <c r="G913" t="s">
        <v>213</v>
      </c>
      <c r="H913" t="s">
        <v>214</v>
      </c>
      <c r="I913" t="s">
        <v>724</v>
      </c>
      <c r="J913" t="s">
        <v>725</v>
      </c>
      <c r="K913" t="s">
        <v>726</v>
      </c>
      <c r="L913" t="s">
        <v>719</v>
      </c>
      <c r="M913" t="s">
        <v>720</v>
      </c>
      <c r="N913">
        <v>1</v>
      </c>
      <c r="O913">
        <v>1</v>
      </c>
      <c r="P913">
        <v>1</v>
      </c>
      <c r="Q913">
        <v>1</v>
      </c>
      <c r="R913">
        <v>1</v>
      </c>
      <c r="S913">
        <v>1</v>
      </c>
      <c r="T913">
        <v>0</v>
      </c>
      <c r="U913">
        <v>0</v>
      </c>
      <c r="V913">
        <v>0</v>
      </c>
      <c r="W913" s="1">
        <v>152027.98000000001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152027.98000000001</v>
      </c>
      <c r="AF913" s="17">
        <v>45551</v>
      </c>
      <c r="AG913" s="17">
        <v>46646</v>
      </c>
      <c r="AH913" s="1">
        <v>152027.98000000001</v>
      </c>
      <c r="AI913" s="16">
        <f t="shared" si="56"/>
        <v>1.1287671232876713</v>
      </c>
      <c r="AJ913" s="16">
        <f t="shared" si="58"/>
        <v>3</v>
      </c>
      <c r="AK913" s="19">
        <v>8.7499999999999994E-2</v>
      </c>
      <c r="AL913" s="16">
        <f t="shared" si="57"/>
        <v>1.1287671232876713</v>
      </c>
      <c r="AM913" s="16">
        <f t="shared" si="59"/>
        <v>3</v>
      </c>
      <c r="AN913" s="19">
        <v>8.7499999999999994E-2</v>
      </c>
      <c r="AO913" t="s">
        <v>721</v>
      </c>
      <c r="AP913" t="s">
        <v>722</v>
      </c>
      <c r="AQ913" s="20">
        <v>46234</v>
      </c>
    </row>
    <row r="914" spans="1:43" x14ac:dyDescent="0.3">
      <c r="A914" t="s">
        <v>2163</v>
      </c>
      <c r="B914" t="s">
        <v>2164</v>
      </c>
      <c r="C914">
        <v>1</v>
      </c>
      <c r="D914" t="s">
        <v>255</v>
      </c>
      <c r="E914" t="s">
        <v>716</v>
      </c>
      <c r="F914" t="s">
        <v>717</v>
      </c>
      <c r="G914" t="s">
        <v>223</v>
      </c>
      <c r="H914" t="s">
        <v>218</v>
      </c>
      <c r="I914" t="s">
        <v>210</v>
      </c>
      <c r="J914" t="s">
        <v>718</v>
      </c>
      <c r="K914" t="s">
        <v>223</v>
      </c>
      <c r="L914" t="s">
        <v>719</v>
      </c>
      <c r="M914" t="s">
        <v>720</v>
      </c>
      <c r="N914">
        <v>1</v>
      </c>
      <c r="O914">
        <v>1</v>
      </c>
      <c r="P914">
        <v>1</v>
      </c>
      <c r="Q914">
        <v>0</v>
      </c>
      <c r="R914">
        <v>0</v>
      </c>
      <c r="S914">
        <v>1</v>
      </c>
      <c r="T914">
        <v>1</v>
      </c>
      <c r="U914">
        <v>1</v>
      </c>
      <c r="V914">
        <v>0</v>
      </c>
      <c r="W914" s="1">
        <v>22067100.550000001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22067100.550000001</v>
      </c>
      <c r="AF914" s="17">
        <v>45455</v>
      </c>
      <c r="AG914" s="17">
        <v>47281</v>
      </c>
      <c r="AH914" s="1">
        <v>22067100.550000001</v>
      </c>
      <c r="AI914" s="16">
        <f t="shared" si="56"/>
        <v>2.8684931506849316</v>
      </c>
      <c r="AJ914" s="16">
        <f t="shared" si="58"/>
        <v>5.0027397260273974</v>
      </c>
      <c r="AK914" s="19">
        <v>9.2499999999999999E-2</v>
      </c>
      <c r="AL914" s="16">
        <f t="shared" si="57"/>
        <v>2.8684931506849316</v>
      </c>
      <c r="AM914" s="16">
        <f t="shared" si="59"/>
        <v>5.0027397260273974</v>
      </c>
      <c r="AN914" s="19">
        <v>9.2499999999999999E-2</v>
      </c>
      <c r="AO914" t="s">
        <v>721</v>
      </c>
      <c r="AP914" t="s">
        <v>722</v>
      </c>
      <c r="AQ914" s="20">
        <v>46234</v>
      </c>
    </row>
    <row r="915" spans="1:43" x14ac:dyDescent="0.3">
      <c r="A915" t="s">
        <v>2165</v>
      </c>
      <c r="B915" t="s">
        <v>2166</v>
      </c>
      <c r="C915">
        <v>1</v>
      </c>
      <c r="D915" t="s">
        <v>255</v>
      </c>
      <c r="E915" t="s">
        <v>716</v>
      </c>
      <c r="F915" t="s">
        <v>717</v>
      </c>
      <c r="G915" t="s">
        <v>213</v>
      </c>
      <c r="H915" t="s">
        <v>214</v>
      </c>
      <c r="I915" t="s">
        <v>724</v>
      </c>
      <c r="J915" t="s">
        <v>725</v>
      </c>
      <c r="K915" t="s">
        <v>726</v>
      </c>
      <c r="L915" t="s">
        <v>719</v>
      </c>
      <c r="M915" t="s">
        <v>720</v>
      </c>
      <c r="N915">
        <v>1</v>
      </c>
      <c r="O915">
        <v>1</v>
      </c>
      <c r="P915">
        <v>1</v>
      </c>
      <c r="Q915">
        <v>1</v>
      </c>
      <c r="R915">
        <v>1</v>
      </c>
      <c r="S915">
        <v>1</v>
      </c>
      <c r="T915">
        <v>0</v>
      </c>
      <c r="U915">
        <v>0</v>
      </c>
      <c r="V915">
        <v>0</v>
      </c>
      <c r="W915" s="1">
        <v>1000000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1000000</v>
      </c>
      <c r="AF915" s="17">
        <v>45387</v>
      </c>
      <c r="AG915" s="17">
        <v>46482</v>
      </c>
      <c r="AH915" s="1">
        <v>1000000</v>
      </c>
      <c r="AI915" s="16">
        <f t="shared" si="56"/>
        <v>0.67945205479452053</v>
      </c>
      <c r="AJ915" s="16">
        <f t="shared" si="58"/>
        <v>3</v>
      </c>
      <c r="AK915" s="19">
        <v>8.7499999999999994E-2</v>
      </c>
      <c r="AL915" s="16">
        <f t="shared" si="57"/>
        <v>0.67945205479452053</v>
      </c>
      <c r="AM915" s="16">
        <f t="shared" si="59"/>
        <v>3</v>
      </c>
      <c r="AN915" s="19">
        <v>8.7499999999999994E-2</v>
      </c>
      <c r="AO915" t="s">
        <v>721</v>
      </c>
      <c r="AP915" t="s">
        <v>722</v>
      </c>
      <c r="AQ915" s="20">
        <v>46234</v>
      </c>
    </row>
    <row r="916" spans="1:43" x14ac:dyDescent="0.3">
      <c r="A916" t="s">
        <v>2167</v>
      </c>
      <c r="B916" t="s">
        <v>2168</v>
      </c>
      <c r="C916">
        <v>1</v>
      </c>
      <c r="D916" t="s">
        <v>255</v>
      </c>
      <c r="E916" t="s">
        <v>716</v>
      </c>
      <c r="F916" t="s">
        <v>717</v>
      </c>
      <c r="G916" t="s">
        <v>203</v>
      </c>
      <c r="H916" t="s">
        <v>218</v>
      </c>
      <c r="I916" t="s">
        <v>210</v>
      </c>
      <c r="J916" t="s">
        <v>718</v>
      </c>
      <c r="K916" t="s">
        <v>755</v>
      </c>
      <c r="L916" t="s">
        <v>719</v>
      </c>
      <c r="M916" t="s">
        <v>720</v>
      </c>
      <c r="N916">
        <v>1</v>
      </c>
      <c r="O916">
        <v>1</v>
      </c>
      <c r="P916">
        <v>1</v>
      </c>
      <c r="Q916">
        <v>0</v>
      </c>
      <c r="R916">
        <v>0</v>
      </c>
      <c r="S916">
        <v>1</v>
      </c>
      <c r="T916">
        <v>1</v>
      </c>
      <c r="U916">
        <v>1</v>
      </c>
      <c r="V916">
        <v>0</v>
      </c>
      <c r="W916" s="1">
        <v>55000000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55000000</v>
      </c>
      <c r="AF916" s="17">
        <v>45565</v>
      </c>
      <c r="AG916" s="17">
        <v>48121</v>
      </c>
      <c r="AH916" s="1">
        <v>55000000</v>
      </c>
      <c r="AI916" s="16">
        <f t="shared" si="56"/>
        <v>5.1698630136986301</v>
      </c>
      <c r="AJ916" s="16">
        <f t="shared" si="58"/>
        <v>7.0027397260273974</v>
      </c>
      <c r="AK916" s="19">
        <v>9.5000000000000001E-2</v>
      </c>
      <c r="AL916" s="16">
        <f t="shared" si="57"/>
        <v>5.1698630136986301</v>
      </c>
      <c r="AM916" s="16">
        <f t="shared" si="59"/>
        <v>7.0027397260273974</v>
      </c>
      <c r="AN916" s="19">
        <v>9.5000000000000001E-2</v>
      </c>
      <c r="AO916" t="s">
        <v>721</v>
      </c>
      <c r="AP916" t="s">
        <v>722</v>
      </c>
      <c r="AQ916" s="20">
        <v>46234</v>
      </c>
    </row>
    <row r="917" spans="1:43" x14ac:dyDescent="0.3">
      <c r="A917" t="s">
        <v>2169</v>
      </c>
      <c r="B917" t="s">
        <v>2170</v>
      </c>
      <c r="C917">
        <v>1</v>
      </c>
      <c r="D917" t="s">
        <v>255</v>
      </c>
      <c r="E917" t="s">
        <v>716</v>
      </c>
      <c r="F917" t="s">
        <v>717</v>
      </c>
      <c r="G917" t="s">
        <v>203</v>
      </c>
      <c r="H917" t="s">
        <v>218</v>
      </c>
      <c r="I917" t="s">
        <v>210</v>
      </c>
      <c r="J917" t="s">
        <v>718</v>
      </c>
      <c r="K917" t="s">
        <v>755</v>
      </c>
      <c r="L917" t="s">
        <v>719</v>
      </c>
      <c r="M917" t="s">
        <v>720</v>
      </c>
      <c r="N917">
        <v>1</v>
      </c>
      <c r="O917">
        <v>1</v>
      </c>
      <c r="P917">
        <v>1</v>
      </c>
      <c r="Q917">
        <v>0</v>
      </c>
      <c r="R917">
        <v>0</v>
      </c>
      <c r="S917">
        <v>1</v>
      </c>
      <c r="T917">
        <v>1</v>
      </c>
      <c r="U917">
        <v>1</v>
      </c>
      <c r="V917">
        <v>0</v>
      </c>
      <c r="W917" s="1">
        <v>200000000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200000000</v>
      </c>
      <c r="AF917" s="17">
        <v>45565</v>
      </c>
      <c r="AG917" s="17">
        <v>48121</v>
      </c>
      <c r="AH917" s="1">
        <v>200000000</v>
      </c>
      <c r="AI917" s="16">
        <f t="shared" si="56"/>
        <v>5.1698630136986301</v>
      </c>
      <c r="AJ917" s="16">
        <f t="shared" si="58"/>
        <v>7.0027397260273974</v>
      </c>
      <c r="AK917" s="19">
        <v>9.5000000000000001E-2</v>
      </c>
      <c r="AL917" s="16">
        <f t="shared" si="57"/>
        <v>5.1698630136986301</v>
      </c>
      <c r="AM917" s="16">
        <f t="shared" si="59"/>
        <v>7.0027397260273974</v>
      </c>
      <c r="AN917" s="19">
        <v>9.5000000000000001E-2</v>
      </c>
      <c r="AO917" t="s">
        <v>721</v>
      </c>
      <c r="AP917" t="s">
        <v>722</v>
      </c>
      <c r="AQ917" s="20">
        <v>46234</v>
      </c>
    </row>
    <row r="918" spans="1:43" x14ac:dyDescent="0.3">
      <c r="A918" t="s">
        <v>2171</v>
      </c>
      <c r="B918" t="s">
        <v>2172</v>
      </c>
      <c r="C918">
        <v>1</v>
      </c>
      <c r="D918" t="s">
        <v>255</v>
      </c>
      <c r="E918" t="s">
        <v>716</v>
      </c>
      <c r="F918" t="s">
        <v>717</v>
      </c>
      <c r="G918" t="s">
        <v>213</v>
      </c>
      <c r="H918" t="s">
        <v>214</v>
      </c>
      <c r="I918" t="s">
        <v>724</v>
      </c>
      <c r="J918" t="s">
        <v>725</v>
      </c>
      <c r="K918" t="s">
        <v>726</v>
      </c>
      <c r="L918" t="s">
        <v>719</v>
      </c>
      <c r="M918" t="s">
        <v>720</v>
      </c>
      <c r="N918">
        <v>1</v>
      </c>
      <c r="O918">
        <v>1</v>
      </c>
      <c r="P918">
        <v>1</v>
      </c>
      <c r="Q918">
        <v>1</v>
      </c>
      <c r="R918">
        <v>1</v>
      </c>
      <c r="S918">
        <v>1</v>
      </c>
      <c r="T918">
        <v>0</v>
      </c>
      <c r="U918">
        <v>0</v>
      </c>
      <c r="V918">
        <v>0</v>
      </c>
      <c r="W918" s="1">
        <v>8100000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8100000</v>
      </c>
      <c r="AF918" s="17">
        <v>45387</v>
      </c>
      <c r="AG918" s="17">
        <v>46482</v>
      </c>
      <c r="AH918" s="1">
        <v>8100000</v>
      </c>
      <c r="AI918" s="16">
        <f t="shared" si="56"/>
        <v>0.67945205479452053</v>
      </c>
      <c r="AJ918" s="16">
        <f t="shared" si="58"/>
        <v>3</v>
      </c>
      <c r="AK918" s="19">
        <v>8.7499999999999994E-2</v>
      </c>
      <c r="AL918" s="16">
        <f t="shared" si="57"/>
        <v>0.67945205479452053</v>
      </c>
      <c r="AM918" s="16">
        <f t="shared" si="59"/>
        <v>3</v>
      </c>
      <c r="AN918" s="19">
        <v>8.7499999999999994E-2</v>
      </c>
      <c r="AO918" t="s">
        <v>721</v>
      </c>
      <c r="AP918" t="s">
        <v>722</v>
      </c>
      <c r="AQ918" s="20">
        <v>46234</v>
      </c>
    </row>
    <row r="919" spans="1:43" x14ac:dyDescent="0.3">
      <c r="A919" t="s">
        <v>2173</v>
      </c>
      <c r="B919" t="s">
        <v>2174</v>
      </c>
      <c r="C919">
        <v>1</v>
      </c>
      <c r="D919" t="s">
        <v>255</v>
      </c>
      <c r="E919" t="s">
        <v>716</v>
      </c>
      <c r="F919" t="s">
        <v>717</v>
      </c>
      <c r="G919" t="s">
        <v>213</v>
      </c>
      <c r="H919" t="s">
        <v>214</v>
      </c>
      <c r="I919" t="s">
        <v>724</v>
      </c>
      <c r="J919" t="s">
        <v>725</v>
      </c>
      <c r="K919" t="s">
        <v>726</v>
      </c>
      <c r="L919" t="s">
        <v>719</v>
      </c>
      <c r="M919" t="s">
        <v>720</v>
      </c>
      <c r="N919">
        <v>1</v>
      </c>
      <c r="O919">
        <v>1</v>
      </c>
      <c r="P919">
        <v>1</v>
      </c>
      <c r="Q919">
        <v>1</v>
      </c>
      <c r="R919">
        <v>1</v>
      </c>
      <c r="S919">
        <v>1</v>
      </c>
      <c r="T919">
        <v>0</v>
      </c>
      <c r="U919">
        <v>0</v>
      </c>
      <c r="V919">
        <v>0</v>
      </c>
      <c r="W919" s="1">
        <v>8100000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8100000</v>
      </c>
      <c r="AF919" s="17">
        <v>45387</v>
      </c>
      <c r="AG919" s="17">
        <v>46482</v>
      </c>
      <c r="AH919" s="1">
        <v>8100000</v>
      </c>
      <c r="AI919" s="16">
        <f t="shared" si="56"/>
        <v>0.67945205479452053</v>
      </c>
      <c r="AJ919" s="16">
        <f t="shared" si="58"/>
        <v>3</v>
      </c>
      <c r="AK919" s="19">
        <v>8.7499999999999994E-2</v>
      </c>
      <c r="AL919" s="16">
        <f t="shared" si="57"/>
        <v>0.67945205479452053</v>
      </c>
      <c r="AM919" s="16">
        <f t="shared" si="59"/>
        <v>3</v>
      </c>
      <c r="AN919" s="19">
        <v>8.7499999999999994E-2</v>
      </c>
      <c r="AO919" t="s">
        <v>721</v>
      </c>
      <c r="AP919" t="s">
        <v>722</v>
      </c>
      <c r="AQ919" s="20">
        <v>46234</v>
      </c>
    </row>
    <row r="920" spans="1:43" x14ac:dyDescent="0.3">
      <c r="A920" t="s">
        <v>2175</v>
      </c>
      <c r="B920" t="s">
        <v>2176</v>
      </c>
      <c r="C920">
        <v>1</v>
      </c>
      <c r="D920" t="s">
        <v>255</v>
      </c>
      <c r="E920" t="s">
        <v>716</v>
      </c>
      <c r="F920" t="s">
        <v>717</v>
      </c>
      <c r="G920" t="s">
        <v>229</v>
      </c>
      <c r="H920" t="s">
        <v>218</v>
      </c>
      <c r="I920" t="s">
        <v>35</v>
      </c>
      <c r="J920" t="s">
        <v>718</v>
      </c>
      <c r="K920" t="s">
        <v>229</v>
      </c>
      <c r="L920" t="s">
        <v>719</v>
      </c>
      <c r="M920" t="s">
        <v>720</v>
      </c>
      <c r="N920">
        <v>1</v>
      </c>
      <c r="O920">
        <v>1</v>
      </c>
      <c r="P920">
        <v>1</v>
      </c>
      <c r="Q920">
        <v>0</v>
      </c>
      <c r="R920">
        <v>1</v>
      </c>
      <c r="S920">
        <v>1</v>
      </c>
      <c r="T920">
        <v>1</v>
      </c>
      <c r="U920">
        <v>0</v>
      </c>
      <c r="V920">
        <v>0</v>
      </c>
      <c r="W920" s="1">
        <v>7996194.6799999997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7996194.6799999997</v>
      </c>
      <c r="AF920" s="17">
        <v>45387</v>
      </c>
      <c r="AG920" s="17">
        <v>46482</v>
      </c>
      <c r="AH920" s="1">
        <v>7996194.6799999997</v>
      </c>
      <c r="AI920" s="16">
        <f t="shared" si="56"/>
        <v>0.67945205479452053</v>
      </c>
      <c r="AJ920" s="16">
        <f t="shared" si="58"/>
        <v>3</v>
      </c>
      <c r="AK920" s="19">
        <v>8.7499999999999994E-2</v>
      </c>
      <c r="AL920" s="16">
        <f t="shared" si="57"/>
        <v>0.67945205479452053</v>
      </c>
      <c r="AM920" s="16">
        <f t="shared" si="59"/>
        <v>3</v>
      </c>
      <c r="AN920" s="19">
        <v>8.7499999999999994E-2</v>
      </c>
      <c r="AO920" t="s">
        <v>721</v>
      </c>
      <c r="AP920" t="s">
        <v>722</v>
      </c>
      <c r="AQ920" s="20">
        <v>46234</v>
      </c>
    </row>
    <row r="921" spans="1:43" x14ac:dyDescent="0.3">
      <c r="A921" t="s">
        <v>2177</v>
      </c>
      <c r="B921" t="s">
        <v>2178</v>
      </c>
      <c r="C921">
        <v>1</v>
      </c>
      <c r="D921" t="s">
        <v>255</v>
      </c>
      <c r="E921" t="s">
        <v>716</v>
      </c>
      <c r="F921" t="s">
        <v>717</v>
      </c>
      <c r="G921" t="s">
        <v>213</v>
      </c>
      <c r="H921" t="s">
        <v>214</v>
      </c>
      <c r="I921" t="s">
        <v>724</v>
      </c>
      <c r="J921" t="s">
        <v>725</v>
      </c>
      <c r="K921" t="s">
        <v>726</v>
      </c>
      <c r="L921" t="s">
        <v>719</v>
      </c>
      <c r="M921" t="s">
        <v>720</v>
      </c>
      <c r="N921">
        <v>1</v>
      </c>
      <c r="O921">
        <v>1</v>
      </c>
      <c r="P921">
        <v>1</v>
      </c>
      <c r="Q921">
        <v>1</v>
      </c>
      <c r="R921">
        <v>1</v>
      </c>
      <c r="S921">
        <v>1</v>
      </c>
      <c r="T921">
        <v>0</v>
      </c>
      <c r="U921">
        <v>0</v>
      </c>
      <c r="V921">
        <v>0</v>
      </c>
      <c r="W921" s="1">
        <v>2000000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2000000</v>
      </c>
      <c r="AF921" s="17">
        <v>45387</v>
      </c>
      <c r="AG921" s="17">
        <v>46482</v>
      </c>
      <c r="AH921" s="1">
        <v>2000000</v>
      </c>
      <c r="AI921" s="16">
        <f t="shared" si="56"/>
        <v>0.67945205479452053</v>
      </c>
      <c r="AJ921" s="16">
        <f t="shared" si="58"/>
        <v>3</v>
      </c>
      <c r="AK921" s="19">
        <v>8.7499999999999994E-2</v>
      </c>
      <c r="AL921" s="16">
        <f t="shared" si="57"/>
        <v>0.67945205479452053</v>
      </c>
      <c r="AM921" s="16">
        <f t="shared" si="59"/>
        <v>3</v>
      </c>
      <c r="AN921" s="19">
        <v>8.7499999999999994E-2</v>
      </c>
      <c r="AO921" t="s">
        <v>721</v>
      </c>
      <c r="AP921" t="s">
        <v>722</v>
      </c>
      <c r="AQ921" s="20">
        <v>46234</v>
      </c>
    </row>
    <row r="922" spans="1:43" x14ac:dyDescent="0.3">
      <c r="A922" t="s">
        <v>2179</v>
      </c>
      <c r="B922" t="s">
        <v>2180</v>
      </c>
      <c r="C922">
        <v>1</v>
      </c>
      <c r="D922" t="s">
        <v>255</v>
      </c>
      <c r="E922" t="s">
        <v>716</v>
      </c>
      <c r="F922" t="s">
        <v>717</v>
      </c>
      <c r="G922" t="s">
        <v>213</v>
      </c>
      <c r="H922" t="s">
        <v>214</v>
      </c>
      <c r="I922" t="s">
        <v>724</v>
      </c>
      <c r="J922" t="s">
        <v>725</v>
      </c>
      <c r="K922" t="s">
        <v>726</v>
      </c>
      <c r="L922" t="s">
        <v>719</v>
      </c>
      <c r="M922" t="s">
        <v>720</v>
      </c>
      <c r="N922">
        <v>1</v>
      </c>
      <c r="O922">
        <v>1</v>
      </c>
      <c r="P922">
        <v>1</v>
      </c>
      <c r="Q922">
        <v>1</v>
      </c>
      <c r="R922">
        <v>1</v>
      </c>
      <c r="S922">
        <v>1</v>
      </c>
      <c r="T922">
        <v>0</v>
      </c>
      <c r="U922">
        <v>0</v>
      </c>
      <c r="V922">
        <v>0</v>
      </c>
      <c r="W922" s="1">
        <v>12000000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12000000</v>
      </c>
      <c r="AF922" s="17">
        <v>45387</v>
      </c>
      <c r="AG922" s="17">
        <v>46482</v>
      </c>
      <c r="AH922" s="1">
        <v>12000000</v>
      </c>
      <c r="AI922" s="16">
        <f t="shared" si="56"/>
        <v>0.67945205479452053</v>
      </c>
      <c r="AJ922" s="16">
        <f t="shared" si="58"/>
        <v>3</v>
      </c>
      <c r="AK922" s="19">
        <v>8.7499999999999994E-2</v>
      </c>
      <c r="AL922" s="16">
        <f t="shared" si="57"/>
        <v>0.67945205479452053</v>
      </c>
      <c r="AM922" s="16">
        <f t="shared" si="59"/>
        <v>3</v>
      </c>
      <c r="AN922" s="19">
        <v>8.7499999999999994E-2</v>
      </c>
      <c r="AO922" t="s">
        <v>721</v>
      </c>
      <c r="AP922" t="s">
        <v>722</v>
      </c>
      <c r="AQ922" s="20">
        <v>46234</v>
      </c>
    </row>
    <row r="923" spans="1:43" x14ac:dyDescent="0.3">
      <c r="A923" t="s">
        <v>2181</v>
      </c>
      <c r="B923" t="s">
        <v>2182</v>
      </c>
      <c r="C923">
        <v>1</v>
      </c>
      <c r="D923" t="s">
        <v>255</v>
      </c>
      <c r="E923" t="s">
        <v>716</v>
      </c>
      <c r="F923" t="s">
        <v>717</v>
      </c>
      <c r="G923" t="s">
        <v>203</v>
      </c>
      <c r="H923" t="s">
        <v>218</v>
      </c>
      <c r="I923" t="s">
        <v>210</v>
      </c>
      <c r="J923" t="s">
        <v>718</v>
      </c>
      <c r="K923" t="s">
        <v>755</v>
      </c>
      <c r="L923" t="s">
        <v>719</v>
      </c>
      <c r="M923" t="s">
        <v>720</v>
      </c>
      <c r="N923">
        <v>1</v>
      </c>
      <c r="O923">
        <v>1</v>
      </c>
      <c r="P923">
        <v>1</v>
      </c>
      <c r="Q923">
        <v>0</v>
      </c>
      <c r="R923">
        <v>0</v>
      </c>
      <c r="S923">
        <v>1</v>
      </c>
      <c r="T923">
        <v>1</v>
      </c>
      <c r="U923">
        <v>1</v>
      </c>
      <c r="V923">
        <v>0</v>
      </c>
      <c r="W923" s="1">
        <v>100000000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100000000</v>
      </c>
      <c r="AF923" s="17">
        <v>45565</v>
      </c>
      <c r="AG923" s="17">
        <v>48121</v>
      </c>
      <c r="AH923" s="1">
        <v>100000000</v>
      </c>
      <c r="AI923" s="16">
        <f t="shared" si="56"/>
        <v>5.1698630136986301</v>
      </c>
      <c r="AJ923" s="16">
        <f t="shared" si="58"/>
        <v>7.0027397260273974</v>
      </c>
      <c r="AK923" s="19">
        <v>9.5000000000000001E-2</v>
      </c>
      <c r="AL923" s="16">
        <f t="shared" si="57"/>
        <v>5.1698630136986301</v>
      </c>
      <c r="AM923" s="16">
        <f t="shared" si="59"/>
        <v>7.0027397260273974</v>
      </c>
      <c r="AN923" s="19">
        <v>9.5000000000000001E-2</v>
      </c>
      <c r="AO923" t="s">
        <v>721</v>
      </c>
      <c r="AP923" t="s">
        <v>722</v>
      </c>
      <c r="AQ923" s="20">
        <v>46234</v>
      </c>
    </row>
    <row r="924" spans="1:43" x14ac:dyDescent="0.3">
      <c r="A924" t="s">
        <v>2183</v>
      </c>
      <c r="B924" t="s">
        <v>2184</v>
      </c>
      <c r="C924">
        <v>2</v>
      </c>
      <c r="D924" t="s">
        <v>255</v>
      </c>
      <c r="E924" t="s">
        <v>716</v>
      </c>
      <c r="F924" t="s">
        <v>717</v>
      </c>
      <c r="G924" t="s">
        <v>215</v>
      </c>
      <c r="H924" t="s">
        <v>214</v>
      </c>
      <c r="I924" t="s">
        <v>832</v>
      </c>
      <c r="J924" t="s">
        <v>725</v>
      </c>
      <c r="K924" t="s">
        <v>833</v>
      </c>
      <c r="L924" t="s">
        <v>719</v>
      </c>
      <c r="M924" t="s">
        <v>720</v>
      </c>
      <c r="N924">
        <v>1</v>
      </c>
      <c r="O924">
        <v>1</v>
      </c>
      <c r="P924">
        <v>1</v>
      </c>
      <c r="Q924">
        <v>1</v>
      </c>
      <c r="R924">
        <v>1</v>
      </c>
      <c r="S924">
        <v>1</v>
      </c>
      <c r="T924">
        <v>0</v>
      </c>
      <c r="U924">
        <v>0</v>
      </c>
      <c r="V924">
        <v>0</v>
      </c>
      <c r="W924" s="1">
        <v>73528.75</v>
      </c>
      <c r="X924" s="1">
        <v>0</v>
      </c>
      <c r="Y924" s="1">
        <v>0</v>
      </c>
      <c r="Z924" s="1">
        <v>234.07</v>
      </c>
      <c r="AA924" s="1">
        <v>0</v>
      </c>
      <c r="AB924" s="1">
        <v>0</v>
      </c>
      <c r="AC924" s="1">
        <v>0</v>
      </c>
      <c r="AD924" s="1">
        <v>0</v>
      </c>
      <c r="AE924" s="1">
        <v>73528.75</v>
      </c>
      <c r="AF924" s="17">
        <v>45601</v>
      </c>
      <c r="AG924" s="17">
        <v>46331</v>
      </c>
      <c r="AH924" s="1">
        <v>147057.5</v>
      </c>
      <c r="AI924" s="16">
        <f t="shared" si="56"/>
        <v>0.26575342465753427</v>
      </c>
      <c r="AJ924" s="16">
        <f t="shared" si="58"/>
        <v>2</v>
      </c>
      <c r="AK924" s="19">
        <v>3.8199999999999998E-2</v>
      </c>
      <c r="AL924" s="16">
        <f t="shared" si="57"/>
        <v>0.26575342465753427</v>
      </c>
      <c r="AM924" s="16">
        <f t="shared" si="59"/>
        <v>2</v>
      </c>
      <c r="AN924" s="19">
        <v>3.8199999999999998E-2</v>
      </c>
      <c r="AO924" t="s">
        <v>721</v>
      </c>
      <c r="AP924" t="s">
        <v>722</v>
      </c>
      <c r="AQ924" s="20">
        <v>46234</v>
      </c>
    </row>
    <row r="925" spans="1:43" x14ac:dyDescent="0.3">
      <c r="A925" t="s">
        <v>2185</v>
      </c>
      <c r="B925" t="s">
        <v>2184</v>
      </c>
      <c r="C925">
        <v>3</v>
      </c>
      <c r="D925" t="s">
        <v>255</v>
      </c>
      <c r="E925" t="s">
        <v>716</v>
      </c>
      <c r="F925" t="s">
        <v>717</v>
      </c>
      <c r="G925" t="s">
        <v>215</v>
      </c>
      <c r="H925" t="s">
        <v>214</v>
      </c>
      <c r="I925" t="s">
        <v>832</v>
      </c>
      <c r="J925" t="s">
        <v>725</v>
      </c>
      <c r="K925" t="s">
        <v>833</v>
      </c>
      <c r="L925" t="s">
        <v>719</v>
      </c>
      <c r="M925" t="s">
        <v>720</v>
      </c>
      <c r="N925">
        <v>1</v>
      </c>
      <c r="O925">
        <v>1</v>
      </c>
      <c r="P925">
        <v>1</v>
      </c>
      <c r="Q925">
        <v>1</v>
      </c>
      <c r="R925">
        <v>1</v>
      </c>
      <c r="S925">
        <v>1</v>
      </c>
      <c r="T925">
        <v>0</v>
      </c>
      <c r="U925">
        <v>0</v>
      </c>
      <c r="V925">
        <v>0</v>
      </c>
      <c r="W925" s="1">
        <v>53100</v>
      </c>
      <c r="X925" s="1">
        <v>0</v>
      </c>
      <c r="Y925" s="1">
        <v>0</v>
      </c>
      <c r="Z925" s="1">
        <v>190.27</v>
      </c>
      <c r="AA925" s="1">
        <v>0</v>
      </c>
      <c r="AB925" s="1">
        <v>0</v>
      </c>
      <c r="AC925" s="1">
        <v>0</v>
      </c>
      <c r="AD925" s="1">
        <v>0</v>
      </c>
      <c r="AE925" s="1">
        <v>53100</v>
      </c>
      <c r="AF925" s="17">
        <v>45601</v>
      </c>
      <c r="AG925" s="17">
        <v>46696</v>
      </c>
      <c r="AH925" s="1">
        <v>53100</v>
      </c>
      <c r="AI925" s="16">
        <f t="shared" si="56"/>
        <v>1.2657534246575342</v>
      </c>
      <c r="AJ925" s="16">
        <f t="shared" si="58"/>
        <v>3</v>
      </c>
      <c r="AK925" s="19">
        <v>4.2999999999999997E-2</v>
      </c>
      <c r="AL925" s="16">
        <f t="shared" si="57"/>
        <v>1.2657534246575342</v>
      </c>
      <c r="AM925" s="16">
        <f t="shared" si="59"/>
        <v>3</v>
      </c>
      <c r="AN925" s="19">
        <v>4.2999999999999997E-2</v>
      </c>
      <c r="AO925" t="s">
        <v>721</v>
      </c>
      <c r="AP925" t="s">
        <v>722</v>
      </c>
      <c r="AQ925" s="20">
        <v>46234</v>
      </c>
    </row>
    <row r="926" spans="1:43" x14ac:dyDescent="0.3">
      <c r="A926" t="s">
        <v>2186</v>
      </c>
      <c r="B926" t="s">
        <v>2184</v>
      </c>
      <c r="C926">
        <v>4</v>
      </c>
      <c r="D926" t="s">
        <v>255</v>
      </c>
      <c r="E926" t="s">
        <v>716</v>
      </c>
      <c r="F926" t="s">
        <v>717</v>
      </c>
      <c r="G926" t="s">
        <v>215</v>
      </c>
      <c r="H926" t="s">
        <v>214</v>
      </c>
      <c r="I926" t="s">
        <v>832</v>
      </c>
      <c r="J926" t="s">
        <v>725</v>
      </c>
      <c r="K926" t="s">
        <v>833</v>
      </c>
      <c r="L926" t="s">
        <v>719</v>
      </c>
      <c r="M926" t="s">
        <v>720</v>
      </c>
      <c r="N926">
        <v>1</v>
      </c>
      <c r="O926">
        <v>1</v>
      </c>
      <c r="P926">
        <v>1</v>
      </c>
      <c r="Q926">
        <v>1</v>
      </c>
      <c r="R926">
        <v>1</v>
      </c>
      <c r="S926">
        <v>1</v>
      </c>
      <c r="T926">
        <v>0</v>
      </c>
      <c r="U926">
        <v>0</v>
      </c>
      <c r="V926">
        <v>0</v>
      </c>
      <c r="W926" s="1">
        <v>3161957.5</v>
      </c>
      <c r="X926" s="1">
        <v>0</v>
      </c>
      <c r="Y926" s="1">
        <v>0</v>
      </c>
      <c r="Z926" s="1">
        <v>12410.68</v>
      </c>
      <c r="AA926" s="1">
        <v>0</v>
      </c>
      <c r="AB926" s="1">
        <v>0</v>
      </c>
      <c r="AC926" s="1">
        <v>0</v>
      </c>
      <c r="AD926" s="1">
        <v>0</v>
      </c>
      <c r="AE926" s="1">
        <v>3161957.5</v>
      </c>
      <c r="AF926" s="17">
        <v>45601</v>
      </c>
      <c r="AG926" s="17">
        <v>47062</v>
      </c>
      <c r="AH926" s="1">
        <v>3161957.5</v>
      </c>
      <c r="AI926" s="16">
        <f t="shared" si="56"/>
        <v>2.2684931506849315</v>
      </c>
      <c r="AJ926" s="16">
        <f t="shared" si="58"/>
        <v>4.0027397260273974</v>
      </c>
      <c r="AK926" s="19">
        <v>4.7100000000000003E-2</v>
      </c>
      <c r="AL926" s="16">
        <f t="shared" si="57"/>
        <v>2.2684931506849315</v>
      </c>
      <c r="AM926" s="16">
        <f t="shared" si="59"/>
        <v>4.0027397260273974</v>
      </c>
      <c r="AN926" s="19">
        <v>4.7100000000000003E-2</v>
      </c>
      <c r="AO926" t="s">
        <v>721</v>
      </c>
      <c r="AP926" t="s">
        <v>722</v>
      </c>
      <c r="AQ926" s="20">
        <v>46234</v>
      </c>
    </row>
    <row r="927" spans="1:43" x14ac:dyDescent="0.3">
      <c r="A927" t="s">
        <v>2187</v>
      </c>
      <c r="B927" t="s">
        <v>2184</v>
      </c>
      <c r="C927">
        <v>5</v>
      </c>
      <c r="D927" t="s">
        <v>255</v>
      </c>
      <c r="E927" t="s">
        <v>716</v>
      </c>
      <c r="F927" t="s">
        <v>717</v>
      </c>
      <c r="G927" t="s">
        <v>215</v>
      </c>
      <c r="H927" t="s">
        <v>214</v>
      </c>
      <c r="I927" t="s">
        <v>832</v>
      </c>
      <c r="J927" t="s">
        <v>725</v>
      </c>
      <c r="K927" t="s">
        <v>833</v>
      </c>
      <c r="L927" t="s">
        <v>719</v>
      </c>
      <c r="M927" t="s">
        <v>720</v>
      </c>
      <c r="N927">
        <v>1</v>
      </c>
      <c r="O927">
        <v>1</v>
      </c>
      <c r="P927">
        <v>1</v>
      </c>
      <c r="Q927">
        <v>1</v>
      </c>
      <c r="R927">
        <v>1</v>
      </c>
      <c r="S927">
        <v>1</v>
      </c>
      <c r="T927">
        <v>0</v>
      </c>
      <c r="U927">
        <v>0</v>
      </c>
      <c r="V927">
        <v>0</v>
      </c>
      <c r="W927" s="1">
        <v>21237640</v>
      </c>
      <c r="X927" s="1">
        <v>0</v>
      </c>
      <c r="Y927" s="1">
        <v>0</v>
      </c>
      <c r="Z927" s="1">
        <v>89729.03</v>
      </c>
      <c r="AA927" s="1">
        <v>0</v>
      </c>
      <c r="AB927" s="1">
        <v>0</v>
      </c>
      <c r="AC927" s="1">
        <v>0</v>
      </c>
      <c r="AD927" s="1">
        <v>0</v>
      </c>
      <c r="AE927" s="1">
        <v>21237640</v>
      </c>
      <c r="AF927" s="17">
        <v>45601</v>
      </c>
      <c r="AG927" s="17">
        <v>47427</v>
      </c>
      <c r="AH927" s="1">
        <v>21237640</v>
      </c>
      <c r="AI927" s="16">
        <f t="shared" si="56"/>
        <v>3.2684931506849315</v>
      </c>
      <c r="AJ927" s="16">
        <f t="shared" si="58"/>
        <v>5.0027397260273974</v>
      </c>
      <c r="AK927" s="19">
        <v>5.0700000000000002E-2</v>
      </c>
      <c r="AL927" s="16">
        <f t="shared" si="57"/>
        <v>3.2684931506849315</v>
      </c>
      <c r="AM927" s="16">
        <f t="shared" si="59"/>
        <v>5.0027397260273974</v>
      </c>
      <c r="AN927" s="19">
        <v>5.0700000000000002E-2</v>
      </c>
      <c r="AO927" t="s">
        <v>721</v>
      </c>
      <c r="AP927" t="s">
        <v>722</v>
      </c>
      <c r="AQ927" s="20">
        <v>46234</v>
      </c>
    </row>
    <row r="928" spans="1:43" x14ac:dyDescent="0.3">
      <c r="A928" t="s">
        <v>2188</v>
      </c>
      <c r="B928" t="s">
        <v>2189</v>
      </c>
      <c r="C928">
        <v>1</v>
      </c>
      <c r="D928" t="s">
        <v>255</v>
      </c>
      <c r="E928" t="s">
        <v>716</v>
      </c>
      <c r="F928" t="s">
        <v>717</v>
      </c>
      <c r="G928" t="s">
        <v>213</v>
      </c>
      <c r="H928" t="s">
        <v>214</v>
      </c>
      <c r="I928" t="s">
        <v>724</v>
      </c>
      <c r="J928" t="s">
        <v>725</v>
      </c>
      <c r="K928" t="s">
        <v>726</v>
      </c>
      <c r="L928" t="s">
        <v>719</v>
      </c>
      <c r="M928" t="s">
        <v>720</v>
      </c>
      <c r="N928">
        <v>1</v>
      </c>
      <c r="O928">
        <v>1</v>
      </c>
      <c r="P928">
        <v>1</v>
      </c>
      <c r="Q928">
        <v>1</v>
      </c>
      <c r="R928">
        <v>1</v>
      </c>
      <c r="S928">
        <v>1</v>
      </c>
      <c r="T928">
        <v>0</v>
      </c>
      <c r="U928">
        <v>0</v>
      </c>
      <c r="V928">
        <v>0</v>
      </c>
      <c r="W928" s="1">
        <v>592470.07999999996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592470.07999999996</v>
      </c>
      <c r="AF928" s="17">
        <v>45603</v>
      </c>
      <c r="AG928" s="17">
        <v>46698</v>
      </c>
      <c r="AH928" s="1">
        <v>592470.07999999996</v>
      </c>
      <c r="AI928" s="16">
        <f t="shared" si="56"/>
        <v>1.2712328767123289</v>
      </c>
      <c r="AJ928" s="16">
        <f t="shared" si="58"/>
        <v>3</v>
      </c>
      <c r="AK928" s="19">
        <v>8.7499999999999994E-2</v>
      </c>
      <c r="AL928" s="16">
        <f t="shared" si="57"/>
        <v>1.2712328767123289</v>
      </c>
      <c r="AM928" s="16">
        <f t="shared" si="59"/>
        <v>3</v>
      </c>
      <c r="AN928" s="19">
        <v>8.7499999999999994E-2</v>
      </c>
      <c r="AO928" t="s">
        <v>721</v>
      </c>
      <c r="AP928" t="s">
        <v>722</v>
      </c>
      <c r="AQ928" s="20">
        <v>46234</v>
      </c>
    </row>
    <row r="929" spans="1:43" x14ac:dyDescent="0.3">
      <c r="A929" t="s">
        <v>2190</v>
      </c>
      <c r="B929" t="s">
        <v>2191</v>
      </c>
      <c r="C929">
        <v>1</v>
      </c>
      <c r="D929" t="s">
        <v>255</v>
      </c>
      <c r="E929" t="s">
        <v>716</v>
      </c>
      <c r="F929" t="s">
        <v>717</v>
      </c>
      <c r="G929" t="s">
        <v>213</v>
      </c>
      <c r="H929" t="s">
        <v>214</v>
      </c>
      <c r="I929" t="s">
        <v>724</v>
      </c>
      <c r="J929" t="s">
        <v>725</v>
      </c>
      <c r="K929" t="s">
        <v>726</v>
      </c>
      <c r="L929" t="s">
        <v>719</v>
      </c>
      <c r="M929" t="s">
        <v>720</v>
      </c>
      <c r="N929">
        <v>1</v>
      </c>
      <c r="O929">
        <v>1</v>
      </c>
      <c r="P929">
        <v>1</v>
      </c>
      <c r="Q929">
        <v>1</v>
      </c>
      <c r="R929">
        <v>1</v>
      </c>
      <c r="S929">
        <v>1</v>
      </c>
      <c r="T929">
        <v>0</v>
      </c>
      <c r="U929">
        <v>0</v>
      </c>
      <c r="V929">
        <v>0</v>
      </c>
      <c r="W929" s="1">
        <v>2000000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2000000</v>
      </c>
      <c r="AF929" s="17">
        <v>45387</v>
      </c>
      <c r="AG929" s="17">
        <v>46482</v>
      </c>
      <c r="AH929" s="1">
        <v>2000000</v>
      </c>
      <c r="AI929" s="16">
        <f t="shared" si="56"/>
        <v>0.67945205479452053</v>
      </c>
      <c r="AJ929" s="16">
        <f t="shared" si="58"/>
        <v>3</v>
      </c>
      <c r="AK929" s="19">
        <v>8.7499999999999994E-2</v>
      </c>
      <c r="AL929" s="16">
        <f t="shared" si="57"/>
        <v>0.67945205479452053</v>
      </c>
      <c r="AM929" s="16">
        <f t="shared" si="59"/>
        <v>3</v>
      </c>
      <c r="AN929" s="19">
        <v>8.7499999999999994E-2</v>
      </c>
      <c r="AO929" t="s">
        <v>721</v>
      </c>
      <c r="AP929" t="s">
        <v>722</v>
      </c>
      <c r="AQ929" s="20">
        <v>46234</v>
      </c>
    </row>
    <row r="930" spans="1:43" x14ac:dyDescent="0.3">
      <c r="A930" t="s">
        <v>2192</v>
      </c>
      <c r="B930" t="s">
        <v>2193</v>
      </c>
      <c r="C930">
        <v>1</v>
      </c>
      <c r="D930" t="s">
        <v>255</v>
      </c>
      <c r="E930" t="s">
        <v>716</v>
      </c>
      <c r="F930" t="s">
        <v>717</v>
      </c>
      <c r="G930" t="s">
        <v>213</v>
      </c>
      <c r="H930" t="s">
        <v>214</v>
      </c>
      <c r="I930" t="s">
        <v>724</v>
      </c>
      <c r="J930" t="s">
        <v>725</v>
      </c>
      <c r="K930" t="s">
        <v>726</v>
      </c>
      <c r="L930" t="s">
        <v>719</v>
      </c>
      <c r="M930" t="s">
        <v>720</v>
      </c>
      <c r="N930">
        <v>1</v>
      </c>
      <c r="O930">
        <v>1</v>
      </c>
      <c r="P930">
        <v>1</v>
      </c>
      <c r="Q930">
        <v>1</v>
      </c>
      <c r="R930">
        <v>1</v>
      </c>
      <c r="S930">
        <v>1</v>
      </c>
      <c r="T930">
        <v>0</v>
      </c>
      <c r="U930">
        <v>0</v>
      </c>
      <c r="V930">
        <v>0</v>
      </c>
      <c r="W930" s="1">
        <v>4000000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4000000</v>
      </c>
      <c r="AF930" s="17">
        <v>45387</v>
      </c>
      <c r="AG930" s="17">
        <v>46482</v>
      </c>
      <c r="AH930" s="1">
        <v>4000000</v>
      </c>
      <c r="AI930" s="16">
        <f t="shared" si="56"/>
        <v>0.67945205479452053</v>
      </c>
      <c r="AJ930" s="16">
        <f t="shared" si="58"/>
        <v>3</v>
      </c>
      <c r="AK930" s="19">
        <v>8.7499999999999994E-2</v>
      </c>
      <c r="AL930" s="16">
        <f t="shared" si="57"/>
        <v>0.67945205479452053</v>
      </c>
      <c r="AM930" s="16">
        <f t="shared" si="59"/>
        <v>3</v>
      </c>
      <c r="AN930" s="19">
        <v>8.7499999999999994E-2</v>
      </c>
      <c r="AO930" t="s">
        <v>721</v>
      </c>
      <c r="AP930" t="s">
        <v>722</v>
      </c>
      <c r="AQ930" s="20">
        <v>46234</v>
      </c>
    </row>
    <row r="931" spans="1:43" x14ac:dyDescent="0.3">
      <c r="A931" t="s">
        <v>2194</v>
      </c>
      <c r="B931" t="s">
        <v>2195</v>
      </c>
      <c r="C931">
        <v>2</v>
      </c>
      <c r="D931" t="s">
        <v>255</v>
      </c>
      <c r="E931" t="s">
        <v>716</v>
      </c>
      <c r="F931" t="s">
        <v>717</v>
      </c>
      <c r="G931" t="s">
        <v>215</v>
      </c>
      <c r="H931" t="s">
        <v>214</v>
      </c>
      <c r="I931" t="s">
        <v>832</v>
      </c>
      <c r="J931" t="s">
        <v>725</v>
      </c>
      <c r="K931" t="s">
        <v>833</v>
      </c>
      <c r="L931" t="s">
        <v>719</v>
      </c>
      <c r="M931" t="s">
        <v>720</v>
      </c>
      <c r="N931">
        <v>1</v>
      </c>
      <c r="O931">
        <v>1</v>
      </c>
      <c r="P931">
        <v>1</v>
      </c>
      <c r="Q931">
        <v>1</v>
      </c>
      <c r="R931">
        <v>1</v>
      </c>
      <c r="S931">
        <v>1</v>
      </c>
      <c r="T931">
        <v>0</v>
      </c>
      <c r="U931">
        <v>0</v>
      </c>
      <c r="V931">
        <v>0</v>
      </c>
      <c r="W931" s="1">
        <v>23968.75</v>
      </c>
      <c r="X931" s="1">
        <v>0</v>
      </c>
      <c r="Y931" s="1">
        <v>0</v>
      </c>
      <c r="Z931" s="1">
        <v>76.3</v>
      </c>
      <c r="AA931" s="1">
        <v>0</v>
      </c>
      <c r="AB931" s="1">
        <v>0</v>
      </c>
      <c r="AC931" s="1">
        <v>0</v>
      </c>
      <c r="AD931" s="1">
        <v>0</v>
      </c>
      <c r="AE931" s="1">
        <v>23968.75</v>
      </c>
      <c r="AF931" s="17">
        <v>45614</v>
      </c>
      <c r="AG931" s="17">
        <v>46344</v>
      </c>
      <c r="AH931" s="1">
        <v>47937.5</v>
      </c>
      <c r="AI931" s="16">
        <f t="shared" si="56"/>
        <v>0.30136986301369861</v>
      </c>
      <c r="AJ931" s="16">
        <f t="shared" si="58"/>
        <v>2</v>
      </c>
      <c r="AK931" s="19">
        <v>3.8199999999999998E-2</v>
      </c>
      <c r="AL931" s="16">
        <f t="shared" si="57"/>
        <v>0.30136986301369861</v>
      </c>
      <c r="AM931" s="16">
        <f t="shared" si="59"/>
        <v>2</v>
      </c>
      <c r="AN931" s="19">
        <v>3.8199999999999998E-2</v>
      </c>
      <c r="AO931" t="s">
        <v>721</v>
      </c>
      <c r="AP931" t="s">
        <v>722</v>
      </c>
      <c r="AQ931" s="20">
        <v>46234</v>
      </c>
    </row>
    <row r="932" spans="1:43" x14ac:dyDescent="0.3">
      <c r="A932" t="s">
        <v>2196</v>
      </c>
      <c r="B932" t="s">
        <v>2195</v>
      </c>
      <c r="C932">
        <v>3</v>
      </c>
      <c r="D932" t="s">
        <v>255</v>
      </c>
      <c r="E932" t="s">
        <v>716</v>
      </c>
      <c r="F932" t="s">
        <v>717</v>
      </c>
      <c r="G932" t="s">
        <v>215</v>
      </c>
      <c r="H932" t="s">
        <v>214</v>
      </c>
      <c r="I932" t="s">
        <v>832</v>
      </c>
      <c r="J932" t="s">
        <v>725</v>
      </c>
      <c r="K932" t="s">
        <v>833</v>
      </c>
      <c r="L932" t="s">
        <v>719</v>
      </c>
      <c r="M932" t="s">
        <v>720</v>
      </c>
      <c r="N932">
        <v>1</v>
      </c>
      <c r="O932">
        <v>1</v>
      </c>
      <c r="P932">
        <v>1</v>
      </c>
      <c r="Q932">
        <v>1</v>
      </c>
      <c r="R932">
        <v>1</v>
      </c>
      <c r="S932">
        <v>1</v>
      </c>
      <c r="T932">
        <v>0</v>
      </c>
      <c r="U932">
        <v>0</v>
      </c>
      <c r="V932">
        <v>0</v>
      </c>
      <c r="W932" s="1">
        <v>378190</v>
      </c>
      <c r="X932" s="1">
        <v>0</v>
      </c>
      <c r="Y932" s="1">
        <v>0</v>
      </c>
      <c r="Z932" s="1">
        <v>1355.18</v>
      </c>
      <c r="AA932" s="1">
        <v>0</v>
      </c>
      <c r="AB932" s="1">
        <v>0</v>
      </c>
      <c r="AC932" s="1">
        <v>0</v>
      </c>
      <c r="AD932" s="1">
        <v>0</v>
      </c>
      <c r="AE932" s="1">
        <v>378190</v>
      </c>
      <c r="AF932" s="17">
        <v>45614</v>
      </c>
      <c r="AG932" s="17">
        <v>46709</v>
      </c>
      <c r="AH932" s="1">
        <v>378190</v>
      </c>
      <c r="AI932" s="16">
        <f t="shared" si="56"/>
        <v>1.3013698630136987</v>
      </c>
      <c r="AJ932" s="16">
        <f t="shared" si="58"/>
        <v>3</v>
      </c>
      <c r="AK932" s="19">
        <v>4.2999999999999997E-2</v>
      </c>
      <c r="AL932" s="16">
        <f t="shared" si="57"/>
        <v>1.3013698630136987</v>
      </c>
      <c r="AM932" s="16">
        <f t="shared" si="59"/>
        <v>3</v>
      </c>
      <c r="AN932" s="19">
        <v>4.2999999999999997E-2</v>
      </c>
      <c r="AO932" t="s">
        <v>721</v>
      </c>
      <c r="AP932" t="s">
        <v>722</v>
      </c>
      <c r="AQ932" s="20">
        <v>46234</v>
      </c>
    </row>
    <row r="933" spans="1:43" x14ac:dyDescent="0.3">
      <c r="A933" t="s">
        <v>2197</v>
      </c>
      <c r="B933" t="s">
        <v>2195</v>
      </c>
      <c r="C933">
        <v>4</v>
      </c>
      <c r="D933" t="s">
        <v>255</v>
      </c>
      <c r="E933" t="s">
        <v>716</v>
      </c>
      <c r="F933" t="s">
        <v>717</v>
      </c>
      <c r="G933" t="s">
        <v>215</v>
      </c>
      <c r="H933" t="s">
        <v>214</v>
      </c>
      <c r="I933" t="s">
        <v>832</v>
      </c>
      <c r="J933" t="s">
        <v>725</v>
      </c>
      <c r="K933" t="s">
        <v>833</v>
      </c>
      <c r="L933" t="s">
        <v>719</v>
      </c>
      <c r="M933" t="s">
        <v>720</v>
      </c>
      <c r="N933">
        <v>1</v>
      </c>
      <c r="O933">
        <v>1</v>
      </c>
      <c r="P933">
        <v>1</v>
      </c>
      <c r="Q933">
        <v>1</v>
      </c>
      <c r="R933">
        <v>1</v>
      </c>
      <c r="S933">
        <v>1</v>
      </c>
      <c r="T933">
        <v>0</v>
      </c>
      <c r="U933">
        <v>0</v>
      </c>
      <c r="V933">
        <v>0</v>
      </c>
      <c r="W933" s="1">
        <v>463150</v>
      </c>
      <c r="X933" s="1">
        <v>0</v>
      </c>
      <c r="Y933" s="1">
        <v>0</v>
      </c>
      <c r="Z933" s="1">
        <v>1817.86</v>
      </c>
      <c r="AA933" s="1">
        <v>0</v>
      </c>
      <c r="AB933" s="1">
        <v>0</v>
      </c>
      <c r="AC933" s="1">
        <v>0</v>
      </c>
      <c r="AD933" s="1">
        <v>0</v>
      </c>
      <c r="AE933" s="1">
        <v>463150</v>
      </c>
      <c r="AF933" s="17">
        <v>45614</v>
      </c>
      <c r="AG933" s="17">
        <v>47075</v>
      </c>
      <c r="AH933" s="1">
        <v>463150</v>
      </c>
      <c r="AI933" s="16">
        <f t="shared" si="56"/>
        <v>2.3041095890410959</v>
      </c>
      <c r="AJ933" s="16">
        <f t="shared" si="58"/>
        <v>4.0027397260273974</v>
      </c>
      <c r="AK933" s="19">
        <v>4.7100000000000003E-2</v>
      </c>
      <c r="AL933" s="16">
        <f t="shared" si="57"/>
        <v>2.3041095890410959</v>
      </c>
      <c r="AM933" s="16">
        <f t="shared" si="59"/>
        <v>4.0027397260273974</v>
      </c>
      <c r="AN933" s="19">
        <v>4.7100000000000003E-2</v>
      </c>
      <c r="AO933" t="s">
        <v>721</v>
      </c>
      <c r="AP933" t="s">
        <v>722</v>
      </c>
      <c r="AQ933" s="20">
        <v>46234</v>
      </c>
    </row>
    <row r="934" spans="1:43" x14ac:dyDescent="0.3">
      <c r="A934" t="s">
        <v>2198</v>
      </c>
      <c r="B934" t="s">
        <v>2195</v>
      </c>
      <c r="C934">
        <v>5</v>
      </c>
      <c r="D934" t="s">
        <v>255</v>
      </c>
      <c r="E934" t="s">
        <v>716</v>
      </c>
      <c r="F934" t="s">
        <v>717</v>
      </c>
      <c r="G934" t="s">
        <v>215</v>
      </c>
      <c r="H934" t="s">
        <v>214</v>
      </c>
      <c r="I934" t="s">
        <v>832</v>
      </c>
      <c r="J934" t="s">
        <v>725</v>
      </c>
      <c r="K934" t="s">
        <v>833</v>
      </c>
      <c r="L934" t="s">
        <v>719</v>
      </c>
      <c r="M934" t="s">
        <v>720</v>
      </c>
      <c r="N934">
        <v>1</v>
      </c>
      <c r="O934">
        <v>1</v>
      </c>
      <c r="P934">
        <v>1</v>
      </c>
      <c r="Q934">
        <v>1</v>
      </c>
      <c r="R934">
        <v>1</v>
      </c>
      <c r="S934">
        <v>1</v>
      </c>
      <c r="T934">
        <v>0</v>
      </c>
      <c r="U934">
        <v>0</v>
      </c>
      <c r="V934">
        <v>0</v>
      </c>
      <c r="W934" s="1">
        <v>180835</v>
      </c>
      <c r="X934" s="1">
        <v>0</v>
      </c>
      <c r="Y934" s="1">
        <v>0</v>
      </c>
      <c r="Z934" s="1">
        <v>764.03</v>
      </c>
      <c r="AA934" s="1">
        <v>0</v>
      </c>
      <c r="AB934" s="1">
        <v>0</v>
      </c>
      <c r="AC934" s="1">
        <v>0</v>
      </c>
      <c r="AD934" s="1">
        <v>0</v>
      </c>
      <c r="AE934" s="1">
        <v>180835</v>
      </c>
      <c r="AF934" s="17">
        <v>45614</v>
      </c>
      <c r="AG934" s="17">
        <v>47440</v>
      </c>
      <c r="AH934" s="1">
        <v>180835</v>
      </c>
      <c r="AI934" s="16">
        <f t="shared" si="56"/>
        <v>3.3041095890410959</v>
      </c>
      <c r="AJ934" s="16">
        <f t="shared" si="58"/>
        <v>5.0027397260273974</v>
      </c>
      <c r="AK934" s="19">
        <v>5.0700000000000002E-2</v>
      </c>
      <c r="AL934" s="16">
        <f t="shared" si="57"/>
        <v>3.3041095890410959</v>
      </c>
      <c r="AM934" s="16">
        <f t="shared" si="59"/>
        <v>5.0027397260273974</v>
      </c>
      <c r="AN934" s="19">
        <v>5.0700000000000002E-2</v>
      </c>
      <c r="AO934" t="s">
        <v>721</v>
      </c>
      <c r="AP934" t="s">
        <v>722</v>
      </c>
      <c r="AQ934" s="20">
        <v>46234</v>
      </c>
    </row>
    <row r="935" spans="1:43" x14ac:dyDescent="0.3">
      <c r="A935" t="s">
        <v>2199</v>
      </c>
      <c r="B935" t="s">
        <v>2195</v>
      </c>
      <c r="C935">
        <v>6</v>
      </c>
      <c r="D935" t="s">
        <v>255</v>
      </c>
      <c r="E935" t="s">
        <v>716</v>
      </c>
      <c r="F935" t="s">
        <v>717</v>
      </c>
      <c r="G935" t="s">
        <v>215</v>
      </c>
      <c r="H935" t="s">
        <v>214</v>
      </c>
      <c r="I935" t="s">
        <v>832</v>
      </c>
      <c r="J935" t="s">
        <v>725</v>
      </c>
      <c r="K935" t="s">
        <v>833</v>
      </c>
      <c r="L935" t="s">
        <v>719</v>
      </c>
      <c r="M935" t="s">
        <v>720</v>
      </c>
      <c r="N935">
        <v>1</v>
      </c>
      <c r="O935">
        <v>1</v>
      </c>
      <c r="P935">
        <v>1</v>
      </c>
      <c r="Q935">
        <v>1</v>
      </c>
      <c r="R935">
        <v>1</v>
      </c>
      <c r="S935">
        <v>1</v>
      </c>
      <c r="T935">
        <v>0</v>
      </c>
      <c r="U935">
        <v>0</v>
      </c>
      <c r="V935">
        <v>0</v>
      </c>
      <c r="W935" s="1">
        <v>426275</v>
      </c>
      <c r="X935" s="1">
        <v>0</v>
      </c>
      <c r="Y935" s="1">
        <v>0</v>
      </c>
      <c r="Z935" s="1">
        <v>1904.03</v>
      </c>
      <c r="AA935" s="1">
        <v>0</v>
      </c>
      <c r="AB935" s="1">
        <v>0</v>
      </c>
      <c r="AC935" s="1">
        <v>0</v>
      </c>
      <c r="AD935" s="1">
        <v>0</v>
      </c>
      <c r="AE935" s="1">
        <v>426275</v>
      </c>
      <c r="AF935" s="17">
        <v>45614</v>
      </c>
      <c r="AG935" s="17">
        <v>47805</v>
      </c>
      <c r="AH935" s="1">
        <v>426275</v>
      </c>
      <c r="AI935" s="16">
        <f t="shared" si="56"/>
        <v>4.3041095890410963</v>
      </c>
      <c r="AJ935" s="16">
        <f t="shared" si="58"/>
        <v>6.0027397260273974</v>
      </c>
      <c r="AK935" s="19">
        <v>5.3600000000000002E-2</v>
      </c>
      <c r="AL935" s="16">
        <f t="shared" si="57"/>
        <v>4.3041095890410963</v>
      </c>
      <c r="AM935" s="16">
        <f t="shared" si="59"/>
        <v>6.0027397260273974</v>
      </c>
      <c r="AN935" s="19">
        <v>5.3600000000000002E-2</v>
      </c>
      <c r="AO935" t="s">
        <v>721</v>
      </c>
      <c r="AP935" t="s">
        <v>722</v>
      </c>
      <c r="AQ935" s="20">
        <v>46234</v>
      </c>
    </row>
    <row r="936" spans="1:43" x14ac:dyDescent="0.3">
      <c r="A936" t="s">
        <v>2200</v>
      </c>
      <c r="B936" t="s">
        <v>2195</v>
      </c>
      <c r="C936">
        <v>7</v>
      </c>
      <c r="D936" t="s">
        <v>255</v>
      </c>
      <c r="E936" t="s">
        <v>716</v>
      </c>
      <c r="F936" t="s">
        <v>717</v>
      </c>
      <c r="G936" t="s">
        <v>215</v>
      </c>
      <c r="H936" t="s">
        <v>214</v>
      </c>
      <c r="I936" t="s">
        <v>832</v>
      </c>
      <c r="J936" t="s">
        <v>725</v>
      </c>
      <c r="K936" t="s">
        <v>833</v>
      </c>
      <c r="L936" t="s">
        <v>719</v>
      </c>
      <c r="M936" t="s">
        <v>720</v>
      </c>
      <c r="N936">
        <v>1</v>
      </c>
      <c r="O936">
        <v>1</v>
      </c>
      <c r="P936">
        <v>1</v>
      </c>
      <c r="Q936">
        <v>1</v>
      </c>
      <c r="R936">
        <v>1</v>
      </c>
      <c r="S936">
        <v>1</v>
      </c>
      <c r="T936">
        <v>0</v>
      </c>
      <c r="U936">
        <v>0</v>
      </c>
      <c r="V936">
        <v>0</v>
      </c>
      <c r="W936" s="1">
        <v>619352.5</v>
      </c>
      <c r="X936" s="1">
        <v>0</v>
      </c>
      <c r="Y936" s="1">
        <v>0</v>
      </c>
      <c r="Z936" s="1">
        <v>2910.96</v>
      </c>
      <c r="AA936" s="1">
        <v>0</v>
      </c>
      <c r="AB936" s="1">
        <v>0</v>
      </c>
      <c r="AC936" s="1">
        <v>0</v>
      </c>
      <c r="AD936" s="1">
        <v>0</v>
      </c>
      <c r="AE936" s="1">
        <v>619352.5</v>
      </c>
      <c r="AF936" s="17">
        <v>45614</v>
      </c>
      <c r="AG936" s="17">
        <v>48170</v>
      </c>
      <c r="AH936" s="1">
        <v>619352.5</v>
      </c>
      <c r="AI936" s="16">
        <f t="shared" si="56"/>
        <v>5.3041095890410963</v>
      </c>
      <c r="AJ936" s="16">
        <f t="shared" si="58"/>
        <v>7.0027397260273974</v>
      </c>
      <c r="AK936" s="19">
        <v>5.6399999999999999E-2</v>
      </c>
      <c r="AL936" s="16">
        <f t="shared" si="57"/>
        <v>5.3041095890410963</v>
      </c>
      <c r="AM936" s="16">
        <f t="shared" si="59"/>
        <v>7.0027397260273974</v>
      </c>
      <c r="AN936" s="19">
        <v>5.6399999999999999E-2</v>
      </c>
      <c r="AO936" t="s">
        <v>721</v>
      </c>
      <c r="AP936" t="s">
        <v>722</v>
      </c>
      <c r="AQ936" s="20">
        <v>46234</v>
      </c>
    </row>
    <row r="937" spans="1:43" x14ac:dyDescent="0.3">
      <c r="A937" t="s">
        <v>2201</v>
      </c>
      <c r="B937" t="s">
        <v>2195</v>
      </c>
      <c r="C937">
        <v>8</v>
      </c>
      <c r="D937" t="s">
        <v>255</v>
      </c>
      <c r="E937" t="s">
        <v>716</v>
      </c>
      <c r="F937" t="s">
        <v>717</v>
      </c>
      <c r="G937" t="s">
        <v>215</v>
      </c>
      <c r="H937" t="s">
        <v>214</v>
      </c>
      <c r="I937" t="s">
        <v>832</v>
      </c>
      <c r="J937" t="s">
        <v>725</v>
      </c>
      <c r="K937" t="s">
        <v>833</v>
      </c>
      <c r="L937" t="s">
        <v>719</v>
      </c>
      <c r="M937" t="s">
        <v>720</v>
      </c>
      <c r="N937">
        <v>1</v>
      </c>
      <c r="O937">
        <v>1</v>
      </c>
      <c r="P937">
        <v>1</v>
      </c>
      <c r="Q937">
        <v>1</v>
      </c>
      <c r="R937">
        <v>1</v>
      </c>
      <c r="S937">
        <v>1</v>
      </c>
      <c r="T937">
        <v>0</v>
      </c>
      <c r="U937">
        <v>0</v>
      </c>
      <c r="V937">
        <v>0</v>
      </c>
      <c r="W937" s="1">
        <v>637642.5</v>
      </c>
      <c r="X937" s="1">
        <v>0</v>
      </c>
      <c r="Y937" s="1">
        <v>0</v>
      </c>
      <c r="Z937" s="1">
        <v>3151.02</v>
      </c>
      <c r="AA937" s="1">
        <v>0</v>
      </c>
      <c r="AB937" s="1">
        <v>0</v>
      </c>
      <c r="AC937" s="1">
        <v>0</v>
      </c>
      <c r="AD937" s="1">
        <v>0</v>
      </c>
      <c r="AE937" s="1">
        <v>637642.5</v>
      </c>
      <c r="AF937" s="17">
        <v>45614</v>
      </c>
      <c r="AG937" s="17">
        <v>48536</v>
      </c>
      <c r="AH937" s="1">
        <v>637642.5</v>
      </c>
      <c r="AI937" s="16">
        <f t="shared" si="56"/>
        <v>6.3068493150684928</v>
      </c>
      <c r="AJ937" s="16">
        <f t="shared" si="58"/>
        <v>8.0054794520547947</v>
      </c>
      <c r="AK937" s="19">
        <v>5.9299999999999999E-2</v>
      </c>
      <c r="AL937" s="16">
        <f t="shared" si="57"/>
        <v>6.3068493150684928</v>
      </c>
      <c r="AM937" s="16">
        <f t="shared" si="59"/>
        <v>8.0054794520547947</v>
      </c>
      <c r="AN937" s="19">
        <v>5.9299999999999999E-2</v>
      </c>
      <c r="AO937" t="s">
        <v>721</v>
      </c>
      <c r="AP937" t="s">
        <v>722</v>
      </c>
      <c r="AQ937" s="20">
        <v>46234</v>
      </c>
    </row>
    <row r="938" spans="1:43" x14ac:dyDescent="0.3">
      <c r="A938" t="s">
        <v>2202</v>
      </c>
      <c r="B938" t="s">
        <v>2195</v>
      </c>
      <c r="C938">
        <v>9</v>
      </c>
      <c r="D938" t="s">
        <v>255</v>
      </c>
      <c r="E938" t="s">
        <v>716</v>
      </c>
      <c r="F938" t="s">
        <v>717</v>
      </c>
      <c r="G938" t="s">
        <v>215</v>
      </c>
      <c r="H938" t="s">
        <v>214</v>
      </c>
      <c r="I938" t="s">
        <v>832</v>
      </c>
      <c r="J938" t="s">
        <v>725</v>
      </c>
      <c r="K938" t="s">
        <v>833</v>
      </c>
      <c r="L938" t="s">
        <v>719</v>
      </c>
      <c r="M938" t="s">
        <v>720</v>
      </c>
      <c r="N938">
        <v>1</v>
      </c>
      <c r="O938">
        <v>1</v>
      </c>
      <c r="P938">
        <v>1</v>
      </c>
      <c r="Q938">
        <v>1</v>
      </c>
      <c r="R938">
        <v>1</v>
      </c>
      <c r="S938">
        <v>1</v>
      </c>
      <c r="T938">
        <v>0</v>
      </c>
      <c r="U938">
        <v>0</v>
      </c>
      <c r="V938">
        <v>0</v>
      </c>
      <c r="W938" s="1">
        <v>4043417.5</v>
      </c>
      <c r="X938" s="1">
        <v>0</v>
      </c>
      <c r="Y938" s="1">
        <v>0</v>
      </c>
      <c r="Z938" s="1">
        <v>20924.689999999999</v>
      </c>
      <c r="AA938" s="1">
        <v>0</v>
      </c>
      <c r="AB938" s="1">
        <v>0</v>
      </c>
      <c r="AC938" s="1">
        <v>0</v>
      </c>
      <c r="AD938" s="1">
        <v>0</v>
      </c>
      <c r="AE938" s="1">
        <v>4043417.5</v>
      </c>
      <c r="AF938" s="17">
        <v>45614</v>
      </c>
      <c r="AG938" s="17">
        <v>48901</v>
      </c>
      <c r="AH938" s="1">
        <v>4043417.5</v>
      </c>
      <c r="AI938" s="16">
        <f t="shared" si="56"/>
        <v>7.3068493150684928</v>
      </c>
      <c r="AJ938" s="16">
        <f t="shared" si="58"/>
        <v>9.0054794520547947</v>
      </c>
      <c r="AK938" s="19">
        <v>6.2100000000000002E-2</v>
      </c>
      <c r="AL938" s="16">
        <f t="shared" si="57"/>
        <v>7.3068493150684928</v>
      </c>
      <c r="AM938" s="16">
        <f t="shared" si="59"/>
        <v>9.0054794520547947</v>
      </c>
      <c r="AN938" s="19">
        <v>6.2100000000000002E-2</v>
      </c>
      <c r="AO938" t="s">
        <v>721</v>
      </c>
      <c r="AP938" t="s">
        <v>722</v>
      </c>
      <c r="AQ938" s="20">
        <v>46234</v>
      </c>
    </row>
    <row r="939" spans="1:43" x14ac:dyDescent="0.3">
      <c r="A939" t="s">
        <v>2203</v>
      </c>
      <c r="B939" t="s">
        <v>2204</v>
      </c>
      <c r="C939">
        <v>1</v>
      </c>
      <c r="D939" t="s">
        <v>255</v>
      </c>
      <c r="E939" t="s">
        <v>716</v>
      </c>
      <c r="F939" t="s">
        <v>717</v>
      </c>
      <c r="G939" t="s">
        <v>203</v>
      </c>
      <c r="H939" t="s">
        <v>218</v>
      </c>
      <c r="I939" t="s">
        <v>210</v>
      </c>
      <c r="J939" t="s">
        <v>718</v>
      </c>
      <c r="K939" t="s">
        <v>755</v>
      </c>
      <c r="L939" t="s">
        <v>719</v>
      </c>
      <c r="M939" t="s">
        <v>720</v>
      </c>
      <c r="N939">
        <v>1</v>
      </c>
      <c r="O939">
        <v>1</v>
      </c>
      <c r="P939">
        <v>1</v>
      </c>
      <c r="Q939">
        <v>0</v>
      </c>
      <c r="R939">
        <v>0</v>
      </c>
      <c r="S939">
        <v>1</v>
      </c>
      <c r="T939">
        <v>1</v>
      </c>
      <c r="U939">
        <v>1</v>
      </c>
      <c r="V939">
        <v>0</v>
      </c>
      <c r="W939" s="1">
        <v>100000000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100000000</v>
      </c>
      <c r="AF939" s="17">
        <v>45616</v>
      </c>
      <c r="AG939" s="17">
        <v>48121</v>
      </c>
      <c r="AH939" s="1">
        <v>100000000</v>
      </c>
      <c r="AI939" s="16">
        <f t="shared" si="56"/>
        <v>5.1698630136986301</v>
      </c>
      <c r="AJ939" s="16">
        <f t="shared" si="58"/>
        <v>6.8630136986301373</v>
      </c>
      <c r="AK939" s="19">
        <v>9.5000000000000001E-2</v>
      </c>
      <c r="AL939" s="16">
        <f t="shared" si="57"/>
        <v>5.1698630136986301</v>
      </c>
      <c r="AM939" s="16">
        <f t="shared" si="59"/>
        <v>6.8630136986301373</v>
      </c>
      <c r="AN939" s="19">
        <v>9.5000000000000001E-2</v>
      </c>
      <c r="AO939" t="s">
        <v>721</v>
      </c>
      <c r="AP939" t="s">
        <v>722</v>
      </c>
      <c r="AQ939" s="20">
        <v>46234</v>
      </c>
    </row>
    <row r="940" spans="1:43" x14ac:dyDescent="0.3">
      <c r="A940" t="s">
        <v>2205</v>
      </c>
      <c r="B940" t="s">
        <v>2206</v>
      </c>
      <c r="C940">
        <v>1</v>
      </c>
      <c r="D940" t="s">
        <v>255</v>
      </c>
      <c r="E940" t="s">
        <v>716</v>
      </c>
      <c r="F940" t="s">
        <v>717</v>
      </c>
      <c r="G940" t="s">
        <v>220</v>
      </c>
      <c r="H940" t="s">
        <v>218</v>
      </c>
      <c r="I940" t="s">
        <v>210</v>
      </c>
      <c r="J940" t="s">
        <v>718</v>
      </c>
      <c r="K940" t="s">
        <v>1898</v>
      </c>
      <c r="L940" t="s">
        <v>719</v>
      </c>
      <c r="M940" t="s">
        <v>720</v>
      </c>
      <c r="N940">
        <v>1</v>
      </c>
      <c r="O940">
        <v>1</v>
      </c>
      <c r="P940">
        <v>1</v>
      </c>
      <c r="Q940">
        <v>0</v>
      </c>
      <c r="R940">
        <v>0</v>
      </c>
      <c r="S940">
        <v>1</v>
      </c>
      <c r="T940">
        <v>1</v>
      </c>
      <c r="U940">
        <v>1</v>
      </c>
      <c r="V940">
        <v>0</v>
      </c>
      <c r="W940" s="1">
        <v>7012962.8399999999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7012962.8399999999</v>
      </c>
      <c r="AF940" s="17">
        <v>45387</v>
      </c>
      <c r="AG940" s="17">
        <v>46482</v>
      </c>
      <c r="AH940" s="1">
        <v>7012962.8399999999</v>
      </c>
      <c r="AI940" s="16">
        <f t="shared" si="56"/>
        <v>0.67945205479452053</v>
      </c>
      <c r="AJ940" s="16">
        <f t="shared" si="58"/>
        <v>3</v>
      </c>
      <c r="AK940" s="19">
        <v>8.7499999999999994E-2</v>
      </c>
      <c r="AL940" s="16">
        <f t="shared" si="57"/>
        <v>0.67945205479452053</v>
      </c>
      <c r="AM940" s="16">
        <f t="shared" si="59"/>
        <v>3</v>
      </c>
      <c r="AN940" s="19">
        <v>8.7499999999999994E-2</v>
      </c>
      <c r="AO940" t="s">
        <v>721</v>
      </c>
      <c r="AP940" t="s">
        <v>722</v>
      </c>
      <c r="AQ940" s="20">
        <v>46234</v>
      </c>
    </row>
    <row r="941" spans="1:43" x14ac:dyDescent="0.3">
      <c r="A941" t="s">
        <v>2207</v>
      </c>
      <c r="B941" t="s">
        <v>2208</v>
      </c>
      <c r="C941">
        <v>1</v>
      </c>
      <c r="D941" t="s">
        <v>255</v>
      </c>
      <c r="E941" t="s">
        <v>716</v>
      </c>
      <c r="F941" t="s">
        <v>717</v>
      </c>
      <c r="G941" t="s">
        <v>213</v>
      </c>
      <c r="H941" t="s">
        <v>214</v>
      </c>
      <c r="I941" t="s">
        <v>724</v>
      </c>
      <c r="J941" t="s">
        <v>725</v>
      </c>
      <c r="K941" t="s">
        <v>726</v>
      </c>
      <c r="L941" t="s">
        <v>719</v>
      </c>
      <c r="M941" t="s">
        <v>720</v>
      </c>
      <c r="N941">
        <v>1</v>
      </c>
      <c r="O941">
        <v>1</v>
      </c>
      <c r="P941">
        <v>1</v>
      </c>
      <c r="Q941">
        <v>1</v>
      </c>
      <c r="R941">
        <v>1</v>
      </c>
      <c r="S941">
        <v>1</v>
      </c>
      <c r="T941">
        <v>0</v>
      </c>
      <c r="U941">
        <v>0</v>
      </c>
      <c r="V941">
        <v>0</v>
      </c>
      <c r="W941" s="1">
        <v>1193601.22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1193601.22</v>
      </c>
      <c r="AF941" s="17">
        <v>45623</v>
      </c>
      <c r="AG941" s="17">
        <v>46718</v>
      </c>
      <c r="AH941" s="1">
        <v>1193601.22</v>
      </c>
      <c r="AI941" s="16">
        <f t="shared" si="56"/>
        <v>1.3260273972602741</v>
      </c>
      <c r="AJ941" s="16">
        <f t="shared" si="58"/>
        <v>3</v>
      </c>
      <c r="AK941" s="19">
        <v>8.7499999999999994E-2</v>
      </c>
      <c r="AL941" s="16">
        <f t="shared" si="57"/>
        <v>1.3260273972602741</v>
      </c>
      <c r="AM941" s="16">
        <f t="shared" si="59"/>
        <v>3</v>
      </c>
      <c r="AN941" s="19">
        <v>8.7499999999999994E-2</v>
      </c>
      <c r="AO941" t="s">
        <v>721</v>
      </c>
      <c r="AP941" t="s">
        <v>722</v>
      </c>
      <c r="AQ941" s="20">
        <v>46234</v>
      </c>
    </row>
    <row r="942" spans="1:43" x14ac:dyDescent="0.3">
      <c r="A942" t="s">
        <v>2209</v>
      </c>
      <c r="B942" t="s">
        <v>2210</v>
      </c>
      <c r="C942">
        <v>2</v>
      </c>
      <c r="D942" t="s">
        <v>255</v>
      </c>
      <c r="E942" t="s">
        <v>716</v>
      </c>
      <c r="F942" t="s">
        <v>717</v>
      </c>
      <c r="G942" t="s">
        <v>215</v>
      </c>
      <c r="H942" t="s">
        <v>214</v>
      </c>
      <c r="I942" t="s">
        <v>832</v>
      </c>
      <c r="J942" t="s">
        <v>725</v>
      </c>
      <c r="K942" t="s">
        <v>833</v>
      </c>
      <c r="L942" t="s">
        <v>719</v>
      </c>
      <c r="M942" t="s">
        <v>720</v>
      </c>
      <c r="N942">
        <v>1</v>
      </c>
      <c r="O942">
        <v>1</v>
      </c>
      <c r="P942">
        <v>1</v>
      </c>
      <c r="Q942">
        <v>1</v>
      </c>
      <c r="R942">
        <v>1</v>
      </c>
      <c r="S942">
        <v>1</v>
      </c>
      <c r="T942">
        <v>0</v>
      </c>
      <c r="U942">
        <v>0</v>
      </c>
      <c r="V942">
        <v>0</v>
      </c>
      <c r="W942" s="1">
        <v>149196.25</v>
      </c>
      <c r="X942" s="1">
        <v>0</v>
      </c>
      <c r="Y942" s="1">
        <v>0</v>
      </c>
      <c r="Z942" s="1">
        <v>474.94</v>
      </c>
      <c r="AA942" s="1">
        <v>0</v>
      </c>
      <c r="AB942" s="1">
        <v>0</v>
      </c>
      <c r="AC942" s="1">
        <v>0</v>
      </c>
      <c r="AD942" s="1">
        <v>0</v>
      </c>
      <c r="AE942" s="1">
        <v>149196.25</v>
      </c>
      <c r="AF942" s="17">
        <v>45628</v>
      </c>
      <c r="AG942" s="17">
        <v>46358</v>
      </c>
      <c r="AH942" s="1">
        <v>298392.5</v>
      </c>
      <c r="AI942" s="16">
        <f t="shared" si="56"/>
        <v>0.33972602739726027</v>
      </c>
      <c r="AJ942" s="16">
        <f t="shared" si="58"/>
        <v>2</v>
      </c>
      <c r="AK942" s="19">
        <v>3.8199999999999998E-2</v>
      </c>
      <c r="AL942" s="16">
        <f t="shared" si="57"/>
        <v>0.33972602739726027</v>
      </c>
      <c r="AM942" s="16">
        <f t="shared" si="59"/>
        <v>2</v>
      </c>
      <c r="AN942" s="19">
        <v>3.8199999999999998E-2</v>
      </c>
      <c r="AO942" t="s">
        <v>721</v>
      </c>
      <c r="AP942" t="s">
        <v>722</v>
      </c>
      <c r="AQ942" s="20">
        <v>46234</v>
      </c>
    </row>
    <row r="943" spans="1:43" x14ac:dyDescent="0.3">
      <c r="A943" t="s">
        <v>2211</v>
      </c>
      <c r="B943" t="s">
        <v>2210</v>
      </c>
      <c r="C943">
        <v>3</v>
      </c>
      <c r="D943" t="s">
        <v>255</v>
      </c>
      <c r="E943" t="s">
        <v>716</v>
      </c>
      <c r="F943" t="s">
        <v>717</v>
      </c>
      <c r="G943" t="s">
        <v>215</v>
      </c>
      <c r="H943" t="s">
        <v>214</v>
      </c>
      <c r="I943" t="s">
        <v>832</v>
      </c>
      <c r="J943" t="s">
        <v>725</v>
      </c>
      <c r="K943" t="s">
        <v>833</v>
      </c>
      <c r="L943" t="s">
        <v>719</v>
      </c>
      <c r="M943" t="s">
        <v>720</v>
      </c>
      <c r="N943">
        <v>1</v>
      </c>
      <c r="O943">
        <v>1</v>
      </c>
      <c r="P943">
        <v>1</v>
      </c>
      <c r="Q943">
        <v>1</v>
      </c>
      <c r="R943">
        <v>1</v>
      </c>
      <c r="S943">
        <v>1</v>
      </c>
      <c r="T943">
        <v>0</v>
      </c>
      <c r="U943">
        <v>0</v>
      </c>
      <c r="V943">
        <v>0</v>
      </c>
      <c r="W943" s="1">
        <v>205467.5</v>
      </c>
      <c r="X943" s="1">
        <v>0</v>
      </c>
      <c r="Y943" s="1">
        <v>0</v>
      </c>
      <c r="Z943" s="1">
        <v>736.26</v>
      </c>
      <c r="AA943" s="1">
        <v>0</v>
      </c>
      <c r="AB943" s="1">
        <v>0</v>
      </c>
      <c r="AC943" s="1">
        <v>0</v>
      </c>
      <c r="AD943" s="1">
        <v>0</v>
      </c>
      <c r="AE943" s="1">
        <v>205467.5</v>
      </c>
      <c r="AF943" s="17">
        <v>45628</v>
      </c>
      <c r="AG943" s="17">
        <v>46723</v>
      </c>
      <c r="AH943" s="1">
        <v>205467.5</v>
      </c>
      <c r="AI943" s="16">
        <f t="shared" si="56"/>
        <v>1.3397260273972602</v>
      </c>
      <c r="AJ943" s="16">
        <f t="shared" si="58"/>
        <v>3</v>
      </c>
      <c r="AK943" s="19">
        <v>4.2999999999999997E-2</v>
      </c>
      <c r="AL943" s="16">
        <f t="shared" si="57"/>
        <v>1.3397260273972602</v>
      </c>
      <c r="AM943" s="16">
        <f t="shared" si="59"/>
        <v>3</v>
      </c>
      <c r="AN943" s="19">
        <v>4.2999999999999997E-2</v>
      </c>
      <c r="AO943" t="s">
        <v>721</v>
      </c>
      <c r="AP943" t="s">
        <v>722</v>
      </c>
      <c r="AQ943" s="20">
        <v>46234</v>
      </c>
    </row>
    <row r="944" spans="1:43" x14ac:dyDescent="0.3">
      <c r="A944" t="s">
        <v>2212</v>
      </c>
      <c r="B944" t="s">
        <v>2210</v>
      </c>
      <c r="C944">
        <v>4</v>
      </c>
      <c r="D944" t="s">
        <v>255</v>
      </c>
      <c r="E944" t="s">
        <v>716</v>
      </c>
      <c r="F944" t="s">
        <v>717</v>
      </c>
      <c r="G944" t="s">
        <v>215</v>
      </c>
      <c r="H944" t="s">
        <v>214</v>
      </c>
      <c r="I944" t="s">
        <v>832</v>
      </c>
      <c r="J944" t="s">
        <v>725</v>
      </c>
      <c r="K944" t="s">
        <v>833</v>
      </c>
      <c r="L944" t="s">
        <v>719</v>
      </c>
      <c r="M944" t="s">
        <v>720</v>
      </c>
      <c r="N944">
        <v>1</v>
      </c>
      <c r="O944">
        <v>1</v>
      </c>
      <c r="P944">
        <v>1</v>
      </c>
      <c r="Q944">
        <v>1</v>
      </c>
      <c r="R944">
        <v>1</v>
      </c>
      <c r="S944">
        <v>1</v>
      </c>
      <c r="T944">
        <v>0</v>
      </c>
      <c r="U944">
        <v>0</v>
      </c>
      <c r="V944">
        <v>0</v>
      </c>
      <c r="W944" s="1">
        <v>356802.5</v>
      </c>
      <c r="X944" s="1">
        <v>0</v>
      </c>
      <c r="Y944" s="1">
        <v>0</v>
      </c>
      <c r="Z944" s="1">
        <v>1400.45</v>
      </c>
      <c r="AA944" s="1">
        <v>0</v>
      </c>
      <c r="AB944" s="1">
        <v>0</v>
      </c>
      <c r="AC944" s="1">
        <v>0</v>
      </c>
      <c r="AD944" s="1">
        <v>0</v>
      </c>
      <c r="AE944" s="1">
        <v>356802.5</v>
      </c>
      <c r="AF944" s="17">
        <v>45628</v>
      </c>
      <c r="AG944" s="17">
        <v>47089</v>
      </c>
      <c r="AH944" s="1">
        <v>356802.5</v>
      </c>
      <c r="AI944" s="16">
        <f t="shared" si="56"/>
        <v>2.3424657534246576</v>
      </c>
      <c r="AJ944" s="16">
        <f t="shared" si="58"/>
        <v>4.0027397260273974</v>
      </c>
      <c r="AK944" s="19">
        <v>4.7100000000000003E-2</v>
      </c>
      <c r="AL944" s="16">
        <f t="shared" si="57"/>
        <v>2.3424657534246576</v>
      </c>
      <c r="AM944" s="16">
        <f t="shared" si="59"/>
        <v>4.0027397260273974</v>
      </c>
      <c r="AN944" s="19">
        <v>4.7100000000000003E-2</v>
      </c>
      <c r="AO944" t="s">
        <v>721</v>
      </c>
      <c r="AP944" t="s">
        <v>722</v>
      </c>
      <c r="AQ944" s="20">
        <v>46234</v>
      </c>
    </row>
    <row r="945" spans="1:43" x14ac:dyDescent="0.3">
      <c r="A945" t="s">
        <v>2213</v>
      </c>
      <c r="B945" t="s">
        <v>2210</v>
      </c>
      <c r="C945">
        <v>5</v>
      </c>
      <c r="D945" t="s">
        <v>255</v>
      </c>
      <c r="E945" t="s">
        <v>716</v>
      </c>
      <c r="F945" t="s">
        <v>717</v>
      </c>
      <c r="G945" t="s">
        <v>215</v>
      </c>
      <c r="H945" t="s">
        <v>214</v>
      </c>
      <c r="I945" t="s">
        <v>832</v>
      </c>
      <c r="J945" t="s">
        <v>725</v>
      </c>
      <c r="K945" t="s">
        <v>833</v>
      </c>
      <c r="L945" t="s">
        <v>719</v>
      </c>
      <c r="M945" t="s">
        <v>720</v>
      </c>
      <c r="N945">
        <v>1</v>
      </c>
      <c r="O945">
        <v>1</v>
      </c>
      <c r="P945">
        <v>1</v>
      </c>
      <c r="Q945">
        <v>1</v>
      </c>
      <c r="R945">
        <v>1</v>
      </c>
      <c r="S945">
        <v>1</v>
      </c>
      <c r="T945">
        <v>0</v>
      </c>
      <c r="U945">
        <v>0</v>
      </c>
      <c r="V945">
        <v>0</v>
      </c>
      <c r="W945" s="1">
        <v>447957.5</v>
      </c>
      <c r="X945" s="1">
        <v>0</v>
      </c>
      <c r="Y945" s="1">
        <v>0</v>
      </c>
      <c r="Z945" s="1">
        <v>1892.62</v>
      </c>
      <c r="AA945" s="1">
        <v>0</v>
      </c>
      <c r="AB945" s="1">
        <v>0</v>
      </c>
      <c r="AC945" s="1">
        <v>0</v>
      </c>
      <c r="AD945" s="1">
        <v>0</v>
      </c>
      <c r="AE945" s="1">
        <v>447957.5</v>
      </c>
      <c r="AF945" s="17">
        <v>45628</v>
      </c>
      <c r="AG945" s="17">
        <v>47454</v>
      </c>
      <c r="AH945" s="1">
        <v>447957.5</v>
      </c>
      <c r="AI945" s="16">
        <f t="shared" si="56"/>
        <v>3.3424657534246576</v>
      </c>
      <c r="AJ945" s="16">
        <f t="shared" si="58"/>
        <v>5.0027397260273974</v>
      </c>
      <c r="AK945" s="19">
        <v>5.0700000000000002E-2</v>
      </c>
      <c r="AL945" s="16">
        <f t="shared" si="57"/>
        <v>3.3424657534246576</v>
      </c>
      <c r="AM945" s="16">
        <f t="shared" si="59"/>
        <v>5.0027397260273974</v>
      </c>
      <c r="AN945" s="19">
        <v>5.0700000000000002E-2</v>
      </c>
      <c r="AO945" t="s">
        <v>721</v>
      </c>
      <c r="AP945" t="s">
        <v>722</v>
      </c>
      <c r="AQ945" s="20">
        <v>46234</v>
      </c>
    </row>
    <row r="946" spans="1:43" x14ac:dyDescent="0.3">
      <c r="A946" t="s">
        <v>2214</v>
      </c>
      <c r="B946" t="s">
        <v>2210</v>
      </c>
      <c r="C946">
        <v>6</v>
      </c>
      <c r="D946" t="s">
        <v>255</v>
      </c>
      <c r="E946" t="s">
        <v>716</v>
      </c>
      <c r="F946" t="s">
        <v>717</v>
      </c>
      <c r="G946" t="s">
        <v>215</v>
      </c>
      <c r="H946" t="s">
        <v>214</v>
      </c>
      <c r="I946" t="s">
        <v>832</v>
      </c>
      <c r="J946" t="s">
        <v>725</v>
      </c>
      <c r="K946" t="s">
        <v>833</v>
      </c>
      <c r="L946" t="s">
        <v>719</v>
      </c>
      <c r="M946" t="s">
        <v>720</v>
      </c>
      <c r="N946">
        <v>1</v>
      </c>
      <c r="O946">
        <v>1</v>
      </c>
      <c r="P946">
        <v>1</v>
      </c>
      <c r="Q946">
        <v>1</v>
      </c>
      <c r="R946">
        <v>1</v>
      </c>
      <c r="S946">
        <v>1</v>
      </c>
      <c r="T946">
        <v>0</v>
      </c>
      <c r="U946">
        <v>0</v>
      </c>
      <c r="V946">
        <v>0</v>
      </c>
      <c r="W946" s="1">
        <v>1206697.5</v>
      </c>
      <c r="X946" s="1">
        <v>0</v>
      </c>
      <c r="Y946" s="1">
        <v>0</v>
      </c>
      <c r="Z946" s="1">
        <v>5389.92</v>
      </c>
      <c r="AA946" s="1">
        <v>0</v>
      </c>
      <c r="AB946" s="1">
        <v>0</v>
      </c>
      <c r="AC946" s="1">
        <v>0</v>
      </c>
      <c r="AD946" s="1">
        <v>0</v>
      </c>
      <c r="AE946" s="1">
        <v>1206697.5</v>
      </c>
      <c r="AF946" s="17">
        <v>45628</v>
      </c>
      <c r="AG946" s="17">
        <v>47819</v>
      </c>
      <c r="AH946" s="1">
        <v>1206697.5</v>
      </c>
      <c r="AI946" s="16">
        <f t="shared" si="56"/>
        <v>4.3424657534246576</v>
      </c>
      <c r="AJ946" s="16">
        <f t="shared" si="58"/>
        <v>6.0027397260273974</v>
      </c>
      <c r="AK946" s="19">
        <v>5.3600000000000002E-2</v>
      </c>
      <c r="AL946" s="16">
        <f t="shared" si="57"/>
        <v>4.3424657534246576</v>
      </c>
      <c r="AM946" s="16">
        <f t="shared" si="59"/>
        <v>6.0027397260273974</v>
      </c>
      <c r="AN946" s="19">
        <v>5.3600000000000002E-2</v>
      </c>
      <c r="AO946" t="s">
        <v>721</v>
      </c>
      <c r="AP946" t="s">
        <v>722</v>
      </c>
      <c r="AQ946" s="20">
        <v>46234</v>
      </c>
    </row>
    <row r="947" spans="1:43" x14ac:dyDescent="0.3">
      <c r="A947" t="s">
        <v>2215</v>
      </c>
      <c r="B947" t="s">
        <v>2210</v>
      </c>
      <c r="C947">
        <v>7</v>
      </c>
      <c r="D947" t="s">
        <v>255</v>
      </c>
      <c r="E947" t="s">
        <v>716</v>
      </c>
      <c r="F947" t="s">
        <v>717</v>
      </c>
      <c r="G947" t="s">
        <v>215</v>
      </c>
      <c r="H947" t="s">
        <v>214</v>
      </c>
      <c r="I947" t="s">
        <v>832</v>
      </c>
      <c r="J947" t="s">
        <v>725</v>
      </c>
      <c r="K947" t="s">
        <v>833</v>
      </c>
      <c r="L947" t="s">
        <v>719</v>
      </c>
      <c r="M947" t="s">
        <v>720</v>
      </c>
      <c r="N947">
        <v>1</v>
      </c>
      <c r="O947">
        <v>1</v>
      </c>
      <c r="P947">
        <v>1</v>
      </c>
      <c r="Q947">
        <v>1</v>
      </c>
      <c r="R947">
        <v>1</v>
      </c>
      <c r="S947">
        <v>1</v>
      </c>
      <c r="T947">
        <v>0</v>
      </c>
      <c r="U947">
        <v>0</v>
      </c>
      <c r="V947">
        <v>0</v>
      </c>
      <c r="W947" s="1">
        <v>2375192.5</v>
      </c>
      <c r="X947" s="1">
        <v>0</v>
      </c>
      <c r="Y947" s="1">
        <v>0</v>
      </c>
      <c r="Z947" s="1">
        <v>11163.4</v>
      </c>
      <c r="AA947" s="1">
        <v>0</v>
      </c>
      <c r="AB947" s="1">
        <v>0</v>
      </c>
      <c r="AC947" s="1">
        <v>0</v>
      </c>
      <c r="AD947" s="1">
        <v>0</v>
      </c>
      <c r="AE947" s="1">
        <v>2375192.5</v>
      </c>
      <c r="AF947" s="17">
        <v>45628</v>
      </c>
      <c r="AG947" s="17">
        <v>48184</v>
      </c>
      <c r="AH947" s="1">
        <v>2375192.5</v>
      </c>
      <c r="AI947" s="16">
        <f t="shared" si="56"/>
        <v>5.3424657534246576</v>
      </c>
      <c r="AJ947" s="16">
        <f t="shared" si="58"/>
        <v>7.0027397260273974</v>
      </c>
      <c r="AK947" s="19">
        <v>5.6399999999999999E-2</v>
      </c>
      <c r="AL947" s="16">
        <f t="shared" si="57"/>
        <v>5.3424657534246576</v>
      </c>
      <c r="AM947" s="16">
        <f t="shared" si="59"/>
        <v>7.0027397260273974</v>
      </c>
      <c r="AN947" s="19">
        <v>5.6399999999999999E-2</v>
      </c>
      <c r="AO947" t="s">
        <v>721</v>
      </c>
      <c r="AP947" t="s">
        <v>722</v>
      </c>
      <c r="AQ947" s="20">
        <v>46234</v>
      </c>
    </row>
    <row r="948" spans="1:43" x14ac:dyDescent="0.3">
      <c r="A948" t="s">
        <v>2216</v>
      </c>
      <c r="B948" t="s">
        <v>2210</v>
      </c>
      <c r="C948">
        <v>8</v>
      </c>
      <c r="D948" t="s">
        <v>255</v>
      </c>
      <c r="E948" t="s">
        <v>716</v>
      </c>
      <c r="F948" t="s">
        <v>717</v>
      </c>
      <c r="G948" t="s">
        <v>215</v>
      </c>
      <c r="H948" t="s">
        <v>214</v>
      </c>
      <c r="I948" t="s">
        <v>832</v>
      </c>
      <c r="J948" t="s">
        <v>725</v>
      </c>
      <c r="K948" t="s">
        <v>833</v>
      </c>
      <c r="L948" t="s">
        <v>719</v>
      </c>
      <c r="M948" t="s">
        <v>720</v>
      </c>
      <c r="N948">
        <v>1</v>
      </c>
      <c r="O948">
        <v>1</v>
      </c>
      <c r="P948">
        <v>1</v>
      </c>
      <c r="Q948">
        <v>1</v>
      </c>
      <c r="R948">
        <v>1</v>
      </c>
      <c r="S948">
        <v>1</v>
      </c>
      <c r="T948">
        <v>0</v>
      </c>
      <c r="U948">
        <v>0</v>
      </c>
      <c r="V948">
        <v>0</v>
      </c>
      <c r="W948" s="1">
        <v>265500</v>
      </c>
      <c r="X948" s="1">
        <v>0</v>
      </c>
      <c r="Y948" s="1">
        <v>0</v>
      </c>
      <c r="Z948" s="1">
        <v>1312.01</v>
      </c>
      <c r="AA948" s="1">
        <v>0</v>
      </c>
      <c r="AB948" s="1">
        <v>0</v>
      </c>
      <c r="AC948" s="1">
        <v>0</v>
      </c>
      <c r="AD948" s="1">
        <v>0</v>
      </c>
      <c r="AE948" s="1">
        <v>265500</v>
      </c>
      <c r="AF948" s="17">
        <v>45628</v>
      </c>
      <c r="AG948" s="17">
        <v>48550</v>
      </c>
      <c r="AH948" s="1">
        <v>265500</v>
      </c>
      <c r="AI948" s="16">
        <f t="shared" si="56"/>
        <v>6.3452054794520549</v>
      </c>
      <c r="AJ948" s="16">
        <f t="shared" si="58"/>
        <v>8.0054794520547947</v>
      </c>
      <c r="AK948" s="19">
        <v>5.9299999999999999E-2</v>
      </c>
      <c r="AL948" s="16">
        <f t="shared" si="57"/>
        <v>6.3452054794520549</v>
      </c>
      <c r="AM948" s="16">
        <f t="shared" si="59"/>
        <v>8.0054794520547947</v>
      </c>
      <c r="AN948" s="19">
        <v>5.9299999999999999E-2</v>
      </c>
      <c r="AO948" t="s">
        <v>721</v>
      </c>
      <c r="AP948" t="s">
        <v>722</v>
      </c>
      <c r="AQ948" s="20">
        <v>46234</v>
      </c>
    </row>
    <row r="949" spans="1:43" x14ac:dyDescent="0.3">
      <c r="A949" t="s">
        <v>2217</v>
      </c>
      <c r="B949" t="s">
        <v>2218</v>
      </c>
      <c r="C949">
        <v>2</v>
      </c>
      <c r="D949" t="s">
        <v>255</v>
      </c>
      <c r="E949" t="s">
        <v>716</v>
      </c>
      <c r="F949" t="s">
        <v>717</v>
      </c>
      <c r="G949" t="s">
        <v>215</v>
      </c>
      <c r="H949" t="s">
        <v>214</v>
      </c>
      <c r="I949" t="s">
        <v>832</v>
      </c>
      <c r="J949" t="s">
        <v>725</v>
      </c>
      <c r="K949" t="s">
        <v>833</v>
      </c>
      <c r="L949" t="s">
        <v>719</v>
      </c>
      <c r="M949" t="s">
        <v>720</v>
      </c>
      <c r="N949">
        <v>1</v>
      </c>
      <c r="O949">
        <v>1</v>
      </c>
      <c r="P949">
        <v>1</v>
      </c>
      <c r="Q949">
        <v>1</v>
      </c>
      <c r="R949">
        <v>1</v>
      </c>
      <c r="S949">
        <v>1</v>
      </c>
      <c r="T949">
        <v>0</v>
      </c>
      <c r="U949">
        <v>0</v>
      </c>
      <c r="V949">
        <v>0</v>
      </c>
      <c r="W949" s="1">
        <v>251561.25</v>
      </c>
      <c r="X949" s="1">
        <v>0</v>
      </c>
      <c r="Y949" s="1">
        <v>0</v>
      </c>
      <c r="Z949" s="1">
        <v>800.8</v>
      </c>
      <c r="AA949" s="1">
        <v>0</v>
      </c>
      <c r="AB949" s="1">
        <v>0</v>
      </c>
      <c r="AC949" s="1">
        <v>0</v>
      </c>
      <c r="AD949" s="1">
        <v>0</v>
      </c>
      <c r="AE949" s="1">
        <v>251561.25</v>
      </c>
      <c r="AF949" s="17">
        <v>45630</v>
      </c>
      <c r="AG949" s="17">
        <v>46360</v>
      </c>
      <c r="AH949" s="1">
        <v>642215</v>
      </c>
      <c r="AI949" s="16">
        <f t="shared" si="56"/>
        <v>0.34520547945205482</v>
      </c>
      <c r="AJ949" s="16">
        <f t="shared" si="58"/>
        <v>2</v>
      </c>
      <c r="AK949" s="19">
        <v>4.2999999999999997E-2</v>
      </c>
      <c r="AL949" s="16">
        <f t="shared" si="57"/>
        <v>0.34520547945205482</v>
      </c>
      <c r="AM949" s="16">
        <f t="shared" si="59"/>
        <v>2</v>
      </c>
      <c r="AN949" s="19">
        <v>4.2999999999999997E-2</v>
      </c>
      <c r="AO949" t="s">
        <v>721</v>
      </c>
      <c r="AP949" t="s">
        <v>722</v>
      </c>
      <c r="AQ949" s="20">
        <v>46234</v>
      </c>
    </row>
    <row r="950" spans="1:43" x14ac:dyDescent="0.3">
      <c r="A950" t="s">
        <v>2219</v>
      </c>
      <c r="B950" t="s">
        <v>2218</v>
      </c>
      <c r="C950">
        <v>3</v>
      </c>
      <c r="D950" t="s">
        <v>255</v>
      </c>
      <c r="E950" t="s">
        <v>716</v>
      </c>
      <c r="F950" t="s">
        <v>717</v>
      </c>
      <c r="G950" t="s">
        <v>215</v>
      </c>
      <c r="H950" t="s">
        <v>214</v>
      </c>
      <c r="I950" t="s">
        <v>832</v>
      </c>
      <c r="J950" t="s">
        <v>725</v>
      </c>
      <c r="K950" t="s">
        <v>833</v>
      </c>
      <c r="L950" t="s">
        <v>719</v>
      </c>
      <c r="M950" t="s">
        <v>720</v>
      </c>
      <c r="N950">
        <v>1</v>
      </c>
      <c r="O950">
        <v>1</v>
      </c>
      <c r="P950">
        <v>1</v>
      </c>
      <c r="Q950">
        <v>1</v>
      </c>
      <c r="R950">
        <v>1</v>
      </c>
      <c r="S950">
        <v>1</v>
      </c>
      <c r="T950">
        <v>0</v>
      </c>
      <c r="U950">
        <v>0</v>
      </c>
      <c r="V950">
        <v>0</v>
      </c>
      <c r="W950" s="1">
        <v>642215</v>
      </c>
      <c r="X950" s="1">
        <v>0</v>
      </c>
      <c r="Y950" s="1">
        <v>0</v>
      </c>
      <c r="Z950" s="1">
        <v>2301.27</v>
      </c>
      <c r="AA950" s="1">
        <v>0</v>
      </c>
      <c r="AB950" s="1">
        <v>0</v>
      </c>
      <c r="AC950" s="1">
        <v>0</v>
      </c>
      <c r="AD950" s="1">
        <v>0</v>
      </c>
      <c r="AE950" s="1">
        <v>642215</v>
      </c>
      <c r="AF950" s="17">
        <v>45630</v>
      </c>
      <c r="AG950" s="17">
        <v>46725</v>
      </c>
      <c r="AH950" s="1">
        <v>699740</v>
      </c>
      <c r="AI950" s="16">
        <f t="shared" si="56"/>
        <v>1.3452054794520547</v>
      </c>
      <c r="AJ950" s="16">
        <f t="shared" si="58"/>
        <v>3</v>
      </c>
      <c r="AK950" s="19">
        <v>4.7100000000000003E-2</v>
      </c>
      <c r="AL950" s="16">
        <f t="shared" si="57"/>
        <v>1.3452054794520547</v>
      </c>
      <c r="AM950" s="16">
        <f t="shared" si="59"/>
        <v>3</v>
      </c>
      <c r="AN950" s="19">
        <v>4.7100000000000003E-2</v>
      </c>
      <c r="AO950" t="s">
        <v>721</v>
      </c>
      <c r="AP950" t="s">
        <v>722</v>
      </c>
      <c r="AQ950" s="20">
        <v>46234</v>
      </c>
    </row>
    <row r="951" spans="1:43" x14ac:dyDescent="0.3">
      <c r="A951" t="s">
        <v>2220</v>
      </c>
      <c r="B951" t="s">
        <v>2218</v>
      </c>
      <c r="C951">
        <v>4</v>
      </c>
      <c r="D951" t="s">
        <v>255</v>
      </c>
      <c r="E951" t="s">
        <v>716</v>
      </c>
      <c r="F951" t="s">
        <v>717</v>
      </c>
      <c r="G951" t="s">
        <v>215</v>
      </c>
      <c r="H951" t="s">
        <v>214</v>
      </c>
      <c r="I951" t="s">
        <v>832</v>
      </c>
      <c r="J951" t="s">
        <v>725</v>
      </c>
      <c r="K951" t="s">
        <v>833</v>
      </c>
      <c r="L951" t="s">
        <v>719</v>
      </c>
      <c r="M951" t="s">
        <v>720</v>
      </c>
      <c r="N951">
        <v>1</v>
      </c>
      <c r="O951">
        <v>1</v>
      </c>
      <c r="P951">
        <v>1</v>
      </c>
      <c r="Q951">
        <v>1</v>
      </c>
      <c r="R951">
        <v>1</v>
      </c>
      <c r="S951">
        <v>1</v>
      </c>
      <c r="T951">
        <v>0</v>
      </c>
      <c r="U951">
        <v>0</v>
      </c>
      <c r="V951">
        <v>0</v>
      </c>
      <c r="W951" s="1">
        <v>699740</v>
      </c>
      <c r="X951" s="1">
        <v>0</v>
      </c>
      <c r="Y951" s="1">
        <v>0</v>
      </c>
      <c r="Z951" s="1">
        <v>2746.48</v>
      </c>
      <c r="AA951" s="1">
        <v>0</v>
      </c>
      <c r="AB951" s="1">
        <v>0</v>
      </c>
      <c r="AC951" s="1">
        <v>0</v>
      </c>
      <c r="AD951" s="1">
        <v>0</v>
      </c>
      <c r="AE951" s="1">
        <v>699740</v>
      </c>
      <c r="AF951" s="17">
        <v>45630</v>
      </c>
      <c r="AG951" s="17">
        <v>47091</v>
      </c>
      <c r="AH951" s="1">
        <v>1168937.5</v>
      </c>
      <c r="AI951" s="16">
        <f t="shared" si="56"/>
        <v>2.3479452054794518</v>
      </c>
      <c r="AJ951" s="16">
        <f t="shared" si="58"/>
        <v>4.0027397260273974</v>
      </c>
      <c r="AK951" s="19">
        <v>5.0700000000000002E-2</v>
      </c>
      <c r="AL951" s="16">
        <f t="shared" si="57"/>
        <v>2.3479452054794518</v>
      </c>
      <c r="AM951" s="16">
        <f t="shared" si="59"/>
        <v>4.0027397260273974</v>
      </c>
      <c r="AN951" s="19">
        <v>5.0700000000000002E-2</v>
      </c>
      <c r="AO951" t="s">
        <v>721</v>
      </c>
      <c r="AP951" t="s">
        <v>722</v>
      </c>
      <c r="AQ951" s="20">
        <v>46234</v>
      </c>
    </row>
    <row r="952" spans="1:43" x14ac:dyDescent="0.3">
      <c r="A952" t="s">
        <v>2221</v>
      </c>
      <c r="B952" t="s">
        <v>2218</v>
      </c>
      <c r="C952">
        <v>5</v>
      </c>
      <c r="D952" t="s">
        <v>255</v>
      </c>
      <c r="E952" t="s">
        <v>716</v>
      </c>
      <c r="F952" t="s">
        <v>717</v>
      </c>
      <c r="G952" t="s">
        <v>215</v>
      </c>
      <c r="H952" t="s">
        <v>214</v>
      </c>
      <c r="I952" t="s">
        <v>832</v>
      </c>
      <c r="J952" t="s">
        <v>725</v>
      </c>
      <c r="K952" t="s">
        <v>833</v>
      </c>
      <c r="L952" t="s">
        <v>719</v>
      </c>
      <c r="M952" t="s">
        <v>720</v>
      </c>
      <c r="N952">
        <v>1</v>
      </c>
      <c r="O952">
        <v>1</v>
      </c>
      <c r="P952">
        <v>1</v>
      </c>
      <c r="Q952">
        <v>1</v>
      </c>
      <c r="R952">
        <v>1</v>
      </c>
      <c r="S952">
        <v>1</v>
      </c>
      <c r="T952">
        <v>0</v>
      </c>
      <c r="U952">
        <v>0</v>
      </c>
      <c r="V952">
        <v>0</v>
      </c>
      <c r="W952" s="1">
        <v>1168937.5</v>
      </c>
      <c r="X952" s="1">
        <v>0</v>
      </c>
      <c r="Y952" s="1">
        <v>0</v>
      </c>
      <c r="Z952" s="1">
        <v>4938.76</v>
      </c>
      <c r="AA952" s="1">
        <v>0</v>
      </c>
      <c r="AB952" s="1">
        <v>0</v>
      </c>
      <c r="AC952" s="1">
        <v>0</v>
      </c>
      <c r="AD952" s="1">
        <v>0</v>
      </c>
      <c r="AE952" s="1">
        <v>1168937.5</v>
      </c>
      <c r="AF952" s="17">
        <v>45630</v>
      </c>
      <c r="AG952" s="17">
        <v>47456</v>
      </c>
      <c r="AH952" s="1">
        <v>3396777.5</v>
      </c>
      <c r="AI952" s="16">
        <f t="shared" si="56"/>
        <v>3.3479452054794518</v>
      </c>
      <c r="AJ952" s="16">
        <f t="shared" si="58"/>
        <v>5.0027397260273974</v>
      </c>
      <c r="AK952" s="19">
        <v>5.3600000000000002E-2</v>
      </c>
      <c r="AL952" s="16">
        <f t="shared" si="57"/>
        <v>3.3479452054794518</v>
      </c>
      <c r="AM952" s="16">
        <f t="shared" si="59"/>
        <v>5.0027397260273974</v>
      </c>
      <c r="AN952" s="19">
        <v>5.3600000000000002E-2</v>
      </c>
      <c r="AO952" t="s">
        <v>721</v>
      </c>
      <c r="AP952" t="s">
        <v>722</v>
      </c>
      <c r="AQ952" s="20">
        <v>46234</v>
      </c>
    </row>
    <row r="953" spans="1:43" x14ac:dyDescent="0.3">
      <c r="A953" t="s">
        <v>2222</v>
      </c>
      <c r="B953" t="s">
        <v>2218</v>
      </c>
      <c r="C953">
        <v>6</v>
      </c>
      <c r="D953" t="s">
        <v>255</v>
      </c>
      <c r="E953" t="s">
        <v>716</v>
      </c>
      <c r="F953" t="s">
        <v>717</v>
      </c>
      <c r="G953" t="s">
        <v>215</v>
      </c>
      <c r="H953" t="s">
        <v>214</v>
      </c>
      <c r="I953" t="s">
        <v>832</v>
      </c>
      <c r="J953" t="s">
        <v>725</v>
      </c>
      <c r="K953" t="s">
        <v>833</v>
      </c>
      <c r="L953" t="s">
        <v>719</v>
      </c>
      <c r="M953" t="s">
        <v>720</v>
      </c>
      <c r="N953">
        <v>1</v>
      </c>
      <c r="O953">
        <v>1</v>
      </c>
      <c r="P953">
        <v>1</v>
      </c>
      <c r="Q953">
        <v>1</v>
      </c>
      <c r="R953">
        <v>1</v>
      </c>
      <c r="S953">
        <v>1</v>
      </c>
      <c r="T953">
        <v>0</v>
      </c>
      <c r="U953">
        <v>0</v>
      </c>
      <c r="V953">
        <v>0</v>
      </c>
      <c r="W953" s="1">
        <v>3396777.5</v>
      </c>
      <c r="X953" s="1">
        <v>0</v>
      </c>
      <c r="Y953" s="1">
        <v>0</v>
      </c>
      <c r="Z953" s="1">
        <v>15172.27</v>
      </c>
      <c r="AA953" s="1">
        <v>0</v>
      </c>
      <c r="AB953" s="1">
        <v>0</v>
      </c>
      <c r="AC953" s="1">
        <v>0</v>
      </c>
      <c r="AD953" s="1">
        <v>0</v>
      </c>
      <c r="AE953" s="1">
        <v>3396777.5</v>
      </c>
      <c r="AF953" s="17">
        <v>45630</v>
      </c>
      <c r="AG953" s="17">
        <v>47821</v>
      </c>
      <c r="AH953" s="1">
        <v>3396777.5</v>
      </c>
      <c r="AI953" s="16">
        <f t="shared" si="56"/>
        <v>4.3479452054794523</v>
      </c>
      <c r="AJ953" s="16">
        <f t="shared" si="58"/>
        <v>6.0027397260273974</v>
      </c>
      <c r="AK953" s="19">
        <v>5.6399999999999999E-2</v>
      </c>
      <c r="AL953" s="16">
        <f t="shared" si="57"/>
        <v>4.3479452054794523</v>
      </c>
      <c r="AM953" s="16">
        <f t="shared" si="59"/>
        <v>6.0027397260273974</v>
      </c>
      <c r="AN953" s="19">
        <v>5.6399999999999999E-2</v>
      </c>
      <c r="AO953" t="s">
        <v>721</v>
      </c>
      <c r="AP953" t="s">
        <v>722</v>
      </c>
      <c r="AQ953" s="20">
        <v>46234</v>
      </c>
    </row>
    <row r="954" spans="1:43" x14ac:dyDescent="0.3">
      <c r="A954" t="s">
        <v>2223</v>
      </c>
      <c r="B954" t="s">
        <v>2218</v>
      </c>
      <c r="C954">
        <v>7</v>
      </c>
      <c r="D954" t="s">
        <v>255</v>
      </c>
      <c r="E954" t="s">
        <v>716</v>
      </c>
      <c r="F954" t="s">
        <v>717</v>
      </c>
      <c r="G954" t="s">
        <v>215</v>
      </c>
      <c r="H954" t="s">
        <v>214</v>
      </c>
      <c r="I954" t="s">
        <v>832</v>
      </c>
      <c r="J954" t="s">
        <v>725</v>
      </c>
      <c r="K954" t="s">
        <v>833</v>
      </c>
      <c r="L954" t="s">
        <v>719</v>
      </c>
      <c r="M954" t="s">
        <v>720</v>
      </c>
      <c r="N954">
        <v>1</v>
      </c>
      <c r="O954">
        <v>1</v>
      </c>
      <c r="P954">
        <v>1</v>
      </c>
      <c r="Q954">
        <v>1</v>
      </c>
      <c r="R954">
        <v>1</v>
      </c>
      <c r="S954">
        <v>1</v>
      </c>
      <c r="T954">
        <v>0</v>
      </c>
      <c r="U954">
        <v>0</v>
      </c>
      <c r="V954">
        <v>0</v>
      </c>
      <c r="W954" s="1">
        <v>3339695</v>
      </c>
      <c r="X954" s="1">
        <v>0</v>
      </c>
      <c r="Y954" s="1">
        <v>0</v>
      </c>
      <c r="Z954" s="1">
        <v>15696.57</v>
      </c>
      <c r="AA954" s="1">
        <v>0</v>
      </c>
      <c r="AB954" s="1">
        <v>0</v>
      </c>
      <c r="AC954" s="1">
        <v>0</v>
      </c>
      <c r="AD954" s="1">
        <v>0</v>
      </c>
      <c r="AE954" s="1">
        <v>3339695</v>
      </c>
      <c r="AF954" s="17">
        <v>45630</v>
      </c>
      <c r="AG954" s="17">
        <v>48186</v>
      </c>
      <c r="AH954" s="1">
        <v>3339695</v>
      </c>
      <c r="AI954" s="16">
        <f t="shared" si="56"/>
        <v>5.3479452054794523</v>
      </c>
      <c r="AJ954" s="16">
        <f t="shared" si="58"/>
        <v>7.0027397260273974</v>
      </c>
      <c r="AK954" s="19">
        <v>5.9299999999999999E-2</v>
      </c>
      <c r="AL954" s="16">
        <f t="shared" si="57"/>
        <v>5.3479452054794523</v>
      </c>
      <c r="AM954" s="16">
        <f t="shared" si="59"/>
        <v>7.0027397260273974</v>
      </c>
      <c r="AN954" s="19">
        <v>5.9299999999999999E-2</v>
      </c>
      <c r="AO954" t="s">
        <v>721</v>
      </c>
      <c r="AP954" t="s">
        <v>722</v>
      </c>
      <c r="AQ954" s="20">
        <v>46234</v>
      </c>
    </row>
    <row r="955" spans="1:43" x14ac:dyDescent="0.3">
      <c r="A955" t="s">
        <v>2224</v>
      </c>
      <c r="B955" t="s">
        <v>2218</v>
      </c>
      <c r="C955">
        <v>8</v>
      </c>
      <c r="D955" t="s">
        <v>255</v>
      </c>
      <c r="E955" t="s">
        <v>716</v>
      </c>
      <c r="F955" t="s">
        <v>717</v>
      </c>
      <c r="G955" t="s">
        <v>215</v>
      </c>
      <c r="H955" t="s">
        <v>214</v>
      </c>
      <c r="I955" t="s">
        <v>832</v>
      </c>
      <c r="J955" t="s">
        <v>725</v>
      </c>
      <c r="K955" t="s">
        <v>833</v>
      </c>
      <c r="L955" t="s">
        <v>719</v>
      </c>
      <c r="M955" t="s">
        <v>720</v>
      </c>
      <c r="N955">
        <v>1</v>
      </c>
      <c r="O955">
        <v>1</v>
      </c>
      <c r="P955">
        <v>1</v>
      </c>
      <c r="Q955">
        <v>1</v>
      </c>
      <c r="R955">
        <v>1</v>
      </c>
      <c r="S955">
        <v>1</v>
      </c>
      <c r="T955">
        <v>0</v>
      </c>
      <c r="U955">
        <v>0</v>
      </c>
      <c r="V955">
        <v>0</v>
      </c>
      <c r="W955" s="1">
        <v>318600</v>
      </c>
      <c r="X955" s="1">
        <v>0</v>
      </c>
      <c r="Y955" s="1">
        <v>0</v>
      </c>
      <c r="Z955" s="1">
        <v>1574.41</v>
      </c>
      <c r="AA955" s="1">
        <v>0</v>
      </c>
      <c r="AB955" s="1">
        <v>0</v>
      </c>
      <c r="AC955" s="1">
        <v>0</v>
      </c>
      <c r="AD955" s="1">
        <v>0</v>
      </c>
      <c r="AE955" s="1">
        <v>318600</v>
      </c>
      <c r="AF955" s="17">
        <v>45630</v>
      </c>
      <c r="AG955" s="17">
        <v>48552</v>
      </c>
      <c r="AH955" s="1">
        <v>318600</v>
      </c>
      <c r="AI955" s="16">
        <f t="shared" si="56"/>
        <v>6.3506849315068497</v>
      </c>
      <c r="AJ955" s="16">
        <f t="shared" si="58"/>
        <v>8.0054794520547947</v>
      </c>
      <c r="AK955" s="19">
        <v>6.2100000000000002E-2</v>
      </c>
      <c r="AL955" s="16">
        <f t="shared" si="57"/>
        <v>6.3506849315068497</v>
      </c>
      <c r="AM955" s="16">
        <f t="shared" si="59"/>
        <v>8.0054794520547947</v>
      </c>
      <c r="AN955" s="19">
        <v>6.2100000000000002E-2</v>
      </c>
      <c r="AO955" t="s">
        <v>721</v>
      </c>
      <c r="AP955" t="s">
        <v>722</v>
      </c>
      <c r="AQ955" s="20">
        <v>46234</v>
      </c>
    </row>
    <row r="956" spans="1:43" x14ac:dyDescent="0.3">
      <c r="A956" t="s">
        <v>2225</v>
      </c>
      <c r="B956" t="s">
        <v>2218</v>
      </c>
      <c r="C956">
        <v>9</v>
      </c>
      <c r="D956" t="s">
        <v>255</v>
      </c>
      <c r="E956" t="s">
        <v>716</v>
      </c>
      <c r="F956" t="s">
        <v>717</v>
      </c>
      <c r="G956" t="s">
        <v>215</v>
      </c>
      <c r="H956" t="s">
        <v>214</v>
      </c>
      <c r="I956" t="s">
        <v>832</v>
      </c>
      <c r="J956" t="s">
        <v>725</v>
      </c>
      <c r="K956" t="s">
        <v>833</v>
      </c>
      <c r="L956" t="s">
        <v>719</v>
      </c>
      <c r="M956" t="s">
        <v>720</v>
      </c>
      <c r="N956">
        <v>1</v>
      </c>
      <c r="O956">
        <v>1</v>
      </c>
      <c r="P956">
        <v>1</v>
      </c>
      <c r="Q956">
        <v>1</v>
      </c>
      <c r="R956">
        <v>1</v>
      </c>
      <c r="S956">
        <v>1</v>
      </c>
      <c r="T956">
        <v>0</v>
      </c>
      <c r="U956">
        <v>0</v>
      </c>
      <c r="V956">
        <v>0</v>
      </c>
      <c r="W956" s="1">
        <v>105905</v>
      </c>
      <c r="X956" s="1">
        <v>0</v>
      </c>
      <c r="Y956" s="1">
        <v>0</v>
      </c>
      <c r="Z956" s="1">
        <v>548.05999999999995</v>
      </c>
      <c r="AA956" s="1">
        <v>0</v>
      </c>
      <c r="AB956" s="1">
        <v>0</v>
      </c>
      <c r="AC956" s="1">
        <v>0</v>
      </c>
      <c r="AD956" s="1">
        <v>0</v>
      </c>
      <c r="AE956" s="1">
        <v>105905</v>
      </c>
      <c r="AF956" s="17">
        <v>45630</v>
      </c>
      <c r="AG956" s="17">
        <v>48917</v>
      </c>
      <c r="AH956" s="1">
        <v>20000000</v>
      </c>
      <c r="AI956" s="16">
        <f t="shared" si="56"/>
        <v>7.3506849315068497</v>
      </c>
      <c r="AJ956" s="16">
        <f t="shared" si="58"/>
        <v>9.0054794520547947</v>
      </c>
      <c r="AK956" s="19">
        <v>4.9000000000000002E-2</v>
      </c>
      <c r="AL956" s="16">
        <f t="shared" si="57"/>
        <v>7.3506849315068497</v>
      </c>
      <c r="AM956" s="16">
        <f t="shared" si="59"/>
        <v>9.0054794520547947</v>
      </c>
      <c r="AN956" s="19">
        <v>4.9000000000000002E-2</v>
      </c>
      <c r="AO956" t="s">
        <v>721</v>
      </c>
      <c r="AP956" t="s">
        <v>722</v>
      </c>
      <c r="AQ956" s="20">
        <v>46234</v>
      </c>
    </row>
    <row r="957" spans="1:43" x14ac:dyDescent="0.3">
      <c r="A957" t="s">
        <v>2226</v>
      </c>
      <c r="B957" t="s">
        <v>2227</v>
      </c>
      <c r="C957">
        <v>1</v>
      </c>
      <c r="D957" t="s">
        <v>255</v>
      </c>
      <c r="E957" t="s">
        <v>716</v>
      </c>
      <c r="F957" t="s">
        <v>717</v>
      </c>
      <c r="G957" t="s">
        <v>220</v>
      </c>
      <c r="H957" t="s">
        <v>218</v>
      </c>
      <c r="I957" t="s">
        <v>210</v>
      </c>
      <c r="J957" t="s">
        <v>718</v>
      </c>
      <c r="K957" t="s">
        <v>475</v>
      </c>
      <c r="L957" t="s">
        <v>719</v>
      </c>
      <c r="M957" t="s">
        <v>720</v>
      </c>
      <c r="N957">
        <v>1</v>
      </c>
      <c r="O957">
        <v>1</v>
      </c>
      <c r="P957">
        <v>1</v>
      </c>
      <c r="Q957">
        <v>0</v>
      </c>
      <c r="R957">
        <v>0</v>
      </c>
      <c r="S957">
        <v>1</v>
      </c>
      <c r="T957">
        <v>1</v>
      </c>
      <c r="U957">
        <v>1</v>
      </c>
      <c r="V957">
        <v>0</v>
      </c>
      <c r="W957" s="1">
        <v>23548489.539999999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23548489.539999999</v>
      </c>
      <c r="AF957" s="17">
        <v>45387</v>
      </c>
      <c r="AG957" s="17">
        <v>46482</v>
      </c>
      <c r="AH957" s="1">
        <v>23548489.539999999</v>
      </c>
      <c r="AI957" s="16">
        <f t="shared" si="56"/>
        <v>0.67945205479452053</v>
      </c>
      <c r="AJ957" s="16">
        <f t="shared" si="58"/>
        <v>3</v>
      </c>
      <c r="AK957" s="19">
        <v>4.9000000000000002E-2</v>
      </c>
      <c r="AL957" s="16">
        <f t="shared" si="57"/>
        <v>0.67945205479452053</v>
      </c>
      <c r="AM957" s="16">
        <f t="shared" si="59"/>
        <v>3</v>
      </c>
      <c r="AN957" s="19">
        <v>4.9000000000000002E-2</v>
      </c>
      <c r="AO957" t="s">
        <v>721</v>
      </c>
      <c r="AP957" t="s">
        <v>722</v>
      </c>
      <c r="AQ957" s="20">
        <v>46234</v>
      </c>
    </row>
    <row r="958" spans="1:43" x14ac:dyDescent="0.3">
      <c r="A958" t="s">
        <v>2228</v>
      </c>
      <c r="B958" t="s">
        <v>2229</v>
      </c>
      <c r="C958">
        <v>1</v>
      </c>
      <c r="D958" t="s">
        <v>255</v>
      </c>
      <c r="E958" t="s">
        <v>716</v>
      </c>
      <c r="F958" t="s">
        <v>717</v>
      </c>
      <c r="G958" t="s">
        <v>213</v>
      </c>
      <c r="H958" t="s">
        <v>214</v>
      </c>
      <c r="I958" t="s">
        <v>724</v>
      </c>
      <c r="J958" t="s">
        <v>725</v>
      </c>
      <c r="K958" t="s">
        <v>726</v>
      </c>
      <c r="L958" t="s">
        <v>719</v>
      </c>
      <c r="M958" t="s">
        <v>720</v>
      </c>
      <c r="N958">
        <v>1</v>
      </c>
      <c r="O958">
        <v>1</v>
      </c>
      <c r="P958">
        <v>1</v>
      </c>
      <c r="Q958">
        <v>1</v>
      </c>
      <c r="R958">
        <v>1</v>
      </c>
      <c r="S958">
        <v>1</v>
      </c>
      <c r="T958">
        <v>0</v>
      </c>
      <c r="U958">
        <v>0</v>
      </c>
      <c r="V958">
        <v>0</v>
      </c>
      <c r="W958" s="1">
        <v>5000000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5000000</v>
      </c>
      <c r="AF958" s="17">
        <v>45387</v>
      </c>
      <c r="AG958" s="17">
        <v>46482</v>
      </c>
      <c r="AH958" s="1">
        <v>5000000</v>
      </c>
      <c r="AI958" s="16">
        <f t="shared" si="56"/>
        <v>0.67945205479452053</v>
      </c>
      <c r="AJ958" s="16">
        <f t="shared" si="58"/>
        <v>3</v>
      </c>
      <c r="AK958" s="19">
        <v>8.7499999999999994E-2</v>
      </c>
      <c r="AL958" s="16">
        <f t="shared" si="57"/>
        <v>0.67945205479452053</v>
      </c>
      <c r="AM958" s="16">
        <f t="shared" si="59"/>
        <v>3</v>
      </c>
      <c r="AN958" s="19">
        <v>8.7499999999999994E-2</v>
      </c>
      <c r="AO958" t="s">
        <v>721</v>
      </c>
      <c r="AP958" t="s">
        <v>722</v>
      </c>
      <c r="AQ958" s="20">
        <v>46234</v>
      </c>
    </row>
    <row r="959" spans="1:43" x14ac:dyDescent="0.3">
      <c r="A959" t="s">
        <v>2230</v>
      </c>
      <c r="B959" t="s">
        <v>2231</v>
      </c>
      <c r="C959">
        <v>1</v>
      </c>
      <c r="D959" t="s">
        <v>255</v>
      </c>
      <c r="E959" t="s">
        <v>716</v>
      </c>
      <c r="F959" t="s">
        <v>717</v>
      </c>
      <c r="G959" t="s">
        <v>203</v>
      </c>
      <c r="H959" t="s">
        <v>218</v>
      </c>
      <c r="I959" t="s">
        <v>210</v>
      </c>
      <c r="J959" t="s">
        <v>718</v>
      </c>
      <c r="K959" t="s">
        <v>755</v>
      </c>
      <c r="L959" t="s">
        <v>719</v>
      </c>
      <c r="M959" t="s">
        <v>720</v>
      </c>
      <c r="N959">
        <v>1</v>
      </c>
      <c r="O959">
        <v>1</v>
      </c>
      <c r="P959">
        <v>1</v>
      </c>
      <c r="Q959">
        <v>0</v>
      </c>
      <c r="R959">
        <v>0</v>
      </c>
      <c r="S959">
        <v>1</v>
      </c>
      <c r="T959">
        <v>1</v>
      </c>
      <c r="U959">
        <v>1</v>
      </c>
      <c r="V959">
        <v>0</v>
      </c>
      <c r="W959" s="1">
        <v>150000000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150000000</v>
      </c>
      <c r="AF959" s="17">
        <v>45636</v>
      </c>
      <c r="AG959" s="17">
        <v>48192</v>
      </c>
      <c r="AH959" s="1">
        <v>150000000</v>
      </c>
      <c r="AI959" s="16">
        <f t="shared" si="56"/>
        <v>5.3643835616438356</v>
      </c>
      <c r="AJ959" s="16">
        <f t="shared" si="58"/>
        <v>7.0027397260273974</v>
      </c>
      <c r="AK959" s="19">
        <v>9.5000000000000001E-2</v>
      </c>
      <c r="AL959" s="16">
        <f t="shared" si="57"/>
        <v>5.3643835616438356</v>
      </c>
      <c r="AM959" s="16">
        <f t="shared" si="59"/>
        <v>7.0027397260273974</v>
      </c>
      <c r="AN959" s="19">
        <v>9.5000000000000001E-2</v>
      </c>
      <c r="AO959" t="s">
        <v>721</v>
      </c>
      <c r="AP959" t="s">
        <v>722</v>
      </c>
      <c r="AQ959" s="20">
        <v>46234</v>
      </c>
    </row>
    <row r="960" spans="1:43" x14ac:dyDescent="0.3">
      <c r="A960" t="s">
        <v>2232</v>
      </c>
      <c r="B960" t="s">
        <v>2233</v>
      </c>
      <c r="C960">
        <v>1</v>
      </c>
      <c r="D960" t="s">
        <v>255</v>
      </c>
      <c r="E960" t="s">
        <v>716</v>
      </c>
      <c r="F960" t="s">
        <v>717</v>
      </c>
      <c r="G960" t="s">
        <v>213</v>
      </c>
      <c r="H960" t="s">
        <v>214</v>
      </c>
      <c r="I960" t="s">
        <v>724</v>
      </c>
      <c r="J960" t="s">
        <v>725</v>
      </c>
      <c r="K960" t="s">
        <v>726</v>
      </c>
      <c r="L960" t="s">
        <v>719</v>
      </c>
      <c r="M960" t="s">
        <v>720</v>
      </c>
      <c r="N960">
        <v>1</v>
      </c>
      <c r="O960">
        <v>1</v>
      </c>
      <c r="P960">
        <v>1</v>
      </c>
      <c r="Q960">
        <v>1</v>
      </c>
      <c r="R960">
        <v>1</v>
      </c>
      <c r="S960">
        <v>1</v>
      </c>
      <c r="T960">
        <v>0</v>
      </c>
      <c r="U960">
        <v>0</v>
      </c>
      <c r="V960">
        <v>0</v>
      </c>
      <c r="W960" s="1">
        <v>1414714.95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1414714.95</v>
      </c>
      <c r="AF960" s="17">
        <v>45638</v>
      </c>
      <c r="AG960" s="17">
        <v>46733</v>
      </c>
      <c r="AH960" s="1">
        <v>1414714.95</v>
      </c>
      <c r="AI960" s="16">
        <f t="shared" si="56"/>
        <v>1.3671232876712329</v>
      </c>
      <c r="AJ960" s="16">
        <f t="shared" si="58"/>
        <v>3</v>
      </c>
      <c r="AK960" s="19">
        <v>8.7499999999999994E-2</v>
      </c>
      <c r="AL960" s="16">
        <f t="shared" si="57"/>
        <v>1.3671232876712329</v>
      </c>
      <c r="AM960" s="16">
        <f t="shared" si="59"/>
        <v>3</v>
      </c>
      <c r="AN960" s="19">
        <v>8.7499999999999994E-2</v>
      </c>
      <c r="AO960" t="s">
        <v>721</v>
      </c>
      <c r="AP960" t="s">
        <v>722</v>
      </c>
      <c r="AQ960" s="20">
        <v>46234</v>
      </c>
    </row>
    <row r="961" spans="1:43" x14ac:dyDescent="0.3">
      <c r="A961" t="s">
        <v>2234</v>
      </c>
      <c r="B961" t="s">
        <v>2235</v>
      </c>
      <c r="C961">
        <v>1</v>
      </c>
      <c r="D961" t="s">
        <v>255</v>
      </c>
      <c r="E961" t="s">
        <v>716</v>
      </c>
      <c r="F961" t="s">
        <v>717</v>
      </c>
      <c r="G961" t="s">
        <v>203</v>
      </c>
      <c r="H961" t="s">
        <v>218</v>
      </c>
      <c r="I961" t="s">
        <v>210</v>
      </c>
      <c r="J961" t="s">
        <v>718</v>
      </c>
      <c r="K961" t="s">
        <v>755</v>
      </c>
      <c r="L961" t="s">
        <v>719</v>
      </c>
      <c r="M961" t="s">
        <v>720</v>
      </c>
      <c r="N961">
        <v>1</v>
      </c>
      <c r="O961">
        <v>1</v>
      </c>
      <c r="P961">
        <v>1</v>
      </c>
      <c r="Q961">
        <v>0</v>
      </c>
      <c r="R961">
        <v>0</v>
      </c>
      <c r="S961">
        <v>1</v>
      </c>
      <c r="T961">
        <v>1</v>
      </c>
      <c r="U961">
        <v>1</v>
      </c>
      <c r="V961">
        <v>0</v>
      </c>
      <c r="W961" s="1">
        <v>100000000</v>
      </c>
      <c r="X961" s="1">
        <v>0</v>
      </c>
      <c r="Y961" s="1">
        <v>0</v>
      </c>
      <c r="Z961" s="1">
        <v>4375000</v>
      </c>
      <c r="AA961" s="1">
        <v>0</v>
      </c>
      <c r="AB961" s="1">
        <v>0</v>
      </c>
      <c r="AC961" s="1">
        <v>0</v>
      </c>
      <c r="AD961" s="1">
        <v>0</v>
      </c>
      <c r="AE961" s="1">
        <v>100000000</v>
      </c>
      <c r="AF961" s="17">
        <v>45503</v>
      </c>
      <c r="AG961" s="17">
        <v>46598</v>
      </c>
      <c r="AH961" s="1">
        <v>100000000</v>
      </c>
      <c r="AI961" s="16">
        <f t="shared" si="56"/>
        <v>0.99726027397260275</v>
      </c>
      <c r="AJ961" s="16">
        <f t="shared" si="58"/>
        <v>3</v>
      </c>
      <c r="AK961" s="19">
        <v>8.7499999999999994E-2</v>
      </c>
      <c r="AL961" s="16">
        <f t="shared" si="57"/>
        <v>0.99726027397260275</v>
      </c>
      <c r="AM961" s="16">
        <f t="shared" si="59"/>
        <v>3</v>
      </c>
      <c r="AN961" s="19">
        <v>8.7499999999999994E-2</v>
      </c>
      <c r="AO961" t="s">
        <v>721</v>
      </c>
      <c r="AP961" t="s">
        <v>722</v>
      </c>
      <c r="AQ961" s="20">
        <v>46234</v>
      </c>
    </row>
    <row r="962" spans="1:43" x14ac:dyDescent="0.3">
      <c r="A962" t="s">
        <v>2236</v>
      </c>
      <c r="B962" t="s">
        <v>2237</v>
      </c>
      <c r="C962">
        <v>1</v>
      </c>
      <c r="D962" t="s">
        <v>255</v>
      </c>
      <c r="E962" t="s">
        <v>716</v>
      </c>
      <c r="F962" t="s">
        <v>717</v>
      </c>
      <c r="G962" t="s">
        <v>203</v>
      </c>
      <c r="H962" t="s">
        <v>218</v>
      </c>
      <c r="I962" t="s">
        <v>210</v>
      </c>
      <c r="J962" t="s">
        <v>718</v>
      </c>
      <c r="K962" t="s">
        <v>755</v>
      </c>
      <c r="L962" t="s">
        <v>719</v>
      </c>
      <c r="M962" t="s">
        <v>720</v>
      </c>
      <c r="N962">
        <v>1</v>
      </c>
      <c r="O962">
        <v>1</v>
      </c>
      <c r="P962">
        <v>1</v>
      </c>
      <c r="Q962">
        <v>0</v>
      </c>
      <c r="R962">
        <v>0</v>
      </c>
      <c r="S962">
        <v>1</v>
      </c>
      <c r="T962">
        <v>1</v>
      </c>
      <c r="U962">
        <v>1</v>
      </c>
      <c r="V962">
        <v>0</v>
      </c>
      <c r="W962" s="1">
        <v>200000000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200000000</v>
      </c>
      <c r="AF962" s="17">
        <v>45455</v>
      </c>
      <c r="AG962" s="17">
        <v>47281</v>
      </c>
      <c r="AH962" s="1">
        <v>200000000</v>
      </c>
      <c r="AI962" s="16">
        <f t="shared" si="56"/>
        <v>2.8684931506849316</v>
      </c>
      <c r="AJ962" s="16">
        <f t="shared" si="58"/>
        <v>5.0027397260273974</v>
      </c>
      <c r="AK962" s="19">
        <v>9.2499999999999999E-2</v>
      </c>
      <c r="AL962" s="16">
        <f t="shared" si="57"/>
        <v>2.8684931506849316</v>
      </c>
      <c r="AM962" s="16">
        <f t="shared" si="59"/>
        <v>5.0027397260273974</v>
      </c>
      <c r="AN962" s="19">
        <v>9.2499999999999999E-2</v>
      </c>
      <c r="AO962" t="s">
        <v>721</v>
      </c>
      <c r="AP962" t="s">
        <v>722</v>
      </c>
      <c r="AQ962" s="20">
        <v>46234</v>
      </c>
    </row>
    <row r="963" spans="1:43" x14ac:dyDescent="0.3">
      <c r="A963" t="s">
        <v>2238</v>
      </c>
      <c r="B963" t="s">
        <v>2239</v>
      </c>
      <c r="C963">
        <v>2</v>
      </c>
      <c r="D963" t="s">
        <v>255</v>
      </c>
      <c r="E963" t="s">
        <v>716</v>
      </c>
      <c r="F963" t="s">
        <v>717</v>
      </c>
      <c r="G963" t="s">
        <v>215</v>
      </c>
      <c r="H963" t="s">
        <v>214</v>
      </c>
      <c r="I963" t="s">
        <v>832</v>
      </c>
      <c r="J963" t="s">
        <v>725</v>
      </c>
      <c r="K963" t="s">
        <v>833</v>
      </c>
      <c r="L963" t="s">
        <v>719</v>
      </c>
      <c r="M963" t="s">
        <v>720</v>
      </c>
      <c r="N963">
        <v>1</v>
      </c>
      <c r="O963">
        <v>1</v>
      </c>
      <c r="P963">
        <v>1</v>
      </c>
      <c r="Q963">
        <v>1</v>
      </c>
      <c r="R963">
        <v>1</v>
      </c>
      <c r="S963">
        <v>1</v>
      </c>
      <c r="T963">
        <v>0</v>
      </c>
      <c r="U963">
        <v>0</v>
      </c>
      <c r="V963">
        <v>0</v>
      </c>
      <c r="W963" s="1">
        <v>751365</v>
      </c>
      <c r="X963" s="1">
        <v>0</v>
      </c>
      <c r="Y963" s="1">
        <v>0</v>
      </c>
      <c r="Z963" s="1">
        <v>2391.85</v>
      </c>
      <c r="AA963" s="1">
        <v>0</v>
      </c>
      <c r="AB963" s="1">
        <v>0</v>
      </c>
      <c r="AC963" s="1">
        <v>0</v>
      </c>
      <c r="AD963" s="1">
        <v>0</v>
      </c>
      <c r="AE963" s="1">
        <v>751365</v>
      </c>
      <c r="AF963" s="17">
        <v>45645</v>
      </c>
      <c r="AG963" s="17">
        <v>46375</v>
      </c>
      <c r="AH963" s="1">
        <v>1502730</v>
      </c>
      <c r="AI963" s="16">
        <f t="shared" ref="AI963:AI1026" si="60">(AG963-AQ963)/365</f>
        <v>0.38630136986301372</v>
      </c>
      <c r="AJ963" s="16">
        <f t="shared" si="58"/>
        <v>2</v>
      </c>
      <c r="AK963" s="19">
        <v>3.8199999999999998E-2</v>
      </c>
      <c r="AL963" s="16">
        <f t="shared" ref="AL963:AL1026" si="61">(AG963-AQ963)/365</f>
        <v>0.38630136986301372</v>
      </c>
      <c r="AM963" s="16">
        <f t="shared" si="59"/>
        <v>2</v>
      </c>
      <c r="AN963" s="19">
        <v>3.8199999999999998E-2</v>
      </c>
      <c r="AO963" t="s">
        <v>721</v>
      </c>
      <c r="AP963" t="s">
        <v>722</v>
      </c>
      <c r="AQ963" s="20">
        <v>46234</v>
      </c>
    </row>
    <row r="964" spans="1:43" x14ac:dyDescent="0.3">
      <c r="A964" t="s">
        <v>2240</v>
      </c>
      <c r="B964" t="s">
        <v>2239</v>
      </c>
      <c r="C964">
        <v>3</v>
      </c>
      <c r="D964" t="s">
        <v>255</v>
      </c>
      <c r="E964" t="s">
        <v>716</v>
      </c>
      <c r="F964" t="s">
        <v>717</v>
      </c>
      <c r="G964" t="s">
        <v>215</v>
      </c>
      <c r="H964" t="s">
        <v>214</v>
      </c>
      <c r="I964" t="s">
        <v>832</v>
      </c>
      <c r="J964" t="s">
        <v>725</v>
      </c>
      <c r="K964" t="s">
        <v>833</v>
      </c>
      <c r="L964" t="s">
        <v>719</v>
      </c>
      <c r="M964" t="s">
        <v>720</v>
      </c>
      <c r="N964">
        <v>1</v>
      </c>
      <c r="O964">
        <v>1</v>
      </c>
      <c r="P964">
        <v>1</v>
      </c>
      <c r="Q964">
        <v>1</v>
      </c>
      <c r="R964">
        <v>1</v>
      </c>
      <c r="S964">
        <v>1</v>
      </c>
      <c r="T964">
        <v>0</v>
      </c>
      <c r="U964">
        <v>0</v>
      </c>
      <c r="V964">
        <v>0</v>
      </c>
      <c r="W964" s="1">
        <v>2388615</v>
      </c>
      <c r="X964" s="1">
        <v>0</v>
      </c>
      <c r="Y964" s="1">
        <v>0</v>
      </c>
      <c r="Z964" s="1">
        <v>8559.2000000000007</v>
      </c>
      <c r="AA964" s="1">
        <v>0</v>
      </c>
      <c r="AB964" s="1">
        <v>0</v>
      </c>
      <c r="AC964" s="1">
        <v>0</v>
      </c>
      <c r="AD964" s="1">
        <v>0</v>
      </c>
      <c r="AE964" s="1">
        <v>2388615</v>
      </c>
      <c r="AF964" s="17">
        <v>45645</v>
      </c>
      <c r="AG964" s="17">
        <v>46740</v>
      </c>
      <c r="AH964" s="1">
        <v>2388615</v>
      </c>
      <c r="AI964" s="16">
        <f t="shared" si="60"/>
        <v>1.3863013698630138</v>
      </c>
      <c r="AJ964" s="16">
        <f t="shared" ref="AJ964:AJ1027" si="62">(AG964-AF964)/365</f>
        <v>3</v>
      </c>
      <c r="AK964" s="19">
        <v>4.2999999999999997E-2</v>
      </c>
      <c r="AL964" s="16">
        <f t="shared" si="61"/>
        <v>1.3863013698630138</v>
      </c>
      <c r="AM964" s="16">
        <f t="shared" ref="AM964:AM1027" si="63">(AG964-AF964)/365</f>
        <v>3</v>
      </c>
      <c r="AN964" s="19">
        <v>4.2999999999999997E-2</v>
      </c>
      <c r="AO964" t="s">
        <v>721</v>
      </c>
      <c r="AP964" t="s">
        <v>722</v>
      </c>
      <c r="AQ964" s="20">
        <v>46234</v>
      </c>
    </row>
    <row r="965" spans="1:43" x14ac:dyDescent="0.3">
      <c r="A965" t="s">
        <v>2241</v>
      </c>
      <c r="B965" t="s">
        <v>2239</v>
      </c>
      <c r="C965">
        <v>4</v>
      </c>
      <c r="D965" t="s">
        <v>255</v>
      </c>
      <c r="E965" t="s">
        <v>716</v>
      </c>
      <c r="F965" t="s">
        <v>717</v>
      </c>
      <c r="G965" t="s">
        <v>215</v>
      </c>
      <c r="H965" t="s">
        <v>214</v>
      </c>
      <c r="I965" t="s">
        <v>832</v>
      </c>
      <c r="J965" t="s">
        <v>725</v>
      </c>
      <c r="K965" t="s">
        <v>833</v>
      </c>
      <c r="L965" t="s">
        <v>719</v>
      </c>
      <c r="M965" t="s">
        <v>720</v>
      </c>
      <c r="N965">
        <v>1</v>
      </c>
      <c r="O965">
        <v>1</v>
      </c>
      <c r="P965">
        <v>1</v>
      </c>
      <c r="Q965">
        <v>1</v>
      </c>
      <c r="R965">
        <v>1</v>
      </c>
      <c r="S965">
        <v>1</v>
      </c>
      <c r="T965">
        <v>0</v>
      </c>
      <c r="U965">
        <v>0</v>
      </c>
      <c r="V965">
        <v>0</v>
      </c>
      <c r="W965" s="1">
        <v>1184720</v>
      </c>
      <c r="X965" s="1">
        <v>0</v>
      </c>
      <c r="Y965" s="1">
        <v>0</v>
      </c>
      <c r="Z965" s="1">
        <v>4650.03</v>
      </c>
      <c r="AA965" s="1">
        <v>0</v>
      </c>
      <c r="AB965" s="1">
        <v>0</v>
      </c>
      <c r="AC965" s="1">
        <v>0</v>
      </c>
      <c r="AD965" s="1">
        <v>0</v>
      </c>
      <c r="AE965" s="1">
        <v>1184720</v>
      </c>
      <c r="AF965" s="17">
        <v>45645</v>
      </c>
      <c r="AG965" s="17">
        <v>47106</v>
      </c>
      <c r="AH965" s="1">
        <v>1184720</v>
      </c>
      <c r="AI965" s="16">
        <f t="shared" si="60"/>
        <v>2.3890410958904109</v>
      </c>
      <c r="AJ965" s="16">
        <f t="shared" si="62"/>
        <v>4.0027397260273974</v>
      </c>
      <c r="AK965" s="19">
        <v>4.7100000000000003E-2</v>
      </c>
      <c r="AL965" s="16">
        <f t="shared" si="61"/>
        <v>2.3890410958904109</v>
      </c>
      <c r="AM965" s="16">
        <f t="shared" si="63"/>
        <v>4.0027397260273974</v>
      </c>
      <c r="AN965" s="19">
        <v>4.7100000000000003E-2</v>
      </c>
      <c r="AO965" t="s">
        <v>721</v>
      </c>
      <c r="AP965" t="s">
        <v>722</v>
      </c>
      <c r="AQ965" s="20">
        <v>46234</v>
      </c>
    </row>
    <row r="966" spans="1:43" x14ac:dyDescent="0.3">
      <c r="A966" t="s">
        <v>2242</v>
      </c>
      <c r="B966" t="s">
        <v>2239</v>
      </c>
      <c r="C966">
        <v>5</v>
      </c>
      <c r="D966" t="s">
        <v>255</v>
      </c>
      <c r="E966" t="s">
        <v>716</v>
      </c>
      <c r="F966" t="s">
        <v>717</v>
      </c>
      <c r="G966" t="s">
        <v>215</v>
      </c>
      <c r="H966" t="s">
        <v>214</v>
      </c>
      <c r="I966" t="s">
        <v>832</v>
      </c>
      <c r="J966" t="s">
        <v>725</v>
      </c>
      <c r="K966" t="s">
        <v>833</v>
      </c>
      <c r="L966" t="s">
        <v>719</v>
      </c>
      <c r="M966" t="s">
        <v>720</v>
      </c>
      <c r="N966">
        <v>1</v>
      </c>
      <c r="O966">
        <v>1</v>
      </c>
      <c r="P966">
        <v>1</v>
      </c>
      <c r="Q966">
        <v>1</v>
      </c>
      <c r="R966">
        <v>1</v>
      </c>
      <c r="S966">
        <v>1</v>
      </c>
      <c r="T966">
        <v>0</v>
      </c>
      <c r="U966">
        <v>0</v>
      </c>
      <c r="V966">
        <v>0</v>
      </c>
      <c r="W966" s="1">
        <v>16937720</v>
      </c>
      <c r="X966" s="1">
        <v>0</v>
      </c>
      <c r="Y966" s="1">
        <v>0</v>
      </c>
      <c r="Z966" s="1">
        <v>71561.87</v>
      </c>
      <c r="AA966" s="1">
        <v>0</v>
      </c>
      <c r="AB966" s="1">
        <v>0</v>
      </c>
      <c r="AC966" s="1">
        <v>0</v>
      </c>
      <c r="AD966" s="1">
        <v>0</v>
      </c>
      <c r="AE966" s="1">
        <v>16937720</v>
      </c>
      <c r="AF966" s="17">
        <v>45645</v>
      </c>
      <c r="AG966" s="17">
        <v>47471</v>
      </c>
      <c r="AH966" s="1">
        <v>16937720</v>
      </c>
      <c r="AI966" s="16">
        <f t="shared" si="60"/>
        <v>3.3890410958904109</v>
      </c>
      <c r="AJ966" s="16">
        <f t="shared" si="62"/>
        <v>5.0027397260273974</v>
      </c>
      <c r="AK966" s="19">
        <v>5.0700000000000002E-2</v>
      </c>
      <c r="AL966" s="16">
        <f t="shared" si="61"/>
        <v>3.3890410958904109</v>
      </c>
      <c r="AM966" s="16">
        <f t="shared" si="63"/>
        <v>5.0027397260273974</v>
      </c>
      <c r="AN966" s="19">
        <v>5.0700000000000002E-2</v>
      </c>
      <c r="AO966" t="s">
        <v>721</v>
      </c>
      <c r="AP966" t="s">
        <v>722</v>
      </c>
      <c r="AQ966" s="20">
        <v>46234</v>
      </c>
    </row>
    <row r="967" spans="1:43" x14ac:dyDescent="0.3">
      <c r="A967" t="s">
        <v>2243</v>
      </c>
      <c r="B967" t="s">
        <v>2239</v>
      </c>
      <c r="C967">
        <v>6</v>
      </c>
      <c r="D967" t="s">
        <v>255</v>
      </c>
      <c r="E967" t="s">
        <v>716</v>
      </c>
      <c r="F967" t="s">
        <v>717</v>
      </c>
      <c r="G967" t="s">
        <v>215</v>
      </c>
      <c r="H967" t="s">
        <v>214</v>
      </c>
      <c r="I967" t="s">
        <v>832</v>
      </c>
      <c r="J967" t="s">
        <v>725</v>
      </c>
      <c r="K967" t="s">
        <v>833</v>
      </c>
      <c r="L967" t="s">
        <v>719</v>
      </c>
      <c r="M967" t="s">
        <v>720</v>
      </c>
      <c r="N967">
        <v>1</v>
      </c>
      <c r="O967">
        <v>1</v>
      </c>
      <c r="P967">
        <v>1</v>
      </c>
      <c r="Q967">
        <v>1</v>
      </c>
      <c r="R967">
        <v>1</v>
      </c>
      <c r="S967">
        <v>1</v>
      </c>
      <c r="T967">
        <v>0</v>
      </c>
      <c r="U967">
        <v>0</v>
      </c>
      <c r="V967">
        <v>0</v>
      </c>
      <c r="W967" s="1">
        <v>1693447.5</v>
      </c>
      <c r="X967" s="1">
        <v>0</v>
      </c>
      <c r="Y967" s="1">
        <v>0</v>
      </c>
      <c r="Z967" s="1">
        <v>7564.07</v>
      </c>
      <c r="AA967" s="1">
        <v>0</v>
      </c>
      <c r="AB967" s="1">
        <v>0</v>
      </c>
      <c r="AC967" s="1">
        <v>0</v>
      </c>
      <c r="AD967" s="1">
        <v>0</v>
      </c>
      <c r="AE967" s="1">
        <v>1693447.5</v>
      </c>
      <c r="AF967" s="17">
        <v>45645</v>
      </c>
      <c r="AG967" s="17">
        <v>47836</v>
      </c>
      <c r="AH967" s="1">
        <v>1693447.5</v>
      </c>
      <c r="AI967" s="16">
        <f t="shared" si="60"/>
        <v>4.3890410958904109</v>
      </c>
      <c r="AJ967" s="16">
        <f t="shared" si="62"/>
        <v>6.0027397260273974</v>
      </c>
      <c r="AK967" s="19">
        <v>5.3600000000000002E-2</v>
      </c>
      <c r="AL967" s="16">
        <f t="shared" si="61"/>
        <v>4.3890410958904109</v>
      </c>
      <c r="AM967" s="16">
        <f t="shared" si="63"/>
        <v>6.0027397260273974</v>
      </c>
      <c r="AN967" s="19">
        <v>5.3600000000000002E-2</v>
      </c>
      <c r="AO967" t="s">
        <v>721</v>
      </c>
      <c r="AP967" t="s">
        <v>722</v>
      </c>
      <c r="AQ967" s="20">
        <v>46234</v>
      </c>
    </row>
    <row r="968" spans="1:43" x14ac:dyDescent="0.3">
      <c r="A968" t="s">
        <v>2244</v>
      </c>
      <c r="B968" t="s">
        <v>2239</v>
      </c>
      <c r="C968">
        <v>7</v>
      </c>
      <c r="D968" t="s">
        <v>255</v>
      </c>
      <c r="E968" t="s">
        <v>716</v>
      </c>
      <c r="F968" t="s">
        <v>717</v>
      </c>
      <c r="G968" t="s">
        <v>215</v>
      </c>
      <c r="H968" t="s">
        <v>214</v>
      </c>
      <c r="I968" t="s">
        <v>832</v>
      </c>
      <c r="J968" t="s">
        <v>725</v>
      </c>
      <c r="K968" t="s">
        <v>833</v>
      </c>
      <c r="L968" t="s">
        <v>719</v>
      </c>
      <c r="M968" t="s">
        <v>720</v>
      </c>
      <c r="N968">
        <v>1</v>
      </c>
      <c r="O968">
        <v>1</v>
      </c>
      <c r="P968">
        <v>1</v>
      </c>
      <c r="Q968">
        <v>1</v>
      </c>
      <c r="R968">
        <v>1</v>
      </c>
      <c r="S968">
        <v>1</v>
      </c>
      <c r="T968">
        <v>0</v>
      </c>
      <c r="U968">
        <v>0</v>
      </c>
      <c r="V968">
        <v>0</v>
      </c>
      <c r="W968" s="1">
        <v>590737.5</v>
      </c>
      <c r="X968" s="1">
        <v>0</v>
      </c>
      <c r="Y968" s="1">
        <v>0</v>
      </c>
      <c r="Z968" s="1">
        <v>2776.47</v>
      </c>
      <c r="AA968" s="1">
        <v>0</v>
      </c>
      <c r="AB968" s="1">
        <v>0</v>
      </c>
      <c r="AC968" s="1">
        <v>0</v>
      </c>
      <c r="AD968" s="1">
        <v>0</v>
      </c>
      <c r="AE968" s="1">
        <v>590737.5</v>
      </c>
      <c r="AF968" s="17">
        <v>45645</v>
      </c>
      <c r="AG968" s="17">
        <v>48201</v>
      </c>
      <c r="AH968" s="1">
        <v>590737.5</v>
      </c>
      <c r="AI968" s="16">
        <f t="shared" si="60"/>
        <v>5.3890410958904109</v>
      </c>
      <c r="AJ968" s="16">
        <f t="shared" si="62"/>
        <v>7.0027397260273974</v>
      </c>
      <c r="AK968" s="19">
        <v>5.6399999999999999E-2</v>
      </c>
      <c r="AL968" s="16">
        <f t="shared" si="61"/>
        <v>5.3890410958904109</v>
      </c>
      <c r="AM968" s="16">
        <f t="shared" si="63"/>
        <v>7.0027397260273974</v>
      </c>
      <c r="AN968" s="19">
        <v>5.6399999999999999E-2</v>
      </c>
      <c r="AO968" t="s">
        <v>721</v>
      </c>
      <c r="AP968" t="s">
        <v>722</v>
      </c>
      <c r="AQ968" s="20">
        <v>46234</v>
      </c>
    </row>
    <row r="969" spans="1:43" x14ac:dyDescent="0.3">
      <c r="A969" t="s">
        <v>2245</v>
      </c>
      <c r="B969" t="s">
        <v>2239</v>
      </c>
      <c r="C969">
        <v>8</v>
      </c>
      <c r="D969" t="s">
        <v>255</v>
      </c>
      <c r="E969" t="s">
        <v>716</v>
      </c>
      <c r="F969" t="s">
        <v>717</v>
      </c>
      <c r="G969" t="s">
        <v>215</v>
      </c>
      <c r="H969" t="s">
        <v>214</v>
      </c>
      <c r="I969" t="s">
        <v>832</v>
      </c>
      <c r="J969" t="s">
        <v>725</v>
      </c>
      <c r="K969" t="s">
        <v>833</v>
      </c>
      <c r="L969" t="s">
        <v>719</v>
      </c>
      <c r="M969" t="s">
        <v>720</v>
      </c>
      <c r="N969">
        <v>1</v>
      </c>
      <c r="O969">
        <v>1</v>
      </c>
      <c r="P969">
        <v>1</v>
      </c>
      <c r="Q969">
        <v>1</v>
      </c>
      <c r="R969">
        <v>1</v>
      </c>
      <c r="S969">
        <v>1</v>
      </c>
      <c r="T969">
        <v>0</v>
      </c>
      <c r="U969">
        <v>0</v>
      </c>
      <c r="V969">
        <v>0</v>
      </c>
      <c r="W969" s="1">
        <v>53100</v>
      </c>
      <c r="X969" s="1">
        <v>0</v>
      </c>
      <c r="Y969" s="1">
        <v>0</v>
      </c>
      <c r="Z969" s="1">
        <v>274.79000000000002</v>
      </c>
      <c r="AA969" s="1">
        <v>0</v>
      </c>
      <c r="AB969" s="1">
        <v>0</v>
      </c>
      <c r="AC969" s="1">
        <v>0</v>
      </c>
      <c r="AD969" s="1">
        <v>0</v>
      </c>
      <c r="AE969" s="1">
        <v>53100</v>
      </c>
      <c r="AF969" s="17">
        <v>45645</v>
      </c>
      <c r="AG969" s="17">
        <v>48932</v>
      </c>
      <c r="AH969" s="1">
        <v>53100</v>
      </c>
      <c r="AI969" s="16">
        <f t="shared" si="60"/>
        <v>7.3917808219178083</v>
      </c>
      <c r="AJ969" s="16">
        <f t="shared" si="62"/>
        <v>9.0054794520547947</v>
      </c>
      <c r="AK969" s="19">
        <v>6.2100000000000002E-2</v>
      </c>
      <c r="AL969" s="16">
        <f t="shared" si="61"/>
        <v>7.3917808219178083</v>
      </c>
      <c r="AM969" s="16">
        <f t="shared" si="63"/>
        <v>9.0054794520547947</v>
      </c>
      <c r="AN969" s="19">
        <v>6.2100000000000002E-2</v>
      </c>
      <c r="AO969" t="s">
        <v>721</v>
      </c>
      <c r="AP969" t="s">
        <v>722</v>
      </c>
      <c r="AQ969" s="20">
        <v>46234</v>
      </c>
    </row>
    <row r="970" spans="1:43" x14ac:dyDescent="0.3">
      <c r="A970" t="s">
        <v>2246</v>
      </c>
      <c r="B970" t="s">
        <v>2247</v>
      </c>
      <c r="C970">
        <v>1</v>
      </c>
      <c r="D970" t="s">
        <v>255</v>
      </c>
      <c r="E970" t="s">
        <v>716</v>
      </c>
      <c r="F970" t="s">
        <v>717</v>
      </c>
      <c r="G970" t="s">
        <v>222</v>
      </c>
      <c r="H970" t="s">
        <v>218</v>
      </c>
      <c r="I970" t="s">
        <v>210</v>
      </c>
      <c r="J970" t="s">
        <v>718</v>
      </c>
      <c r="K970" t="s">
        <v>222</v>
      </c>
      <c r="L970" t="s">
        <v>719</v>
      </c>
      <c r="M970" t="s">
        <v>720</v>
      </c>
      <c r="N970">
        <v>1</v>
      </c>
      <c r="O970">
        <v>1</v>
      </c>
      <c r="P970">
        <v>1</v>
      </c>
      <c r="Q970">
        <v>0</v>
      </c>
      <c r="R970">
        <v>0</v>
      </c>
      <c r="S970">
        <v>1</v>
      </c>
      <c r="T970">
        <v>1</v>
      </c>
      <c r="U970">
        <v>1</v>
      </c>
      <c r="V970">
        <v>0</v>
      </c>
      <c r="W970" s="1">
        <v>38730931.799999997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38730931.799999997</v>
      </c>
      <c r="AF970" s="17">
        <v>45544</v>
      </c>
      <c r="AG970" s="17">
        <v>47370</v>
      </c>
      <c r="AH970" s="1">
        <v>38730931.799999997</v>
      </c>
      <c r="AI970" s="16">
        <f t="shared" si="60"/>
        <v>3.1123287671232878</v>
      </c>
      <c r="AJ970" s="16">
        <f t="shared" si="62"/>
        <v>5.0027397260273974</v>
      </c>
      <c r="AK970" s="19">
        <v>9.2499999999999999E-2</v>
      </c>
      <c r="AL970" s="16">
        <f t="shared" si="61"/>
        <v>3.1123287671232878</v>
      </c>
      <c r="AM970" s="16">
        <f t="shared" si="63"/>
        <v>5.0027397260273974</v>
      </c>
      <c r="AN970" s="19">
        <v>9.2499999999999999E-2</v>
      </c>
      <c r="AO970" t="s">
        <v>721</v>
      </c>
      <c r="AP970" t="s">
        <v>722</v>
      </c>
      <c r="AQ970" s="20">
        <v>46234</v>
      </c>
    </row>
    <row r="971" spans="1:43" x14ac:dyDescent="0.3">
      <c r="A971" t="s">
        <v>2248</v>
      </c>
      <c r="B971" t="s">
        <v>2249</v>
      </c>
      <c r="C971">
        <v>1</v>
      </c>
      <c r="D971" t="s">
        <v>255</v>
      </c>
      <c r="E971" t="s">
        <v>716</v>
      </c>
      <c r="F971" t="s">
        <v>717</v>
      </c>
      <c r="G971" t="s">
        <v>222</v>
      </c>
      <c r="H971" t="s">
        <v>218</v>
      </c>
      <c r="I971" t="s">
        <v>210</v>
      </c>
      <c r="J971" t="s">
        <v>718</v>
      </c>
      <c r="K971" t="s">
        <v>222</v>
      </c>
      <c r="L971" t="s">
        <v>719</v>
      </c>
      <c r="M971" t="s">
        <v>720</v>
      </c>
      <c r="N971">
        <v>1</v>
      </c>
      <c r="O971">
        <v>1</v>
      </c>
      <c r="P971">
        <v>1</v>
      </c>
      <c r="Q971">
        <v>0</v>
      </c>
      <c r="R971">
        <v>0</v>
      </c>
      <c r="S971">
        <v>1</v>
      </c>
      <c r="T971">
        <v>1</v>
      </c>
      <c r="U971">
        <v>1</v>
      </c>
      <c r="V971">
        <v>0</v>
      </c>
      <c r="W971" s="1">
        <v>38915111.509999998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38915111.509999998</v>
      </c>
      <c r="AF971" s="17">
        <v>45565</v>
      </c>
      <c r="AG971" s="17">
        <v>48121</v>
      </c>
      <c r="AH971" s="1">
        <v>38915111.509999998</v>
      </c>
      <c r="AI971" s="16">
        <f t="shared" si="60"/>
        <v>5.1698630136986301</v>
      </c>
      <c r="AJ971" s="16">
        <f t="shared" si="62"/>
        <v>7.0027397260273974</v>
      </c>
      <c r="AK971" s="19">
        <v>9.5000000000000001E-2</v>
      </c>
      <c r="AL971" s="16">
        <f t="shared" si="61"/>
        <v>5.1698630136986301</v>
      </c>
      <c r="AM971" s="16">
        <f t="shared" si="63"/>
        <v>7.0027397260273974</v>
      </c>
      <c r="AN971" s="19">
        <v>9.5000000000000001E-2</v>
      </c>
      <c r="AO971" t="s">
        <v>721</v>
      </c>
      <c r="AP971" t="s">
        <v>722</v>
      </c>
      <c r="AQ971" s="20">
        <v>46234</v>
      </c>
    </row>
    <row r="972" spans="1:43" x14ac:dyDescent="0.3">
      <c r="A972" t="s">
        <v>2250</v>
      </c>
      <c r="B972" t="s">
        <v>2251</v>
      </c>
      <c r="C972">
        <v>10</v>
      </c>
      <c r="D972" t="s">
        <v>255</v>
      </c>
      <c r="E972" t="s">
        <v>716</v>
      </c>
      <c r="F972" t="s">
        <v>717</v>
      </c>
      <c r="G972" t="s">
        <v>215</v>
      </c>
      <c r="H972" t="s">
        <v>214</v>
      </c>
      <c r="I972" t="s">
        <v>832</v>
      </c>
      <c r="J972" t="s">
        <v>725</v>
      </c>
      <c r="K972" t="s">
        <v>833</v>
      </c>
      <c r="L972" t="s">
        <v>719</v>
      </c>
      <c r="M972" t="s">
        <v>720</v>
      </c>
      <c r="N972">
        <v>1</v>
      </c>
      <c r="O972">
        <v>1</v>
      </c>
      <c r="P972">
        <v>1</v>
      </c>
      <c r="Q972">
        <v>1</v>
      </c>
      <c r="R972">
        <v>1</v>
      </c>
      <c r="S972">
        <v>1</v>
      </c>
      <c r="T972">
        <v>0</v>
      </c>
      <c r="U972">
        <v>0</v>
      </c>
      <c r="V972">
        <v>0</v>
      </c>
      <c r="W972" s="1">
        <v>53100</v>
      </c>
      <c r="X972" s="1">
        <v>0</v>
      </c>
      <c r="Y972" s="1">
        <v>0</v>
      </c>
      <c r="Z972" s="1">
        <v>287.62</v>
      </c>
      <c r="AA972" s="1">
        <v>0</v>
      </c>
      <c r="AB972" s="1">
        <v>0</v>
      </c>
      <c r="AC972" s="1">
        <v>0</v>
      </c>
      <c r="AD972" s="1">
        <v>0</v>
      </c>
      <c r="AE972" s="1">
        <v>53100</v>
      </c>
      <c r="AF972" s="17">
        <v>45652</v>
      </c>
      <c r="AG972" s="17">
        <v>49304</v>
      </c>
      <c r="AH972" s="1">
        <v>50000000</v>
      </c>
      <c r="AI972" s="16">
        <f t="shared" si="60"/>
        <v>8.4109589041095898</v>
      </c>
      <c r="AJ972" s="16">
        <f t="shared" si="62"/>
        <v>10.005479452054795</v>
      </c>
      <c r="AK972" s="19">
        <v>8.7499999999999994E-2</v>
      </c>
      <c r="AL972" s="16">
        <f t="shared" si="61"/>
        <v>8.4109589041095898</v>
      </c>
      <c r="AM972" s="16">
        <f t="shared" si="63"/>
        <v>10.005479452054795</v>
      </c>
      <c r="AN972" s="19">
        <v>8.7499999999999994E-2</v>
      </c>
      <c r="AO972" t="s">
        <v>721</v>
      </c>
      <c r="AP972" t="s">
        <v>722</v>
      </c>
      <c r="AQ972" s="20">
        <v>46234</v>
      </c>
    </row>
    <row r="973" spans="1:43" x14ac:dyDescent="0.3">
      <c r="A973" t="s">
        <v>2252</v>
      </c>
      <c r="B973" t="s">
        <v>2251</v>
      </c>
      <c r="C973">
        <v>2</v>
      </c>
      <c r="D973" t="s">
        <v>255</v>
      </c>
      <c r="E973" t="s">
        <v>716</v>
      </c>
      <c r="F973" t="s">
        <v>717</v>
      </c>
      <c r="G973" t="s">
        <v>215</v>
      </c>
      <c r="H973" t="s">
        <v>214</v>
      </c>
      <c r="I973" t="s">
        <v>832</v>
      </c>
      <c r="J973" t="s">
        <v>725</v>
      </c>
      <c r="K973" t="s">
        <v>833</v>
      </c>
      <c r="L973" t="s">
        <v>719</v>
      </c>
      <c r="M973" t="s">
        <v>720</v>
      </c>
      <c r="N973">
        <v>1</v>
      </c>
      <c r="O973">
        <v>1</v>
      </c>
      <c r="P973">
        <v>1</v>
      </c>
      <c r="Q973">
        <v>1</v>
      </c>
      <c r="R973">
        <v>1</v>
      </c>
      <c r="S973">
        <v>1</v>
      </c>
      <c r="T973">
        <v>0</v>
      </c>
      <c r="U973">
        <v>0</v>
      </c>
      <c r="V973">
        <v>0</v>
      </c>
      <c r="W973" s="1">
        <v>9646.99</v>
      </c>
      <c r="X973" s="1">
        <v>0</v>
      </c>
      <c r="Y973" s="1">
        <v>0</v>
      </c>
      <c r="Z973" s="1">
        <v>30.71</v>
      </c>
      <c r="AA973" s="1">
        <v>0</v>
      </c>
      <c r="AB973" s="1">
        <v>0</v>
      </c>
      <c r="AC973" s="1">
        <v>0</v>
      </c>
      <c r="AD973" s="1">
        <v>0</v>
      </c>
      <c r="AE973" s="1">
        <v>9646.99</v>
      </c>
      <c r="AF973" s="17">
        <v>45652</v>
      </c>
      <c r="AG973" s="17">
        <v>46382</v>
      </c>
      <c r="AH973" s="1">
        <v>51624984.539999999</v>
      </c>
      <c r="AI973" s="16">
        <f t="shared" si="60"/>
        <v>0.40547945205479452</v>
      </c>
      <c r="AJ973" s="16">
        <f t="shared" si="62"/>
        <v>2</v>
      </c>
      <c r="AK973" s="19">
        <v>4.9000000000000002E-2</v>
      </c>
      <c r="AL973" s="16">
        <f t="shared" si="61"/>
        <v>0.40547945205479452</v>
      </c>
      <c r="AM973" s="16">
        <f t="shared" si="63"/>
        <v>2</v>
      </c>
      <c r="AN973" s="19">
        <v>4.9000000000000002E-2</v>
      </c>
      <c r="AO973" t="s">
        <v>721</v>
      </c>
      <c r="AP973" t="s">
        <v>722</v>
      </c>
      <c r="AQ973" s="20">
        <v>46234</v>
      </c>
    </row>
    <row r="974" spans="1:43" x14ac:dyDescent="0.3">
      <c r="A974" t="s">
        <v>2253</v>
      </c>
      <c r="B974" t="s">
        <v>2251</v>
      </c>
      <c r="C974">
        <v>3</v>
      </c>
      <c r="D974" t="s">
        <v>255</v>
      </c>
      <c r="E974" t="s">
        <v>716</v>
      </c>
      <c r="F974" t="s">
        <v>717</v>
      </c>
      <c r="G974" t="s">
        <v>215</v>
      </c>
      <c r="H974" t="s">
        <v>214</v>
      </c>
      <c r="I974" t="s">
        <v>832</v>
      </c>
      <c r="J974" t="s">
        <v>725</v>
      </c>
      <c r="K974" t="s">
        <v>833</v>
      </c>
      <c r="L974" t="s">
        <v>719</v>
      </c>
      <c r="M974" t="s">
        <v>720</v>
      </c>
      <c r="N974">
        <v>1</v>
      </c>
      <c r="O974">
        <v>1</v>
      </c>
      <c r="P974">
        <v>1</v>
      </c>
      <c r="Q974">
        <v>1</v>
      </c>
      <c r="R974">
        <v>1</v>
      </c>
      <c r="S974">
        <v>1</v>
      </c>
      <c r="T974">
        <v>0</v>
      </c>
      <c r="U974">
        <v>0</v>
      </c>
      <c r="V974">
        <v>0</v>
      </c>
      <c r="W974" s="1">
        <v>317022.73</v>
      </c>
      <c r="X974" s="1">
        <v>0</v>
      </c>
      <c r="Y974" s="1">
        <v>0</v>
      </c>
      <c r="Z974" s="1">
        <v>1136</v>
      </c>
      <c r="AA974" s="1">
        <v>0</v>
      </c>
      <c r="AB974" s="1">
        <v>0</v>
      </c>
      <c r="AC974" s="1">
        <v>0</v>
      </c>
      <c r="AD974" s="1">
        <v>0</v>
      </c>
      <c r="AE974" s="1">
        <v>317022.73</v>
      </c>
      <c r="AF974" s="17">
        <v>45652</v>
      </c>
      <c r="AG974" s="17">
        <v>46747</v>
      </c>
      <c r="AH974" s="1">
        <v>49718407.899999999</v>
      </c>
      <c r="AI974" s="16">
        <f t="shared" si="60"/>
        <v>1.4054794520547946</v>
      </c>
      <c r="AJ974" s="16">
        <f t="shared" si="62"/>
        <v>3</v>
      </c>
      <c r="AK974" s="19">
        <v>4.9000000000000002E-2</v>
      </c>
      <c r="AL974" s="16">
        <f t="shared" si="61"/>
        <v>1.4054794520547946</v>
      </c>
      <c r="AM974" s="16">
        <f t="shared" si="63"/>
        <v>3</v>
      </c>
      <c r="AN974" s="19">
        <v>4.9000000000000002E-2</v>
      </c>
      <c r="AO974" t="s">
        <v>721</v>
      </c>
      <c r="AP974" t="s">
        <v>722</v>
      </c>
      <c r="AQ974" s="20">
        <v>46234</v>
      </c>
    </row>
    <row r="975" spans="1:43" x14ac:dyDescent="0.3">
      <c r="A975" t="s">
        <v>2254</v>
      </c>
      <c r="B975" t="s">
        <v>2251</v>
      </c>
      <c r="C975">
        <v>4</v>
      </c>
      <c r="D975" t="s">
        <v>255</v>
      </c>
      <c r="E975" t="s">
        <v>716</v>
      </c>
      <c r="F975" t="s">
        <v>717</v>
      </c>
      <c r="G975" t="s">
        <v>215</v>
      </c>
      <c r="H975" t="s">
        <v>214</v>
      </c>
      <c r="I975" t="s">
        <v>832</v>
      </c>
      <c r="J975" t="s">
        <v>725</v>
      </c>
      <c r="K975" t="s">
        <v>833</v>
      </c>
      <c r="L975" t="s">
        <v>719</v>
      </c>
      <c r="M975" t="s">
        <v>720</v>
      </c>
      <c r="N975">
        <v>1</v>
      </c>
      <c r="O975">
        <v>1</v>
      </c>
      <c r="P975">
        <v>1</v>
      </c>
      <c r="Q975">
        <v>1</v>
      </c>
      <c r="R975">
        <v>1</v>
      </c>
      <c r="S975">
        <v>1</v>
      </c>
      <c r="T975">
        <v>0</v>
      </c>
      <c r="U975">
        <v>0</v>
      </c>
      <c r="V975">
        <v>0</v>
      </c>
      <c r="W975" s="1">
        <v>176852.5</v>
      </c>
      <c r="X975" s="1">
        <v>0</v>
      </c>
      <c r="Y975" s="1">
        <v>0</v>
      </c>
      <c r="Z975" s="1">
        <v>694.15</v>
      </c>
      <c r="AA975" s="1">
        <v>0</v>
      </c>
      <c r="AB975" s="1">
        <v>0</v>
      </c>
      <c r="AC975" s="1">
        <v>0</v>
      </c>
      <c r="AD975" s="1">
        <v>0</v>
      </c>
      <c r="AE975" s="1">
        <v>176852.5</v>
      </c>
      <c r="AF975" s="17">
        <v>45652</v>
      </c>
      <c r="AG975" s="17">
        <v>47113</v>
      </c>
      <c r="AH975" s="1">
        <v>1881362.5</v>
      </c>
      <c r="AI975" s="16">
        <f t="shared" si="60"/>
        <v>2.408219178082192</v>
      </c>
      <c r="AJ975" s="16">
        <f t="shared" si="62"/>
        <v>4.0027397260273974</v>
      </c>
      <c r="AK975" s="19">
        <v>4.7100000000000003E-2</v>
      </c>
      <c r="AL975" s="16">
        <f t="shared" si="61"/>
        <v>2.408219178082192</v>
      </c>
      <c r="AM975" s="16">
        <f t="shared" si="63"/>
        <v>4.0027397260273974</v>
      </c>
      <c r="AN975" s="19">
        <v>4.7100000000000003E-2</v>
      </c>
      <c r="AO975" t="s">
        <v>721</v>
      </c>
      <c r="AP975" t="s">
        <v>722</v>
      </c>
      <c r="AQ975" s="20">
        <v>46234</v>
      </c>
    </row>
    <row r="976" spans="1:43" x14ac:dyDescent="0.3">
      <c r="A976" t="s">
        <v>2255</v>
      </c>
      <c r="B976" t="s">
        <v>2251</v>
      </c>
      <c r="C976">
        <v>5</v>
      </c>
      <c r="D976" t="s">
        <v>255</v>
      </c>
      <c r="E976" t="s">
        <v>716</v>
      </c>
      <c r="F976" t="s">
        <v>717</v>
      </c>
      <c r="G976" t="s">
        <v>215</v>
      </c>
      <c r="H976" t="s">
        <v>214</v>
      </c>
      <c r="I976" t="s">
        <v>832</v>
      </c>
      <c r="J976" t="s">
        <v>725</v>
      </c>
      <c r="K976" t="s">
        <v>833</v>
      </c>
      <c r="L976" t="s">
        <v>719</v>
      </c>
      <c r="M976" t="s">
        <v>720</v>
      </c>
      <c r="N976">
        <v>1</v>
      </c>
      <c r="O976">
        <v>1</v>
      </c>
      <c r="P976">
        <v>1</v>
      </c>
      <c r="Q976">
        <v>1</v>
      </c>
      <c r="R976">
        <v>1</v>
      </c>
      <c r="S976">
        <v>1</v>
      </c>
      <c r="T976">
        <v>0</v>
      </c>
      <c r="U976">
        <v>0</v>
      </c>
      <c r="V976">
        <v>0</v>
      </c>
      <c r="W976" s="1">
        <v>106200</v>
      </c>
      <c r="X976" s="1">
        <v>0</v>
      </c>
      <c r="Y976" s="1">
        <v>0</v>
      </c>
      <c r="Z976" s="1">
        <v>448.69</v>
      </c>
      <c r="AA976" s="1">
        <v>0</v>
      </c>
      <c r="AB976" s="1">
        <v>0</v>
      </c>
      <c r="AC976" s="1">
        <v>0</v>
      </c>
      <c r="AD976" s="1">
        <v>0</v>
      </c>
      <c r="AE976" s="1">
        <v>106200</v>
      </c>
      <c r="AF976" s="17">
        <v>45652</v>
      </c>
      <c r="AG976" s="17">
        <v>47478</v>
      </c>
      <c r="AH976" s="1">
        <v>8099520</v>
      </c>
      <c r="AI976" s="16">
        <f t="shared" si="60"/>
        <v>3.408219178082192</v>
      </c>
      <c r="AJ976" s="16">
        <f t="shared" si="62"/>
        <v>5.0027397260273974</v>
      </c>
      <c r="AK976" s="19">
        <v>5.0700000000000002E-2</v>
      </c>
      <c r="AL976" s="16">
        <f t="shared" si="61"/>
        <v>3.408219178082192</v>
      </c>
      <c r="AM976" s="16">
        <f t="shared" si="63"/>
        <v>5.0027397260273974</v>
      </c>
      <c r="AN976" s="19">
        <v>5.0700000000000002E-2</v>
      </c>
      <c r="AO976" t="s">
        <v>721</v>
      </c>
      <c r="AP976" t="s">
        <v>722</v>
      </c>
      <c r="AQ976" s="20">
        <v>46234</v>
      </c>
    </row>
    <row r="977" spans="1:43" x14ac:dyDescent="0.3">
      <c r="A977" t="s">
        <v>2256</v>
      </c>
      <c r="B977" t="s">
        <v>2251</v>
      </c>
      <c r="C977">
        <v>6</v>
      </c>
      <c r="D977" t="s">
        <v>255</v>
      </c>
      <c r="E977" t="s">
        <v>716</v>
      </c>
      <c r="F977" t="s">
        <v>717</v>
      </c>
      <c r="G977" t="s">
        <v>215</v>
      </c>
      <c r="H977" t="s">
        <v>214</v>
      </c>
      <c r="I977" t="s">
        <v>832</v>
      </c>
      <c r="J977" t="s">
        <v>725</v>
      </c>
      <c r="K977" t="s">
        <v>833</v>
      </c>
      <c r="L977" t="s">
        <v>719</v>
      </c>
      <c r="M977" t="s">
        <v>720</v>
      </c>
      <c r="N977">
        <v>1</v>
      </c>
      <c r="O977">
        <v>1</v>
      </c>
      <c r="P977">
        <v>1</v>
      </c>
      <c r="Q977">
        <v>1</v>
      </c>
      <c r="R977">
        <v>1</v>
      </c>
      <c r="S977">
        <v>1</v>
      </c>
      <c r="T977">
        <v>0</v>
      </c>
      <c r="U977">
        <v>0</v>
      </c>
      <c r="V977">
        <v>0</v>
      </c>
      <c r="W977" s="1">
        <v>133192.5</v>
      </c>
      <c r="X977" s="1">
        <v>0</v>
      </c>
      <c r="Y977" s="1">
        <v>0</v>
      </c>
      <c r="Z977" s="1">
        <v>594.92999999999995</v>
      </c>
      <c r="AA977" s="1">
        <v>0</v>
      </c>
      <c r="AB977" s="1">
        <v>0</v>
      </c>
      <c r="AC977" s="1">
        <v>0</v>
      </c>
      <c r="AD977" s="1">
        <v>0</v>
      </c>
      <c r="AE977" s="1">
        <v>133192.5</v>
      </c>
      <c r="AF977" s="17">
        <v>45652</v>
      </c>
      <c r="AG977" s="17">
        <v>47843</v>
      </c>
      <c r="AH977" s="1">
        <v>133192.5</v>
      </c>
      <c r="AI977" s="16">
        <f t="shared" si="60"/>
        <v>4.4082191780821915</v>
      </c>
      <c r="AJ977" s="16">
        <f t="shared" si="62"/>
        <v>6.0027397260273974</v>
      </c>
      <c r="AK977" s="19">
        <v>3.2500000000000001E-2</v>
      </c>
      <c r="AL977" s="16">
        <f t="shared" si="61"/>
        <v>4.4082191780821915</v>
      </c>
      <c r="AM977" s="16">
        <f t="shared" si="63"/>
        <v>6.0027397260273974</v>
      </c>
      <c r="AN977" s="19">
        <v>3.2500000000000001E-2</v>
      </c>
      <c r="AO977" t="s">
        <v>721</v>
      </c>
      <c r="AP977" t="s">
        <v>722</v>
      </c>
      <c r="AQ977" s="20">
        <v>46234</v>
      </c>
    </row>
    <row r="978" spans="1:43" x14ac:dyDescent="0.3">
      <c r="A978" t="s">
        <v>2257</v>
      </c>
      <c r="B978" t="s">
        <v>2251</v>
      </c>
      <c r="C978">
        <v>7</v>
      </c>
      <c r="D978" t="s">
        <v>255</v>
      </c>
      <c r="E978" t="s">
        <v>716</v>
      </c>
      <c r="F978" t="s">
        <v>717</v>
      </c>
      <c r="G978" t="s">
        <v>215</v>
      </c>
      <c r="H978" t="s">
        <v>214</v>
      </c>
      <c r="I978" t="s">
        <v>832</v>
      </c>
      <c r="J978" t="s">
        <v>725</v>
      </c>
      <c r="K978" t="s">
        <v>833</v>
      </c>
      <c r="L978" t="s">
        <v>719</v>
      </c>
      <c r="M978" t="s">
        <v>720</v>
      </c>
      <c r="N978">
        <v>1</v>
      </c>
      <c r="O978">
        <v>1</v>
      </c>
      <c r="P978">
        <v>1</v>
      </c>
      <c r="Q978">
        <v>1</v>
      </c>
      <c r="R978">
        <v>1</v>
      </c>
      <c r="S978">
        <v>1</v>
      </c>
      <c r="T978">
        <v>0</v>
      </c>
      <c r="U978">
        <v>0</v>
      </c>
      <c r="V978">
        <v>0</v>
      </c>
      <c r="W978" s="1">
        <v>162840</v>
      </c>
      <c r="X978" s="1">
        <v>0</v>
      </c>
      <c r="Y978" s="1">
        <v>0</v>
      </c>
      <c r="Z978" s="1">
        <v>765.35</v>
      </c>
      <c r="AA978" s="1">
        <v>0</v>
      </c>
      <c r="AB978" s="1">
        <v>0</v>
      </c>
      <c r="AC978" s="1">
        <v>0</v>
      </c>
      <c r="AD978" s="1">
        <v>0</v>
      </c>
      <c r="AE978" s="1">
        <v>162840</v>
      </c>
      <c r="AF978" s="17">
        <v>45652</v>
      </c>
      <c r="AG978" s="17">
        <v>48208</v>
      </c>
      <c r="AH978" s="1">
        <v>162840</v>
      </c>
      <c r="AI978" s="16">
        <f t="shared" si="60"/>
        <v>5.4082191780821915</v>
      </c>
      <c r="AJ978" s="16">
        <f t="shared" si="62"/>
        <v>7.0027397260273974</v>
      </c>
      <c r="AK978" s="19">
        <v>3.8199999999999998E-2</v>
      </c>
      <c r="AL978" s="16">
        <f t="shared" si="61"/>
        <v>5.4082191780821915</v>
      </c>
      <c r="AM978" s="16">
        <f t="shared" si="63"/>
        <v>7.0027397260273974</v>
      </c>
      <c r="AN978" s="19">
        <v>3.8199999999999998E-2</v>
      </c>
      <c r="AO978" t="s">
        <v>721</v>
      </c>
      <c r="AP978" t="s">
        <v>722</v>
      </c>
      <c r="AQ978" s="20">
        <v>46234</v>
      </c>
    </row>
    <row r="979" spans="1:43" x14ac:dyDescent="0.3">
      <c r="A979" t="s">
        <v>2258</v>
      </c>
      <c r="B979" t="s">
        <v>2251</v>
      </c>
      <c r="C979">
        <v>8</v>
      </c>
      <c r="D979" t="s">
        <v>255</v>
      </c>
      <c r="E979" t="s">
        <v>716</v>
      </c>
      <c r="F979" t="s">
        <v>717</v>
      </c>
      <c r="G979" t="s">
        <v>215</v>
      </c>
      <c r="H979" t="s">
        <v>214</v>
      </c>
      <c r="I979" t="s">
        <v>832</v>
      </c>
      <c r="J979" t="s">
        <v>725</v>
      </c>
      <c r="K979" t="s">
        <v>833</v>
      </c>
      <c r="L979" t="s">
        <v>719</v>
      </c>
      <c r="M979" t="s">
        <v>720</v>
      </c>
      <c r="N979">
        <v>1</v>
      </c>
      <c r="O979">
        <v>1</v>
      </c>
      <c r="P979">
        <v>1</v>
      </c>
      <c r="Q979">
        <v>1</v>
      </c>
      <c r="R979">
        <v>1</v>
      </c>
      <c r="S979">
        <v>1</v>
      </c>
      <c r="T979">
        <v>0</v>
      </c>
      <c r="U979">
        <v>0</v>
      </c>
      <c r="V979">
        <v>0</v>
      </c>
      <c r="W979" s="1">
        <v>328482.5</v>
      </c>
      <c r="X979" s="1">
        <v>0</v>
      </c>
      <c r="Y979" s="1">
        <v>0</v>
      </c>
      <c r="Z979" s="1">
        <v>1623.25</v>
      </c>
      <c r="AA979" s="1">
        <v>0</v>
      </c>
      <c r="AB979" s="1">
        <v>0</v>
      </c>
      <c r="AC979" s="1">
        <v>0</v>
      </c>
      <c r="AD979" s="1">
        <v>0</v>
      </c>
      <c r="AE979" s="1">
        <v>328482.5</v>
      </c>
      <c r="AF979" s="17">
        <v>45652</v>
      </c>
      <c r="AG979" s="17">
        <v>48574</v>
      </c>
      <c r="AH979" s="1">
        <v>328482.5</v>
      </c>
      <c r="AI979" s="16">
        <f t="shared" si="60"/>
        <v>6.4109589041095889</v>
      </c>
      <c r="AJ979" s="16">
        <f t="shared" si="62"/>
        <v>8.0054794520547947</v>
      </c>
      <c r="AK979" s="19">
        <v>4.2999999999999997E-2</v>
      </c>
      <c r="AL979" s="16">
        <f t="shared" si="61"/>
        <v>6.4109589041095889</v>
      </c>
      <c r="AM979" s="16">
        <f t="shared" si="63"/>
        <v>8.0054794520547947</v>
      </c>
      <c r="AN979" s="19">
        <v>4.2999999999999997E-2</v>
      </c>
      <c r="AO979" t="s">
        <v>721</v>
      </c>
      <c r="AP979" t="s">
        <v>722</v>
      </c>
      <c r="AQ979" s="20">
        <v>46234</v>
      </c>
    </row>
    <row r="980" spans="1:43" x14ac:dyDescent="0.3">
      <c r="A980" t="s">
        <v>2259</v>
      </c>
      <c r="B980" t="s">
        <v>2251</v>
      </c>
      <c r="C980">
        <v>9</v>
      </c>
      <c r="D980" t="s">
        <v>255</v>
      </c>
      <c r="E980" t="s">
        <v>716</v>
      </c>
      <c r="F980" t="s">
        <v>717</v>
      </c>
      <c r="G980" t="s">
        <v>215</v>
      </c>
      <c r="H980" t="s">
        <v>214</v>
      </c>
      <c r="I980" t="s">
        <v>832</v>
      </c>
      <c r="J980" t="s">
        <v>725</v>
      </c>
      <c r="K980" t="s">
        <v>833</v>
      </c>
      <c r="L980" t="s">
        <v>719</v>
      </c>
      <c r="M980" t="s">
        <v>720</v>
      </c>
      <c r="N980">
        <v>1</v>
      </c>
      <c r="O980">
        <v>1</v>
      </c>
      <c r="P980">
        <v>1</v>
      </c>
      <c r="Q980">
        <v>1</v>
      </c>
      <c r="R980">
        <v>1</v>
      </c>
      <c r="S980">
        <v>1</v>
      </c>
      <c r="T980">
        <v>0</v>
      </c>
      <c r="U980">
        <v>0</v>
      </c>
      <c r="V980">
        <v>0</v>
      </c>
      <c r="W980" s="1">
        <v>302234.38</v>
      </c>
      <c r="X980" s="1">
        <v>0</v>
      </c>
      <c r="Y980" s="1">
        <v>0</v>
      </c>
      <c r="Z980" s="1">
        <v>1564.06</v>
      </c>
      <c r="AA980" s="1">
        <v>0</v>
      </c>
      <c r="AB980" s="1">
        <v>0</v>
      </c>
      <c r="AC980" s="1">
        <v>0</v>
      </c>
      <c r="AD980" s="1">
        <v>0</v>
      </c>
      <c r="AE980" s="1">
        <v>302234.38</v>
      </c>
      <c r="AF980" s="17">
        <v>45652</v>
      </c>
      <c r="AG980" s="17">
        <v>48939</v>
      </c>
      <c r="AH980" s="1">
        <v>302234.38</v>
      </c>
      <c r="AI980" s="16">
        <f t="shared" si="60"/>
        <v>7.4109589041095889</v>
      </c>
      <c r="AJ980" s="16">
        <f t="shared" si="62"/>
        <v>9.0054794520547947</v>
      </c>
      <c r="AK980" s="19">
        <v>4.7100000000000003E-2</v>
      </c>
      <c r="AL980" s="16">
        <f t="shared" si="61"/>
        <v>7.4109589041095889</v>
      </c>
      <c r="AM980" s="16">
        <f t="shared" si="63"/>
        <v>9.0054794520547947</v>
      </c>
      <c r="AN980" s="19">
        <v>4.7100000000000003E-2</v>
      </c>
      <c r="AO980" t="s">
        <v>721</v>
      </c>
      <c r="AP980" t="s">
        <v>722</v>
      </c>
      <c r="AQ980" s="20">
        <v>46234</v>
      </c>
    </row>
    <row r="981" spans="1:43" x14ac:dyDescent="0.3">
      <c r="A981" t="s">
        <v>2260</v>
      </c>
      <c r="B981" t="s">
        <v>2261</v>
      </c>
      <c r="C981">
        <v>1</v>
      </c>
      <c r="D981" t="s">
        <v>255</v>
      </c>
      <c r="E981" t="s">
        <v>716</v>
      </c>
      <c r="F981" t="s">
        <v>717</v>
      </c>
      <c r="G981" t="s">
        <v>215</v>
      </c>
      <c r="H981" t="s">
        <v>214</v>
      </c>
      <c r="I981" t="s">
        <v>832</v>
      </c>
      <c r="J981" t="s">
        <v>725</v>
      </c>
      <c r="K981" t="s">
        <v>833</v>
      </c>
      <c r="L981" t="s">
        <v>719</v>
      </c>
      <c r="M981" t="s">
        <v>720</v>
      </c>
      <c r="N981">
        <v>1</v>
      </c>
      <c r="O981">
        <v>1</v>
      </c>
      <c r="P981">
        <v>1</v>
      </c>
      <c r="Q981">
        <v>1</v>
      </c>
      <c r="R981">
        <v>1</v>
      </c>
      <c r="S981">
        <v>1</v>
      </c>
      <c r="T981">
        <v>0</v>
      </c>
      <c r="U981">
        <v>0</v>
      </c>
      <c r="V981">
        <v>0</v>
      </c>
      <c r="W981" s="1">
        <v>1881362.5</v>
      </c>
      <c r="X981" s="1">
        <v>0</v>
      </c>
      <c r="Y981" s="1">
        <v>0</v>
      </c>
      <c r="Z981" s="1">
        <v>7384.35</v>
      </c>
      <c r="AA981" s="1">
        <v>0</v>
      </c>
      <c r="AB981" s="1">
        <v>0</v>
      </c>
      <c r="AC981" s="1">
        <v>0</v>
      </c>
      <c r="AD981" s="1">
        <v>0</v>
      </c>
      <c r="AE981" s="1">
        <v>1881362.5</v>
      </c>
      <c r="AF981" s="17">
        <v>45652</v>
      </c>
      <c r="AG981" s="17">
        <v>47113</v>
      </c>
      <c r="AH981" s="1">
        <v>1881362.5</v>
      </c>
      <c r="AI981" s="16">
        <f t="shared" si="60"/>
        <v>2.408219178082192</v>
      </c>
      <c r="AJ981" s="16">
        <f t="shared" si="62"/>
        <v>4.0027397260273974</v>
      </c>
      <c r="AK981" s="19">
        <v>5.0700000000000002E-2</v>
      </c>
      <c r="AL981" s="16">
        <f t="shared" si="61"/>
        <v>2.408219178082192</v>
      </c>
      <c r="AM981" s="16">
        <f t="shared" si="63"/>
        <v>4.0027397260273974</v>
      </c>
      <c r="AN981" s="19">
        <v>5.0700000000000002E-2</v>
      </c>
      <c r="AO981" t="s">
        <v>721</v>
      </c>
      <c r="AP981" t="s">
        <v>722</v>
      </c>
      <c r="AQ981" s="20">
        <v>46234</v>
      </c>
    </row>
    <row r="982" spans="1:43" x14ac:dyDescent="0.3">
      <c r="A982" t="s">
        <v>2262</v>
      </c>
      <c r="B982" t="s">
        <v>2261</v>
      </c>
      <c r="C982">
        <v>2</v>
      </c>
      <c r="D982" t="s">
        <v>255</v>
      </c>
      <c r="E982" t="s">
        <v>716</v>
      </c>
      <c r="F982" t="s">
        <v>717</v>
      </c>
      <c r="G982" t="s">
        <v>215</v>
      </c>
      <c r="H982" t="s">
        <v>214</v>
      </c>
      <c r="I982" t="s">
        <v>832</v>
      </c>
      <c r="J982" t="s">
        <v>725</v>
      </c>
      <c r="K982" t="s">
        <v>833</v>
      </c>
      <c r="L982" t="s">
        <v>719</v>
      </c>
      <c r="M982" t="s">
        <v>720</v>
      </c>
      <c r="N982">
        <v>1</v>
      </c>
      <c r="O982">
        <v>1</v>
      </c>
      <c r="P982">
        <v>1</v>
      </c>
      <c r="Q982">
        <v>1</v>
      </c>
      <c r="R982">
        <v>1</v>
      </c>
      <c r="S982">
        <v>1</v>
      </c>
      <c r="T982">
        <v>0</v>
      </c>
      <c r="U982">
        <v>0</v>
      </c>
      <c r="V982">
        <v>0</v>
      </c>
      <c r="W982" s="1">
        <v>8099520</v>
      </c>
      <c r="X982" s="1">
        <v>0</v>
      </c>
      <c r="Y982" s="1">
        <v>0</v>
      </c>
      <c r="Z982" s="1">
        <v>34220.47</v>
      </c>
      <c r="AA982" s="1">
        <v>0</v>
      </c>
      <c r="AB982" s="1">
        <v>0</v>
      </c>
      <c r="AC982" s="1">
        <v>0</v>
      </c>
      <c r="AD982" s="1">
        <v>0</v>
      </c>
      <c r="AE982" s="1">
        <v>8099520</v>
      </c>
      <c r="AF982" s="17">
        <v>45652</v>
      </c>
      <c r="AG982" s="17">
        <v>47478</v>
      </c>
      <c r="AH982" s="1">
        <v>8099520</v>
      </c>
      <c r="AI982" s="16">
        <f t="shared" si="60"/>
        <v>3.408219178082192</v>
      </c>
      <c r="AJ982" s="16">
        <f t="shared" si="62"/>
        <v>5.0027397260273974</v>
      </c>
      <c r="AK982" s="19">
        <v>5.3600000000000002E-2</v>
      </c>
      <c r="AL982" s="16">
        <f t="shared" si="61"/>
        <v>3.408219178082192</v>
      </c>
      <c r="AM982" s="16">
        <f t="shared" si="63"/>
        <v>5.0027397260273974</v>
      </c>
      <c r="AN982" s="19">
        <v>5.3600000000000002E-2</v>
      </c>
      <c r="AO982" t="s">
        <v>721</v>
      </c>
      <c r="AP982" t="s">
        <v>722</v>
      </c>
      <c r="AQ982" s="20">
        <v>46234</v>
      </c>
    </row>
    <row r="983" spans="1:43" x14ac:dyDescent="0.3">
      <c r="A983" t="s">
        <v>2263</v>
      </c>
      <c r="B983" t="s">
        <v>2264</v>
      </c>
      <c r="C983">
        <v>1</v>
      </c>
      <c r="D983" t="s">
        <v>255</v>
      </c>
      <c r="E983" t="s">
        <v>716</v>
      </c>
      <c r="F983" t="s">
        <v>717</v>
      </c>
      <c r="G983" t="s">
        <v>203</v>
      </c>
      <c r="H983" t="s">
        <v>218</v>
      </c>
      <c r="I983" t="s">
        <v>210</v>
      </c>
      <c r="J983" t="s">
        <v>718</v>
      </c>
      <c r="K983" t="s">
        <v>755</v>
      </c>
      <c r="L983" t="s">
        <v>719</v>
      </c>
      <c r="M983" t="s">
        <v>720</v>
      </c>
      <c r="N983">
        <v>1</v>
      </c>
      <c r="O983">
        <v>1</v>
      </c>
      <c r="P983">
        <v>1</v>
      </c>
      <c r="Q983">
        <v>0</v>
      </c>
      <c r="R983">
        <v>0</v>
      </c>
      <c r="S983">
        <v>1</v>
      </c>
      <c r="T983">
        <v>1</v>
      </c>
      <c r="U983">
        <v>1</v>
      </c>
      <c r="V983">
        <v>0</v>
      </c>
      <c r="W983" s="1">
        <v>50000000</v>
      </c>
      <c r="X983" s="1">
        <v>0</v>
      </c>
      <c r="Y983" s="1">
        <v>0</v>
      </c>
      <c r="Z983" s="1">
        <v>2187500</v>
      </c>
      <c r="AA983" s="1">
        <v>0</v>
      </c>
      <c r="AB983" s="1">
        <v>0</v>
      </c>
      <c r="AC983" s="1">
        <v>0</v>
      </c>
      <c r="AD983" s="1">
        <v>0</v>
      </c>
      <c r="AE983" s="1">
        <v>50000000</v>
      </c>
      <c r="AF983" s="17">
        <v>45503</v>
      </c>
      <c r="AG983" s="17">
        <v>46598</v>
      </c>
      <c r="AH983" s="1">
        <v>50000000</v>
      </c>
      <c r="AI983" s="16">
        <f t="shared" si="60"/>
        <v>0.99726027397260275</v>
      </c>
      <c r="AJ983" s="16">
        <f t="shared" si="62"/>
        <v>3</v>
      </c>
      <c r="AK983" s="19">
        <v>5.9299999999999999E-2</v>
      </c>
      <c r="AL983" s="16">
        <f t="shared" si="61"/>
        <v>0.99726027397260275</v>
      </c>
      <c r="AM983" s="16">
        <f t="shared" si="63"/>
        <v>3</v>
      </c>
      <c r="AN983" s="19">
        <v>5.9299999999999999E-2</v>
      </c>
      <c r="AO983" t="s">
        <v>721</v>
      </c>
      <c r="AP983" t="s">
        <v>722</v>
      </c>
      <c r="AQ983" s="20">
        <v>46234</v>
      </c>
    </row>
    <row r="984" spans="1:43" x14ac:dyDescent="0.3">
      <c r="A984" t="s">
        <v>2265</v>
      </c>
      <c r="B984" t="s">
        <v>2266</v>
      </c>
      <c r="C984">
        <v>1</v>
      </c>
      <c r="D984" t="s">
        <v>255</v>
      </c>
      <c r="E984" t="s">
        <v>716</v>
      </c>
      <c r="F984" t="s">
        <v>717</v>
      </c>
      <c r="G984" t="s">
        <v>220</v>
      </c>
      <c r="H984" t="s">
        <v>218</v>
      </c>
      <c r="I984" t="s">
        <v>210</v>
      </c>
      <c r="J984" t="s">
        <v>718</v>
      </c>
      <c r="K984" t="s">
        <v>2267</v>
      </c>
      <c r="L984" t="s">
        <v>719</v>
      </c>
      <c r="M984" t="s">
        <v>720</v>
      </c>
      <c r="N984">
        <v>1</v>
      </c>
      <c r="O984">
        <v>1</v>
      </c>
      <c r="P984">
        <v>1</v>
      </c>
      <c r="Q984">
        <v>0</v>
      </c>
      <c r="R984">
        <v>0</v>
      </c>
      <c r="S984">
        <v>1</v>
      </c>
      <c r="T984">
        <v>1</v>
      </c>
      <c r="U984">
        <v>1</v>
      </c>
      <c r="V984">
        <v>0</v>
      </c>
      <c r="W984" s="1">
        <v>6363049.2300000004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6363049.2300000004</v>
      </c>
      <c r="AF984" s="17">
        <v>45656</v>
      </c>
      <c r="AG984" s="17">
        <v>48212</v>
      </c>
      <c r="AH984" s="1">
        <v>6363049.2300000004</v>
      </c>
      <c r="AI984" s="16">
        <f t="shared" si="60"/>
        <v>5.419178082191781</v>
      </c>
      <c r="AJ984" s="16">
        <f t="shared" si="62"/>
        <v>7.0027397260273974</v>
      </c>
      <c r="AK984" s="19">
        <v>9.5000000000000001E-2</v>
      </c>
      <c r="AL984" s="16">
        <f t="shared" si="61"/>
        <v>5.419178082191781</v>
      </c>
      <c r="AM984" s="16">
        <f t="shared" si="63"/>
        <v>7.0027397260273974</v>
      </c>
      <c r="AN984" s="19">
        <v>9.5000000000000001E-2</v>
      </c>
      <c r="AO984" t="s">
        <v>721</v>
      </c>
      <c r="AP984" t="s">
        <v>722</v>
      </c>
      <c r="AQ984" s="20">
        <v>46234</v>
      </c>
    </row>
    <row r="985" spans="1:43" x14ac:dyDescent="0.3">
      <c r="A985" t="s">
        <v>2268</v>
      </c>
      <c r="B985" t="s">
        <v>2269</v>
      </c>
      <c r="C985">
        <v>1</v>
      </c>
      <c r="D985" t="s">
        <v>255</v>
      </c>
      <c r="E985" t="s">
        <v>716</v>
      </c>
      <c r="F985" t="s">
        <v>717</v>
      </c>
      <c r="G985" t="s">
        <v>220</v>
      </c>
      <c r="H985" t="s">
        <v>218</v>
      </c>
      <c r="I985" t="s">
        <v>210</v>
      </c>
      <c r="J985" t="s">
        <v>718</v>
      </c>
      <c r="K985" t="s">
        <v>702</v>
      </c>
      <c r="L985" t="s">
        <v>719</v>
      </c>
      <c r="M985" t="s">
        <v>720</v>
      </c>
      <c r="N985">
        <v>1</v>
      </c>
      <c r="O985">
        <v>1</v>
      </c>
      <c r="P985">
        <v>1</v>
      </c>
      <c r="Q985">
        <v>0</v>
      </c>
      <c r="R985">
        <v>0</v>
      </c>
      <c r="S985">
        <v>1</v>
      </c>
      <c r="T985">
        <v>1</v>
      </c>
      <c r="U985">
        <v>1</v>
      </c>
      <c r="V985">
        <v>0</v>
      </c>
      <c r="W985" s="1">
        <v>1244366.82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1244366.82</v>
      </c>
      <c r="AF985" s="17">
        <v>45656</v>
      </c>
      <c r="AG985" s="17">
        <v>48212</v>
      </c>
      <c r="AH985" s="1">
        <v>4374835.57</v>
      </c>
      <c r="AI985" s="16">
        <f t="shared" si="60"/>
        <v>5.419178082191781</v>
      </c>
      <c r="AJ985" s="16">
        <f t="shared" si="62"/>
        <v>7.0027397260273974</v>
      </c>
      <c r="AK985" s="19">
        <v>9.5000000000000001E-2</v>
      </c>
      <c r="AL985" s="16">
        <f t="shared" si="61"/>
        <v>5.419178082191781</v>
      </c>
      <c r="AM985" s="16">
        <f t="shared" si="63"/>
        <v>7.0027397260273974</v>
      </c>
      <c r="AN985" s="19">
        <v>9.5000000000000001E-2</v>
      </c>
      <c r="AO985" t="s">
        <v>721</v>
      </c>
      <c r="AP985" t="s">
        <v>722</v>
      </c>
      <c r="AQ985" s="20">
        <v>46234</v>
      </c>
    </row>
    <row r="986" spans="1:43" x14ac:dyDescent="0.3">
      <c r="A986" t="s">
        <v>2270</v>
      </c>
      <c r="B986" t="s">
        <v>2271</v>
      </c>
      <c r="C986">
        <v>1</v>
      </c>
      <c r="D986" t="s">
        <v>255</v>
      </c>
      <c r="E986" t="s">
        <v>716</v>
      </c>
      <c r="F986" t="s">
        <v>717</v>
      </c>
      <c r="G986" t="s">
        <v>220</v>
      </c>
      <c r="H986" t="s">
        <v>218</v>
      </c>
      <c r="I986" t="s">
        <v>210</v>
      </c>
      <c r="J986" t="s">
        <v>718</v>
      </c>
      <c r="K986" t="s">
        <v>1887</v>
      </c>
      <c r="L986" t="s">
        <v>719</v>
      </c>
      <c r="M986" t="s">
        <v>720</v>
      </c>
      <c r="N986">
        <v>1</v>
      </c>
      <c r="O986">
        <v>1</v>
      </c>
      <c r="P986">
        <v>1</v>
      </c>
      <c r="Q986">
        <v>0</v>
      </c>
      <c r="R986">
        <v>0</v>
      </c>
      <c r="S986">
        <v>1</v>
      </c>
      <c r="T986">
        <v>1</v>
      </c>
      <c r="U986">
        <v>1</v>
      </c>
      <c r="V986">
        <v>0</v>
      </c>
      <c r="W986" s="1">
        <v>863688.09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863688.09</v>
      </c>
      <c r="AF986" s="17">
        <v>45656</v>
      </c>
      <c r="AG986" s="17">
        <v>48212</v>
      </c>
      <c r="AH986" s="1">
        <v>1207065.28</v>
      </c>
      <c r="AI986" s="16">
        <f t="shared" si="60"/>
        <v>5.419178082191781</v>
      </c>
      <c r="AJ986" s="16">
        <f t="shared" si="62"/>
        <v>7.0027397260273974</v>
      </c>
      <c r="AK986" s="19">
        <v>9.5000000000000001E-2</v>
      </c>
      <c r="AL986" s="16">
        <f t="shared" si="61"/>
        <v>5.419178082191781</v>
      </c>
      <c r="AM986" s="16">
        <f t="shared" si="63"/>
        <v>7.0027397260273974</v>
      </c>
      <c r="AN986" s="19">
        <v>9.5000000000000001E-2</v>
      </c>
      <c r="AO986" t="s">
        <v>721</v>
      </c>
      <c r="AP986" t="s">
        <v>722</v>
      </c>
      <c r="AQ986" s="20">
        <v>46234</v>
      </c>
    </row>
    <row r="987" spans="1:43" x14ac:dyDescent="0.3">
      <c r="A987" t="s">
        <v>2272</v>
      </c>
      <c r="B987" t="s">
        <v>2273</v>
      </c>
      <c r="C987">
        <v>1</v>
      </c>
      <c r="D987" t="s">
        <v>255</v>
      </c>
      <c r="E987" t="s">
        <v>716</v>
      </c>
      <c r="F987" t="s">
        <v>717</v>
      </c>
      <c r="G987" t="s">
        <v>220</v>
      </c>
      <c r="H987" t="s">
        <v>218</v>
      </c>
      <c r="I987" t="s">
        <v>210</v>
      </c>
      <c r="J987" t="s">
        <v>718</v>
      </c>
      <c r="K987" t="s">
        <v>2274</v>
      </c>
      <c r="L987" t="s">
        <v>719</v>
      </c>
      <c r="M987" t="s">
        <v>720</v>
      </c>
      <c r="N987">
        <v>1</v>
      </c>
      <c r="O987">
        <v>1</v>
      </c>
      <c r="P987">
        <v>1</v>
      </c>
      <c r="Q987">
        <v>0</v>
      </c>
      <c r="R987">
        <v>0</v>
      </c>
      <c r="S987">
        <v>1</v>
      </c>
      <c r="T987">
        <v>1</v>
      </c>
      <c r="U987">
        <v>1</v>
      </c>
      <c r="V987">
        <v>0</v>
      </c>
      <c r="W987" s="1">
        <v>1598041.94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1598041.94</v>
      </c>
      <c r="AF987" s="17">
        <v>45656</v>
      </c>
      <c r="AG987" s="17">
        <v>48212</v>
      </c>
      <c r="AH987" s="1">
        <v>1598041.94</v>
      </c>
      <c r="AI987" s="16">
        <f t="shared" si="60"/>
        <v>5.419178082191781</v>
      </c>
      <c r="AJ987" s="16">
        <f t="shared" si="62"/>
        <v>7.0027397260273974</v>
      </c>
      <c r="AK987" s="19">
        <v>9.5000000000000001E-2</v>
      </c>
      <c r="AL987" s="16">
        <f t="shared" si="61"/>
        <v>5.419178082191781</v>
      </c>
      <c r="AM987" s="16">
        <f t="shared" si="63"/>
        <v>7.0027397260273974</v>
      </c>
      <c r="AN987" s="19">
        <v>9.5000000000000001E-2</v>
      </c>
      <c r="AO987" t="s">
        <v>721</v>
      </c>
      <c r="AP987" t="s">
        <v>722</v>
      </c>
      <c r="AQ987" s="20">
        <v>46234</v>
      </c>
    </row>
    <row r="988" spans="1:43" x14ac:dyDescent="0.3">
      <c r="A988" t="s">
        <v>2275</v>
      </c>
      <c r="B988" t="s">
        <v>2276</v>
      </c>
      <c r="C988">
        <v>1</v>
      </c>
      <c r="D988" t="s">
        <v>255</v>
      </c>
      <c r="E988" t="s">
        <v>716</v>
      </c>
      <c r="F988" t="s">
        <v>717</v>
      </c>
      <c r="G988" t="s">
        <v>220</v>
      </c>
      <c r="H988" t="s">
        <v>218</v>
      </c>
      <c r="I988" t="s">
        <v>210</v>
      </c>
      <c r="J988" t="s">
        <v>718</v>
      </c>
      <c r="K988" t="s">
        <v>2277</v>
      </c>
      <c r="L988" t="s">
        <v>719</v>
      </c>
      <c r="M988" t="s">
        <v>720</v>
      </c>
      <c r="N988">
        <v>1</v>
      </c>
      <c r="O988">
        <v>1</v>
      </c>
      <c r="P988">
        <v>1</v>
      </c>
      <c r="Q988">
        <v>0</v>
      </c>
      <c r="R988">
        <v>0</v>
      </c>
      <c r="S988">
        <v>1</v>
      </c>
      <c r="T988">
        <v>1</v>
      </c>
      <c r="U988">
        <v>1</v>
      </c>
      <c r="V988">
        <v>0</v>
      </c>
      <c r="W988" s="1">
        <v>2888776.29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2888776.29</v>
      </c>
      <c r="AF988" s="17">
        <v>45656</v>
      </c>
      <c r="AG988" s="17">
        <v>48212</v>
      </c>
      <c r="AH988" s="1">
        <v>2888776.29</v>
      </c>
      <c r="AI988" s="16">
        <f t="shared" si="60"/>
        <v>5.419178082191781</v>
      </c>
      <c r="AJ988" s="16">
        <f t="shared" si="62"/>
        <v>7.0027397260273974</v>
      </c>
      <c r="AK988" s="19">
        <v>9.5000000000000001E-2</v>
      </c>
      <c r="AL988" s="16">
        <f t="shared" si="61"/>
        <v>5.419178082191781</v>
      </c>
      <c r="AM988" s="16">
        <f t="shared" si="63"/>
        <v>7.0027397260273974</v>
      </c>
      <c r="AN988" s="19">
        <v>9.5000000000000001E-2</v>
      </c>
      <c r="AO988" t="s">
        <v>721</v>
      </c>
      <c r="AP988" t="s">
        <v>722</v>
      </c>
      <c r="AQ988" s="20">
        <v>46234</v>
      </c>
    </row>
    <row r="989" spans="1:43" x14ac:dyDescent="0.3">
      <c r="A989" t="s">
        <v>2278</v>
      </c>
      <c r="B989" t="s">
        <v>2279</v>
      </c>
      <c r="C989">
        <v>1</v>
      </c>
      <c r="D989" t="s">
        <v>255</v>
      </c>
      <c r="E989" t="s">
        <v>716</v>
      </c>
      <c r="F989" t="s">
        <v>717</v>
      </c>
      <c r="G989" t="s">
        <v>220</v>
      </c>
      <c r="H989" t="s">
        <v>218</v>
      </c>
      <c r="I989" t="s">
        <v>210</v>
      </c>
      <c r="J989" t="s">
        <v>718</v>
      </c>
      <c r="K989" t="s">
        <v>2280</v>
      </c>
      <c r="L989" t="s">
        <v>719</v>
      </c>
      <c r="M989" t="s">
        <v>720</v>
      </c>
      <c r="N989">
        <v>1</v>
      </c>
      <c r="O989">
        <v>1</v>
      </c>
      <c r="P989">
        <v>1</v>
      </c>
      <c r="Q989">
        <v>0</v>
      </c>
      <c r="R989">
        <v>0</v>
      </c>
      <c r="S989">
        <v>1</v>
      </c>
      <c r="T989">
        <v>1</v>
      </c>
      <c r="U989">
        <v>1</v>
      </c>
      <c r="V989">
        <v>0</v>
      </c>
      <c r="W989" s="1">
        <v>946288.8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946288.8</v>
      </c>
      <c r="AF989" s="17">
        <v>45656</v>
      </c>
      <c r="AG989" s="17">
        <v>49308</v>
      </c>
      <c r="AH989" s="1">
        <v>2398248.75</v>
      </c>
      <c r="AI989" s="16">
        <f t="shared" si="60"/>
        <v>8.4219178082191775</v>
      </c>
      <c r="AJ989" s="16">
        <f t="shared" si="62"/>
        <v>10.005479452054795</v>
      </c>
      <c r="AK989" s="19">
        <v>9.5000000000000001E-2</v>
      </c>
      <c r="AL989" s="16">
        <f t="shared" si="61"/>
        <v>8.4219178082191775</v>
      </c>
      <c r="AM989" s="16">
        <f t="shared" si="63"/>
        <v>10.005479452054795</v>
      </c>
      <c r="AN989" s="19">
        <v>9.5000000000000001E-2</v>
      </c>
      <c r="AO989" t="s">
        <v>721</v>
      </c>
      <c r="AP989" t="s">
        <v>722</v>
      </c>
      <c r="AQ989" s="20">
        <v>46234</v>
      </c>
    </row>
    <row r="990" spans="1:43" x14ac:dyDescent="0.3">
      <c r="A990" t="s">
        <v>2281</v>
      </c>
      <c r="B990" t="s">
        <v>2282</v>
      </c>
      <c r="C990">
        <v>1</v>
      </c>
      <c r="D990" t="s">
        <v>255</v>
      </c>
      <c r="E990" t="s">
        <v>716</v>
      </c>
      <c r="F990" t="s">
        <v>717</v>
      </c>
      <c r="G990" t="s">
        <v>220</v>
      </c>
      <c r="H990" t="s">
        <v>218</v>
      </c>
      <c r="I990" t="s">
        <v>210</v>
      </c>
      <c r="J990" t="s">
        <v>718</v>
      </c>
      <c r="K990" t="s">
        <v>2283</v>
      </c>
      <c r="L990" t="s">
        <v>719</v>
      </c>
      <c r="M990" t="s">
        <v>720</v>
      </c>
      <c r="N990">
        <v>1</v>
      </c>
      <c r="O990">
        <v>1</v>
      </c>
      <c r="P990">
        <v>1</v>
      </c>
      <c r="Q990">
        <v>0</v>
      </c>
      <c r="R990">
        <v>0</v>
      </c>
      <c r="S990">
        <v>1</v>
      </c>
      <c r="T990">
        <v>1</v>
      </c>
      <c r="U990">
        <v>1</v>
      </c>
      <c r="V990">
        <v>0</v>
      </c>
      <c r="W990" s="1">
        <v>453568.36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453568.36</v>
      </c>
      <c r="AF990" s="17">
        <v>45656</v>
      </c>
      <c r="AG990" s="17">
        <v>48212</v>
      </c>
      <c r="AH990" s="1">
        <v>1399235.53</v>
      </c>
      <c r="AI990" s="16">
        <f t="shared" si="60"/>
        <v>5.419178082191781</v>
      </c>
      <c r="AJ990" s="16">
        <f t="shared" si="62"/>
        <v>7.0027397260273974</v>
      </c>
      <c r="AK990" s="19">
        <v>9.5000000000000001E-2</v>
      </c>
      <c r="AL990" s="16">
        <f t="shared" si="61"/>
        <v>5.419178082191781</v>
      </c>
      <c r="AM990" s="16">
        <f t="shared" si="63"/>
        <v>7.0027397260273974</v>
      </c>
      <c r="AN990" s="19">
        <v>9.5000000000000001E-2</v>
      </c>
      <c r="AO990" t="s">
        <v>721</v>
      </c>
      <c r="AP990" t="s">
        <v>722</v>
      </c>
      <c r="AQ990" s="20">
        <v>46234</v>
      </c>
    </row>
    <row r="991" spans="1:43" x14ac:dyDescent="0.3">
      <c r="A991" t="s">
        <v>2284</v>
      </c>
      <c r="B991" t="s">
        <v>2285</v>
      </c>
      <c r="C991">
        <v>1</v>
      </c>
      <c r="D991" t="s">
        <v>255</v>
      </c>
      <c r="E991" t="s">
        <v>716</v>
      </c>
      <c r="F991" t="s">
        <v>717</v>
      </c>
      <c r="G991" t="s">
        <v>220</v>
      </c>
      <c r="H991" t="s">
        <v>218</v>
      </c>
      <c r="I991" t="s">
        <v>210</v>
      </c>
      <c r="J991" t="s">
        <v>718</v>
      </c>
      <c r="K991" t="s">
        <v>2286</v>
      </c>
      <c r="L991" t="s">
        <v>719</v>
      </c>
      <c r="M991" t="s">
        <v>720</v>
      </c>
      <c r="N991">
        <v>1</v>
      </c>
      <c r="O991">
        <v>1</v>
      </c>
      <c r="P991">
        <v>1</v>
      </c>
      <c r="Q991">
        <v>0</v>
      </c>
      <c r="R991">
        <v>0</v>
      </c>
      <c r="S991">
        <v>1</v>
      </c>
      <c r="T991">
        <v>1</v>
      </c>
      <c r="U991">
        <v>1</v>
      </c>
      <c r="V991">
        <v>0</v>
      </c>
      <c r="W991" s="1">
        <v>2398248.75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2398248.75</v>
      </c>
      <c r="AF991" s="17">
        <v>45656</v>
      </c>
      <c r="AG991" s="17">
        <v>48212</v>
      </c>
      <c r="AH991" s="1">
        <v>2398248.75</v>
      </c>
      <c r="AI991" s="16">
        <f t="shared" si="60"/>
        <v>5.419178082191781</v>
      </c>
      <c r="AJ991" s="16">
        <f t="shared" si="62"/>
        <v>7.0027397260273974</v>
      </c>
      <c r="AK991" s="19">
        <v>9.5000000000000001E-2</v>
      </c>
      <c r="AL991" s="16">
        <f t="shared" si="61"/>
        <v>5.419178082191781</v>
      </c>
      <c r="AM991" s="16">
        <f t="shared" si="63"/>
        <v>7.0027397260273974</v>
      </c>
      <c r="AN991" s="19">
        <v>9.5000000000000001E-2</v>
      </c>
      <c r="AO991" t="s">
        <v>721</v>
      </c>
      <c r="AP991" t="s">
        <v>722</v>
      </c>
      <c r="AQ991" s="20">
        <v>46234</v>
      </c>
    </row>
    <row r="992" spans="1:43" x14ac:dyDescent="0.3">
      <c r="A992" t="s">
        <v>2287</v>
      </c>
      <c r="B992" t="s">
        <v>2288</v>
      </c>
      <c r="C992">
        <v>1</v>
      </c>
      <c r="D992" t="s">
        <v>255</v>
      </c>
      <c r="E992" t="s">
        <v>716</v>
      </c>
      <c r="F992" t="s">
        <v>717</v>
      </c>
      <c r="G992" t="s">
        <v>220</v>
      </c>
      <c r="H992" t="s">
        <v>218</v>
      </c>
      <c r="I992" t="s">
        <v>210</v>
      </c>
      <c r="J992" t="s">
        <v>718</v>
      </c>
      <c r="K992" t="s">
        <v>2289</v>
      </c>
      <c r="L992" t="s">
        <v>719</v>
      </c>
      <c r="M992" t="s">
        <v>720</v>
      </c>
      <c r="N992">
        <v>1</v>
      </c>
      <c r="O992">
        <v>1</v>
      </c>
      <c r="P992">
        <v>1</v>
      </c>
      <c r="Q992">
        <v>0</v>
      </c>
      <c r="R992">
        <v>0</v>
      </c>
      <c r="S992">
        <v>1</v>
      </c>
      <c r="T992">
        <v>1</v>
      </c>
      <c r="U992">
        <v>1</v>
      </c>
      <c r="V992">
        <v>0</v>
      </c>
      <c r="W992" s="1">
        <v>1896427.15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1896427.15</v>
      </c>
      <c r="AF992" s="17">
        <v>45656</v>
      </c>
      <c r="AG992" s="17">
        <v>48212</v>
      </c>
      <c r="AH992" s="1">
        <v>1896427.15</v>
      </c>
      <c r="AI992" s="16">
        <f t="shared" si="60"/>
        <v>5.419178082191781</v>
      </c>
      <c r="AJ992" s="16">
        <f t="shared" si="62"/>
        <v>7.0027397260273974</v>
      </c>
      <c r="AK992" s="19">
        <v>9.5000000000000001E-2</v>
      </c>
      <c r="AL992" s="16">
        <f t="shared" si="61"/>
        <v>5.419178082191781</v>
      </c>
      <c r="AM992" s="16">
        <f t="shared" si="63"/>
        <v>7.0027397260273974</v>
      </c>
      <c r="AN992" s="19">
        <v>9.5000000000000001E-2</v>
      </c>
      <c r="AO992" t="s">
        <v>721</v>
      </c>
      <c r="AP992" t="s">
        <v>722</v>
      </c>
      <c r="AQ992" s="20">
        <v>46234</v>
      </c>
    </row>
    <row r="993" spans="1:43" x14ac:dyDescent="0.3">
      <c r="A993" t="s">
        <v>2290</v>
      </c>
      <c r="B993" t="s">
        <v>2291</v>
      </c>
      <c r="C993">
        <v>1</v>
      </c>
      <c r="D993" t="s">
        <v>255</v>
      </c>
      <c r="E993" t="s">
        <v>716</v>
      </c>
      <c r="F993" t="s">
        <v>717</v>
      </c>
      <c r="G993" t="s">
        <v>220</v>
      </c>
      <c r="H993" t="s">
        <v>218</v>
      </c>
      <c r="I993" t="s">
        <v>210</v>
      </c>
      <c r="J993" t="s">
        <v>718</v>
      </c>
      <c r="K993" t="s">
        <v>2292</v>
      </c>
      <c r="L993" t="s">
        <v>719</v>
      </c>
      <c r="M993" t="s">
        <v>720</v>
      </c>
      <c r="N993">
        <v>1</v>
      </c>
      <c r="O993">
        <v>1</v>
      </c>
      <c r="P993">
        <v>1</v>
      </c>
      <c r="Q993">
        <v>0</v>
      </c>
      <c r="R993">
        <v>0</v>
      </c>
      <c r="S993">
        <v>1</v>
      </c>
      <c r="T993">
        <v>1</v>
      </c>
      <c r="U993">
        <v>1</v>
      </c>
      <c r="V993">
        <v>0</v>
      </c>
      <c r="W993" s="1">
        <v>425412.64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425412.64</v>
      </c>
      <c r="AF993" s="17">
        <v>45656</v>
      </c>
      <c r="AG993" s="17">
        <v>48212</v>
      </c>
      <c r="AH993" s="1">
        <v>2128570.4</v>
      </c>
      <c r="AI993" s="16">
        <f t="shared" si="60"/>
        <v>5.419178082191781</v>
      </c>
      <c r="AJ993" s="16">
        <f t="shared" si="62"/>
        <v>7.0027397260273974</v>
      </c>
      <c r="AK993" s="19">
        <v>9.5000000000000001E-2</v>
      </c>
      <c r="AL993" s="16">
        <f t="shared" si="61"/>
        <v>5.419178082191781</v>
      </c>
      <c r="AM993" s="16">
        <f t="shared" si="63"/>
        <v>7.0027397260273974</v>
      </c>
      <c r="AN993" s="19">
        <v>9.5000000000000001E-2</v>
      </c>
      <c r="AO993" t="s">
        <v>721</v>
      </c>
      <c r="AP993" t="s">
        <v>722</v>
      </c>
      <c r="AQ993" s="20">
        <v>46234</v>
      </c>
    </row>
    <row r="994" spans="1:43" x14ac:dyDescent="0.3">
      <c r="A994" t="s">
        <v>2293</v>
      </c>
      <c r="B994" t="s">
        <v>2294</v>
      </c>
      <c r="C994">
        <v>1</v>
      </c>
      <c r="D994" t="s">
        <v>255</v>
      </c>
      <c r="E994" t="s">
        <v>716</v>
      </c>
      <c r="F994" t="s">
        <v>717</v>
      </c>
      <c r="G994" t="s">
        <v>220</v>
      </c>
      <c r="H994" t="s">
        <v>218</v>
      </c>
      <c r="I994" t="s">
        <v>210</v>
      </c>
      <c r="J994" t="s">
        <v>718</v>
      </c>
      <c r="K994" t="s">
        <v>2295</v>
      </c>
      <c r="L994" t="s">
        <v>719</v>
      </c>
      <c r="M994" t="s">
        <v>720</v>
      </c>
      <c r="N994">
        <v>1</v>
      </c>
      <c r="O994">
        <v>1</v>
      </c>
      <c r="P994">
        <v>1</v>
      </c>
      <c r="Q994">
        <v>0</v>
      </c>
      <c r="R994">
        <v>0</v>
      </c>
      <c r="S994">
        <v>1</v>
      </c>
      <c r="T994">
        <v>1</v>
      </c>
      <c r="U994">
        <v>1</v>
      </c>
      <c r="V994">
        <v>0</v>
      </c>
      <c r="W994" s="1">
        <v>1302030.05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1302030.05</v>
      </c>
      <c r="AF994" s="17">
        <v>45656</v>
      </c>
      <c r="AG994" s="17">
        <v>48212</v>
      </c>
      <c r="AH994" s="1">
        <v>1302030.05</v>
      </c>
      <c r="AI994" s="16">
        <f t="shared" si="60"/>
        <v>5.419178082191781</v>
      </c>
      <c r="AJ994" s="16">
        <f t="shared" si="62"/>
        <v>7.0027397260273974</v>
      </c>
      <c r="AK994" s="19">
        <v>9.5000000000000001E-2</v>
      </c>
      <c r="AL994" s="16">
        <f t="shared" si="61"/>
        <v>5.419178082191781</v>
      </c>
      <c r="AM994" s="16">
        <f t="shared" si="63"/>
        <v>7.0027397260273974</v>
      </c>
      <c r="AN994" s="19">
        <v>9.5000000000000001E-2</v>
      </c>
      <c r="AO994" t="s">
        <v>721</v>
      </c>
      <c r="AP994" t="s">
        <v>722</v>
      </c>
      <c r="AQ994" s="20">
        <v>46234</v>
      </c>
    </row>
    <row r="995" spans="1:43" x14ac:dyDescent="0.3">
      <c r="A995" t="s">
        <v>2296</v>
      </c>
      <c r="B995" t="s">
        <v>2297</v>
      </c>
      <c r="C995">
        <v>1</v>
      </c>
      <c r="D995" t="s">
        <v>255</v>
      </c>
      <c r="E995" t="s">
        <v>716</v>
      </c>
      <c r="F995" t="s">
        <v>717</v>
      </c>
      <c r="G995" t="s">
        <v>220</v>
      </c>
      <c r="H995" t="s">
        <v>218</v>
      </c>
      <c r="I995" t="s">
        <v>210</v>
      </c>
      <c r="J995" t="s">
        <v>718</v>
      </c>
      <c r="K995" t="s">
        <v>2298</v>
      </c>
      <c r="L995" t="s">
        <v>719</v>
      </c>
      <c r="M995" t="s">
        <v>720</v>
      </c>
      <c r="N995">
        <v>1</v>
      </c>
      <c r="O995">
        <v>1</v>
      </c>
      <c r="P995">
        <v>1</v>
      </c>
      <c r="Q995">
        <v>0</v>
      </c>
      <c r="R995">
        <v>0</v>
      </c>
      <c r="S995">
        <v>1</v>
      </c>
      <c r="T995">
        <v>1</v>
      </c>
      <c r="U995">
        <v>1</v>
      </c>
      <c r="V995">
        <v>0</v>
      </c>
      <c r="W995" s="1">
        <v>1399235.53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1399235.53</v>
      </c>
      <c r="AF995" s="17">
        <v>45656</v>
      </c>
      <c r="AG995" s="17">
        <v>48212</v>
      </c>
      <c r="AH995" s="1">
        <v>2065011.29</v>
      </c>
      <c r="AI995" s="16">
        <f t="shared" si="60"/>
        <v>5.419178082191781</v>
      </c>
      <c r="AJ995" s="16">
        <f t="shared" si="62"/>
        <v>7.0027397260273974</v>
      </c>
      <c r="AK995" s="19">
        <v>9.5000000000000001E-2</v>
      </c>
      <c r="AL995" s="16">
        <f t="shared" si="61"/>
        <v>5.419178082191781</v>
      </c>
      <c r="AM995" s="16">
        <f t="shared" si="63"/>
        <v>7.0027397260273974</v>
      </c>
      <c r="AN995" s="19">
        <v>9.5000000000000001E-2</v>
      </c>
      <c r="AO995" t="s">
        <v>721</v>
      </c>
      <c r="AP995" t="s">
        <v>722</v>
      </c>
      <c r="AQ995" s="20">
        <v>46234</v>
      </c>
    </row>
    <row r="996" spans="1:43" x14ac:dyDescent="0.3">
      <c r="A996" t="s">
        <v>2299</v>
      </c>
      <c r="B996" t="s">
        <v>2300</v>
      </c>
      <c r="C996">
        <v>1</v>
      </c>
      <c r="D996" t="s">
        <v>255</v>
      </c>
      <c r="E996" t="s">
        <v>716</v>
      </c>
      <c r="F996" t="s">
        <v>717</v>
      </c>
      <c r="G996" t="s">
        <v>220</v>
      </c>
      <c r="H996" t="s">
        <v>218</v>
      </c>
      <c r="I996" t="s">
        <v>210</v>
      </c>
      <c r="J996" t="s">
        <v>718</v>
      </c>
      <c r="K996" t="s">
        <v>2301</v>
      </c>
      <c r="L996" t="s">
        <v>719</v>
      </c>
      <c r="M996" t="s">
        <v>720</v>
      </c>
      <c r="N996">
        <v>1</v>
      </c>
      <c r="O996">
        <v>1</v>
      </c>
      <c r="P996">
        <v>1</v>
      </c>
      <c r="Q996">
        <v>0</v>
      </c>
      <c r="R996">
        <v>0</v>
      </c>
      <c r="S996">
        <v>1</v>
      </c>
      <c r="T996">
        <v>1</v>
      </c>
      <c r="U996">
        <v>1</v>
      </c>
      <c r="V996">
        <v>0</v>
      </c>
      <c r="W996" s="1">
        <v>2128570.4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2128570.4</v>
      </c>
      <c r="AF996" s="17">
        <v>45656</v>
      </c>
      <c r="AG996" s="17">
        <v>48212</v>
      </c>
      <c r="AH996" s="1">
        <v>2888776.29</v>
      </c>
      <c r="AI996" s="16">
        <f t="shared" si="60"/>
        <v>5.419178082191781</v>
      </c>
      <c r="AJ996" s="16">
        <f t="shared" si="62"/>
        <v>7.0027397260273974</v>
      </c>
      <c r="AK996" s="19">
        <v>9.5000000000000001E-2</v>
      </c>
      <c r="AL996" s="16">
        <f t="shared" si="61"/>
        <v>5.419178082191781</v>
      </c>
      <c r="AM996" s="16">
        <f t="shared" si="63"/>
        <v>7.0027397260273974</v>
      </c>
      <c r="AN996" s="19">
        <v>9.5000000000000001E-2</v>
      </c>
      <c r="AO996" t="s">
        <v>721</v>
      </c>
      <c r="AP996" t="s">
        <v>722</v>
      </c>
      <c r="AQ996" s="20">
        <v>46234</v>
      </c>
    </row>
    <row r="997" spans="1:43" x14ac:dyDescent="0.3">
      <c r="A997" t="s">
        <v>2302</v>
      </c>
      <c r="B997" t="s">
        <v>2303</v>
      </c>
      <c r="C997">
        <v>1</v>
      </c>
      <c r="D997" t="s">
        <v>255</v>
      </c>
      <c r="E997" t="s">
        <v>716</v>
      </c>
      <c r="F997" t="s">
        <v>717</v>
      </c>
      <c r="G997" t="s">
        <v>220</v>
      </c>
      <c r="H997" t="s">
        <v>218</v>
      </c>
      <c r="I997" t="s">
        <v>210</v>
      </c>
      <c r="J997" t="s">
        <v>718</v>
      </c>
      <c r="K997" t="s">
        <v>2304</v>
      </c>
      <c r="L997" t="s">
        <v>719</v>
      </c>
      <c r="M997" t="s">
        <v>720</v>
      </c>
      <c r="N997">
        <v>1</v>
      </c>
      <c r="O997">
        <v>1</v>
      </c>
      <c r="P997">
        <v>1</v>
      </c>
      <c r="Q997">
        <v>0</v>
      </c>
      <c r="R997">
        <v>0</v>
      </c>
      <c r="S997">
        <v>1</v>
      </c>
      <c r="T997">
        <v>1</v>
      </c>
      <c r="U997">
        <v>1</v>
      </c>
      <c r="V997">
        <v>0</v>
      </c>
      <c r="W997" s="1">
        <v>579521.18999999994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579521.18999999994</v>
      </c>
      <c r="AF997" s="17">
        <v>45656</v>
      </c>
      <c r="AG997" s="17">
        <v>48212</v>
      </c>
      <c r="AH997" s="1">
        <v>6363049.2300000004</v>
      </c>
      <c r="AI997" s="16">
        <f t="shared" si="60"/>
        <v>5.419178082191781</v>
      </c>
      <c r="AJ997" s="16">
        <f t="shared" si="62"/>
        <v>7.0027397260273974</v>
      </c>
      <c r="AK997" s="19">
        <v>9.5000000000000001E-2</v>
      </c>
      <c r="AL997" s="16">
        <f t="shared" si="61"/>
        <v>5.419178082191781</v>
      </c>
      <c r="AM997" s="16">
        <f t="shared" si="63"/>
        <v>7.0027397260273974</v>
      </c>
      <c r="AN997" s="19">
        <v>9.5000000000000001E-2</v>
      </c>
      <c r="AO997" t="s">
        <v>721</v>
      </c>
      <c r="AP997" t="s">
        <v>722</v>
      </c>
      <c r="AQ997" s="20">
        <v>46234</v>
      </c>
    </row>
    <row r="998" spans="1:43" x14ac:dyDescent="0.3">
      <c r="A998" t="s">
        <v>2305</v>
      </c>
      <c r="B998" t="s">
        <v>2306</v>
      </c>
      <c r="C998">
        <v>1</v>
      </c>
      <c r="D998" t="s">
        <v>255</v>
      </c>
      <c r="E998" t="s">
        <v>716</v>
      </c>
      <c r="F998" t="s">
        <v>717</v>
      </c>
      <c r="G998" t="s">
        <v>220</v>
      </c>
      <c r="H998" t="s">
        <v>218</v>
      </c>
      <c r="I998" t="s">
        <v>210</v>
      </c>
      <c r="J998" t="s">
        <v>718</v>
      </c>
      <c r="K998" t="s">
        <v>2307</v>
      </c>
      <c r="L998" t="s">
        <v>719</v>
      </c>
      <c r="M998" t="s">
        <v>720</v>
      </c>
      <c r="N998">
        <v>1</v>
      </c>
      <c r="O998">
        <v>1</v>
      </c>
      <c r="P998">
        <v>1</v>
      </c>
      <c r="Q998">
        <v>0</v>
      </c>
      <c r="R998">
        <v>0</v>
      </c>
      <c r="S998">
        <v>1</v>
      </c>
      <c r="T998">
        <v>1</v>
      </c>
      <c r="U998">
        <v>1</v>
      </c>
      <c r="V998">
        <v>0</v>
      </c>
      <c r="W998" s="1">
        <v>1207065.28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1207065.28</v>
      </c>
      <c r="AF998" s="17">
        <v>45656</v>
      </c>
      <c r="AG998" s="17">
        <v>48212</v>
      </c>
      <c r="AH998" s="1">
        <v>1207065.28</v>
      </c>
      <c r="AI998" s="16">
        <f t="shared" si="60"/>
        <v>5.419178082191781</v>
      </c>
      <c r="AJ998" s="16">
        <f t="shared" si="62"/>
        <v>7.0027397260273974</v>
      </c>
      <c r="AK998" s="19">
        <v>9.5000000000000001E-2</v>
      </c>
      <c r="AL998" s="16">
        <f t="shared" si="61"/>
        <v>5.419178082191781</v>
      </c>
      <c r="AM998" s="16">
        <f t="shared" si="63"/>
        <v>7.0027397260273974</v>
      </c>
      <c r="AN998" s="19">
        <v>9.5000000000000001E-2</v>
      </c>
      <c r="AO998" t="s">
        <v>721</v>
      </c>
      <c r="AP998" t="s">
        <v>722</v>
      </c>
      <c r="AQ998" s="20">
        <v>46234</v>
      </c>
    </row>
    <row r="999" spans="1:43" x14ac:dyDescent="0.3">
      <c r="A999" t="s">
        <v>2308</v>
      </c>
      <c r="B999" t="s">
        <v>2309</v>
      </c>
      <c r="C999">
        <v>1</v>
      </c>
      <c r="D999" t="s">
        <v>255</v>
      </c>
      <c r="E999" t="s">
        <v>716</v>
      </c>
      <c r="F999" t="s">
        <v>717</v>
      </c>
      <c r="G999" t="s">
        <v>220</v>
      </c>
      <c r="H999" t="s">
        <v>218</v>
      </c>
      <c r="I999" t="s">
        <v>210</v>
      </c>
      <c r="J999" t="s">
        <v>718</v>
      </c>
      <c r="K999" t="s">
        <v>2310</v>
      </c>
      <c r="L999" t="s">
        <v>719</v>
      </c>
      <c r="M999" t="s">
        <v>720</v>
      </c>
      <c r="N999">
        <v>1</v>
      </c>
      <c r="O999">
        <v>1</v>
      </c>
      <c r="P999">
        <v>1</v>
      </c>
      <c r="Q999">
        <v>0</v>
      </c>
      <c r="R999">
        <v>0</v>
      </c>
      <c r="S999">
        <v>1</v>
      </c>
      <c r="T999">
        <v>1</v>
      </c>
      <c r="U999">
        <v>1</v>
      </c>
      <c r="V999">
        <v>0</v>
      </c>
      <c r="W999" s="1">
        <v>477863.58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477863.58</v>
      </c>
      <c r="AF999" s="17">
        <v>45656</v>
      </c>
      <c r="AG999" s="17">
        <v>48212</v>
      </c>
      <c r="AH999" s="1">
        <v>1896427.15</v>
      </c>
      <c r="AI999" s="16">
        <f t="shared" si="60"/>
        <v>5.419178082191781</v>
      </c>
      <c r="AJ999" s="16">
        <f t="shared" si="62"/>
        <v>7.0027397260273974</v>
      </c>
      <c r="AK999" s="19">
        <v>9.5000000000000001E-2</v>
      </c>
      <c r="AL999" s="16">
        <f t="shared" si="61"/>
        <v>5.419178082191781</v>
      </c>
      <c r="AM999" s="16">
        <f t="shared" si="63"/>
        <v>7.0027397260273974</v>
      </c>
      <c r="AN999" s="19">
        <v>9.5000000000000001E-2</v>
      </c>
      <c r="AO999" t="s">
        <v>721</v>
      </c>
      <c r="AP999" t="s">
        <v>722</v>
      </c>
      <c r="AQ999" s="20">
        <v>46234</v>
      </c>
    </row>
    <row r="1000" spans="1:43" x14ac:dyDescent="0.3">
      <c r="A1000" t="s">
        <v>2311</v>
      </c>
      <c r="B1000" t="s">
        <v>2312</v>
      </c>
      <c r="C1000">
        <v>1</v>
      </c>
      <c r="D1000" t="s">
        <v>255</v>
      </c>
      <c r="E1000" t="s">
        <v>716</v>
      </c>
      <c r="F1000" t="s">
        <v>717</v>
      </c>
      <c r="G1000" t="s">
        <v>220</v>
      </c>
      <c r="H1000" t="s">
        <v>218</v>
      </c>
      <c r="I1000" t="s">
        <v>210</v>
      </c>
      <c r="J1000" t="s">
        <v>718</v>
      </c>
      <c r="K1000" t="s">
        <v>2313</v>
      </c>
      <c r="L1000" t="s">
        <v>719</v>
      </c>
      <c r="M1000" t="s">
        <v>720</v>
      </c>
      <c r="N1000">
        <v>1</v>
      </c>
      <c r="O1000">
        <v>1</v>
      </c>
      <c r="P1000">
        <v>1</v>
      </c>
      <c r="Q1000">
        <v>0</v>
      </c>
      <c r="R1000">
        <v>0</v>
      </c>
      <c r="S1000">
        <v>1</v>
      </c>
      <c r="T1000">
        <v>1</v>
      </c>
      <c r="U1000">
        <v>1</v>
      </c>
      <c r="V1000">
        <v>0</v>
      </c>
      <c r="W1000" s="1">
        <v>4374835.57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4374835.57</v>
      </c>
      <c r="AF1000" s="17">
        <v>45656</v>
      </c>
      <c r="AG1000" s="17">
        <v>48212</v>
      </c>
      <c r="AH1000" s="1">
        <v>4374835.57</v>
      </c>
      <c r="AI1000" s="16">
        <f t="shared" si="60"/>
        <v>5.419178082191781</v>
      </c>
      <c r="AJ1000" s="16">
        <f t="shared" si="62"/>
        <v>7.0027397260273974</v>
      </c>
      <c r="AK1000" s="19">
        <v>9.5000000000000001E-2</v>
      </c>
      <c r="AL1000" s="16">
        <f t="shared" si="61"/>
        <v>5.419178082191781</v>
      </c>
      <c r="AM1000" s="16">
        <f t="shared" si="63"/>
        <v>7.0027397260273974</v>
      </c>
      <c r="AN1000" s="19">
        <v>9.5000000000000001E-2</v>
      </c>
      <c r="AO1000" t="s">
        <v>721</v>
      </c>
      <c r="AP1000" t="s">
        <v>722</v>
      </c>
      <c r="AQ1000" s="20">
        <v>46234</v>
      </c>
    </row>
    <row r="1001" spans="1:43" x14ac:dyDescent="0.3">
      <c r="A1001" t="s">
        <v>2314</v>
      </c>
      <c r="B1001" t="s">
        <v>2315</v>
      </c>
      <c r="C1001">
        <v>1</v>
      </c>
      <c r="D1001" t="s">
        <v>255</v>
      </c>
      <c r="E1001" t="s">
        <v>716</v>
      </c>
      <c r="F1001" t="s">
        <v>717</v>
      </c>
      <c r="G1001" t="s">
        <v>220</v>
      </c>
      <c r="H1001" t="s">
        <v>218</v>
      </c>
      <c r="I1001" t="s">
        <v>210</v>
      </c>
      <c r="J1001" t="s">
        <v>718</v>
      </c>
      <c r="K1001" t="s">
        <v>2316</v>
      </c>
      <c r="L1001" t="s">
        <v>719</v>
      </c>
      <c r="M1001" t="s">
        <v>720</v>
      </c>
      <c r="N1001">
        <v>1</v>
      </c>
      <c r="O1001">
        <v>1</v>
      </c>
      <c r="P1001">
        <v>1</v>
      </c>
      <c r="Q1001">
        <v>0</v>
      </c>
      <c r="R1001">
        <v>0</v>
      </c>
      <c r="S1001">
        <v>1</v>
      </c>
      <c r="T1001">
        <v>1</v>
      </c>
      <c r="U1001">
        <v>1</v>
      </c>
      <c r="V1001">
        <v>0</v>
      </c>
      <c r="W1001" s="1">
        <v>2201188.2000000002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2201188.2000000002</v>
      </c>
      <c r="AF1001" s="17">
        <v>45656</v>
      </c>
      <c r="AG1001" s="17">
        <v>48212</v>
      </c>
      <c r="AH1001" s="1">
        <v>2201188.2000000002</v>
      </c>
      <c r="AI1001" s="16">
        <f t="shared" si="60"/>
        <v>5.419178082191781</v>
      </c>
      <c r="AJ1001" s="16">
        <f t="shared" si="62"/>
        <v>7.0027397260273974</v>
      </c>
      <c r="AK1001" s="19">
        <v>9.5000000000000001E-2</v>
      </c>
      <c r="AL1001" s="16">
        <f t="shared" si="61"/>
        <v>5.419178082191781</v>
      </c>
      <c r="AM1001" s="16">
        <f t="shared" si="63"/>
        <v>7.0027397260273974</v>
      </c>
      <c r="AN1001" s="19">
        <v>9.5000000000000001E-2</v>
      </c>
      <c r="AO1001" t="s">
        <v>721</v>
      </c>
      <c r="AP1001" t="s">
        <v>722</v>
      </c>
      <c r="AQ1001" s="20">
        <v>46234</v>
      </c>
    </row>
    <row r="1002" spans="1:43" x14ac:dyDescent="0.3">
      <c r="A1002" t="s">
        <v>2317</v>
      </c>
      <c r="B1002" t="s">
        <v>2318</v>
      </c>
      <c r="C1002">
        <v>1</v>
      </c>
      <c r="D1002" t="s">
        <v>255</v>
      </c>
      <c r="E1002" t="s">
        <v>716</v>
      </c>
      <c r="F1002" t="s">
        <v>717</v>
      </c>
      <c r="G1002" t="s">
        <v>220</v>
      </c>
      <c r="H1002" t="s">
        <v>218</v>
      </c>
      <c r="I1002" t="s">
        <v>210</v>
      </c>
      <c r="J1002" t="s">
        <v>718</v>
      </c>
      <c r="K1002" t="s">
        <v>2319</v>
      </c>
      <c r="L1002" t="s">
        <v>719</v>
      </c>
      <c r="M1002" t="s">
        <v>720</v>
      </c>
      <c r="N1002">
        <v>1</v>
      </c>
      <c r="O1002">
        <v>1</v>
      </c>
      <c r="P1002">
        <v>1</v>
      </c>
      <c r="Q1002">
        <v>0</v>
      </c>
      <c r="R1002">
        <v>0</v>
      </c>
      <c r="S1002">
        <v>1</v>
      </c>
      <c r="T1002">
        <v>1</v>
      </c>
      <c r="U1002">
        <v>1</v>
      </c>
      <c r="V1002">
        <v>0</v>
      </c>
      <c r="W1002" s="1">
        <v>563185.93999999994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563185.93999999994</v>
      </c>
      <c r="AF1002" s="17">
        <v>45656</v>
      </c>
      <c r="AG1002" s="17">
        <v>48212</v>
      </c>
      <c r="AH1002" s="1">
        <v>563185.93999999994</v>
      </c>
      <c r="AI1002" s="16">
        <f t="shared" si="60"/>
        <v>5.419178082191781</v>
      </c>
      <c r="AJ1002" s="16">
        <f t="shared" si="62"/>
        <v>7.0027397260273974</v>
      </c>
      <c r="AK1002" s="19">
        <v>9.5000000000000001E-2</v>
      </c>
      <c r="AL1002" s="16">
        <f t="shared" si="61"/>
        <v>5.419178082191781</v>
      </c>
      <c r="AM1002" s="16">
        <f t="shared" si="63"/>
        <v>7.0027397260273974</v>
      </c>
      <c r="AN1002" s="19">
        <v>9.5000000000000001E-2</v>
      </c>
      <c r="AO1002" t="s">
        <v>721</v>
      </c>
      <c r="AP1002" t="s">
        <v>722</v>
      </c>
      <c r="AQ1002" s="20">
        <v>46234</v>
      </c>
    </row>
    <row r="1003" spans="1:43" x14ac:dyDescent="0.3">
      <c r="A1003" t="s">
        <v>2320</v>
      </c>
      <c r="B1003" t="s">
        <v>2321</v>
      </c>
      <c r="C1003">
        <v>1</v>
      </c>
      <c r="D1003" t="s">
        <v>255</v>
      </c>
      <c r="E1003" t="s">
        <v>716</v>
      </c>
      <c r="F1003" t="s">
        <v>717</v>
      </c>
      <c r="G1003" t="s">
        <v>220</v>
      </c>
      <c r="H1003" t="s">
        <v>218</v>
      </c>
      <c r="I1003" t="s">
        <v>210</v>
      </c>
      <c r="J1003" t="s">
        <v>718</v>
      </c>
      <c r="K1003" t="s">
        <v>2322</v>
      </c>
      <c r="L1003" t="s">
        <v>719</v>
      </c>
      <c r="M1003" t="s">
        <v>720</v>
      </c>
      <c r="N1003">
        <v>1</v>
      </c>
      <c r="O1003">
        <v>1</v>
      </c>
      <c r="P1003">
        <v>1</v>
      </c>
      <c r="Q1003">
        <v>0</v>
      </c>
      <c r="R1003">
        <v>0</v>
      </c>
      <c r="S1003">
        <v>1</v>
      </c>
      <c r="T1003">
        <v>1</v>
      </c>
      <c r="U1003">
        <v>1</v>
      </c>
      <c r="V1003">
        <v>0</v>
      </c>
      <c r="W1003" s="1">
        <v>619496.68000000005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619496.68000000005</v>
      </c>
      <c r="AF1003" s="17">
        <v>45656</v>
      </c>
      <c r="AG1003" s="17">
        <v>48212</v>
      </c>
      <c r="AH1003" s="1">
        <v>619496.68000000005</v>
      </c>
      <c r="AI1003" s="16">
        <f t="shared" si="60"/>
        <v>5.419178082191781</v>
      </c>
      <c r="AJ1003" s="16">
        <f t="shared" si="62"/>
        <v>7.0027397260273974</v>
      </c>
      <c r="AK1003" s="19">
        <v>9.5000000000000001E-2</v>
      </c>
      <c r="AL1003" s="16">
        <f t="shared" si="61"/>
        <v>5.419178082191781</v>
      </c>
      <c r="AM1003" s="16">
        <f t="shared" si="63"/>
        <v>7.0027397260273974</v>
      </c>
      <c r="AN1003" s="19">
        <v>9.5000000000000001E-2</v>
      </c>
      <c r="AO1003" t="s">
        <v>721</v>
      </c>
      <c r="AP1003" t="s">
        <v>722</v>
      </c>
      <c r="AQ1003" s="20">
        <v>46234</v>
      </c>
    </row>
    <row r="1004" spans="1:43" x14ac:dyDescent="0.3">
      <c r="A1004" t="s">
        <v>2323</v>
      </c>
      <c r="B1004" t="s">
        <v>2324</v>
      </c>
      <c r="C1004">
        <v>1</v>
      </c>
      <c r="D1004" t="s">
        <v>255</v>
      </c>
      <c r="E1004" t="s">
        <v>716</v>
      </c>
      <c r="F1004" t="s">
        <v>717</v>
      </c>
      <c r="G1004" t="s">
        <v>220</v>
      </c>
      <c r="H1004" t="s">
        <v>218</v>
      </c>
      <c r="I1004" t="s">
        <v>210</v>
      </c>
      <c r="J1004" t="s">
        <v>718</v>
      </c>
      <c r="K1004" t="s">
        <v>2325</v>
      </c>
      <c r="L1004" t="s">
        <v>719</v>
      </c>
      <c r="M1004" t="s">
        <v>720</v>
      </c>
      <c r="N1004">
        <v>1</v>
      </c>
      <c r="O1004">
        <v>1</v>
      </c>
      <c r="P1004">
        <v>1</v>
      </c>
      <c r="Q1004">
        <v>0</v>
      </c>
      <c r="R1004">
        <v>0</v>
      </c>
      <c r="S1004">
        <v>1</v>
      </c>
      <c r="T1004">
        <v>1</v>
      </c>
      <c r="U1004">
        <v>1</v>
      </c>
      <c r="V1004">
        <v>0</v>
      </c>
      <c r="W1004" s="1">
        <v>454230.63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454230.63</v>
      </c>
      <c r="AF1004" s="17">
        <v>45656</v>
      </c>
      <c r="AG1004" s="17">
        <v>48212</v>
      </c>
      <c r="AH1004" s="1">
        <v>454230.63</v>
      </c>
      <c r="AI1004" s="16">
        <f t="shared" si="60"/>
        <v>5.419178082191781</v>
      </c>
      <c r="AJ1004" s="16">
        <f t="shared" si="62"/>
        <v>7.0027397260273974</v>
      </c>
      <c r="AK1004" s="19">
        <v>9.7500000000000003E-2</v>
      </c>
      <c r="AL1004" s="16">
        <f t="shared" si="61"/>
        <v>5.419178082191781</v>
      </c>
      <c r="AM1004" s="16">
        <f t="shared" si="63"/>
        <v>7.0027397260273974</v>
      </c>
      <c r="AN1004" s="19">
        <v>9.7500000000000003E-2</v>
      </c>
      <c r="AO1004" t="s">
        <v>721</v>
      </c>
      <c r="AP1004" t="s">
        <v>722</v>
      </c>
      <c r="AQ1004" s="20">
        <v>46234</v>
      </c>
    </row>
    <row r="1005" spans="1:43" x14ac:dyDescent="0.3">
      <c r="A1005" t="s">
        <v>2326</v>
      </c>
      <c r="B1005" t="s">
        <v>2327</v>
      </c>
      <c r="C1005">
        <v>1</v>
      </c>
      <c r="D1005" t="s">
        <v>255</v>
      </c>
      <c r="E1005" t="s">
        <v>716</v>
      </c>
      <c r="F1005" t="s">
        <v>717</v>
      </c>
      <c r="G1005" t="s">
        <v>220</v>
      </c>
      <c r="H1005" t="s">
        <v>218</v>
      </c>
      <c r="I1005" t="s">
        <v>210</v>
      </c>
      <c r="J1005" t="s">
        <v>718</v>
      </c>
      <c r="K1005" t="s">
        <v>2328</v>
      </c>
      <c r="L1005" t="s">
        <v>719</v>
      </c>
      <c r="M1005" t="s">
        <v>720</v>
      </c>
      <c r="N1005">
        <v>1</v>
      </c>
      <c r="O1005">
        <v>1</v>
      </c>
      <c r="P1005">
        <v>1</v>
      </c>
      <c r="Q1005">
        <v>0</v>
      </c>
      <c r="R1005">
        <v>0</v>
      </c>
      <c r="S1005">
        <v>1</v>
      </c>
      <c r="T1005">
        <v>1</v>
      </c>
      <c r="U1005">
        <v>1</v>
      </c>
      <c r="V1005">
        <v>0</v>
      </c>
      <c r="W1005" s="1">
        <v>2065011.29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2065011.29</v>
      </c>
      <c r="AF1005" s="17">
        <v>45656</v>
      </c>
      <c r="AG1005" s="17">
        <v>48212</v>
      </c>
      <c r="AH1005" s="1">
        <v>2065011.29</v>
      </c>
      <c r="AI1005" s="16">
        <f t="shared" si="60"/>
        <v>5.419178082191781</v>
      </c>
      <c r="AJ1005" s="16">
        <f t="shared" si="62"/>
        <v>7.0027397260273974</v>
      </c>
      <c r="AK1005" s="19">
        <v>9.7500000000000003E-2</v>
      </c>
      <c r="AL1005" s="16">
        <f t="shared" si="61"/>
        <v>5.419178082191781</v>
      </c>
      <c r="AM1005" s="16">
        <f t="shared" si="63"/>
        <v>7.0027397260273974</v>
      </c>
      <c r="AN1005" s="19">
        <v>9.7500000000000003E-2</v>
      </c>
      <c r="AO1005" t="s">
        <v>721</v>
      </c>
      <c r="AP1005" t="s">
        <v>722</v>
      </c>
      <c r="AQ1005" s="20">
        <v>46234</v>
      </c>
    </row>
    <row r="1006" spans="1:43" x14ac:dyDescent="0.3">
      <c r="A1006" t="s">
        <v>2329</v>
      </c>
      <c r="B1006" t="s">
        <v>2330</v>
      </c>
      <c r="C1006">
        <v>1</v>
      </c>
      <c r="D1006" t="s">
        <v>255</v>
      </c>
      <c r="E1006" t="s">
        <v>716</v>
      </c>
      <c r="F1006" t="s">
        <v>717</v>
      </c>
      <c r="G1006" t="s">
        <v>220</v>
      </c>
      <c r="H1006" t="s">
        <v>218</v>
      </c>
      <c r="I1006" t="s">
        <v>210</v>
      </c>
      <c r="J1006" t="s">
        <v>718</v>
      </c>
      <c r="K1006" t="s">
        <v>2331</v>
      </c>
      <c r="L1006" t="s">
        <v>719</v>
      </c>
      <c r="M1006" t="s">
        <v>720</v>
      </c>
      <c r="N1006">
        <v>1</v>
      </c>
      <c r="O1006">
        <v>1</v>
      </c>
      <c r="P1006">
        <v>1</v>
      </c>
      <c r="Q1006">
        <v>0</v>
      </c>
      <c r="R1006">
        <v>0</v>
      </c>
      <c r="S1006">
        <v>1</v>
      </c>
      <c r="T1006">
        <v>1</v>
      </c>
      <c r="U1006">
        <v>1</v>
      </c>
      <c r="V1006">
        <v>0</v>
      </c>
      <c r="W1006" s="1">
        <v>417763.9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417763.9</v>
      </c>
      <c r="AF1006" s="17">
        <v>45656</v>
      </c>
      <c r="AG1006" s="17">
        <v>48212</v>
      </c>
      <c r="AH1006" s="1">
        <v>417763.9</v>
      </c>
      <c r="AI1006" s="16">
        <f t="shared" si="60"/>
        <v>5.419178082191781</v>
      </c>
      <c r="AJ1006" s="16">
        <f t="shared" si="62"/>
        <v>7.0027397260273974</v>
      </c>
      <c r="AK1006" s="19">
        <v>9.7500000000000003E-2</v>
      </c>
      <c r="AL1006" s="16">
        <f t="shared" si="61"/>
        <v>5.419178082191781</v>
      </c>
      <c r="AM1006" s="16">
        <f t="shared" si="63"/>
        <v>7.0027397260273974</v>
      </c>
      <c r="AN1006" s="19">
        <v>9.7500000000000003E-2</v>
      </c>
      <c r="AO1006" t="s">
        <v>721</v>
      </c>
      <c r="AP1006" t="s">
        <v>722</v>
      </c>
      <c r="AQ1006" s="20">
        <v>46234</v>
      </c>
    </row>
    <row r="1007" spans="1:43" x14ac:dyDescent="0.3">
      <c r="A1007" t="s">
        <v>2332</v>
      </c>
      <c r="B1007" t="s">
        <v>2333</v>
      </c>
      <c r="C1007">
        <v>1</v>
      </c>
      <c r="D1007" t="s">
        <v>255</v>
      </c>
      <c r="E1007" t="s">
        <v>716</v>
      </c>
      <c r="F1007" t="s">
        <v>717</v>
      </c>
      <c r="G1007" t="s">
        <v>213</v>
      </c>
      <c r="H1007" t="s">
        <v>214</v>
      </c>
      <c r="I1007" t="s">
        <v>724</v>
      </c>
      <c r="J1007" t="s">
        <v>725</v>
      </c>
      <c r="K1007" t="s">
        <v>726</v>
      </c>
      <c r="L1007" t="s">
        <v>719</v>
      </c>
      <c r="M1007" t="s">
        <v>720</v>
      </c>
      <c r="N1007">
        <v>1</v>
      </c>
      <c r="O1007">
        <v>1</v>
      </c>
      <c r="P1007">
        <v>1</v>
      </c>
      <c r="Q1007">
        <v>1</v>
      </c>
      <c r="R1007">
        <v>1</v>
      </c>
      <c r="S1007">
        <v>1</v>
      </c>
      <c r="T1007">
        <v>0</v>
      </c>
      <c r="U1007">
        <v>0</v>
      </c>
      <c r="V1007">
        <v>0</v>
      </c>
      <c r="W1007" s="1">
        <v>9000000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9000000</v>
      </c>
      <c r="AF1007" s="17">
        <v>45623</v>
      </c>
      <c r="AG1007" s="17">
        <v>46718</v>
      </c>
      <c r="AH1007" s="1">
        <v>9000000</v>
      </c>
      <c r="AI1007" s="16">
        <f t="shared" si="60"/>
        <v>1.3260273972602741</v>
      </c>
      <c r="AJ1007" s="16">
        <f t="shared" si="62"/>
        <v>3</v>
      </c>
      <c r="AK1007" s="19">
        <v>8.7499999999999994E-2</v>
      </c>
      <c r="AL1007" s="16">
        <f t="shared" si="61"/>
        <v>1.3260273972602741</v>
      </c>
      <c r="AM1007" s="16">
        <f t="shared" si="63"/>
        <v>3</v>
      </c>
      <c r="AN1007" s="19">
        <v>8.7499999999999994E-2</v>
      </c>
      <c r="AO1007" t="s">
        <v>721</v>
      </c>
      <c r="AP1007" t="s">
        <v>722</v>
      </c>
      <c r="AQ1007" s="20">
        <v>46234</v>
      </c>
    </row>
    <row r="1008" spans="1:43" x14ac:dyDescent="0.3">
      <c r="A1008" t="s">
        <v>2334</v>
      </c>
      <c r="B1008" t="s">
        <v>2335</v>
      </c>
      <c r="C1008">
        <v>1</v>
      </c>
      <c r="D1008" t="s">
        <v>255</v>
      </c>
      <c r="E1008" t="s">
        <v>716</v>
      </c>
      <c r="F1008" t="s">
        <v>717</v>
      </c>
      <c r="G1008" t="s">
        <v>213</v>
      </c>
      <c r="H1008" t="s">
        <v>214</v>
      </c>
      <c r="I1008" t="s">
        <v>724</v>
      </c>
      <c r="J1008" t="s">
        <v>725</v>
      </c>
      <c r="K1008" t="s">
        <v>726</v>
      </c>
      <c r="L1008" t="s">
        <v>719</v>
      </c>
      <c r="M1008" t="s">
        <v>720</v>
      </c>
      <c r="N1008">
        <v>1</v>
      </c>
      <c r="O1008">
        <v>1</v>
      </c>
      <c r="P1008">
        <v>1</v>
      </c>
      <c r="Q1008">
        <v>1</v>
      </c>
      <c r="R1008">
        <v>1</v>
      </c>
      <c r="S1008">
        <v>1</v>
      </c>
      <c r="T1008">
        <v>0</v>
      </c>
      <c r="U1008">
        <v>0</v>
      </c>
      <c r="V1008">
        <v>0</v>
      </c>
      <c r="W1008" s="1">
        <v>6000000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6000000</v>
      </c>
      <c r="AF1008" s="17">
        <v>45623</v>
      </c>
      <c r="AG1008" s="17">
        <v>46718</v>
      </c>
      <c r="AH1008" s="1">
        <v>6000000</v>
      </c>
      <c r="AI1008" s="16">
        <f t="shared" si="60"/>
        <v>1.3260273972602741</v>
      </c>
      <c r="AJ1008" s="16">
        <f t="shared" si="62"/>
        <v>3</v>
      </c>
      <c r="AK1008" s="19">
        <v>8.7499999999999994E-2</v>
      </c>
      <c r="AL1008" s="16">
        <f t="shared" si="61"/>
        <v>1.3260273972602741</v>
      </c>
      <c r="AM1008" s="16">
        <f t="shared" si="63"/>
        <v>3</v>
      </c>
      <c r="AN1008" s="19">
        <v>8.7499999999999994E-2</v>
      </c>
      <c r="AO1008" t="s">
        <v>721</v>
      </c>
      <c r="AP1008" t="s">
        <v>722</v>
      </c>
      <c r="AQ1008" s="20">
        <v>46234</v>
      </c>
    </row>
    <row r="1009" spans="1:43" x14ac:dyDescent="0.3">
      <c r="A1009" t="s">
        <v>2336</v>
      </c>
      <c r="B1009" t="s">
        <v>2337</v>
      </c>
      <c r="C1009">
        <v>1</v>
      </c>
      <c r="D1009" t="s">
        <v>255</v>
      </c>
      <c r="E1009" t="s">
        <v>716</v>
      </c>
      <c r="F1009" t="s">
        <v>717</v>
      </c>
      <c r="G1009" t="s">
        <v>213</v>
      </c>
      <c r="H1009" t="s">
        <v>214</v>
      </c>
      <c r="I1009" t="s">
        <v>724</v>
      </c>
      <c r="J1009" t="s">
        <v>725</v>
      </c>
      <c r="K1009" t="s">
        <v>726</v>
      </c>
      <c r="L1009" t="s">
        <v>719</v>
      </c>
      <c r="M1009" t="s">
        <v>720</v>
      </c>
      <c r="N1009">
        <v>1</v>
      </c>
      <c r="O1009">
        <v>1</v>
      </c>
      <c r="P1009">
        <v>1</v>
      </c>
      <c r="Q1009">
        <v>1</v>
      </c>
      <c r="R1009">
        <v>1</v>
      </c>
      <c r="S1009">
        <v>1</v>
      </c>
      <c r="T1009">
        <v>0</v>
      </c>
      <c r="U1009">
        <v>0</v>
      </c>
      <c r="V1009">
        <v>0</v>
      </c>
      <c r="W1009" s="1">
        <v>7500000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7500000</v>
      </c>
      <c r="AF1009" s="17">
        <v>45623</v>
      </c>
      <c r="AG1009" s="17">
        <v>46718</v>
      </c>
      <c r="AH1009" s="1">
        <v>7500000</v>
      </c>
      <c r="AI1009" s="16">
        <f t="shared" si="60"/>
        <v>1.3260273972602741</v>
      </c>
      <c r="AJ1009" s="16">
        <f t="shared" si="62"/>
        <v>3</v>
      </c>
      <c r="AK1009" s="19">
        <v>8.7499999999999994E-2</v>
      </c>
      <c r="AL1009" s="16">
        <f t="shared" si="61"/>
        <v>1.3260273972602741</v>
      </c>
      <c r="AM1009" s="16">
        <f t="shared" si="63"/>
        <v>3</v>
      </c>
      <c r="AN1009" s="19">
        <v>8.7499999999999994E-2</v>
      </c>
      <c r="AO1009" t="s">
        <v>721</v>
      </c>
      <c r="AP1009" t="s">
        <v>722</v>
      </c>
      <c r="AQ1009" s="20">
        <v>46234</v>
      </c>
    </row>
    <row r="1010" spans="1:43" x14ac:dyDescent="0.3">
      <c r="A1010" t="s">
        <v>2338</v>
      </c>
      <c r="B1010" t="s">
        <v>2339</v>
      </c>
      <c r="C1010">
        <v>1</v>
      </c>
      <c r="D1010" t="s">
        <v>255</v>
      </c>
      <c r="E1010" t="s">
        <v>716</v>
      </c>
      <c r="F1010" t="s">
        <v>717</v>
      </c>
      <c r="G1010" t="s">
        <v>213</v>
      </c>
      <c r="H1010" t="s">
        <v>214</v>
      </c>
      <c r="I1010" t="s">
        <v>724</v>
      </c>
      <c r="J1010" t="s">
        <v>725</v>
      </c>
      <c r="K1010" t="s">
        <v>726</v>
      </c>
      <c r="L1010" t="s">
        <v>719</v>
      </c>
      <c r="M1010" t="s">
        <v>720</v>
      </c>
      <c r="N1010">
        <v>1</v>
      </c>
      <c r="O1010">
        <v>1</v>
      </c>
      <c r="P1010">
        <v>1</v>
      </c>
      <c r="Q1010">
        <v>1</v>
      </c>
      <c r="R1010">
        <v>1</v>
      </c>
      <c r="S1010">
        <v>1</v>
      </c>
      <c r="T1010">
        <v>0</v>
      </c>
      <c r="U1010">
        <v>0</v>
      </c>
      <c r="V1010">
        <v>0</v>
      </c>
      <c r="W1010" s="1">
        <v>25800000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25800000</v>
      </c>
      <c r="AF1010" s="17">
        <v>45623</v>
      </c>
      <c r="AG1010" s="17">
        <v>46718</v>
      </c>
      <c r="AH1010" s="1">
        <v>25800000</v>
      </c>
      <c r="AI1010" s="16">
        <f t="shared" si="60"/>
        <v>1.3260273972602741</v>
      </c>
      <c r="AJ1010" s="16">
        <f t="shared" si="62"/>
        <v>3</v>
      </c>
      <c r="AK1010" s="19">
        <v>8.7499999999999994E-2</v>
      </c>
      <c r="AL1010" s="16">
        <f t="shared" si="61"/>
        <v>1.3260273972602741</v>
      </c>
      <c r="AM1010" s="16">
        <f t="shared" si="63"/>
        <v>3</v>
      </c>
      <c r="AN1010" s="19">
        <v>8.7499999999999994E-2</v>
      </c>
      <c r="AO1010" t="s">
        <v>721</v>
      </c>
      <c r="AP1010" t="s">
        <v>722</v>
      </c>
      <c r="AQ1010" s="20">
        <v>46234</v>
      </c>
    </row>
    <row r="1011" spans="1:43" x14ac:dyDescent="0.3">
      <c r="A1011" t="s">
        <v>2340</v>
      </c>
      <c r="B1011" t="s">
        <v>2341</v>
      </c>
      <c r="C1011">
        <v>1</v>
      </c>
      <c r="D1011" t="s">
        <v>255</v>
      </c>
      <c r="E1011" t="s">
        <v>716</v>
      </c>
      <c r="F1011" t="s">
        <v>717</v>
      </c>
      <c r="G1011" t="s">
        <v>213</v>
      </c>
      <c r="H1011" t="s">
        <v>214</v>
      </c>
      <c r="I1011" t="s">
        <v>724</v>
      </c>
      <c r="J1011" t="s">
        <v>725</v>
      </c>
      <c r="K1011" t="s">
        <v>726</v>
      </c>
      <c r="L1011" t="s">
        <v>719</v>
      </c>
      <c r="M1011" t="s">
        <v>720</v>
      </c>
      <c r="N1011">
        <v>1</v>
      </c>
      <c r="O1011">
        <v>1</v>
      </c>
      <c r="P1011">
        <v>1</v>
      </c>
      <c r="Q1011">
        <v>1</v>
      </c>
      <c r="R1011">
        <v>1</v>
      </c>
      <c r="S1011">
        <v>1</v>
      </c>
      <c r="T1011">
        <v>0</v>
      </c>
      <c r="U1011">
        <v>0</v>
      </c>
      <c r="V1011">
        <v>0</v>
      </c>
      <c r="W1011" s="1">
        <v>17200000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17200000</v>
      </c>
      <c r="AF1011" s="17">
        <v>45623</v>
      </c>
      <c r="AG1011" s="17">
        <v>46718</v>
      </c>
      <c r="AH1011" s="1">
        <v>17200000</v>
      </c>
      <c r="AI1011" s="16">
        <f t="shared" si="60"/>
        <v>1.3260273972602741</v>
      </c>
      <c r="AJ1011" s="16">
        <f t="shared" si="62"/>
        <v>3</v>
      </c>
      <c r="AK1011" s="19">
        <v>8.7499999999999994E-2</v>
      </c>
      <c r="AL1011" s="16">
        <f t="shared" si="61"/>
        <v>1.3260273972602741</v>
      </c>
      <c r="AM1011" s="16">
        <f t="shared" si="63"/>
        <v>3</v>
      </c>
      <c r="AN1011" s="19">
        <v>8.7499999999999994E-2</v>
      </c>
      <c r="AO1011" t="s">
        <v>721</v>
      </c>
      <c r="AP1011" t="s">
        <v>722</v>
      </c>
      <c r="AQ1011" s="20">
        <v>46234</v>
      </c>
    </row>
    <row r="1012" spans="1:43" x14ac:dyDescent="0.3">
      <c r="A1012" t="s">
        <v>2342</v>
      </c>
      <c r="B1012" t="s">
        <v>2343</v>
      </c>
      <c r="C1012">
        <v>1</v>
      </c>
      <c r="D1012" t="s">
        <v>255</v>
      </c>
      <c r="E1012" t="s">
        <v>716</v>
      </c>
      <c r="F1012" t="s">
        <v>717</v>
      </c>
      <c r="G1012" t="s">
        <v>203</v>
      </c>
      <c r="H1012" t="s">
        <v>218</v>
      </c>
      <c r="I1012" t="s">
        <v>210</v>
      </c>
      <c r="J1012" t="s">
        <v>718</v>
      </c>
      <c r="K1012" t="s">
        <v>755</v>
      </c>
      <c r="L1012" t="s">
        <v>719</v>
      </c>
      <c r="M1012" t="s">
        <v>720</v>
      </c>
      <c r="N1012">
        <v>1</v>
      </c>
      <c r="O1012">
        <v>1</v>
      </c>
      <c r="P1012">
        <v>1</v>
      </c>
      <c r="Q1012">
        <v>0</v>
      </c>
      <c r="R1012">
        <v>0</v>
      </c>
      <c r="S1012">
        <v>1</v>
      </c>
      <c r="T1012">
        <v>1</v>
      </c>
      <c r="U1012">
        <v>1</v>
      </c>
      <c r="V1012">
        <v>0</v>
      </c>
      <c r="W1012" s="1">
        <v>200000000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200000000</v>
      </c>
      <c r="AF1012" s="17">
        <v>45636</v>
      </c>
      <c r="AG1012" s="17">
        <v>48192</v>
      </c>
      <c r="AH1012" s="1">
        <v>200000000</v>
      </c>
      <c r="AI1012" s="16">
        <f t="shared" si="60"/>
        <v>5.3643835616438356</v>
      </c>
      <c r="AJ1012" s="16">
        <f t="shared" si="62"/>
        <v>7.0027397260273974</v>
      </c>
      <c r="AK1012" s="19">
        <v>9.5000000000000001E-2</v>
      </c>
      <c r="AL1012" s="16">
        <f t="shared" si="61"/>
        <v>5.3643835616438356</v>
      </c>
      <c r="AM1012" s="16">
        <f t="shared" si="63"/>
        <v>7.0027397260273974</v>
      </c>
      <c r="AN1012" s="19">
        <v>9.5000000000000001E-2</v>
      </c>
      <c r="AO1012" t="s">
        <v>721</v>
      </c>
      <c r="AP1012" t="s">
        <v>722</v>
      </c>
      <c r="AQ1012" s="20">
        <v>46234</v>
      </c>
    </row>
    <row r="1013" spans="1:43" x14ac:dyDescent="0.3">
      <c r="A1013" t="s">
        <v>2344</v>
      </c>
      <c r="B1013" t="s">
        <v>2345</v>
      </c>
      <c r="C1013">
        <v>1</v>
      </c>
      <c r="D1013" t="s">
        <v>255</v>
      </c>
      <c r="E1013" t="s">
        <v>716</v>
      </c>
      <c r="F1013" t="s">
        <v>717</v>
      </c>
      <c r="G1013" t="s">
        <v>213</v>
      </c>
      <c r="H1013" t="s">
        <v>214</v>
      </c>
      <c r="I1013" t="s">
        <v>724</v>
      </c>
      <c r="J1013" t="s">
        <v>725</v>
      </c>
      <c r="K1013" t="s">
        <v>726</v>
      </c>
      <c r="L1013" t="s">
        <v>719</v>
      </c>
      <c r="M1013" t="s">
        <v>720</v>
      </c>
      <c r="N1013">
        <v>1</v>
      </c>
      <c r="O1013">
        <v>1</v>
      </c>
      <c r="P1013">
        <v>1</v>
      </c>
      <c r="Q1013">
        <v>1</v>
      </c>
      <c r="R1013">
        <v>1</v>
      </c>
      <c r="S1013">
        <v>1</v>
      </c>
      <c r="T1013">
        <v>0</v>
      </c>
      <c r="U1013">
        <v>0</v>
      </c>
      <c r="V1013">
        <v>0</v>
      </c>
      <c r="W1013" s="1">
        <v>15000000</v>
      </c>
      <c r="X1013" s="1">
        <v>0</v>
      </c>
      <c r="Y1013" s="1">
        <v>0</v>
      </c>
      <c r="Z1013" s="1">
        <v>656250</v>
      </c>
      <c r="AA1013" s="1">
        <v>0</v>
      </c>
      <c r="AB1013" s="1">
        <v>0</v>
      </c>
      <c r="AC1013" s="1">
        <v>0</v>
      </c>
      <c r="AD1013" s="1">
        <v>0</v>
      </c>
      <c r="AE1013" s="1">
        <v>15000000</v>
      </c>
      <c r="AF1013" s="17">
        <v>45684</v>
      </c>
      <c r="AG1013" s="17">
        <v>46779</v>
      </c>
      <c r="AH1013" s="1">
        <v>15000000</v>
      </c>
      <c r="AI1013" s="16">
        <f t="shared" si="60"/>
        <v>1.4931506849315068</v>
      </c>
      <c r="AJ1013" s="16">
        <f t="shared" si="62"/>
        <v>3</v>
      </c>
      <c r="AK1013" s="19">
        <v>8.7499999999999994E-2</v>
      </c>
      <c r="AL1013" s="16">
        <f t="shared" si="61"/>
        <v>1.4931506849315068</v>
      </c>
      <c r="AM1013" s="16">
        <f t="shared" si="63"/>
        <v>3</v>
      </c>
      <c r="AN1013" s="19">
        <v>8.7499999999999994E-2</v>
      </c>
      <c r="AO1013" t="s">
        <v>721</v>
      </c>
      <c r="AP1013" t="s">
        <v>722</v>
      </c>
      <c r="AQ1013" s="20">
        <v>46234</v>
      </c>
    </row>
    <row r="1014" spans="1:43" x14ac:dyDescent="0.3">
      <c r="A1014" t="s">
        <v>2346</v>
      </c>
      <c r="B1014" t="s">
        <v>2347</v>
      </c>
      <c r="C1014">
        <v>1</v>
      </c>
      <c r="D1014" t="s">
        <v>255</v>
      </c>
      <c r="E1014" t="s">
        <v>716</v>
      </c>
      <c r="F1014" t="s">
        <v>717</v>
      </c>
      <c r="G1014" t="s">
        <v>213</v>
      </c>
      <c r="H1014" t="s">
        <v>214</v>
      </c>
      <c r="I1014" t="s">
        <v>724</v>
      </c>
      <c r="J1014" t="s">
        <v>725</v>
      </c>
      <c r="K1014" t="s">
        <v>726</v>
      </c>
      <c r="L1014" t="s">
        <v>719</v>
      </c>
      <c r="M1014" t="s">
        <v>720</v>
      </c>
      <c r="N1014">
        <v>1</v>
      </c>
      <c r="O1014">
        <v>1</v>
      </c>
      <c r="P1014">
        <v>1</v>
      </c>
      <c r="Q1014">
        <v>1</v>
      </c>
      <c r="R1014">
        <v>1</v>
      </c>
      <c r="S1014">
        <v>1</v>
      </c>
      <c r="T1014">
        <v>0</v>
      </c>
      <c r="U1014">
        <v>0</v>
      </c>
      <c r="V1014">
        <v>0</v>
      </c>
      <c r="W1014" s="1">
        <v>2900000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2900000</v>
      </c>
      <c r="AF1014" s="17">
        <v>45623</v>
      </c>
      <c r="AG1014" s="17">
        <v>46718</v>
      </c>
      <c r="AH1014" s="1">
        <v>2900000</v>
      </c>
      <c r="AI1014" s="16">
        <f t="shared" si="60"/>
        <v>1.3260273972602741</v>
      </c>
      <c r="AJ1014" s="16">
        <f t="shared" si="62"/>
        <v>3</v>
      </c>
      <c r="AK1014" s="19">
        <v>8.7499999999999994E-2</v>
      </c>
      <c r="AL1014" s="16">
        <f t="shared" si="61"/>
        <v>1.3260273972602741</v>
      </c>
      <c r="AM1014" s="16">
        <f t="shared" si="63"/>
        <v>3</v>
      </c>
      <c r="AN1014" s="19">
        <v>8.7499999999999994E-2</v>
      </c>
      <c r="AO1014" t="s">
        <v>721</v>
      </c>
      <c r="AP1014" t="s">
        <v>722</v>
      </c>
      <c r="AQ1014" s="20">
        <v>46234</v>
      </c>
    </row>
    <row r="1015" spans="1:43" x14ac:dyDescent="0.3">
      <c r="A1015" t="s">
        <v>2348</v>
      </c>
      <c r="B1015" t="s">
        <v>2349</v>
      </c>
      <c r="C1015">
        <v>1</v>
      </c>
      <c r="D1015" t="s">
        <v>255</v>
      </c>
      <c r="E1015" t="s">
        <v>716</v>
      </c>
      <c r="F1015" t="s">
        <v>717</v>
      </c>
      <c r="G1015" t="s">
        <v>213</v>
      </c>
      <c r="H1015" t="s">
        <v>214</v>
      </c>
      <c r="I1015" t="s">
        <v>724</v>
      </c>
      <c r="J1015" t="s">
        <v>725</v>
      </c>
      <c r="K1015" t="s">
        <v>726</v>
      </c>
      <c r="L1015" t="s">
        <v>719</v>
      </c>
      <c r="M1015" t="s">
        <v>720</v>
      </c>
      <c r="N1015">
        <v>1</v>
      </c>
      <c r="O1015">
        <v>1</v>
      </c>
      <c r="P1015">
        <v>1</v>
      </c>
      <c r="Q1015">
        <v>1</v>
      </c>
      <c r="R1015">
        <v>1</v>
      </c>
      <c r="S1015">
        <v>1</v>
      </c>
      <c r="T1015">
        <v>0</v>
      </c>
      <c r="U1015">
        <v>0</v>
      </c>
      <c r="V1015">
        <v>0</v>
      </c>
      <c r="W1015" s="1">
        <v>1220000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1220000</v>
      </c>
      <c r="AF1015" s="17">
        <v>45623</v>
      </c>
      <c r="AG1015" s="17">
        <v>46718</v>
      </c>
      <c r="AH1015" s="1">
        <v>1220000</v>
      </c>
      <c r="AI1015" s="16">
        <f t="shared" si="60"/>
        <v>1.3260273972602741</v>
      </c>
      <c r="AJ1015" s="16">
        <f t="shared" si="62"/>
        <v>3</v>
      </c>
      <c r="AK1015" s="19">
        <v>8.7499999999999994E-2</v>
      </c>
      <c r="AL1015" s="16">
        <f t="shared" si="61"/>
        <v>1.3260273972602741</v>
      </c>
      <c r="AM1015" s="16">
        <f t="shared" si="63"/>
        <v>3</v>
      </c>
      <c r="AN1015" s="19">
        <v>8.7499999999999994E-2</v>
      </c>
      <c r="AO1015" t="s">
        <v>721</v>
      </c>
      <c r="AP1015" t="s">
        <v>722</v>
      </c>
      <c r="AQ1015" s="20">
        <v>46234</v>
      </c>
    </row>
    <row r="1016" spans="1:43" x14ac:dyDescent="0.3">
      <c r="A1016" t="s">
        <v>2350</v>
      </c>
      <c r="B1016" t="s">
        <v>2351</v>
      </c>
      <c r="C1016">
        <v>1</v>
      </c>
      <c r="D1016" t="s">
        <v>255</v>
      </c>
      <c r="E1016" t="s">
        <v>716</v>
      </c>
      <c r="F1016" t="s">
        <v>717</v>
      </c>
      <c r="G1016" t="s">
        <v>213</v>
      </c>
      <c r="H1016" t="s">
        <v>214</v>
      </c>
      <c r="I1016" t="s">
        <v>724</v>
      </c>
      <c r="J1016" t="s">
        <v>725</v>
      </c>
      <c r="K1016" t="s">
        <v>726</v>
      </c>
      <c r="L1016" t="s">
        <v>719</v>
      </c>
      <c r="M1016" t="s">
        <v>720</v>
      </c>
      <c r="N1016">
        <v>1</v>
      </c>
      <c r="O1016">
        <v>1</v>
      </c>
      <c r="P1016">
        <v>1</v>
      </c>
      <c r="Q1016">
        <v>1</v>
      </c>
      <c r="R1016">
        <v>1</v>
      </c>
      <c r="S1016">
        <v>1</v>
      </c>
      <c r="T1016">
        <v>0</v>
      </c>
      <c r="U1016">
        <v>0</v>
      </c>
      <c r="V1016">
        <v>0</v>
      </c>
      <c r="W1016" s="1">
        <v>25000000</v>
      </c>
      <c r="X1016" s="1">
        <v>0</v>
      </c>
      <c r="Y1016" s="1">
        <v>0</v>
      </c>
      <c r="Z1016" s="1">
        <v>1093750</v>
      </c>
      <c r="AA1016" s="1">
        <v>0</v>
      </c>
      <c r="AB1016" s="1">
        <v>0</v>
      </c>
      <c r="AC1016" s="1">
        <v>0</v>
      </c>
      <c r="AD1016" s="1">
        <v>0</v>
      </c>
      <c r="AE1016" s="1">
        <v>25000000</v>
      </c>
      <c r="AF1016" s="17">
        <v>45684</v>
      </c>
      <c r="AG1016" s="17">
        <v>46779</v>
      </c>
      <c r="AH1016" s="1">
        <v>25000000</v>
      </c>
      <c r="AI1016" s="16">
        <f t="shared" si="60"/>
        <v>1.4931506849315068</v>
      </c>
      <c r="AJ1016" s="16">
        <f t="shared" si="62"/>
        <v>3</v>
      </c>
      <c r="AK1016" s="19">
        <v>8.7499999999999994E-2</v>
      </c>
      <c r="AL1016" s="16">
        <f t="shared" si="61"/>
        <v>1.4931506849315068</v>
      </c>
      <c r="AM1016" s="16">
        <f t="shared" si="63"/>
        <v>3</v>
      </c>
      <c r="AN1016" s="19">
        <v>8.7499999999999994E-2</v>
      </c>
      <c r="AO1016" t="s">
        <v>721</v>
      </c>
      <c r="AP1016" t="s">
        <v>722</v>
      </c>
      <c r="AQ1016" s="20">
        <v>46234</v>
      </c>
    </row>
    <row r="1017" spans="1:43" x14ac:dyDescent="0.3">
      <c r="A1017" t="s">
        <v>2352</v>
      </c>
      <c r="B1017" t="s">
        <v>2353</v>
      </c>
      <c r="C1017">
        <v>1</v>
      </c>
      <c r="D1017" t="s">
        <v>255</v>
      </c>
      <c r="E1017" t="s">
        <v>716</v>
      </c>
      <c r="F1017" t="s">
        <v>717</v>
      </c>
      <c r="G1017" t="s">
        <v>213</v>
      </c>
      <c r="H1017" t="s">
        <v>214</v>
      </c>
      <c r="I1017" t="s">
        <v>724</v>
      </c>
      <c r="J1017" t="s">
        <v>725</v>
      </c>
      <c r="K1017" t="s">
        <v>726</v>
      </c>
      <c r="L1017" t="s">
        <v>719</v>
      </c>
      <c r="M1017" t="s">
        <v>720</v>
      </c>
      <c r="N1017">
        <v>1</v>
      </c>
      <c r="O1017">
        <v>1</v>
      </c>
      <c r="P1017">
        <v>1</v>
      </c>
      <c r="Q1017">
        <v>1</v>
      </c>
      <c r="R1017">
        <v>1</v>
      </c>
      <c r="S1017">
        <v>1</v>
      </c>
      <c r="T1017">
        <v>0</v>
      </c>
      <c r="U1017">
        <v>0</v>
      </c>
      <c r="V1017">
        <v>0</v>
      </c>
      <c r="W1017" s="1">
        <v>25000000</v>
      </c>
      <c r="X1017" s="1">
        <v>0</v>
      </c>
      <c r="Y1017" s="1">
        <v>0</v>
      </c>
      <c r="Z1017" s="1">
        <v>1093750</v>
      </c>
      <c r="AA1017" s="1">
        <v>0</v>
      </c>
      <c r="AB1017" s="1">
        <v>0</v>
      </c>
      <c r="AC1017" s="1">
        <v>0</v>
      </c>
      <c r="AD1017" s="1">
        <v>0</v>
      </c>
      <c r="AE1017" s="1">
        <v>25000000</v>
      </c>
      <c r="AF1017" s="17">
        <v>45684</v>
      </c>
      <c r="AG1017" s="17">
        <v>46779</v>
      </c>
      <c r="AH1017" s="1">
        <v>25000000</v>
      </c>
      <c r="AI1017" s="16">
        <f t="shared" si="60"/>
        <v>1.4931506849315068</v>
      </c>
      <c r="AJ1017" s="16">
        <f t="shared" si="62"/>
        <v>3</v>
      </c>
      <c r="AK1017" s="19">
        <v>8.7499999999999994E-2</v>
      </c>
      <c r="AL1017" s="16">
        <f t="shared" si="61"/>
        <v>1.4931506849315068</v>
      </c>
      <c r="AM1017" s="16">
        <f t="shared" si="63"/>
        <v>3</v>
      </c>
      <c r="AN1017" s="19">
        <v>8.7499999999999994E-2</v>
      </c>
      <c r="AO1017" t="s">
        <v>721</v>
      </c>
      <c r="AP1017" t="s">
        <v>722</v>
      </c>
      <c r="AQ1017" s="20">
        <v>46234</v>
      </c>
    </row>
    <row r="1018" spans="1:43" x14ac:dyDescent="0.3">
      <c r="A1018" t="s">
        <v>2354</v>
      </c>
      <c r="B1018" t="s">
        <v>2355</v>
      </c>
      <c r="C1018">
        <v>1</v>
      </c>
      <c r="D1018" t="s">
        <v>255</v>
      </c>
      <c r="E1018" t="s">
        <v>716</v>
      </c>
      <c r="F1018" t="s">
        <v>717</v>
      </c>
      <c r="G1018" t="s">
        <v>203</v>
      </c>
      <c r="H1018" t="s">
        <v>218</v>
      </c>
      <c r="I1018" t="s">
        <v>210</v>
      </c>
      <c r="J1018" t="s">
        <v>718</v>
      </c>
      <c r="K1018" t="s">
        <v>755</v>
      </c>
      <c r="L1018" t="s">
        <v>719</v>
      </c>
      <c r="M1018" t="s">
        <v>720</v>
      </c>
      <c r="N1018">
        <v>1</v>
      </c>
      <c r="O1018">
        <v>1</v>
      </c>
      <c r="P1018">
        <v>1</v>
      </c>
      <c r="Q1018">
        <v>0</v>
      </c>
      <c r="R1018">
        <v>0</v>
      </c>
      <c r="S1018">
        <v>1</v>
      </c>
      <c r="T1018">
        <v>1</v>
      </c>
      <c r="U1018">
        <v>1</v>
      </c>
      <c r="V1018">
        <v>0</v>
      </c>
      <c r="W1018" s="1">
        <v>200000000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200000000</v>
      </c>
      <c r="AF1018" s="17">
        <v>45636</v>
      </c>
      <c r="AG1018" s="17">
        <v>48192</v>
      </c>
      <c r="AH1018" s="1">
        <v>200000000</v>
      </c>
      <c r="AI1018" s="16">
        <f t="shared" si="60"/>
        <v>5.3643835616438356</v>
      </c>
      <c r="AJ1018" s="16">
        <f t="shared" si="62"/>
        <v>7.0027397260273974</v>
      </c>
      <c r="AK1018" s="19">
        <v>9.5000000000000001E-2</v>
      </c>
      <c r="AL1018" s="16">
        <f t="shared" si="61"/>
        <v>5.3643835616438356</v>
      </c>
      <c r="AM1018" s="16">
        <f t="shared" si="63"/>
        <v>7.0027397260273974</v>
      </c>
      <c r="AN1018" s="19">
        <v>9.5000000000000001E-2</v>
      </c>
      <c r="AO1018" t="s">
        <v>721</v>
      </c>
      <c r="AP1018" t="s">
        <v>722</v>
      </c>
      <c r="AQ1018" s="20">
        <v>46234</v>
      </c>
    </row>
    <row r="1019" spans="1:43" x14ac:dyDescent="0.3">
      <c r="A1019" t="s">
        <v>2356</v>
      </c>
      <c r="B1019" t="s">
        <v>2357</v>
      </c>
      <c r="C1019">
        <v>1</v>
      </c>
      <c r="D1019" t="s">
        <v>255</v>
      </c>
      <c r="E1019" t="s">
        <v>716</v>
      </c>
      <c r="F1019" t="s">
        <v>717</v>
      </c>
      <c r="G1019" t="s">
        <v>213</v>
      </c>
      <c r="H1019" t="s">
        <v>214</v>
      </c>
      <c r="I1019" t="s">
        <v>724</v>
      </c>
      <c r="J1019" t="s">
        <v>725</v>
      </c>
      <c r="K1019" t="s">
        <v>726</v>
      </c>
      <c r="L1019" t="s">
        <v>719</v>
      </c>
      <c r="M1019" t="s">
        <v>720</v>
      </c>
      <c r="N1019">
        <v>1</v>
      </c>
      <c r="O1019">
        <v>1</v>
      </c>
      <c r="P1019">
        <v>1</v>
      </c>
      <c r="Q1019">
        <v>1</v>
      </c>
      <c r="R1019">
        <v>1</v>
      </c>
      <c r="S1019">
        <v>1</v>
      </c>
      <c r="T1019">
        <v>0</v>
      </c>
      <c r="U1019">
        <v>0</v>
      </c>
      <c r="V1019">
        <v>0</v>
      </c>
      <c r="W1019" s="1">
        <v>25000000</v>
      </c>
      <c r="X1019" s="1">
        <v>0</v>
      </c>
      <c r="Y1019" s="1">
        <v>0</v>
      </c>
      <c r="Z1019" s="1">
        <v>1093750</v>
      </c>
      <c r="AA1019" s="1">
        <v>0</v>
      </c>
      <c r="AB1019" s="1">
        <v>0</v>
      </c>
      <c r="AC1019" s="1">
        <v>0</v>
      </c>
      <c r="AD1019" s="1">
        <v>0</v>
      </c>
      <c r="AE1019" s="1">
        <v>25000000</v>
      </c>
      <c r="AF1019" s="17">
        <v>45684</v>
      </c>
      <c r="AG1019" s="17">
        <v>46779</v>
      </c>
      <c r="AH1019" s="1">
        <v>25000000</v>
      </c>
      <c r="AI1019" s="16">
        <f t="shared" si="60"/>
        <v>1.4931506849315068</v>
      </c>
      <c r="AJ1019" s="16">
        <f t="shared" si="62"/>
        <v>3</v>
      </c>
      <c r="AK1019" s="19">
        <v>8.7499999999999994E-2</v>
      </c>
      <c r="AL1019" s="16">
        <f t="shared" si="61"/>
        <v>1.4931506849315068</v>
      </c>
      <c r="AM1019" s="16">
        <f t="shared" si="63"/>
        <v>3</v>
      </c>
      <c r="AN1019" s="19">
        <v>8.7499999999999994E-2</v>
      </c>
      <c r="AO1019" t="s">
        <v>721</v>
      </c>
      <c r="AP1019" t="s">
        <v>722</v>
      </c>
      <c r="AQ1019" s="20">
        <v>46234</v>
      </c>
    </row>
    <row r="1020" spans="1:43" x14ac:dyDescent="0.3">
      <c r="A1020" t="s">
        <v>2358</v>
      </c>
      <c r="B1020" t="s">
        <v>2359</v>
      </c>
      <c r="C1020">
        <v>1</v>
      </c>
      <c r="D1020" t="s">
        <v>255</v>
      </c>
      <c r="E1020" t="s">
        <v>716</v>
      </c>
      <c r="F1020" t="s">
        <v>717</v>
      </c>
      <c r="G1020" t="s">
        <v>213</v>
      </c>
      <c r="H1020" t="s">
        <v>214</v>
      </c>
      <c r="I1020" t="s">
        <v>724</v>
      </c>
      <c r="J1020" t="s">
        <v>725</v>
      </c>
      <c r="K1020" t="s">
        <v>726</v>
      </c>
      <c r="L1020" t="s">
        <v>719</v>
      </c>
      <c r="M1020" t="s">
        <v>720</v>
      </c>
      <c r="N1020">
        <v>1</v>
      </c>
      <c r="O1020">
        <v>1</v>
      </c>
      <c r="P1020">
        <v>1</v>
      </c>
      <c r="Q1020">
        <v>1</v>
      </c>
      <c r="R1020">
        <v>1</v>
      </c>
      <c r="S1020">
        <v>1</v>
      </c>
      <c r="T1020">
        <v>0</v>
      </c>
      <c r="U1020">
        <v>0</v>
      </c>
      <c r="V1020">
        <v>0</v>
      </c>
      <c r="W1020" s="1">
        <v>10000000</v>
      </c>
      <c r="X1020" s="1">
        <v>0</v>
      </c>
      <c r="Y1020" s="1">
        <v>0</v>
      </c>
      <c r="Z1020" s="1">
        <v>437500</v>
      </c>
      <c r="AA1020" s="1">
        <v>0</v>
      </c>
      <c r="AB1020" s="1">
        <v>0</v>
      </c>
      <c r="AC1020" s="1">
        <v>0</v>
      </c>
      <c r="AD1020" s="1">
        <v>0</v>
      </c>
      <c r="AE1020" s="1">
        <v>10000000</v>
      </c>
      <c r="AF1020" s="17">
        <v>45684</v>
      </c>
      <c r="AG1020" s="17">
        <v>46779</v>
      </c>
      <c r="AH1020" s="1">
        <v>10000000</v>
      </c>
      <c r="AI1020" s="16">
        <f t="shared" si="60"/>
        <v>1.4931506849315068</v>
      </c>
      <c r="AJ1020" s="16">
        <f t="shared" si="62"/>
        <v>3</v>
      </c>
      <c r="AK1020" s="19">
        <v>8.7499999999999994E-2</v>
      </c>
      <c r="AL1020" s="16">
        <f t="shared" si="61"/>
        <v>1.4931506849315068</v>
      </c>
      <c r="AM1020" s="16">
        <f t="shared" si="63"/>
        <v>3</v>
      </c>
      <c r="AN1020" s="19">
        <v>8.7499999999999994E-2</v>
      </c>
      <c r="AO1020" t="s">
        <v>721</v>
      </c>
      <c r="AP1020" t="s">
        <v>722</v>
      </c>
      <c r="AQ1020" s="20">
        <v>46234</v>
      </c>
    </row>
    <row r="1021" spans="1:43" x14ac:dyDescent="0.3">
      <c r="A1021" t="s">
        <v>2360</v>
      </c>
      <c r="B1021" t="s">
        <v>2361</v>
      </c>
      <c r="C1021">
        <v>1</v>
      </c>
      <c r="D1021" t="s">
        <v>255</v>
      </c>
      <c r="E1021" t="s">
        <v>716</v>
      </c>
      <c r="F1021" t="s">
        <v>717</v>
      </c>
      <c r="G1021" t="s">
        <v>213</v>
      </c>
      <c r="H1021" t="s">
        <v>214</v>
      </c>
      <c r="I1021" t="s">
        <v>724</v>
      </c>
      <c r="J1021" t="s">
        <v>725</v>
      </c>
      <c r="K1021" t="s">
        <v>726</v>
      </c>
      <c r="L1021" t="s">
        <v>719</v>
      </c>
      <c r="M1021" t="s">
        <v>720</v>
      </c>
      <c r="N1021">
        <v>1</v>
      </c>
      <c r="O1021">
        <v>1</v>
      </c>
      <c r="P1021">
        <v>1</v>
      </c>
      <c r="Q1021">
        <v>1</v>
      </c>
      <c r="R1021">
        <v>1</v>
      </c>
      <c r="S1021">
        <v>1</v>
      </c>
      <c r="T1021">
        <v>0</v>
      </c>
      <c r="U1021">
        <v>0</v>
      </c>
      <c r="V1021">
        <v>0</v>
      </c>
      <c r="W1021" s="1">
        <v>10000000</v>
      </c>
      <c r="X1021" s="1">
        <v>0</v>
      </c>
      <c r="Y1021" s="1">
        <v>0</v>
      </c>
      <c r="Z1021" s="1">
        <v>437500</v>
      </c>
      <c r="AA1021" s="1">
        <v>0</v>
      </c>
      <c r="AB1021" s="1">
        <v>0</v>
      </c>
      <c r="AC1021" s="1">
        <v>0</v>
      </c>
      <c r="AD1021" s="1">
        <v>0</v>
      </c>
      <c r="AE1021" s="1">
        <v>10000000</v>
      </c>
      <c r="AF1021" s="17">
        <v>45684</v>
      </c>
      <c r="AG1021" s="17">
        <v>46779</v>
      </c>
      <c r="AH1021" s="1">
        <v>10000000</v>
      </c>
      <c r="AI1021" s="16">
        <f t="shared" si="60"/>
        <v>1.4931506849315068</v>
      </c>
      <c r="AJ1021" s="16">
        <f t="shared" si="62"/>
        <v>3</v>
      </c>
      <c r="AK1021" s="19">
        <v>8.7499999999999994E-2</v>
      </c>
      <c r="AL1021" s="16">
        <f t="shared" si="61"/>
        <v>1.4931506849315068</v>
      </c>
      <c r="AM1021" s="16">
        <f t="shared" si="63"/>
        <v>3</v>
      </c>
      <c r="AN1021" s="19">
        <v>8.7499999999999994E-2</v>
      </c>
      <c r="AO1021" t="s">
        <v>721</v>
      </c>
      <c r="AP1021" t="s">
        <v>722</v>
      </c>
      <c r="AQ1021" s="20">
        <v>46234</v>
      </c>
    </row>
    <row r="1022" spans="1:43" x14ac:dyDescent="0.3">
      <c r="A1022" t="s">
        <v>2362</v>
      </c>
      <c r="B1022" t="s">
        <v>2363</v>
      </c>
      <c r="C1022">
        <v>1</v>
      </c>
      <c r="D1022" t="s">
        <v>255</v>
      </c>
      <c r="E1022" t="s">
        <v>716</v>
      </c>
      <c r="F1022" t="s">
        <v>717</v>
      </c>
      <c r="G1022" t="s">
        <v>213</v>
      </c>
      <c r="H1022" t="s">
        <v>214</v>
      </c>
      <c r="I1022" t="s">
        <v>724</v>
      </c>
      <c r="J1022" t="s">
        <v>725</v>
      </c>
      <c r="K1022" t="s">
        <v>726</v>
      </c>
      <c r="L1022" t="s">
        <v>719</v>
      </c>
      <c r="M1022" t="s">
        <v>720</v>
      </c>
      <c r="N1022">
        <v>1</v>
      </c>
      <c r="O1022">
        <v>1</v>
      </c>
      <c r="P1022">
        <v>1</v>
      </c>
      <c r="Q1022">
        <v>1</v>
      </c>
      <c r="R1022">
        <v>1</v>
      </c>
      <c r="S1022">
        <v>1</v>
      </c>
      <c r="T1022">
        <v>0</v>
      </c>
      <c r="U1022">
        <v>0</v>
      </c>
      <c r="V1022">
        <v>0</v>
      </c>
      <c r="W1022" s="1">
        <v>7500000</v>
      </c>
      <c r="X1022" s="1">
        <v>0</v>
      </c>
      <c r="Y1022" s="1">
        <v>0</v>
      </c>
      <c r="Z1022" s="1">
        <v>328125</v>
      </c>
      <c r="AA1022" s="1">
        <v>0</v>
      </c>
      <c r="AB1022" s="1">
        <v>0</v>
      </c>
      <c r="AC1022" s="1">
        <v>0</v>
      </c>
      <c r="AD1022" s="1">
        <v>0</v>
      </c>
      <c r="AE1022" s="1">
        <v>7500000</v>
      </c>
      <c r="AF1022" s="17">
        <v>45684</v>
      </c>
      <c r="AG1022" s="17">
        <v>46779</v>
      </c>
      <c r="AH1022" s="1">
        <v>7500000</v>
      </c>
      <c r="AI1022" s="16">
        <f t="shared" si="60"/>
        <v>1.4931506849315068</v>
      </c>
      <c r="AJ1022" s="16">
        <f t="shared" si="62"/>
        <v>3</v>
      </c>
      <c r="AK1022" s="19">
        <v>8.7499999999999994E-2</v>
      </c>
      <c r="AL1022" s="16">
        <f t="shared" si="61"/>
        <v>1.4931506849315068</v>
      </c>
      <c r="AM1022" s="16">
        <f t="shared" si="63"/>
        <v>3</v>
      </c>
      <c r="AN1022" s="19">
        <v>8.7499999999999994E-2</v>
      </c>
      <c r="AO1022" t="s">
        <v>721</v>
      </c>
      <c r="AP1022" t="s">
        <v>722</v>
      </c>
      <c r="AQ1022" s="20">
        <v>46234</v>
      </c>
    </row>
    <row r="1023" spans="1:43" x14ac:dyDescent="0.3">
      <c r="A1023" t="s">
        <v>2364</v>
      </c>
      <c r="B1023" t="s">
        <v>2365</v>
      </c>
      <c r="C1023">
        <v>1</v>
      </c>
      <c r="D1023" t="s">
        <v>255</v>
      </c>
      <c r="E1023" t="s">
        <v>716</v>
      </c>
      <c r="F1023" t="s">
        <v>717</v>
      </c>
      <c r="G1023" t="s">
        <v>213</v>
      </c>
      <c r="H1023" t="s">
        <v>214</v>
      </c>
      <c r="I1023" t="s">
        <v>724</v>
      </c>
      <c r="J1023" t="s">
        <v>725</v>
      </c>
      <c r="K1023" t="s">
        <v>726</v>
      </c>
      <c r="L1023" t="s">
        <v>719</v>
      </c>
      <c r="M1023" t="s">
        <v>720</v>
      </c>
      <c r="N1023">
        <v>1</v>
      </c>
      <c r="O1023">
        <v>1</v>
      </c>
      <c r="P1023">
        <v>1</v>
      </c>
      <c r="Q1023">
        <v>1</v>
      </c>
      <c r="R1023">
        <v>1</v>
      </c>
      <c r="S1023">
        <v>1</v>
      </c>
      <c r="T1023">
        <v>0</v>
      </c>
      <c r="U1023">
        <v>0</v>
      </c>
      <c r="V1023">
        <v>0</v>
      </c>
      <c r="W1023" s="1">
        <v>7500000</v>
      </c>
      <c r="X1023" s="1">
        <v>0</v>
      </c>
      <c r="Y1023" s="1">
        <v>0</v>
      </c>
      <c r="Z1023" s="1">
        <v>328125</v>
      </c>
      <c r="AA1023" s="1">
        <v>0</v>
      </c>
      <c r="AB1023" s="1">
        <v>0</v>
      </c>
      <c r="AC1023" s="1">
        <v>0</v>
      </c>
      <c r="AD1023" s="1">
        <v>0</v>
      </c>
      <c r="AE1023" s="1">
        <v>7500000</v>
      </c>
      <c r="AF1023" s="17">
        <v>45684</v>
      </c>
      <c r="AG1023" s="17">
        <v>46779</v>
      </c>
      <c r="AH1023" s="1">
        <v>7500000</v>
      </c>
      <c r="AI1023" s="16">
        <f t="shared" si="60"/>
        <v>1.4931506849315068</v>
      </c>
      <c r="AJ1023" s="16">
        <f t="shared" si="62"/>
        <v>3</v>
      </c>
      <c r="AK1023" s="19">
        <v>8.7499999999999994E-2</v>
      </c>
      <c r="AL1023" s="16">
        <f t="shared" si="61"/>
        <v>1.4931506849315068</v>
      </c>
      <c r="AM1023" s="16">
        <f t="shared" si="63"/>
        <v>3</v>
      </c>
      <c r="AN1023" s="19">
        <v>8.7499999999999994E-2</v>
      </c>
      <c r="AO1023" t="s">
        <v>721</v>
      </c>
      <c r="AP1023" t="s">
        <v>722</v>
      </c>
      <c r="AQ1023" s="20">
        <v>46234</v>
      </c>
    </row>
    <row r="1024" spans="1:43" x14ac:dyDescent="0.3">
      <c r="A1024" t="s">
        <v>2366</v>
      </c>
      <c r="B1024" t="s">
        <v>2367</v>
      </c>
      <c r="C1024">
        <v>1</v>
      </c>
      <c r="D1024" t="s">
        <v>255</v>
      </c>
      <c r="E1024" t="s">
        <v>716</v>
      </c>
      <c r="F1024" t="s">
        <v>717</v>
      </c>
      <c r="G1024" t="s">
        <v>213</v>
      </c>
      <c r="H1024" t="s">
        <v>214</v>
      </c>
      <c r="I1024" t="s">
        <v>724</v>
      </c>
      <c r="J1024" t="s">
        <v>725</v>
      </c>
      <c r="K1024" t="s">
        <v>726</v>
      </c>
      <c r="L1024" t="s">
        <v>719</v>
      </c>
      <c r="M1024" t="s">
        <v>720</v>
      </c>
      <c r="N1024">
        <v>1</v>
      </c>
      <c r="O1024">
        <v>1</v>
      </c>
      <c r="P1024">
        <v>1</v>
      </c>
      <c r="Q1024">
        <v>1</v>
      </c>
      <c r="R1024">
        <v>1</v>
      </c>
      <c r="S1024">
        <v>1</v>
      </c>
      <c r="T1024">
        <v>0</v>
      </c>
      <c r="U1024">
        <v>0</v>
      </c>
      <c r="V1024">
        <v>0</v>
      </c>
      <c r="W1024" s="1">
        <v>5000000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5000000</v>
      </c>
      <c r="AF1024" s="17">
        <v>45638</v>
      </c>
      <c r="AG1024" s="17">
        <v>46733</v>
      </c>
      <c r="AH1024" s="1">
        <v>5000000</v>
      </c>
      <c r="AI1024" s="16">
        <f t="shared" si="60"/>
        <v>1.3671232876712329</v>
      </c>
      <c r="AJ1024" s="16">
        <f t="shared" si="62"/>
        <v>3</v>
      </c>
      <c r="AK1024" s="19">
        <v>8.7499999999999994E-2</v>
      </c>
      <c r="AL1024" s="16">
        <f t="shared" si="61"/>
        <v>1.3671232876712329</v>
      </c>
      <c r="AM1024" s="16">
        <f t="shared" si="63"/>
        <v>3</v>
      </c>
      <c r="AN1024" s="19">
        <v>8.7499999999999994E-2</v>
      </c>
      <c r="AO1024" t="s">
        <v>721</v>
      </c>
      <c r="AP1024" t="s">
        <v>722</v>
      </c>
      <c r="AQ1024" s="20">
        <v>46234</v>
      </c>
    </row>
    <row r="1025" spans="1:43" x14ac:dyDescent="0.3">
      <c r="A1025" t="s">
        <v>2368</v>
      </c>
      <c r="B1025" t="s">
        <v>2369</v>
      </c>
      <c r="C1025">
        <v>1</v>
      </c>
      <c r="D1025" t="s">
        <v>255</v>
      </c>
      <c r="E1025" t="s">
        <v>716</v>
      </c>
      <c r="F1025" t="s">
        <v>717</v>
      </c>
      <c r="G1025" t="s">
        <v>203</v>
      </c>
      <c r="H1025" t="s">
        <v>218</v>
      </c>
      <c r="I1025" t="s">
        <v>210</v>
      </c>
      <c r="J1025" t="s">
        <v>718</v>
      </c>
      <c r="K1025" t="s">
        <v>755</v>
      </c>
      <c r="L1025" t="s">
        <v>719</v>
      </c>
      <c r="M1025" t="s">
        <v>720</v>
      </c>
      <c r="N1025">
        <v>1</v>
      </c>
      <c r="O1025">
        <v>1</v>
      </c>
      <c r="P1025">
        <v>1</v>
      </c>
      <c r="Q1025">
        <v>0</v>
      </c>
      <c r="R1025">
        <v>0</v>
      </c>
      <c r="S1025">
        <v>1</v>
      </c>
      <c r="T1025">
        <v>1</v>
      </c>
      <c r="U1025">
        <v>1</v>
      </c>
      <c r="V1025">
        <v>0</v>
      </c>
      <c r="W1025" s="1">
        <v>100000000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100000000</v>
      </c>
      <c r="AF1025" s="17">
        <v>45716</v>
      </c>
      <c r="AG1025" s="17">
        <v>48273</v>
      </c>
      <c r="AH1025" s="1">
        <v>100000000</v>
      </c>
      <c r="AI1025" s="16">
        <f t="shared" si="60"/>
        <v>5.5863013698630137</v>
      </c>
      <c r="AJ1025" s="16">
        <f t="shared" si="62"/>
        <v>7.0054794520547947</v>
      </c>
      <c r="AK1025" s="19">
        <v>9.5000000000000001E-2</v>
      </c>
      <c r="AL1025" s="16">
        <f t="shared" si="61"/>
        <v>5.5863013698630137</v>
      </c>
      <c r="AM1025" s="16">
        <f t="shared" si="63"/>
        <v>7.0054794520547947</v>
      </c>
      <c r="AN1025" s="19">
        <v>9.5000000000000001E-2</v>
      </c>
      <c r="AO1025" t="s">
        <v>721</v>
      </c>
      <c r="AP1025" t="s">
        <v>722</v>
      </c>
      <c r="AQ1025" s="20">
        <v>46234</v>
      </c>
    </row>
    <row r="1026" spans="1:43" x14ac:dyDescent="0.3">
      <c r="A1026" t="s">
        <v>2370</v>
      </c>
      <c r="B1026" t="s">
        <v>2371</v>
      </c>
      <c r="C1026">
        <v>1</v>
      </c>
      <c r="D1026" t="s">
        <v>255</v>
      </c>
      <c r="E1026" t="s">
        <v>716</v>
      </c>
      <c r="F1026" t="s">
        <v>717</v>
      </c>
      <c r="G1026" t="s">
        <v>213</v>
      </c>
      <c r="H1026" t="s">
        <v>214</v>
      </c>
      <c r="I1026" t="s">
        <v>724</v>
      </c>
      <c r="J1026" t="s">
        <v>725</v>
      </c>
      <c r="K1026" t="s">
        <v>726</v>
      </c>
      <c r="L1026" t="s">
        <v>719</v>
      </c>
      <c r="M1026" t="s">
        <v>720</v>
      </c>
      <c r="N1026">
        <v>1</v>
      </c>
      <c r="O1026">
        <v>1</v>
      </c>
      <c r="P1026">
        <v>1</v>
      </c>
      <c r="Q1026">
        <v>1</v>
      </c>
      <c r="R1026">
        <v>1</v>
      </c>
      <c r="S1026">
        <v>1</v>
      </c>
      <c r="T1026">
        <v>0</v>
      </c>
      <c r="U1026">
        <v>0</v>
      </c>
      <c r="V1026">
        <v>0</v>
      </c>
      <c r="W1026" s="1">
        <v>7000000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7000000</v>
      </c>
      <c r="AF1026" s="17">
        <v>45638</v>
      </c>
      <c r="AG1026" s="17">
        <v>46733</v>
      </c>
      <c r="AH1026" s="1">
        <v>7000000</v>
      </c>
      <c r="AI1026" s="16">
        <f t="shared" si="60"/>
        <v>1.3671232876712329</v>
      </c>
      <c r="AJ1026" s="16">
        <f t="shared" si="62"/>
        <v>3</v>
      </c>
      <c r="AK1026" s="19">
        <v>8.7499999999999994E-2</v>
      </c>
      <c r="AL1026" s="16">
        <f t="shared" si="61"/>
        <v>1.3671232876712329</v>
      </c>
      <c r="AM1026" s="16">
        <f t="shared" si="63"/>
        <v>3</v>
      </c>
      <c r="AN1026" s="19">
        <v>8.7499999999999994E-2</v>
      </c>
      <c r="AO1026" t="s">
        <v>721</v>
      </c>
      <c r="AP1026" t="s">
        <v>722</v>
      </c>
      <c r="AQ1026" s="20">
        <v>46234</v>
      </c>
    </row>
    <row r="1027" spans="1:43" x14ac:dyDescent="0.3">
      <c r="A1027" t="s">
        <v>2372</v>
      </c>
      <c r="B1027" t="s">
        <v>2373</v>
      </c>
      <c r="C1027">
        <v>1</v>
      </c>
      <c r="D1027" t="s">
        <v>255</v>
      </c>
      <c r="E1027" t="s">
        <v>716</v>
      </c>
      <c r="F1027" t="s">
        <v>717</v>
      </c>
      <c r="G1027" t="s">
        <v>203</v>
      </c>
      <c r="H1027" t="s">
        <v>218</v>
      </c>
      <c r="I1027" t="s">
        <v>210</v>
      </c>
      <c r="J1027" t="s">
        <v>718</v>
      </c>
      <c r="K1027" t="s">
        <v>755</v>
      </c>
      <c r="L1027" t="s">
        <v>719</v>
      </c>
      <c r="M1027" t="s">
        <v>720</v>
      </c>
      <c r="N1027">
        <v>1</v>
      </c>
      <c r="O1027">
        <v>1</v>
      </c>
      <c r="P1027">
        <v>1</v>
      </c>
      <c r="Q1027">
        <v>0</v>
      </c>
      <c r="R1027">
        <v>0</v>
      </c>
      <c r="S1027">
        <v>1</v>
      </c>
      <c r="T1027">
        <v>1</v>
      </c>
      <c r="U1027">
        <v>1</v>
      </c>
      <c r="V1027">
        <v>0</v>
      </c>
      <c r="W1027" s="1">
        <v>100000000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100000000</v>
      </c>
      <c r="AF1027" s="17">
        <v>45716</v>
      </c>
      <c r="AG1027" s="17">
        <v>48273</v>
      </c>
      <c r="AH1027" s="1">
        <v>100000000</v>
      </c>
      <c r="AI1027" s="16">
        <f t="shared" ref="AI1027:AI1090" si="64">(AG1027-AQ1027)/365</f>
        <v>5.5863013698630137</v>
      </c>
      <c r="AJ1027" s="16">
        <f t="shared" si="62"/>
        <v>7.0054794520547947</v>
      </c>
      <c r="AK1027" s="19">
        <v>9.5000000000000001E-2</v>
      </c>
      <c r="AL1027" s="16">
        <f t="shared" ref="AL1027:AL1090" si="65">(AG1027-AQ1027)/365</f>
        <v>5.5863013698630137</v>
      </c>
      <c r="AM1027" s="16">
        <f t="shared" si="63"/>
        <v>7.0054794520547947</v>
      </c>
      <c r="AN1027" s="19">
        <v>9.5000000000000001E-2</v>
      </c>
      <c r="AO1027" t="s">
        <v>721</v>
      </c>
      <c r="AP1027" t="s">
        <v>722</v>
      </c>
      <c r="AQ1027" s="20">
        <v>46234</v>
      </c>
    </row>
    <row r="1028" spans="1:43" x14ac:dyDescent="0.3">
      <c r="A1028" t="s">
        <v>2374</v>
      </c>
      <c r="B1028" t="s">
        <v>2375</v>
      </c>
      <c r="C1028">
        <v>1</v>
      </c>
      <c r="D1028" t="s">
        <v>255</v>
      </c>
      <c r="E1028" t="s">
        <v>716</v>
      </c>
      <c r="F1028" t="s">
        <v>717</v>
      </c>
      <c r="G1028" t="s">
        <v>203</v>
      </c>
      <c r="H1028" t="s">
        <v>218</v>
      </c>
      <c r="I1028" t="s">
        <v>210</v>
      </c>
      <c r="J1028" t="s">
        <v>718</v>
      </c>
      <c r="K1028" t="s">
        <v>755</v>
      </c>
      <c r="L1028" t="s">
        <v>719</v>
      </c>
      <c r="M1028" t="s">
        <v>720</v>
      </c>
      <c r="N1028">
        <v>1</v>
      </c>
      <c r="O1028">
        <v>1</v>
      </c>
      <c r="P1028">
        <v>1</v>
      </c>
      <c r="Q1028">
        <v>0</v>
      </c>
      <c r="R1028">
        <v>0</v>
      </c>
      <c r="S1028">
        <v>1</v>
      </c>
      <c r="T1028">
        <v>1</v>
      </c>
      <c r="U1028">
        <v>1</v>
      </c>
      <c r="V1028">
        <v>0</v>
      </c>
      <c r="W1028" s="1">
        <v>250000000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250000000</v>
      </c>
      <c r="AF1028" s="17">
        <v>45734</v>
      </c>
      <c r="AG1028" s="17">
        <v>48291</v>
      </c>
      <c r="AH1028" s="1">
        <v>250000000</v>
      </c>
      <c r="AI1028" s="16">
        <f t="shared" si="64"/>
        <v>5.6356164383561644</v>
      </c>
      <c r="AJ1028" s="16">
        <f t="shared" ref="AJ1028:AJ1091" si="66">(AG1028-AF1028)/365</f>
        <v>7.0054794520547947</v>
      </c>
      <c r="AK1028" s="19">
        <v>9.5000000000000001E-2</v>
      </c>
      <c r="AL1028" s="16">
        <f t="shared" si="65"/>
        <v>5.6356164383561644</v>
      </c>
      <c r="AM1028" s="16">
        <f t="shared" ref="AM1028:AM1091" si="67">(AG1028-AF1028)/365</f>
        <v>7.0054794520547947</v>
      </c>
      <c r="AN1028" s="19">
        <v>9.5000000000000001E-2</v>
      </c>
      <c r="AO1028" t="s">
        <v>721</v>
      </c>
      <c r="AP1028" t="s">
        <v>722</v>
      </c>
      <c r="AQ1028" s="20">
        <v>46234</v>
      </c>
    </row>
    <row r="1029" spans="1:43" x14ac:dyDescent="0.3">
      <c r="A1029" t="s">
        <v>2376</v>
      </c>
      <c r="B1029" t="s">
        <v>2377</v>
      </c>
      <c r="C1029">
        <v>1</v>
      </c>
      <c r="D1029" t="s">
        <v>255</v>
      </c>
      <c r="E1029" t="s">
        <v>716</v>
      </c>
      <c r="F1029" t="s">
        <v>717</v>
      </c>
      <c r="G1029" t="s">
        <v>213</v>
      </c>
      <c r="H1029" t="s">
        <v>214</v>
      </c>
      <c r="I1029" t="s">
        <v>724</v>
      </c>
      <c r="J1029" t="s">
        <v>725</v>
      </c>
      <c r="K1029" t="s">
        <v>726</v>
      </c>
      <c r="L1029" t="s">
        <v>719</v>
      </c>
      <c r="M1029" t="s">
        <v>720</v>
      </c>
      <c r="N1029">
        <v>1</v>
      </c>
      <c r="O1029">
        <v>1</v>
      </c>
      <c r="P1029">
        <v>1</v>
      </c>
      <c r="Q1029">
        <v>1</v>
      </c>
      <c r="R1029">
        <v>1</v>
      </c>
      <c r="S1029">
        <v>1</v>
      </c>
      <c r="T1029">
        <v>0</v>
      </c>
      <c r="U1029">
        <v>0</v>
      </c>
      <c r="V1029">
        <v>0</v>
      </c>
      <c r="W1029" s="1">
        <v>27500000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27500000</v>
      </c>
      <c r="AF1029" s="17">
        <v>45737</v>
      </c>
      <c r="AG1029" s="17">
        <v>46467</v>
      </c>
      <c r="AH1029" s="1">
        <v>27500000</v>
      </c>
      <c r="AI1029" s="16">
        <f t="shared" si="64"/>
        <v>0.63835616438356169</v>
      </c>
      <c r="AJ1029" s="16">
        <f t="shared" si="66"/>
        <v>2</v>
      </c>
      <c r="AK1029" s="19">
        <v>7.0000000000000007E-2</v>
      </c>
      <c r="AL1029" s="16">
        <f t="shared" si="65"/>
        <v>0.63835616438356169</v>
      </c>
      <c r="AM1029" s="16">
        <f t="shared" si="67"/>
        <v>2</v>
      </c>
      <c r="AN1029" s="19">
        <v>7.0000000000000007E-2</v>
      </c>
      <c r="AO1029" t="s">
        <v>721</v>
      </c>
      <c r="AP1029" t="s">
        <v>722</v>
      </c>
      <c r="AQ1029" s="20">
        <v>46234</v>
      </c>
    </row>
    <row r="1030" spans="1:43" x14ac:dyDescent="0.3">
      <c r="A1030" t="s">
        <v>2378</v>
      </c>
      <c r="B1030" t="s">
        <v>2379</v>
      </c>
      <c r="C1030">
        <v>1</v>
      </c>
      <c r="D1030" t="s">
        <v>255</v>
      </c>
      <c r="E1030" t="s">
        <v>716</v>
      </c>
      <c r="F1030" t="s">
        <v>717</v>
      </c>
      <c r="G1030" t="s">
        <v>203</v>
      </c>
      <c r="H1030" t="s">
        <v>218</v>
      </c>
      <c r="I1030" t="s">
        <v>210</v>
      </c>
      <c r="J1030" t="s">
        <v>718</v>
      </c>
      <c r="K1030" t="s">
        <v>755</v>
      </c>
      <c r="L1030" t="s">
        <v>719</v>
      </c>
      <c r="M1030" t="s">
        <v>720</v>
      </c>
      <c r="N1030">
        <v>1</v>
      </c>
      <c r="O1030">
        <v>1</v>
      </c>
      <c r="P1030">
        <v>1</v>
      </c>
      <c r="Q1030">
        <v>0</v>
      </c>
      <c r="R1030">
        <v>0</v>
      </c>
      <c r="S1030">
        <v>1</v>
      </c>
      <c r="T1030">
        <v>1</v>
      </c>
      <c r="U1030">
        <v>1</v>
      </c>
      <c r="V1030">
        <v>0</v>
      </c>
      <c r="W1030" s="1">
        <v>50000000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50000000</v>
      </c>
      <c r="AF1030" s="17">
        <v>45740</v>
      </c>
      <c r="AG1030" s="17">
        <v>47566</v>
      </c>
      <c r="AH1030" s="1">
        <v>50000000</v>
      </c>
      <c r="AI1030" s="16">
        <f t="shared" si="64"/>
        <v>3.6493150684931508</v>
      </c>
      <c r="AJ1030" s="16">
        <f t="shared" si="66"/>
        <v>5.0027397260273974</v>
      </c>
      <c r="AK1030" s="19">
        <v>9.2499999999999999E-2</v>
      </c>
      <c r="AL1030" s="16">
        <f t="shared" si="65"/>
        <v>3.6493150684931508</v>
      </c>
      <c r="AM1030" s="16">
        <f t="shared" si="67"/>
        <v>5.0027397260273974</v>
      </c>
      <c r="AN1030" s="19">
        <v>9.2499999999999999E-2</v>
      </c>
      <c r="AO1030" t="s">
        <v>721</v>
      </c>
      <c r="AP1030" t="s">
        <v>722</v>
      </c>
      <c r="AQ1030" s="20">
        <v>46234</v>
      </c>
    </row>
    <row r="1031" spans="1:43" x14ac:dyDescent="0.3">
      <c r="A1031" t="s">
        <v>2380</v>
      </c>
      <c r="B1031" t="s">
        <v>2381</v>
      </c>
      <c r="C1031">
        <v>1</v>
      </c>
      <c r="D1031" t="s">
        <v>255</v>
      </c>
      <c r="E1031" t="s">
        <v>716</v>
      </c>
      <c r="F1031" t="s">
        <v>717</v>
      </c>
      <c r="G1031" t="s">
        <v>213</v>
      </c>
      <c r="H1031" t="s">
        <v>214</v>
      </c>
      <c r="I1031" t="s">
        <v>724</v>
      </c>
      <c r="J1031" t="s">
        <v>725</v>
      </c>
      <c r="K1031" t="s">
        <v>726</v>
      </c>
      <c r="L1031" t="s">
        <v>719</v>
      </c>
      <c r="M1031" t="s">
        <v>720</v>
      </c>
      <c r="N1031">
        <v>1</v>
      </c>
      <c r="O1031">
        <v>1</v>
      </c>
      <c r="P1031">
        <v>1</v>
      </c>
      <c r="Q1031">
        <v>1</v>
      </c>
      <c r="R1031">
        <v>1</v>
      </c>
      <c r="S1031">
        <v>1</v>
      </c>
      <c r="T1031">
        <v>0</v>
      </c>
      <c r="U1031">
        <v>0</v>
      </c>
      <c r="V1031">
        <v>0</v>
      </c>
      <c r="W1031" s="1">
        <v>2000000</v>
      </c>
      <c r="X1031" s="1">
        <v>0</v>
      </c>
      <c r="Y1031" s="1">
        <v>0</v>
      </c>
      <c r="Z1031" s="1">
        <v>87500</v>
      </c>
      <c r="AA1031" s="1">
        <v>0</v>
      </c>
      <c r="AB1031" s="1">
        <v>0</v>
      </c>
      <c r="AC1031" s="1">
        <v>0</v>
      </c>
      <c r="AD1031" s="1">
        <v>0</v>
      </c>
      <c r="AE1031" s="1">
        <v>2000000</v>
      </c>
      <c r="AF1031" s="17">
        <v>45684</v>
      </c>
      <c r="AG1031" s="17">
        <v>46779</v>
      </c>
      <c r="AH1031" s="1">
        <v>2000000</v>
      </c>
      <c r="AI1031" s="16">
        <f t="shared" si="64"/>
        <v>1.4931506849315068</v>
      </c>
      <c r="AJ1031" s="16">
        <f t="shared" si="66"/>
        <v>3</v>
      </c>
      <c r="AK1031" s="19">
        <v>8.7499999999999994E-2</v>
      </c>
      <c r="AL1031" s="16">
        <f t="shared" si="65"/>
        <v>1.4931506849315068</v>
      </c>
      <c r="AM1031" s="16">
        <f t="shared" si="67"/>
        <v>3</v>
      </c>
      <c r="AN1031" s="19">
        <v>8.7499999999999994E-2</v>
      </c>
      <c r="AO1031" t="s">
        <v>721</v>
      </c>
      <c r="AP1031" t="s">
        <v>722</v>
      </c>
      <c r="AQ1031" s="20">
        <v>46234</v>
      </c>
    </row>
    <row r="1032" spans="1:43" x14ac:dyDescent="0.3">
      <c r="A1032" t="s">
        <v>2382</v>
      </c>
      <c r="B1032" t="s">
        <v>2383</v>
      </c>
      <c r="C1032">
        <v>1</v>
      </c>
      <c r="D1032" t="s">
        <v>255</v>
      </c>
      <c r="E1032" t="s">
        <v>716</v>
      </c>
      <c r="F1032" t="s">
        <v>717</v>
      </c>
      <c r="G1032" t="s">
        <v>213</v>
      </c>
      <c r="H1032" t="s">
        <v>214</v>
      </c>
      <c r="I1032" t="s">
        <v>724</v>
      </c>
      <c r="J1032" t="s">
        <v>725</v>
      </c>
      <c r="K1032" t="s">
        <v>726</v>
      </c>
      <c r="L1032" t="s">
        <v>719</v>
      </c>
      <c r="M1032" t="s">
        <v>720</v>
      </c>
      <c r="N1032">
        <v>1</v>
      </c>
      <c r="O1032">
        <v>1</v>
      </c>
      <c r="P1032">
        <v>1</v>
      </c>
      <c r="Q1032">
        <v>1</v>
      </c>
      <c r="R1032">
        <v>1</v>
      </c>
      <c r="S1032">
        <v>1</v>
      </c>
      <c r="T1032">
        <v>0</v>
      </c>
      <c r="U1032">
        <v>0</v>
      </c>
      <c r="V1032">
        <v>0</v>
      </c>
      <c r="W1032" s="1">
        <v>2000000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2000000</v>
      </c>
      <c r="AF1032" s="17">
        <v>45638</v>
      </c>
      <c r="AG1032" s="17">
        <v>46733</v>
      </c>
      <c r="AH1032" s="1">
        <v>2000000</v>
      </c>
      <c r="AI1032" s="16">
        <f t="shared" si="64"/>
        <v>1.3671232876712329</v>
      </c>
      <c r="AJ1032" s="16">
        <f t="shared" si="66"/>
        <v>3</v>
      </c>
      <c r="AK1032" s="19">
        <v>8.7499999999999994E-2</v>
      </c>
      <c r="AL1032" s="16">
        <f t="shared" si="65"/>
        <v>1.3671232876712329</v>
      </c>
      <c r="AM1032" s="16">
        <f t="shared" si="67"/>
        <v>3</v>
      </c>
      <c r="AN1032" s="19">
        <v>8.7499999999999994E-2</v>
      </c>
      <c r="AO1032" t="s">
        <v>721</v>
      </c>
      <c r="AP1032" t="s">
        <v>722</v>
      </c>
      <c r="AQ1032" s="20">
        <v>46234</v>
      </c>
    </row>
    <row r="1033" spans="1:43" x14ac:dyDescent="0.3">
      <c r="A1033" t="s">
        <v>2384</v>
      </c>
      <c r="B1033" t="s">
        <v>2385</v>
      </c>
      <c r="C1033">
        <v>1</v>
      </c>
      <c r="D1033" t="s">
        <v>255</v>
      </c>
      <c r="E1033" t="s">
        <v>716</v>
      </c>
      <c r="F1033" t="s">
        <v>717</v>
      </c>
      <c r="G1033" t="s">
        <v>213</v>
      </c>
      <c r="H1033" t="s">
        <v>214</v>
      </c>
      <c r="I1033" t="s">
        <v>724</v>
      </c>
      <c r="J1033" t="s">
        <v>725</v>
      </c>
      <c r="K1033" t="s">
        <v>726</v>
      </c>
      <c r="L1033" t="s">
        <v>719</v>
      </c>
      <c r="M1033" t="s">
        <v>720</v>
      </c>
      <c r="N1033">
        <v>1</v>
      </c>
      <c r="O1033">
        <v>1</v>
      </c>
      <c r="P1033">
        <v>1</v>
      </c>
      <c r="Q1033">
        <v>1</v>
      </c>
      <c r="R1033">
        <v>1</v>
      </c>
      <c r="S1033">
        <v>1</v>
      </c>
      <c r="T1033">
        <v>0</v>
      </c>
      <c r="U1033">
        <v>0</v>
      </c>
      <c r="V1033">
        <v>0</v>
      </c>
      <c r="W1033" s="1">
        <v>1000000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1000000</v>
      </c>
      <c r="AF1033" s="17">
        <v>45747</v>
      </c>
      <c r="AG1033" s="17">
        <v>48304</v>
      </c>
      <c r="AH1033" s="1">
        <v>1000000</v>
      </c>
      <c r="AI1033" s="16">
        <f t="shared" si="64"/>
        <v>5.6712328767123283</v>
      </c>
      <c r="AJ1033" s="16">
        <f t="shared" si="66"/>
        <v>7.0054794520547947</v>
      </c>
      <c r="AK1033" s="19">
        <v>9.5000000000000001E-2</v>
      </c>
      <c r="AL1033" s="16">
        <f t="shared" si="65"/>
        <v>5.6712328767123283</v>
      </c>
      <c r="AM1033" s="16">
        <f t="shared" si="67"/>
        <v>7.0054794520547947</v>
      </c>
      <c r="AN1033" s="19">
        <v>9.5000000000000001E-2</v>
      </c>
      <c r="AO1033" t="s">
        <v>721</v>
      </c>
      <c r="AP1033" t="s">
        <v>722</v>
      </c>
      <c r="AQ1033" s="20">
        <v>46234</v>
      </c>
    </row>
    <row r="1034" spans="1:43" x14ac:dyDescent="0.3">
      <c r="A1034" t="s">
        <v>2386</v>
      </c>
      <c r="B1034" t="s">
        <v>2387</v>
      </c>
      <c r="C1034">
        <v>1</v>
      </c>
      <c r="D1034" t="s">
        <v>255</v>
      </c>
      <c r="E1034" t="s">
        <v>716</v>
      </c>
      <c r="F1034" t="s">
        <v>717</v>
      </c>
      <c r="G1034" t="s">
        <v>222</v>
      </c>
      <c r="H1034" t="s">
        <v>218</v>
      </c>
      <c r="I1034" t="s">
        <v>210</v>
      </c>
      <c r="J1034" t="s">
        <v>718</v>
      </c>
      <c r="K1034" t="s">
        <v>222</v>
      </c>
      <c r="L1034" t="s">
        <v>719</v>
      </c>
      <c r="M1034" t="s">
        <v>720</v>
      </c>
      <c r="N1034">
        <v>1</v>
      </c>
      <c r="O1034">
        <v>1</v>
      </c>
      <c r="P1034">
        <v>1</v>
      </c>
      <c r="Q1034">
        <v>0</v>
      </c>
      <c r="R1034">
        <v>0</v>
      </c>
      <c r="S1034">
        <v>1</v>
      </c>
      <c r="T1034">
        <v>1</v>
      </c>
      <c r="U1034">
        <v>1</v>
      </c>
      <c r="V1034">
        <v>0</v>
      </c>
      <c r="W1034" s="1">
        <v>70634296.230000004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70634296.230000004</v>
      </c>
      <c r="AF1034" s="17">
        <v>45749</v>
      </c>
      <c r="AG1034" s="17">
        <v>47575</v>
      </c>
      <c r="AH1034" s="1">
        <v>70634296.230000004</v>
      </c>
      <c r="AI1034" s="16">
        <f t="shared" si="64"/>
        <v>3.6739726027397261</v>
      </c>
      <c r="AJ1034" s="16">
        <f t="shared" si="66"/>
        <v>5.0027397260273974</v>
      </c>
      <c r="AK1034" s="19">
        <v>9.2499999999999999E-2</v>
      </c>
      <c r="AL1034" s="16">
        <f t="shared" si="65"/>
        <v>3.6739726027397261</v>
      </c>
      <c r="AM1034" s="16">
        <f t="shared" si="67"/>
        <v>5.0027397260273974</v>
      </c>
      <c r="AN1034" s="19">
        <v>9.2499999999999999E-2</v>
      </c>
      <c r="AO1034" t="s">
        <v>721</v>
      </c>
      <c r="AP1034" t="s">
        <v>722</v>
      </c>
      <c r="AQ1034" s="20">
        <v>46234</v>
      </c>
    </row>
    <row r="1035" spans="1:43" x14ac:dyDescent="0.3">
      <c r="A1035" t="s">
        <v>2388</v>
      </c>
      <c r="B1035" t="s">
        <v>2389</v>
      </c>
      <c r="C1035">
        <v>1</v>
      </c>
      <c r="D1035" t="s">
        <v>255</v>
      </c>
      <c r="E1035" t="s">
        <v>716</v>
      </c>
      <c r="F1035" t="s">
        <v>717</v>
      </c>
      <c r="G1035" t="s">
        <v>220</v>
      </c>
      <c r="H1035" t="s">
        <v>218</v>
      </c>
      <c r="I1035" t="s">
        <v>210</v>
      </c>
      <c r="J1035" t="s">
        <v>718</v>
      </c>
      <c r="K1035" t="s">
        <v>2390</v>
      </c>
      <c r="L1035" t="s">
        <v>719</v>
      </c>
      <c r="M1035" t="s">
        <v>720</v>
      </c>
      <c r="N1035">
        <v>1</v>
      </c>
      <c r="O1035">
        <v>1</v>
      </c>
      <c r="P1035">
        <v>1</v>
      </c>
      <c r="Q1035">
        <v>0</v>
      </c>
      <c r="R1035">
        <v>0</v>
      </c>
      <c r="S1035">
        <v>1</v>
      </c>
      <c r="T1035">
        <v>1</v>
      </c>
      <c r="U1035">
        <v>1</v>
      </c>
      <c r="V1035">
        <v>0</v>
      </c>
      <c r="W1035" s="1">
        <v>1835446.43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1835446.43</v>
      </c>
      <c r="AF1035" s="17">
        <v>45751</v>
      </c>
      <c r="AG1035" s="17">
        <v>47577</v>
      </c>
      <c r="AH1035" s="1">
        <v>1835446.43</v>
      </c>
      <c r="AI1035" s="16">
        <f t="shared" si="64"/>
        <v>3.6794520547945204</v>
      </c>
      <c r="AJ1035" s="16">
        <f t="shared" si="66"/>
        <v>5.0027397260273974</v>
      </c>
      <c r="AK1035" s="19">
        <v>9.2499999999999999E-2</v>
      </c>
      <c r="AL1035" s="16">
        <f t="shared" si="65"/>
        <v>3.6794520547945204</v>
      </c>
      <c r="AM1035" s="16">
        <f t="shared" si="67"/>
        <v>5.0027397260273974</v>
      </c>
      <c r="AN1035" s="19">
        <v>9.2499999999999999E-2</v>
      </c>
      <c r="AO1035" t="s">
        <v>721</v>
      </c>
      <c r="AP1035" t="s">
        <v>722</v>
      </c>
      <c r="AQ1035" s="20">
        <v>46234</v>
      </c>
    </row>
    <row r="1036" spans="1:43" x14ac:dyDescent="0.3">
      <c r="A1036" t="s">
        <v>2391</v>
      </c>
      <c r="B1036" t="s">
        <v>2392</v>
      </c>
      <c r="C1036">
        <v>1</v>
      </c>
      <c r="D1036" t="s">
        <v>255</v>
      </c>
      <c r="E1036" t="s">
        <v>716</v>
      </c>
      <c r="F1036" t="s">
        <v>717</v>
      </c>
      <c r="G1036" t="s">
        <v>220</v>
      </c>
      <c r="H1036" t="s">
        <v>218</v>
      </c>
      <c r="I1036" t="s">
        <v>210</v>
      </c>
      <c r="J1036" t="s">
        <v>718</v>
      </c>
      <c r="K1036" t="s">
        <v>2390</v>
      </c>
      <c r="L1036" t="s">
        <v>719</v>
      </c>
      <c r="M1036" t="s">
        <v>720</v>
      </c>
      <c r="N1036">
        <v>1</v>
      </c>
      <c r="O1036">
        <v>1</v>
      </c>
      <c r="P1036">
        <v>1</v>
      </c>
      <c r="Q1036">
        <v>0</v>
      </c>
      <c r="R1036">
        <v>0</v>
      </c>
      <c r="S1036">
        <v>1</v>
      </c>
      <c r="T1036">
        <v>1</v>
      </c>
      <c r="U1036">
        <v>1</v>
      </c>
      <c r="V1036">
        <v>0</v>
      </c>
      <c r="W1036" s="1">
        <v>1835446.44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1835446.44</v>
      </c>
      <c r="AF1036" s="17">
        <v>45751</v>
      </c>
      <c r="AG1036" s="17">
        <v>46847</v>
      </c>
      <c r="AH1036" s="1">
        <v>1835446.44</v>
      </c>
      <c r="AI1036" s="16">
        <f t="shared" si="64"/>
        <v>1.6794520547945206</v>
      </c>
      <c r="AJ1036" s="16">
        <f t="shared" si="66"/>
        <v>3.0027397260273974</v>
      </c>
      <c r="AK1036" s="19">
        <v>4.9000000000000002E-2</v>
      </c>
      <c r="AL1036" s="16">
        <f t="shared" si="65"/>
        <v>1.6794520547945206</v>
      </c>
      <c r="AM1036" s="16">
        <f t="shared" si="67"/>
        <v>3.0027397260273974</v>
      </c>
      <c r="AN1036" s="19">
        <v>4.9000000000000002E-2</v>
      </c>
      <c r="AO1036" t="s">
        <v>721</v>
      </c>
      <c r="AP1036" t="s">
        <v>722</v>
      </c>
      <c r="AQ1036" s="20">
        <v>46234</v>
      </c>
    </row>
    <row r="1037" spans="1:43" x14ac:dyDescent="0.3">
      <c r="A1037" t="s">
        <v>2393</v>
      </c>
      <c r="B1037" t="s">
        <v>2394</v>
      </c>
      <c r="C1037">
        <v>1</v>
      </c>
      <c r="D1037" t="s">
        <v>255</v>
      </c>
      <c r="E1037" t="s">
        <v>716</v>
      </c>
      <c r="F1037" t="s">
        <v>717</v>
      </c>
      <c r="G1037" t="s">
        <v>220</v>
      </c>
      <c r="H1037" t="s">
        <v>218</v>
      </c>
      <c r="I1037" t="s">
        <v>210</v>
      </c>
      <c r="J1037" t="s">
        <v>718</v>
      </c>
      <c r="K1037" t="s">
        <v>2395</v>
      </c>
      <c r="L1037" t="s">
        <v>719</v>
      </c>
      <c r="M1037" t="s">
        <v>720</v>
      </c>
      <c r="N1037">
        <v>1</v>
      </c>
      <c r="O1037">
        <v>1</v>
      </c>
      <c r="P1037">
        <v>1</v>
      </c>
      <c r="Q1037">
        <v>0</v>
      </c>
      <c r="R1037">
        <v>0</v>
      </c>
      <c r="S1037">
        <v>1</v>
      </c>
      <c r="T1037">
        <v>1</v>
      </c>
      <c r="U1037">
        <v>1</v>
      </c>
      <c r="V1037">
        <v>0</v>
      </c>
      <c r="W1037" s="1">
        <v>1652750.75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1652750.75</v>
      </c>
      <c r="AF1037" s="17">
        <v>45751</v>
      </c>
      <c r="AG1037" s="17">
        <v>47577</v>
      </c>
      <c r="AH1037" s="1">
        <v>1652750.75</v>
      </c>
      <c r="AI1037" s="16">
        <f t="shared" si="64"/>
        <v>3.6794520547945204</v>
      </c>
      <c r="AJ1037" s="16">
        <f t="shared" si="66"/>
        <v>5.0027397260273974</v>
      </c>
      <c r="AK1037" s="19">
        <v>9.2499999999999999E-2</v>
      </c>
      <c r="AL1037" s="16">
        <f t="shared" si="65"/>
        <v>3.6794520547945204</v>
      </c>
      <c r="AM1037" s="16">
        <f t="shared" si="67"/>
        <v>5.0027397260273974</v>
      </c>
      <c r="AN1037" s="19">
        <v>9.2499999999999999E-2</v>
      </c>
      <c r="AO1037" t="s">
        <v>721</v>
      </c>
      <c r="AP1037" t="s">
        <v>722</v>
      </c>
      <c r="AQ1037" s="20">
        <v>46234</v>
      </c>
    </row>
    <row r="1038" spans="1:43" x14ac:dyDescent="0.3">
      <c r="A1038" t="s">
        <v>2396</v>
      </c>
      <c r="B1038" t="s">
        <v>2397</v>
      </c>
      <c r="C1038">
        <v>1</v>
      </c>
      <c r="D1038" t="s">
        <v>255</v>
      </c>
      <c r="E1038" t="s">
        <v>716</v>
      </c>
      <c r="F1038" t="s">
        <v>717</v>
      </c>
      <c r="G1038" t="s">
        <v>220</v>
      </c>
      <c r="H1038" t="s">
        <v>218</v>
      </c>
      <c r="I1038" t="s">
        <v>210</v>
      </c>
      <c r="J1038" t="s">
        <v>718</v>
      </c>
      <c r="K1038" t="s">
        <v>2395</v>
      </c>
      <c r="L1038" t="s">
        <v>719</v>
      </c>
      <c r="M1038" t="s">
        <v>720</v>
      </c>
      <c r="N1038">
        <v>1</v>
      </c>
      <c r="O1038">
        <v>1</v>
      </c>
      <c r="P1038">
        <v>1</v>
      </c>
      <c r="Q1038">
        <v>0</v>
      </c>
      <c r="R1038">
        <v>0</v>
      </c>
      <c r="S1038">
        <v>1</v>
      </c>
      <c r="T1038">
        <v>1</v>
      </c>
      <c r="U1038">
        <v>1</v>
      </c>
      <c r="V1038">
        <v>0</v>
      </c>
      <c r="W1038" s="1">
        <v>1652750.74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1652750.74</v>
      </c>
      <c r="AF1038" s="17">
        <v>45751</v>
      </c>
      <c r="AG1038" s="17">
        <v>46847</v>
      </c>
      <c r="AH1038" s="1">
        <v>1652750.74</v>
      </c>
      <c r="AI1038" s="16">
        <f t="shared" si="64"/>
        <v>1.6794520547945206</v>
      </c>
      <c r="AJ1038" s="16">
        <f t="shared" si="66"/>
        <v>3.0027397260273974</v>
      </c>
      <c r="AK1038" s="19">
        <v>4.9000000000000002E-2</v>
      </c>
      <c r="AL1038" s="16">
        <f t="shared" si="65"/>
        <v>1.6794520547945206</v>
      </c>
      <c r="AM1038" s="16">
        <f t="shared" si="67"/>
        <v>3.0027397260273974</v>
      </c>
      <c r="AN1038" s="19">
        <v>4.9000000000000002E-2</v>
      </c>
      <c r="AO1038" t="s">
        <v>721</v>
      </c>
      <c r="AP1038" t="s">
        <v>722</v>
      </c>
      <c r="AQ1038" s="20">
        <v>46234</v>
      </c>
    </row>
    <row r="1039" spans="1:43" x14ac:dyDescent="0.3">
      <c r="A1039" t="s">
        <v>2398</v>
      </c>
      <c r="B1039" t="s">
        <v>2399</v>
      </c>
      <c r="C1039">
        <v>1</v>
      </c>
      <c r="D1039" t="s">
        <v>255</v>
      </c>
      <c r="E1039" t="s">
        <v>716</v>
      </c>
      <c r="F1039" t="s">
        <v>717</v>
      </c>
      <c r="G1039" t="s">
        <v>220</v>
      </c>
      <c r="H1039" t="s">
        <v>218</v>
      </c>
      <c r="I1039" t="s">
        <v>210</v>
      </c>
      <c r="J1039" t="s">
        <v>718</v>
      </c>
      <c r="K1039" t="s">
        <v>2400</v>
      </c>
      <c r="L1039" t="s">
        <v>719</v>
      </c>
      <c r="M1039" t="s">
        <v>720</v>
      </c>
      <c r="N1039">
        <v>1</v>
      </c>
      <c r="O1039">
        <v>1</v>
      </c>
      <c r="P1039">
        <v>1</v>
      </c>
      <c r="Q1039">
        <v>0</v>
      </c>
      <c r="R1039">
        <v>0</v>
      </c>
      <c r="S1039">
        <v>1</v>
      </c>
      <c r="T1039">
        <v>1</v>
      </c>
      <c r="U1039">
        <v>1</v>
      </c>
      <c r="V1039">
        <v>0</v>
      </c>
      <c r="W1039" s="1">
        <v>844405.73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844405.73</v>
      </c>
      <c r="AF1039" s="17">
        <v>45751</v>
      </c>
      <c r="AG1039" s="17">
        <v>47577</v>
      </c>
      <c r="AH1039" s="1">
        <v>844405.73</v>
      </c>
      <c r="AI1039" s="16">
        <f t="shared" si="64"/>
        <v>3.6794520547945204</v>
      </c>
      <c r="AJ1039" s="16">
        <f t="shared" si="66"/>
        <v>5.0027397260273974</v>
      </c>
      <c r="AK1039" s="19">
        <v>9.2499999999999999E-2</v>
      </c>
      <c r="AL1039" s="16">
        <f t="shared" si="65"/>
        <v>3.6794520547945204</v>
      </c>
      <c r="AM1039" s="16">
        <f t="shared" si="67"/>
        <v>5.0027397260273974</v>
      </c>
      <c r="AN1039" s="19">
        <v>9.2499999999999999E-2</v>
      </c>
      <c r="AO1039" t="s">
        <v>721</v>
      </c>
      <c r="AP1039" t="s">
        <v>722</v>
      </c>
      <c r="AQ1039" s="20">
        <v>46234</v>
      </c>
    </row>
    <row r="1040" spans="1:43" x14ac:dyDescent="0.3">
      <c r="A1040" t="s">
        <v>2401</v>
      </c>
      <c r="B1040" t="s">
        <v>2402</v>
      </c>
      <c r="C1040">
        <v>1</v>
      </c>
      <c r="D1040" t="s">
        <v>255</v>
      </c>
      <c r="E1040" t="s">
        <v>716</v>
      </c>
      <c r="F1040" t="s">
        <v>717</v>
      </c>
      <c r="G1040" t="s">
        <v>220</v>
      </c>
      <c r="H1040" t="s">
        <v>218</v>
      </c>
      <c r="I1040" t="s">
        <v>210</v>
      </c>
      <c r="J1040" t="s">
        <v>718</v>
      </c>
      <c r="K1040" t="s">
        <v>2400</v>
      </c>
      <c r="L1040" t="s">
        <v>719</v>
      </c>
      <c r="M1040" t="s">
        <v>720</v>
      </c>
      <c r="N1040">
        <v>1</v>
      </c>
      <c r="O1040">
        <v>1</v>
      </c>
      <c r="P1040">
        <v>1</v>
      </c>
      <c r="Q1040">
        <v>0</v>
      </c>
      <c r="R1040">
        <v>0</v>
      </c>
      <c r="S1040">
        <v>1</v>
      </c>
      <c r="T1040">
        <v>1</v>
      </c>
      <c r="U1040">
        <v>1</v>
      </c>
      <c r="V1040">
        <v>0</v>
      </c>
      <c r="W1040" s="1">
        <v>844405.73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844405.73</v>
      </c>
      <c r="AF1040" s="17">
        <v>45751</v>
      </c>
      <c r="AG1040" s="17">
        <v>46847</v>
      </c>
      <c r="AH1040" s="1">
        <v>844405.73</v>
      </c>
      <c r="AI1040" s="16">
        <f t="shared" si="64"/>
        <v>1.6794520547945206</v>
      </c>
      <c r="AJ1040" s="16">
        <f t="shared" si="66"/>
        <v>3.0027397260273974</v>
      </c>
      <c r="AK1040" s="19">
        <v>4.9000000000000002E-2</v>
      </c>
      <c r="AL1040" s="16">
        <f t="shared" si="65"/>
        <v>1.6794520547945206</v>
      </c>
      <c r="AM1040" s="16">
        <f t="shared" si="67"/>
        <v>3.0027397260273974</v>
      </c>
      <c r="AN1040" s="19">
        <v>4.9000000000000002E-2</v>
      </c>
      <c r="AO1040" t="s">
        <v>721</v>
      </c>
      <c r="AP1040" t="s">
        <v>722</v>
      </c>
      <c r="AQ1040" s="20">
        <v>46234</v>
      </c>
    </row>
    <row r="1041" spans="1:43" x14ac:dyDescent="0.3">
      <c r="A1041" t="s">
        <v>2403</v>
      </c>
      <c r="B1041" t="s">
        <v>2404</v>
      </c>
      <c r="C1041">
        <v>1</v>
      </c>
      <c r="D1041" t="s">
        <v>255</v>
      </c>
      <c r="E1041" t="s">
        <v>716</v>
      </c>
      <c r="F1041" t="s">
        <v>717</v>
      </c>
      <c r="G1041" t="s">
        <v>220</v>
      </c>
      <c r="H1041" t="s">
        <v>218</v>
      </c>
      <c r="I1041" t="s">
        <v>210</v>
      </c>
      <c r="J1041" t="s">
        <v>718</v>
      </c>
      <c r="K1041" t="s">
        <v>2405</v>
      </c>
      <c r="L1041" t="s">
        <v>719</v>
      </c>
      <c r="M1041" t="s">
        <v>720</v>
      </c>
      <c r="N1041">
        <v>1</v>
      </c>
      <c r="O1041">
        <v>1</v>
      </c>
      <c r="P1041">
        <v>1</v>
      </c>
      <c r="Q1041">
        <v>0</v>
      </c>
      <c r="R1041">
        <v>0</v>
      </c>
      <c r="S1041">
        <v>1</v>
      </c>
      <c r="T1041">
        <v>1</v>
      </c>
      <c r="U1041">
        <v>1</v>
      </c>
      <c r="V1041">
        <v>0</v>
      </c>
      <c r="W1041" s="1">
        <v>371837.68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371837.68</v>
      </c>
      <c r="AF1041" s="17">
        <v>45751</v>
      </c>
      <c r="AG1041" s="17">
        <v>47577</v>
      </c>
      <c r="AH1041" s="1">
        <v>371837.68</v>
      </c>
      <c r="AI1041" s="16">
        <f t="shared" si="64"/>
        <v>3.6794520547945204</v>
      </c>
      <c r="AJ1041" s="16">
        <f t="shared" si="66"/>
        <v>5.0027397260273974</v>
      </c>
      <c r="AK1041" s="19">
        <v>9.2499999999999999E-2</v>
      </c>
      <c r="AL1041" s="16">
        <f t="shared" si="65"/>
        <v>3.6794520547945204</v>
      </c>
      <c r="AM1041" s="16">
        <f t="shared" si="67"/>
        <v>5.0027397260273974</v>
      </c>
      <c r="AN1041" s="19">
        <v>9.2499999999999999E-2</v>
      </c>
      <c r="AO1041" t="s">
        <v>721</v>
      </c>
      <c r="AP1041" t="s">
        <v>722</v>
      </c>
      <c r="AQ1041" s="20">
        <v>46234</v>
      </c>
    </row>
    <row r="1042" spans="1:43" x14ac:dyDescent="0.3">
      <c r="A1042" t="s">
        <v>2406</v>
      </c>
      <c r="B1042" t="s">
        <v>2407</v>
      </c>
      <c r="C1042">
        <v>1</v>
      </c>
      <c r="D1042" t="s">
        <v>255</v>
      </c>
      <c r="E1042" t="s">
        <v>716</v>
      </c>
      <c r="F1042" t="s">
        <v>717</v>
      </c>
      <c r="G1042" t="s">
        <v>220</v>
      </c>
      <c r="H1042" t="s">
        <v>218</v>
      </c>
      <c r="I1042" t="s">
        <v>210</v>
      </c>
      <c r="J1042" t="s">
        <v>718</v>
      </c>
      <c r="K1042" t="s">
        <v>2405</v>
      </c>
      <c r="L1042" t="s">
        <v>719</v>
      </c>
      <c r="M1042" t="s">
        <v>720</v>
      </c>
      <c r="N1042">
        <v>1</v>
      </c>
      <c r="O1042">
        <v>1</v>
      </c>
      <c r="P1042">
        <v>1</v>
      </c>
      <c r="Q1042">
        <v>0</v>
      </c>
      <c r="R1042">
        <v>0</v>
      </c>
      <c r="S1042">
        <v>1</v>
      </c>
      <c r="T1042">
        <v>1</v>
      </c>
      <c r="U1042">
        <v>1</v>
      </c>
      <c r="V1042">
        <v>0</v>
      </c>
      <c r="W1042" s="1">
        <v>371837.68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371837.68</v>
      </c>
      <c r="AF1042" s="17">
        <v>45751</v>
      </c>
      <c r="AG1042" s="17">
        <v>46847</v>
      </c>
      <c r="AH1042" s="1">
        <v>371837.68</v>
      </c>
      <c r="AI1042" s="16">
        <f t="shared" si="64"/>
        <v>1.6794520547945206</v>
      </c>
      <c r="AJ1042" s="16">
        <f t="shared" si="66"/>
        <v>3.0027397260273974</v>
      </c>
      <c r="AK1042" s="19">
        <v>4.9000000000000002E-2</v>
      </c>
      <c r="AL1042" s="16">
        <f t="shared" si="65"/>
        <v>1.6794520547945206</v>
      </c>
      <c r="AM1042" s="16">
        <f t="shared" si="67"/>
        <v>3.0027397260273974</v>
      </c>
      <c r="AN1042" s="19">
        <v>4.9000000000000002E-2</v>
      </c>
      <c r="AO1042" t="s">
        <v>721</v>
      </c>
      <c r="AP1042" t="s">
        <v>722</v>
      </c>
      <c r="AQ1042" s="20">
        <v>46234</v>
      </c>
    </row>
    <row r="1043" spans="1:43" x14ac:dyDescent="0.3">
      <c r="A1043" t="s">
        <v>2408</v>
      </c>
      <c r="B1043" t="s">
        <v>2409</v>
      </c>
      <c r="C1043">
        <v>1</v>
      </c>
      <c r="D1043" t="s">
        <v>255</v>
      </c>
      <c r="E1043" t="s">
        <v>716</v>
      </c>
      <c r="F1043" t="s">
        <v>717</v>
      </c>
      <c r="G1043" t="s">
        <v>220</v>
      </c>
      <c r="H1043" t="s">
        <v>218</v>
      </c>
      <c r="I1043" t="s">
        <v>210</v>
      </c>
      <c r="J1043" t="s">
        <v>718</v>
      </c>
      <c r="K1043" t="s">
        <v>2410</v>
      </c>
      <c r="L1043" t="s">
        <v>719</v>
      </c>
      <c r="M1043" t="s">
        <v>720</v>
      </c>
      <c r="N1043">
        <v>1</v>
      </c>
      <c r="O1043">
        <v>1</v>
      </c>
      <c r="P1043">
        <v>1</v>
      </c>
      <c r="Q1043">
        <v>0</v>
      </c>
      <c r="R1043">
        <v>0</v>
      </c>
      <c r="S1043">
        <v>1</v>
      </c>
      <c r="T1043">
        <v>1</v>
      </c>
      <c r="U1043">
        <v>1</v>
      </c>
      <c r="V1043">
        <v>0</v>
      </c>
      <c r="W1043" s="1">
        <v>293598.5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293598.5</v>
      </c>
      <c r="AF1043" s="17">
        <v>45751</v>
      </c>
      <c r="AG1043" s="17">
        <v>47577</v>
      </c>
      <c r="AH1043" s="1">
        <v>293598.5</v>
      </c>
      <c r="AI1043" s="16">
        <f t="shared" si="64"/>
        <v>3.6794520547945204</v>
      </c>
      <c r="AJ1043" s="16">
        <f t="shared" si="66"/>
        <v>5.0027397260273974</v>
      </c>
      <c r="AK1043" s="19">
        <v>9.2499999999999999E-2</v>
      </c>
      <c r="AL1043" s="16">
        <f t="shared" si="65"/>
        <v>3.6794520547945204</v>
      </c>
      <c r="AM1043" s="16">
        <f t="shared" si="67"/>
        <v>5.0027397260273974</v>
      </c>
      <c r="AN1043" s="19">
        <v>9.2499999999999999E-2</v>
      </c>
      <c r="AO1043" t="s">
        <v>721</v>
      </c>
      <c r="AP1043" t="s">
        <v>722</v>
      </c>
      <c r="AQ1043" s="20">
        <v>46234</v>
      </c>
    </row>
    <row r="1044" spans="1:43" x14ac:dyDescent="0.3">
      <c r="A1044" t="s">
        <v>2411</v>
      </c>
      <c r="B1044" t="s">
        <v>2412</v>
      </c>
      <c r="C1044">
        <v>1</v>
      </c>
      <c r="D1044" t="s">
        <v>255</v>
      </c>
      <c r="E1044" t="s">
        <v>716</v>
      </c>
      <c r="F1044" t="s">
        <v>717</v>
      </c>
      <c r="G1044" t="s">
        <v>220</v>
      </c>
      <c r="H1044" t="s">
        <v>218</v>
      </c>
      <c r="I1044" t="s">
        <v>210</v>
      </c>
      <c r="J1044" t="s">
        <v>718</v>
      </c>
      <c r="K1044" t="s">
        <v>2410</v>
      </c>
      <c r="L1044" t="s">
        <v>719</v>
      </c>
      <c r="M1044" t="s">
        <v>720</v>
      </c>
      <c r="N1044">
        <v>1</v>
      </c>
      <c r="O1044">
        <v>1</v>
      </c>
      <c r="P1044">
        <v>1</v>
      </c>
      <c r="Q1044">
        <v>0</v>
      </c>
      <c r="R1044">
        <v>0</v>
      </c>
      <c r="S1044">
        <v>1</v>
      </c>
      <c r="T1044">
        <v>1</v>
      </c>
      <c r="U1044">
        <v>1</v>
      </c>
      <c r="V1044">
        <v>0</v>
      </c>
      <c r="W1044" s="1">
        <v>293598.49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293598.49</v>
      </c>
      <c r="AF1044" s="17">
        <v>45751</v>
      </c>
      <c r="AG1044" s="17">
        <v>46847</v>
      </c>
      <c r="AH1044" s="1">
        <v>293598.49</v>
      </c>
      <c r="AI1044" s="16">
        <f t="shared" si="64"/>
        <v>1.6794520547945206</v>
      </c>
      <c r="AJ1044" s="16">
        <f t="shared" si="66"/>
        <v>3.0027397260273974</v>
      </c>
      <c r="AK1044" s="19">
        <v>4.9000000000000002E-2</v>
      </c>
      <c r="AL1044" s="16">
        <f t="shared" si="65"/>
        <v>1.6794520547945206</v>
      </c>
      <c r="AM1044" s="16">
        <f t="shared" si="67"/>
        <v>3.0027397260273974</v>
      </c>
      <c r="AN1044" s="19">
        <v>4.9000000000000002E-2</v>
      </c>
      <c r="AO1044" t="s">
        <v>721</v>
      </c>
      <c r="AP1044" t="s">
        <v>722</v>
      </c>
      <c r="AQ1044" s="20">
        <v>46234</v>
      </c>
    </row>
    <row r="1045" spans="1:43" x14ac:dyDescent="0.3">
      <c r="A1045" t="s">
        <v>2413</v>
      </c>
      <c r="B1045" t="s">
        <v>2414</v>
      </c>
      <c r="C1045">
        <v>1</v>
      </c>
      <c r="D1045" t="s">
        <v>255</v>
      </c>
      <c r="E1045" t="s">
        <v>716</v>
      </c>
      <c r="F1045" t="s">
        <v>717</v>
      </c>
      <c r="G1045" t="s">
        <v>220</v>
      </c>
      <c r="H1045" t="s">
        <v>218</v>
      </c>
      <c r="I1045" t="s">
        <v>210</v>
      </c>
      <c r="J1045" t="s">
        <v>718</v>
      </c>
      <c r="K1045" t="s">
        <v>2415</v>
      </c>
      <c r="L1045" t="s">
        <v>719</v>
      </c>
      <c r="M1045" t="s">
        <v>720</v>
      </c>
      <c r="N1045">
        <v>1</v>
      </c>
      <c r="O1045">
        <v>1</v>
      </c>
      <c r="P1045">
        <v>1</v>
      </c>
      <c r="Q1045">
        <v>0</v>
      </c>
      <c r="R1045">
        <v>0</v>
      </c>
      <c r="S1045">
        <v>1</v>
      </c>
      <c r="T1045">
        <v>1</v>
      </c>
      <c r="U1045">
        <v>1</v>
      </c>
      <c r="V1045">
        <v>0</v>
      </c>
      <c r="W1045" s="1">
        <v>235248.58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235248.58</v>
      </c>
      <c r="AF1045" s="17">
        <v>45751</v>
      </c>
      <c r="AG1045" s="17">
        <v>47577</v>
      </c>
      <c r="AH1045" s="1">
        <v>235248.58</v>
      </c>
      <c r="AI1045" s="16">
        <f t="shared" si="64"/>
        <v>3.6794520547945204</v>
      </c>
      <c r="AJ1045" s="16">
        <f t="shared" si="66"/>
        <v>5.0027397260273974</v>
      </c>
      <c r="AK1045" s="19">
        <v>9.2499999999999999E-2</v>
      </c>
      <c r="AL1045" s="16">
        <f t="shared" si="65"/>
        <v>3.6794520547945204</v>
      </c>
      <c r="AM1045" s="16">
        <f t="shared" si="67"/>
        <v>5.0027397260273974</v>
      </c>
      <c r="AN1045" s="19">
        <v>9.2499999999999999E-2</v>
      </c>
      <c r="AO1045" t="s">
        <v>721</v>
      </c>
      <c r="AP1045" t="s">
        <v>722</v>
      </c>
      <c r="AQ1045" s="20">
        <v>46234</v>
      </c>
    </row>
    <row r="1046" spans="1:43" x14ac:dyDescent="0.3">
      <c r="A1046" t="s">
        <v>2416</v>
      </c>
      <c r="B1046" t="s">
        <v>2417</v>
      </c>
      <c r="C1046">
        <v>1</v>
      </c>
      <c r="D1046" t="s">
        <v>255</v>
      </c>
      <c r="E1046" t="s">
        <v>716</v>
      </c>
      <c r="F1046" t="s">
        <v>717</v>
      </c>
      <c r="G1046" t="s">
        <v>220</v>
      </c>
      <c r="H1046" t="s">
        <v>218</v>
      </c>
      <c r="I1046" t="s">
        <v>210</v>
      </c>
      <c r="J1046" t="s">
        <v>718</v>
      </c>
      <c r="K1046" t="s">
        <v>2415</v>
      </c>
      <c r="L1046" t="s">
        <v>719</v>
      </c>
      <c r="M1046" t="s">
        <v>720</v>
      </c>
      <c r="N1046">
        <v>1</v>
      </c>
      <c r="O1046">
        <v>1</v>
      </c>
      <c r="P1046">
        <v>1</v>
      </c>
      <c r="Q1046">
        <v>0</v>
      </c>
      <c r="R1046">
        <v>0</v>
      </c>
      <c r="S1046">
        <v>1</v>
      </c>
      <c r="T1046">
        <v>1</v>
      </c>
      <c r="U1046">
        <v>1</v>
      </c>
      <c r="V1046">
        <v>0</v>
      </c>
      <c r="W1046" s="1">
        <v>235248.59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235248.59</v>
      </c>
      <c r="AF1046" s="17">
        <v>45751</v>
      </c>
      <c r="AG1046" s="17">
        <v>46847</v>
      </c>
      <c r="AH1046" s="1">
        <v>235248.59</v>
      </c>
      <c r="AI1046" s="16">
        <f t="shared" si="64"/>
        <v>1.6794520547945206</v>
      </c>
      <c r="AJ1046" s="16">
        <f t="shared" si="66"/>
        <v>3.0027397260273974</v>
      </c>
      <c r="AK1046" s="19">
        <v>4.9000000000000002E-2</v>
      </c>
      <c r="AL1046" s="16">
        <f t="shared" si="65"/>
        <v>1.6794520547945206</v>
      </c>
      <c r="AM1046" s="16">
        <f t="shared" si="67"/>
        <v>3.0027397260273974</v>
      </c>
      <c r="AN1046" s="19">
        <v>4.9000000000000002E-2</v>
      </c>
      <c r="AO1046" t="s">
        <v>721</v>
      </c>
      <c r="AP1046" t="s">
        <v>722</v>
      </c>
      <c r="AQ1046" s="20">
        <v>46234</v>
      </c>
    </row>
    <row r="1047" spans="1:43" x14ac:dyDescent="0.3">
      <c r="A1047" t="s">
        <v>2418</v>
      </c>
      <c r="B1047" t="s">
        <v>2419</v>
      </c>
      <c r="C1047">
        <v>1</v>
      </c>
      <c r="D1047" t="s">
        <v>255</v>
      </c>
      <c r="E1047" t="s">
        <v>716</v>
      </c>
      <c r="F1047" t="s">
        <v>717</v>
      </c>
      <c r="G1047" t="s">
        <v>220</v>
      </c>
      <c r="H1047" t="s">
        <v>218</v>
      </c>
      <c r="I1047" t="s">
        <v>210</v>
      </c>
      <c r="J1047" t="s">
        <v>718</v>
      </c>
      <c r="K1047" t="s">
        <v>2420</v>
      </c>
      <c r="L1047" t="s">
        <v>719</v>
      </c>
      <c r="M1047" t="s">
        <v>720</v>
      </c>
      <c r="N1047">
        <v>1</v>
      </c>
      <c r="O1047">
        <v>1</v>
      </c>
      <c r="P1047">
        <v>1</v>
      </c>
      <c r="Q1047">
        <v>0</v>
      </c>
      <c r="R1047">
        <v>0</v>
      </c>
      <c r="S1047">
        <v>1</v>
      </c>
      <c r="T1047">
        <v>1</v>
      </c>
      <c r="U1047">
        <v>1</v>
      </c>
      <c r="V1047">
        <v>0</v>
      </c>
      <c r="W1047" s="1">
        <v>184812.68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184812.68</v>
      </c>
      <c r="AF1047" s="17">
        <v>45751</v>
      </c>
      <c r="AG1047" s="17">
        <v>47577</v>
      </c>
      <c r="AH1047" s="1">
        <v>184812.68</v>
      </c>
      <c r="AI1047" s="16">
        <f t="shared" si="64"/>
        <v>3.6794520547945204</v>
      </c>
      <c r="AJ1047" s="16">
        <f t="shared" si="66"/>
        <v>5.0027397260273974</v>
      </c>
      <c r="AK1047" s="19">
        <v>9.2499999999999999E-2</v>
      </c>
      <c r="AL1047" s="16">
        <f t="shared" si="65"/>
        <v>3.6794520547945204</v>
      </c>
      <c r="AM1047" s="16">
        <f t="shared" si="67"/>
        <v>5.0027397260273974</v>
      </c>
      <c r="AN1047" s="19">
        <v>9.2499999999999999E-2</v>
      </c>
      <c r="AO1047" t="s">
        <v>721</v>
      </c>
      <c r="AP1047" t="s">
        <v>722</v>
      </c>
      <c r="AQ1047" s="20">
        <v>46234</v>
      </c>
    </row>
    <row r="1048" spans="1:43" x14ac:dyDescent="0.3">
      <c r="A1048" t="s">
        <v>2421</v>
      </c>
      <c r="B1048" t="s">
        <v>2422</v>
      </c>
      <c r="C1048">
        <v>1</v>
      </c>
      <c r="D1048" t="s">
        <v>255</v>
      </c>
      <c r="E1048" t="s">
        <v>716</v>
      </c>
      <c r="F1048" t="s">
        <v>717</v>
      </c>
      <c r="G1048" t="s">
        <v>220</v>
      </c>
      <c r="H1048" t="s">
        <v>218</v>
      </c>
      <c r="I1048" t="s">
        <v>210</v>
      </c>
      <c r="J1048" t="s">
        <v>718</v>
      </c>
      <c r="K1048" t="s">
        <v>2420</v>
      </c>
      <c r="L1048" t="s">
        <v>719</v>
      </c>
      <c r="M1048" t="s">
        <v>720</v>
      </c>
      <c r="N1048">
        <v>1</v>
      </c>
      <c r="O1048">
        <v>1</v>
      </c>
      <c r="P1048">
        <v>1</v>
      </c>
      <c r="Q1048">
        <v>0</v>
      </c>
      <c r="R1048">
        <v>0</v>
      </c>
      <c r="S1048">
        <v>1</v>
      </c>
      <c r="T1048">
        <v>1</v>
      </c>
      <c r="U1048">
        <v>1</v>
      </c>
      <c r="V1048">
        <v>0</v>
      </c>
      <c r="W1048" s="1">
        <v>184812.68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184812.68</v>
      </c>
      <c r="AF1048" s="17">
        <v>45751</v>
      </c>
      <c r="AG1048" s="17">
        <v>46847</v>
      </c>
      <c r="AH1048" s="1">
        <v>184812.68</v>
      </c>
      <c r="AI1048" s="16">
        <f t="shared" si="64"/>
        <v>1.6794520547945206</v>
      </c>
      <c r="AJ1048" s="16">
        <f t="shared" si="66"/>
        <v>3.0027397260273974</v>
      </c>
      <c r="AK1048" s="19">
        <v>4.9000000000000002E-2</v>
      </c>
      <c r="AL1048" s="16">
        <f t="shared" si="65"/>
        <v>1.6794520547945206</v>
      </c>
      <c r="AM1048" s="16">
        <f t="shared" si="67"/>
        <v>3.0027397260273974</v>
      </c>
      <c r="AN1048" s="19">
        <v>4.9000000000000002E-2</v>
      </c>
      <c r="AO1048" t="s">
        <v>721</v>
      </c>
      <c r="AP1048" t="s">
        <v>722</v>
      </c>
      <c r="AQ1048" s="20">
        <v>46234</v>
      </c>
    </row>
    <row r="1049" spans="1:43" x14ac:dyDescent="0.3">
      <c r="A1049" t="s">
        <v>2423</v>
      </c>
      <c r="B1049" t="s">
        <v>2424</v>
      </c>
      <c r="C1049">
        <v>1</v>
      </c>
      <c r="D1049" t="s">
        <v>255</v>
      </c>
      <c r="E1049" t="s">
        <v>716</v>
      </c>
      <c r="F1049" t="s">
        <v>717</v>
      </c>
      <c r="G1049" t="s">
        <v>220</v>
      </c>
      <c r="H1049" t="s">
        <v>218</v>
      </c>
      <c r="I1049" t="s">
        <v>210</v>
      </c>
      <c r="J1049" t="s">
        <v>718</v>
      </c>
      <c r="K1049" t="s">
        <v>2425</v>
      </c>
      <c r="L1049" t="s">
        <v>719</v>
      </c>
      <c r="M1049" t="s">
        <v>720</v>
      </c>
      <c r="N1049">
        <v>1</v>
      </c>
      <c r="O1049">
        <v>1</v>
      </c>
      <c r="P1049">
        <v>1</v>
      </c>
      <c r="Q1049">
        <v>0</v>
      </c>
      <c r="R1049">
        <v>0</v>
      </c>
      <c r="S1049">
        <v>1</v>
      </c>
      <c r="T1049">
        <v>1</v>
      </c>
      <c r="U1049">
        <v>1</v>
      </c>
      <c r="V1049">
        <v>0</v>
      </c>
      <c r="W1049" s="1">
        <v>150021.71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150021.71</v>
      </c>
      <c r="AF1049" s="17">
        <v>45751</v>
      </c>
      <c r="AG1049" s="17">
        <v>47577</v>
      </c>
      <c r="AH1049" s="1">
        <v>150021.71</v>
      </c>
      <c r="AI1049" s="16">
        <f t="shared" si="64"/>
        <v>3.6794520547945204</v>
      </c>
      <c r="AJ1049" s="16">
        <f t="shared" si="66"/>
        <v>5.0027397260273974</v>
      </c>
      <c r="AK1049" s="19">
        <v>9.2499999999999999E-2</v>
      </c>
      <c r="AL1049" s="16">
        <f t="shared" si="65"/>
        <v>3.6794520547945204</v>
      </c>
      <c r="AM1049" s="16">
        <f t="shared" si="67"/>
        <v>5.0027397260273974</v>
      </c>
      <c r="AN1049" s="19">
        <v>9.2499999999999999E-2</v>
      </c>
      <c r="AO1049" t="s">
        <v>721</v>
      </c>
      <c r="AP1049" t="s">
        <v>722</v>
      </c>
      <c r="AQ1049" s="20">
        <v>46234</v>
      </c>
    </row>
    <row r="1050" spans="1:43" x14ac:dyDescent="0.3">
      <c r="A1050" t="s">
        <v>2426</v>
      </c>
      <c r="B1050" t="s">
        <v>2427</v>
      </c>
      <c r="C1050">
        <v>1</v>
      </c>
      <c r="D1050" t="s">
        <v>255</v>
      </c>
      <c r="E1050" t="s">
        <v>716</v>
      </c>
      <c r="F1050" t="s">
        <v>717</v>
      </c>
      <c r="G1050" t="s">
        <v>220</v>
      </c>
      <c r="H1050" t="s">
        <v>218</v>
      </c>
      <c r="I1050" t="s">
        <v>210</v>
      </c>
      <c r="J1050" t="s">
        <v>718</v>
      </c>
      <c r="K1050" t="s">
        <v>2425</v>
      </c>
      <c r="L1050" t="s">
        <v>719</v>
      </c>
      <c r="M1050" t="s">
        <v>720</v>
      </c>
      <c r="N1050">
        <v>1</v>
      </c>
      <c r="O1050">
        <v>1</v>
      </c>
      <c r="P1050">
        <v>1</v>
      </c>
      <c r="Q1050">
        <v>0</v>
      </c>
      <c r="R1050">
        <v>0</v>
      </c>
      <c r="S1050">
        <v>1</v>
      </c>
      <c r="T1050">
        <v>1</v>
      </c>
      <c r="U1050">
        <v>1</v>
      </c>
      <c r="V1050">
        <v>0</v>
      </c>
      <c r="W1050" s="1">
        <v>150021.72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150021.72</v>
      </c>
      <c r="AF1050" s="17">
        <v>45751</v>
      </c>
      <c r="AG1050" s="17">
        <v>46847</v>
      </c>
      <c r="AH1050" s="1">
        <v>150021.72</v>
      </c>
      <c r="AI1050" s="16">
        <f t="shared" si="64"/>
        <v>1.6794520547945206</v>
      </c>
      <c r="AJ1050" s="16">
        <f t="shared" si="66"/>
        <v>3.0027397260273974</v>
      </c>
      <c r="AK1050" s="19">
        <v>4.9000000000000002E-2</v>
      </c>
      <c r="AL1050" s="16">
        <f t="shared" si="65"/>
        <v>1.6794520547945206</v>
      </c>
      <c r="AM1050" s="16">
        <f t="shared" si="67"/>
        <v>3.0027397260273974</v>
      </c>
      <c r="AN1050" s="19">
        <v>4.9000000000000002E-2</v>
      </c>
      <c r="AO1050" t="s">
        <v>721</v>
      </c>
      <c r="AP1050" t="s">
        <v>722</v>
      </c>
      <c r="AQ1050" s="20">
        <v>46234</v>
      </c>
    </row>
    <row r="1051" spans="1:43" x14ac:dyDescent="0.3">
      <c r="A1051" t="s">
        <v>2428</v>
      </c>
      <c r="B1051" t="s">
        <v>2429</v>
      </c>
      <c r="C1051">
        <v>1</v>
      </c>
      <c r="D1051" t="s">
        <v>255</v>
      </c>
      <c r="E1051" t="s">
        <v>716</v>
      </c>
      <c r="F1051" t="s">
        <v>717</v>
      </c>
      <c r="G1051" t="s">
        <v>220</v>
      </c>
      <c r="H1051" t="s">
        <v>218</v>
      </c>
      <c r="I1051" t="s">
        <v>210</v>
      </c>
      <c r="J1051" t="s">
        <v>718</v>
      </c>
      <c r="K1051" t="s">
        <v>2430</v>
      </c>
      <c r="L1051" t="s">
        <v>719</v>
      </c>
      <c r="M1051" t="s">
        <v>720</v>
      </c>
      <c r="N1051">
        <v>1</v>
      </c>
      <c r="O1051">
        <v>1</v>
      </c>
      <c r="P1051">
        <v>1</v>
      </c>
      <c r="Q1051">
        <v>0</v>
      </c>
      <c r="R1051">
        <v>0</v>
      </c>
      <c r="S1051">
        <v>1</v>
      </c>
      <c r="T1051">
        <v>1</v>
      </c>
      <c r="U1051">
        <v>1</v>
      </c>
      <c r="V1051">
        <v>0</v>
      </c>
      <c r="W1051" s="1">
        <v>2410742.34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2410742.34</v>
      </c>
      <c r="AF1051" s="17">
        <v>45751</v>
      </c>
      <c r="AG1051" s="17">
        <v>47577</v>
      </c>
      <c r="AH1051" s="1">
        <v>2410742.34</v>
      </c>
      <c r="AI1051" s="16">
        <f t="shared" si="64"/>
        <v>3.6794520547945204</v>
      </c>
      <c r="AJ1051" s="16">
        <f t="shared" si="66"/>
        <v>5.0027397260273974</v>
      </c>
      <c r="AK1051" s="19">
        <v>9.2499999999999999E-2</v>
      </c>
      <c r="AL1051" s="16">
        <f t="shared" si="65"/>
        <v>3.6794520547945204</v>
      </c>
      <c r="AM1051" s="16">
        <f t="shared" si="67"/>
        <v>5.0027397260273974</v>
      </c>
      <c r="AN1051" s="19">
        <v>9.2499999999999999E-2</v>
      </c>
      <c r="AO1051" t="s">
        <v>721</v>
      </c>
      <c r="AP1051" t="s">
        <v>722</v>
      </c>
      <c r="AQ1051" s="20">
        <v>46234</v>
      </c>
    </row>
    <row r="1052" spans="1:43" x14ac:dyDescent="0.3">
      <c r="A1052" t="s">
        <v>2431</v>
      </c>
      <c r="B1052" t="s">
        <v>2432</v>
      </c>
      <c r="C1052">
        <v>1</v>
      </c>
      <c r="D1052" t="s">
        <v>255</v>
      </c>
      <c r="E1052" t="s">
        <v>716</v>
      </c>
      <c r="F1052" t="s">
        <v>717</v>
      </c>
      <c r="G1052" t="s">
        <v>220</v>
      </c>
      <c r="H1052" t="s">
        <v>218</v>
      </c>
      <c r="I1052" t="s">
        <v>210</v>
      </c>
      <c r="J1052" t="s">
        <v>718</v>
      </c>
      <c r="K1052" t="s">
        <v>2430</v>
      </c>
      <c r="L1052" t="s">
        <v>719</v>
      </c>
      <c r="M1052" t="s">
        <v>720</v>
      </c>
      <c r="N1052">
        <v>1</v>
      </c>
      <c r="O1052">
        <v>1</v>
      </c>
      <c r="P1052">
        <v>1</v>
      </c>
      <c r="Q1052">
        <v>0</v>
      </c>
      <c r="R1052">
        <v>0</v>
      </c>
      <c r="S1052">
        <v>1</v>
      </c>
      <c r="T1052">
        <v>1</v>
      </c>
      <c r="U1052">
        <v>1</v>
      </c>
      <c r="V1052">
        <v>0</v>
      </c>
      <c r="W1052" s="1">
        <v>2410742.35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2410742.35</v>
      </c>
      <c r="AF1052" s="17">
        <v>45751</v>
      </c>
      <c r="AG1052" s="17">
        <v>46847</v>
      </c>
      <c r="AH1052" s="1">
        <v>2410742.35</v>
      </c>
      <c r="AI1052" s="16">
        <f t="shared" si="64"/>
        <v>1.6794520547945206</v>
      </c>
      <c r="AJ1052" s="16">
        <f t="shared" si="66"/>
        <v>3.0027397260273974</v>
      </c>
      <c r="AK1052" s="19">
        <v>4.9000000000000002E-2</v>
      </c>
      <c r="AL1052" s="16">
        <f t="shared" si="65"/>
        <v>1.6794520547945206</v>
      </c>
      <c r="AM1052" s="16">
        <f t="shared" si="67"/>
        <v>3.0027397260273974</v>
      </c>
      <c r="AN1052" s="19">
        <v>4.9000000000000002E-2</v>
      </c>
      <c r="AO1052" t="s">
        <v>721</v>
      </c>
      <c r="AP1052" t="s">
        <v>722</v>
      </c>
      <c r="AQ1052" s="20">
        <v>46234</v>
      </c>
    </row>
    <row r="1053" spans="1:43" x14ac:dyDescent="0.3">
      <c r="A1053" t="s">
        <v>2433</v>
      </c>
      <c r="B1053" t="s">
        <v>2434</v>
      </c>
      <c r="C1053">
        <v>1</v>
      </c>
      <c r="D1053" t="s">
        <v>255</v>
      </c>
      <c r="E1053" t="s">
        <v>716</v>
      </c>
      <c r="F1053" t="s">
        <v>717</v>
      </c>
      <c r="G1053" t="s">
        <v>220</v>
      </c>
      <c r="H1053" t="s">
        <v>218</v>
      </c>
      <c r="I1053" t="s">
        <v>210</v>
      </c>
      <c r="J1053" t="s">
        <v>718</v>
      </c>
      <c r="K1053" t="s">
        <v>2435</v>
      </c>
      <c r="L1053" t="s">
        <v>719</v>
      </c>
      <c r="M1053" t="s">
        <v>720</v>
      </c>
      <c r="N1053">
        <v>1</v>
      </c>
      <c r="O1053">
        <v>1</v>
      </c>
      <c r="P1053">
        <v>1</v>
      </c>
      <c r="Q1053">
        <v>0</v>
      </c>
      <c r="R1053">
        <v>0</v>
      </c>
      <c r="S1053">
        <v>1</v>
      </c>
      <c r="T1053">
        <v>1</v>
      </c>
      <c r="U1053">
        <v>1</v>
      </c>
      <c r="V1053">
        <v>0</v>
      </c>
      <c r="W1053" s="1">
        <v>215035.61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215035.61</v>
      </c>
      <c r="AF1053" s="17">
        <v>45751</v>
      </c>
      <c r="AG1053" s="17">
        <v>47577</v>
      </c>
      <c r="AH1053" s="1">
        <v>215035.61</v>
      </c>
      <c r="AI1053" s="16">
        <f t="shared" si="64"/>
        <v>3.6794520547945204</v>
      </c>
      <c r="AJ1053" s="16">
        <f t="shared" si="66"/>
        <v>5.0027397260273974</v>
      </c>
      <c r="AK1053" s="19">
        <v>9.2499999999999999E-2</v>
      </c>
      <c r="AL1053" s="16">
        <f t="shared" si="65"/>
        <v>3.6794520547945204</v>
      </c>
      <c r="AM1053" s="16">
        <f t="shared" si="67"/>
        <v>5.0027397260273974</v>
      </c>
      <c r="AN1053" s="19">
        <v>9.2499999999999999E-2</v>
      </c>
      <c r="AO1053" t="s">
        <v>721</v>
      </c>
      <c r="AP1053" t="s">
        <v>722</v>
      </c>
      <c r="AQ1053" s="20">
        <v>46234</v>
      </c>
    </row>
    <row r="1054" spans="1:43" x14ac:dyDescent="0.3">
      <c r="A1054" t="s">
        <v>2436</v>
      </c>
      <c r="B1054" t="s">
        <v>2437</v>
      </c>
      <c r="C1054">
        <v>1</v>
      </c>
      <c r="D1054" t="s">
        <v>255</v>
      </c>
      <c r="E1054" t="s">
        <v>716</v>
      </c>
      <c r="F1054" t="s">
        <v>717</v>
      </c>
      <c r="G1054" t="s">
        <v>220</v>
      </c>
      <c r="H1054" t="s">
        <v>218</v>
      </c>
      <c r="I1054" t="s">
        <v>210</v>
      </c>
      <c r="J1054" t="s">
        <v>718</v>
      </c>
      <c r="K1054" t="s">
        <v>2435</v>
      </c>
      <c r="L1054" t="s">
        <v>719</v>
      </c>
      <c r="M1054" t="s">
        <v>720</v>
      </c>
      <c r="N1054">
        <v>1</v>
      </c>
      <c r="O1054">
        <v>1</v>
      </c>
      <c r="P1054">
        <v>1</v>
      </c>
      <c r="Q1054">
        <v>0</v>
      </c>
      <c r="R1054">
        <v>0</v>
      </c>
      <c r="S1054">
        <v>1</v>
      </c>
      <c r="T1054">
        <v>1</v>
      </c>
      <c r="U1054">
        <v>1</v>
      </c>
      <c r="V1054">
        <v>0</v>
      </c>
      <c r="W1054" s="1">
        <v>215035.62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215035.62</v>
      </c>
      <c r="AF1054" s="17">
        <v>45751</v>
      </c>
      <c r="AG1054" s="17">
        <v>47577</v>
      </c>
      <c r="AH1054" s="1">
        <v>215035.62</v>
      </c>
      <c r="AI1054" s="16">
        <f t="shared" si="64"/>
        <v>3.6794520547945204</v>
      </c>
      <c r="AJ1054" s="16">
        <f t="shared" si="66"/>
        <v>5.0027397260273974</v>
      </c>
      <c r="AK1054" s="19">
        <v>4.9000000000000002E-2</v>
      </c>
      <c r="AL1054" s="16">
        <f t="shared" si="65"/>
        <v>3.6794520547945204</v>
      </c>
      <c r="AM1054" s="16">
        <f t="shared" si="67"/>
        <v>5.0027397260273974</v>
      </c>
      <c r="AN1054" s="19">
        <v>4.9000000000000002E-2</v>
      </c>
      <c r="AO1054" t="s">
        <v>721</v>
      </c>
      <c r="AP1054" t="s">
        <v>722</v>
      </c>
      <c r="AQ1054" s="20">
        <v>46234</v>
      </c>
    </row>
    <row r="1055" spans="1:43" x14ac:dyDescent="0.3">
      <c r="A1055" t="s">
        <v>2438</v>
      </c>
      <c r="B1055" t="s">
        <v>2439</v>
      </c>
      <c r="C1055">
        <v>1</v>
      </c>
      <c r="D1055" t="s">
        <v>255</v>
      </c>
      <c r="E1055" t="s">
        <v>716</v>
      </c>
      <c r="F1055" t="s">
        <v>717</v>
      </c>
      <c r="G1055" t="s">
        <v>220</v>
      </c>
      <c r="H1055" t="s">
        <v>218</v>
      </c>
      <c r="I1055" t="s">
        <v>210</v>
      </c>
      <c r="J1055" t="s">
        <v>718</v>
      </c>
      <c r="K1055" t="s">
        <v>2440</v>
      </c>
      <c r="L1055" t="s">
        <v>719</v>
      </c>
      <c r="M1055" t="s">
        <v>720</v>
      </c>
      <c r="N1055">
        <v>1</v>
      </c>
      <c r="O1055">
        <v>1</v>
      </c>
      <c r="P1055">
        <v>1</v>
      </c>
      <c r="Q1055">
        <v>0</v>
      </c>
      <c r="R1055">
        <v>0</v>
      </c>
      <c r="S1055">
        <v>1</v>
      </c>
      <c r="T1055">
        <v>1</v>
      </c>
      <c r="U1055">
        <v>1</v>
      </c>
      <c r="V1055">
        <v>0</v>
      </c>
      <c r="W1055" s="1">
        <v>683736.82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683736.82</v>
      </c>
      <c r="AF1055" s="17">
        <v>45751</v>
      </c>
      <c r="AG1055" s="17">
        <v>47577</v>
      </c>
      <c r="AH1055" s="1">
        <v>683736.82</v>
      </c>
      <c r="AI1055" s="16">
        <f t="shared" si="64"/>
        <v>3.6794520547945204</v>
      </c>
      <c r="AJ1055" s="16">
        <f t="shared" si="66"/>
        <v>5.0027397260273974</v>
      </c>
      <c r="AK1055" s="19">
        <v>9.2499999999999999E-2</v>
      </c>
      <c r="AL1055" s="16">
        <f t="shared" si="65"/>
        <v>3.6794520547945204</v>
      </c>
      <c r="AM1055" s="16">
        <f t="shared" si="67"/>
        <v>5.0027397260273974</v>
      </c>
      <c r="AN1055" s="19">
        <v>9.2499999999999999E-2</v>
      </c>
      <c r="AO1055" t="s">
        <v>721</v>
      </c>
      <c r="AP1055" t="s">
        <v>722</v>
      </c>
      <c r="AQ1055" s="20">
        <v>46234</v>
      </c>
    </row>
    <row r="1056" spans="1:43" x14ac:dyDescent="0.3">
      <c r="A1056" t="s">
        <v>2441</v>
      </c>
      <c r="B1056" t="s">
        <v>2442</v>
      </c>
      <c r="C1056">
        <v>1</v>
      </c>
      <c r="D1056" t="s">
        <v>255</v>
      </c>
      <c r="E1056" t="s">
        <v>716</v>
      </c>
      <c r="F1056" t="s">
        <v>717</v>
      </c>
      <c r="G1056" t="s">
        <v>220</v>
      </c>
      <c r="H1056" t="s">
        <v>218</v>
      </c>
      <c r="I1056" t="s">
        <v>210</v>
      </c>
      <c r="J1056" t="s">
        <v>718</v>
      </c>
      <c r="K1056" t="s">
        <v>2440</v>
      </c>
      <c r="L1056" t="s">
        <v>719</v>
      </c>
      <c r="M1056" t="s">
        <v>720</v>
      </c>
      <c r="N1056">
        <v>1</v>
      </c>
      <c r="O1056">
        <v>1</v>
      </c>
      <c r="P1056">
        <v>1</v>
      </c>
      <c r="Q1056">
        <v>0</v>
      </c>
      <c r="R1056">
        <v>0</v>
      </c>
      <c r="S1056">
        <v>1</v>
      </c>
      <c r="T1056">
        <v>1</v>
      </c>
      <c r="U1056">
        <v>1</v>
      </c>
      <c r="V1056">
        <v>0</v>
      </c>
      <c r="W1056" s="1">
        <v>683736.81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683736.81</v>
      </c>
      <c r="AF1056" s="17">
        <v>45751</v>
      </c>
      <c r="AG1056" s="17">
        <v>46847</v>
      </c>
      <c r="AH1056" s="1">
        <v>683736.81</v>
      </c>
      <c r="AI1056" s="16">
        <f t="shared" si="64"/>
        <v>1.6794520547945206</v>
      </c>
      <c r="AJ1056" s="16">
        <f t="shared" si="66"/>
        <v>3.0027397260273974</v>
      </c>
      <c r="AK1056" s="19">
        <v>4.9000000000000002E-2</v>
      </c>
      <c r="AL1056" s="16">
        <f t="shared" si="65"/>
        <v>1.6794520547945206</v>
      </c>
      <c r="AM1056" s="16">
        <f t="shared" si="67"/>
        <v>3.0027397260273974</v>
      </c>
      <c r="AN1056" s="19">
        <v>4.9000000000000002E-2</v>
      </c>
      <c r="AO1056" t="s">
        <v>721</v>
      </c>
      <c r="AP1056" t="s">
        <v>722</v>
      </c>
      <c r="AQ1056" s="20">
        <v>46234</v>
      </c>
    </row>
    <row r="1057" spans="1:43" x14ac:dyDescent="0.3">
      <c r="A1057" t="s">
        <v>2443</v>
      </c>
      <c r="B1057" t="s">
        <v>2444</v>
      </c>
      <c r="C1057">
        <v>1</v>
      </c>
      <c r="D1057" t="s">
        <v>255</v>
      </c>
      <c r="E1057" t="s">
        <v>716</v>
      </c>
      <c r="F1057" t="s">
        <v>717</v>
      </c>
      <c r="G1057" t="s">
        <v>220</v>
      </c>
      <c r="H1057" t="s">
        <v>218</v>
      </c>
      <c r="I1057" t="s">
        <v>210</v>
      </c>
      <c r="J1057" t="s">
        <v>718</v>
      </c>
      <c r="K1057" t="s">
        <v>2445</v>
      </c>
      <c r="L1057" t="s">
        <v>719</v>
      </c>
      <c r="M1057" t="s">
        <v>720</v>
      </c>
      <c r="N1057">
        <v>1</v>
      </c>
      <c r="O1057">
        <v>1</v>
      </c>
      <c r="P1057">
        <v>1</v>
      </c>
      <c r="Q1057">
        <v>0</v>
      </c>
      <c r="R1057">
        <v>0</v>
      </c>
      <c r="S1057">
        <v>1</v>
      </c>
      <c r="T1057">
        <v>1</v>
      </c>
      <c r="U1057">
        <v>1</v>
      </c>
      <c r="V1057">
        <v>0</v>
      </c>
      <c r="W1057" s="1">
        <v>189852.63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189852.63</v>
      </c>
      <c r="AF1057" s="17">
        <v>45751</v>
      </c>
      <c r="AG1057" s="17">
        <v>47577</v>
      </c>
      <c r="AH1057" s="1">
        <v>189852.63</v>
      </c>
      <c r="AI1057" s="16">
        <f t="shared" si="64"/>
        <v>3.6794520547945204</v>
      </c>
      <c r="AJ1057" s="16">
        <f t="shared" si="66"/>
        <v>5.0027397260273974</v>
      </c>
      <c r="AK1057" s="19">
        <v>9.2499999999999999E-2</v>
      </c>
      <c r="AL1057" s="16">
        <f t="shared" si="65"/>
        <v>3.6794520547945204</v>
      </c>
      <c r="AM1057" s="16">
        <f t="shared" si="67"/>
        <v>5.0027397260273974</v>
      </c>
      <c r="AN1057" s="19">
        <v>9.2499999999999999E-2</v>
      </c>
      <c r="AO1057" t="s">
        <v>721</v>
      </c>
      <c r="AP1057" t="s">
        <v>722</v>
      </c>
      <c r="AQ1057" s="20">
        <v>46234</v>
      </c>
    </row>
    <row r="1058" spans="1:43" x14ac:dyDescent="0.3">
      <c r="A1058" t="s">
        <v>2446</v>
      </c>
      <c r="B1058" t="s">
        <v>2447</v>
      </c>
      <c r="C1058">
        <v>1</v>
      </c>
      <c r="D1058" t="s">
        <v>255</v>
      </c>
      <c r="E1058" t="s">
        <v>716</v>
      </c>
      <c r="F1058" t="s">
        <v>717</v>
      </c>
      <c r="G1058" t="s">
        <v>220</v>
      </c>
      <c r="H1058" t="s">
        <v>218</v>
      </c>
      <c r="I1058" t="s">
        <v>210</v>
      </c>
      <c r="J1058" t="s">
        <v>718</v>
      </c>
      <c r="K1058" t="s">
        <v>2445</v>
      </c>
      <c r="L1058" t="s">
        <v>719</v>
      </c>
      <c r="M1058" t="s">
        <v>720</v>
      </c>
      <c r="N1058">
        <v>1</v>
      </c>
      <c r="O1058">
        <v>1</v>
      </c>
      <c r="P1058">
        <v>1</v>
      </c>
      <c r="Q1058">
        <v>0</v>
      </c>
      <c r="R1058">
        <v>0</v>
      </c>
      <c r="S1058">
        <v>1</v>
      </c>
      <c r="T1058">
        <v>1</v>
      </c>
      <c r="U1058">
        <v>1</v>
      </c>
      <c r="V1058">
        <v>0</v>
      </c>
      <c r="W1058" s="1">
        <v>189852.62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189852.62</v>
      </c>
      <c r="AF1058" s="17">
        <v>45751</v>
      </c>
      <c r="AG1058" s="17">
        <v>46847</v>
      </c>
      <c r="AH1058" s="1">
        <v>189852.62</v>
      </c>
      <c r="AI1058" s="16">
        <f t="shared" si="64"/>
        <v>1.6794520547945206</v>
      </c>
      <c r="AJ1058" s="16">
        <f t="shared" si="66"/>
        <v>3.0027397260273974</v>
      </c>
      <c r="AK1058" s="19">
        <v>4.9000000000000002E-2</v>
      </c>
      <c r="AL1058" s="16">
        <f t="shared" si="65"/>
        <v>1.6794520547945206</v>
      </c>
      <c r="AM1058" s="16">
        <f t="shared" si="67"/>
        <v>3.0027397260273974</v>
      </c>
      <c r="AN1058" s="19">
        <v>4.9000000000000002E-2</v>
      </c>
      <c r="AO1058" t="s">
        <v>721</v>
      </c>
      <c r="AP1058" t="s">
        <v>722</v>
      </c>
      <c r="AQ1058" s="20">
        <v>46234</v>
      </c>
    </row>
    <row r="1059" spans="1:43" x14ac:dyDescent="0.3">
      <c r="A1059" t="s">
        <v>2448</v>
      </c>
      <c r="B1059" t="s">
        <v>2449</v>
      </c>
      <c r="C1059">
        <v>1</v>
      </c>
      <c r="D1059" t="s">
        <v>255</v>
      </c>
      <c r="E1059" t="s">
        <v>716</v>
      </c>
      <c r="F1059" t="s">
        <v>717</v>
      </c>
      <c r="G1059" t="s">
        <v>220</v>
      </c>
      <c r="H1059" t="s">
        <v>218</v>
      </c>
      <c r="I1059" t="s">
        <v>210</v>
      </c>
      <c r="J1059" t="s">
        <v>718</v>
      </c>
      <c r="K1059" t="s">
        <v>2277</v>
      </c>
      <c r="L1059" t="s">
        <v>719</v>
      </c>
      <c r="M1059" t="s">
        <v>720</v>
      </c>
      <c r="N1059">
        <v>1</v>
      </c>
      <c r="O1059">
        <v>1</v>
      </c>
      <c r="P1059">
        <v>1</v>
      </c>
      <c r="Q1059">
        <v>0</v>
      </c>
      <c r="R1059">
        <v>0</v>
      </c>
      <c r="S1059">
        <v>1</v>
      </c>
      <c r="T1059">
        <v>1</v>
      </c>
      <c r="U1059">
        <v>1</v>
      </c>
      <c r="V1059">
        <v>0</v>
      </c>
      <c r="W1059" s="1">
        <v>434522.02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434522.02</v>
      </c>
      <c r="AF1059" s="17">
        <v>45751</v>
      </c>
      <c r="AG1059" s="17">
        <v>47577</v>
      </c>
      <c r="AH1059" s="1">
        <v>434522.02</v>
      </c>
      <c r="AI1059" s="16">
        <f t="shared" si="64"/>
        <v>3.6794520547945204</v>
      </c>
      <c r="AJ1059" s="16">
        <f t="shared" si="66"/>
        <v>5.0027397260273974</v>
      </c>
      <c r="AK1059" s="19">
        <v>9.2499999999999999E-2</v>
      </c>
      <c r="AL1059" s="16">
        <f t="shared" si="65"/>
        <v>3.6794520547945204</v>
      </c>
      <c r="AM1059" s="16">
        <f t="shared" si="67"/>
        <v>5.0027397260273974</v>
      </c>
      <c r="AN1059" s="19">
        <v>9.2499999999999999E-2</v>
      </c>
      <c r="AO1059" t="s">
        <v>721</v>
      </c>
      <c r="AP1059" t="s">
        <v>722</v>
      </c>
      <c r="AQ1059" s="20">
        <v>46234</v>
      </c>
    </row>
    <row r="1060" spans="1:43" x14ac:dyDescent="0.3">
      <c r="A1060" t="s">
        <v>2450</v>
      </c>
      <c r="B1060" t="s">
        <v>2451</v>
      </c>
      <c r="C1060">
        <v>1</v>
      </c>
      <c r="D1060" t="s">
        <v>255</v>
      </c>
      <c r="E1060" t="s">
        <v>716</v>
      </c>
      <c r="F1060" t="s">
        <v>717</v>
      </c>
      <c r="G1060" t="s">
        <v>220</v>
      </c>
      <c r="H1060" t="s">
        <v>218</v>
      </c>
      <c r="I1060" t="s">
        <v>210</v>
      </c>
      <c r="J1060" t="s">
        <v>718</v>
      </c>
      <c r="K1060" t="s">
        <v>2277</v>
      </c>
      <c r="L1060" t="s">
        <v>719</v>
      </c>
      <c r="M1060" t="s">
        <v>720</v>
      </c>
      <c r="N1060">
        <v>1</v>
      </c>
      <c r="O1060">
        <v>1</v>
      </c>
      <c r="P1060">
        <v>1</v>
      </c>
      <c r="Q1060">
        <v>0</v>
      </c>
      <c r="R1060">
        <v>0</v>
      </c>
      <c r="S1060">
        <v>1</v>
      </c>
      <c r="T1060">
        <v>1</v>
      </c>
      <c r="U1060">
        <v>1</v>
      </c>
      <c r="V1060">
        <v>0</v>
      </c>
      <c r="W1060" s="1">
        <v>434522.01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434522.01</v>
      </c>
      <c r="AF1060" s="17">
        <v>45751</v>
      </c>
      <c r="AG1060" s="17">
        <v>46847</v>
      </c>
      <c r="AH1060" s="1">
        <v>434522.01</v>
      </c>
      <c r="AI1060" s="16">
        <f t="shared" si="64"/>
        <v>1.6794520547945206</v>
      </c>
      <c r="AJ1060" s="16">
        <f t="shared" si="66"/>
        <v>3.0027397260273974</v>
      </c>
      <c r="AK1060" s="19">
        <v>4.9000000000000002E-2</v>
      </c>
      <c r="AL1060" s="16">
        <f t="shared" si="65"/>
        <v>1.6794520547945206</v>
      </c>
      <c r="AM1060" s="16">
        <f t="shared" si="67"/>
        <v>3.0027397260273974</v>
      </c>
      <c r="AN1060" s="19">
        <v>4.9000000000000002E-2</v>
      </c>
      <c r="AO1060" t="s">
        <v>721</v>
      </c>
      <c r="AP1060" t="s">
        <v>722</v>
      </c>
      <c r="AQ1060" s="20">
        <v>46234</v>
      </c>
    </row>
    <row r="1061" spans="1:43" x14ac:dyDescent="0.3">
      <c r="A1061" t="s">
        <v>2452</v>
      </c>
      <c r="B1061" t="s">
        <v>2453</v>
      </c>
      <c r="C1061">
        <v>1</v>
      </c>
      <c r="D1061" t="s">
        <v>255</v>
      </c>
      <c r="E1061" t="s">
        <v>716</v>
      </c>
      <c r="F1061" t="s">
        <v>717</v>
      </c>
      <c r="G1061" t="s">
        <v>220</v>
      </c>
      <c r="H1061" t="s">
        <v>218</v>
      </c>
      <c r="I1061" t="s">
        <v>210</v>
      </c>
      <c r="J1061" t="s">
        <v>718</v>
      </c>
      <c r="K1061" t="s">
        <v>2454</v>
      </c>
      <c r="L1061" t="s">
        <v>719</v>
      </c>
      <c r="M1061" t="s">
        <v>720</v>
      </c>
      <c r="N1061">
        <v>1</v>
      </c>
      <c r="O1061">
        <v>1</v>
      </c>
      <c r="P1061">
        <v>1</v>
      </c>
      <c r="Q1061">
        <v>0</v>
      </c>
      <c r="R1061">
        <v>0</v>
      </c>
      <c r="S1061">
        <v>1</v>
      </c>
      <c r="T1061">
        <v>1</v>
      </c>
      <c r="U1061">
        <v>1</v>
      </c>
      <c r="V1061">
        <v>0</v>
      </c>
      <c r="W1061" s="1">
        <v>416981.16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416981.16</v>
      </c>
      <c r="AF1061" s="17">
        <v>45751</v>
      </c>
      <c r="AG1061" s="17">
        <v>47577</v>
      </c>
      <c r="AH1061" s="1">
        <v>416981.16</v>
      </c>
      <c r="AI1061" s="16">
        <f t="shared" si="64"/>
        <v>3.6794520547945204</v>
      </c>
      <c r="AJ1061" s="16">
        <f t="shared" si="66"/>
        <v>5.0027397260273974</v>
      </c>
      <c r="AK1061" s="19">
        <v>9.2499999999999999E-2</v>
      </c>
      <c r="AL1061" s="16">
        <f t="shared" si="65"/>
        <v>3.6794520547945204</v>
      </c>
      <c r="AM1061" s="16">
        <f t="shared" si="67"/>
        <v>5.0027397260273974</v>
      </c>
      <c r="AN1061" s="19">
        <v>9.2499999999999999E-2</v>
      </c>
      <c r="AO1061" t="s">
        <v>721</v>
      </c>
      <c r="AP1061" t="s">
        <v>722</v>
      </c>
      <c r="AQ1061" s="20">
        <v>46234</v>
      </c>
    </row>
    <row r="1062" spans="1:43" x14ac:dyDescent="0.3">
      <c r="A1062" t="s">
        <v>2455</v>
      </c>
      <c r="B1062" t="s">
        <v>2456</v>
      </c>
      <c r="C1062">
        <v>1</v>
      </c>
      <c r="D1062" t="s">
        <v>255</v>
      </c>
      <c r="E1062" t="s">
        <v>716</v>
      </c>
      <c r="F1062" t="s">
        <v>717</v>
      </c>
      <c r="G1062" t="s">
        <v>220</v>
      </c>
      <c r="H1062" t="s">
        <v>218</v>
      </c>
      <c r="I1062" t="s">
        <v>210</v>
      </c>
      <c r="J1062" t="s">
        <v>718</v>
      </c>
      <c r="K1062" t="s">
        <v>2454</v>
      </c>
      <c r="L1062" t="s">
        <v>719</v>
      </c>
      <c r="M1062" t="s">
        <v>720</v>
      </c>
      <c r="N1062">
        <v>1</v>
      </c>
      <c r="O1062">
        <v>1</v>
      </c>
      <c r="P1062">
        <v>1</v>
      </c>
      <c r="Q1062">
        <v>0</v>
      </c>
      <c r="R1062">
        <v>0</v>
      </c>
      <c r="S1062">
        <v>1</v>
      </c>
      <c r="T1062">
        <v>1</v>
      </c>
      <c r="U1062">
        <v>1</v>
      </c>
      <c r="V1062">
        <v>0</v>
      </c>
      <c r="W1062" s="1">
        <v>416981.17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416981.17</v>
      </c>
      <c r="AF1062" s="17">
        <v>45751</v>
      </c>
      <c r="AG1062" s="17">
        <v>46847</v>
      </c>
      <c r="AH1062" s="1">
        <v>416981.17</v>
      </c>
      <c r="AI1062" s="16">
        <f t="shared" si="64"/>
        <v>1.6794520547945206</v>
      </c>
      <c r="AJ1062" s="16">
        <f t="shared" si="66"/>
        <v>3.0027397260273974</v>
      </c>
      <c r="AK1062" s="19">
        <v>4.9000000000000002E-2</v>
      </c>
      <c r="AL1062" s="16">
        <f t="shared" si="65"/>
        <v>1.6794520547945206</v>
      </c>
      <c r="AM1062" s="16">
        <f t="shared" si="67"/>
        <v>3.0027397260273974</v>
      </c>
      <c r="AN1062" s="19">
        <v>4.9000000000000002E-2</v>
      </c>
      <c r="AO1062" t="s">
        <v>721</v>
      </c>
      <c r="AP1062" t="s">
        <v>722</v>
      </c>
      <c r="AQ1062" s="20">
        <v>46234</v>
      </c>
    </row>
    <row r="1063" spans="1:43" x14ac:dyDescent="0.3">
      <c r="A1063" t="s">
        <v>2457</v>
      </c>
      <c r="B1063" t="s">
        <v>2458</v>
      </c>
      <c r="C1063">
        <v>1</v>
      </c>
      <c r="D1063" t="s">
        <v>255</v>
      </c>
      <c r="E1063" t="s">
        <v>716</v>
      </c>
      <c r="F1063" t="s">
        <v>717</v>
      </c>
      <c r="G1063" t="s">
        <v>220</v>
      </c>
      <c r="H1063" t="s">
        <v>218</v>
      </c>
      <c r="I1063" t="s">
        <v>210</v>
      </c>
      <c r="J1063" t="s">
        <v>718</v>
      </c>
      <c r="K1063" t="s">
        <v>2459</v>
      </c>
      <c r="L1063" t="s">
        <v>719</v>
      </c>
      <c r="M1063" t="s">
        <v>720</v>
      </c>
      <c r="N1063">
        <v>1</v>
      </c>
      <c r="O1063">
        <v>1</v>
      </c>
      <c r="P1063">
        <v>1</v>
      </c>
      <c r="Q1063">
        <v>0</v>
      </c>
      <c r="R1063">
        <v>0</v>
      </c>
      <c r="S1063">
        <v>1</v>
      </c>
      <c r="T1063">
        <v>1</v>
      </c>
      <c r="U1063">
        <v>1</v>
      </c>
      <c r="V1063">
        <v>0</v>
      </c>
      <c r="W1063" s="1">
        <v>158178.47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158178.47</v>
      </c>
      <c r="AF1063" s="17">
        <v>45751</v>
      </c>
      <c r="AG1063" s="17">
        <v>47577</v>
      </c>
      <c r="AH1063" s="1">
        <v>158178.47</v>
      </c>
      <c r="AI1063" s="16">
        <f t="shared" si="64"/>
        <v>3.6794520547945204</v>
      </c>
      <c r="AJ1063" s="16">
        <f t="shared" si="66"/>
        <v>5.0027397260273974</v>
      </c>
      <c r="AK1063" s="19">
        <v>9.2499999999999999E-2</v>
      </c>
      <c r="AL1063" s="16">
        <f t="shared" si="65"/>
        <v>3.6794520547945204</v>
      </c>
      <c r="AM1063" s="16">
        <f t="shared" si="67"/>
        <v>5.0027397260273974</v>
      </c>
      <c r="AN1063" s="19">
        <v>9.2499999999999999E-2</v>
      </c>
      <c r="AO1063" t="s">
        <v>721</v>
      </c>
      <c r="AP1063" t="s">
        <v>722</v>
      </c>
      <c r="AQ1063" s="20">
        <v>46234</v>
      </c>
    </row>
    <row r="1064" spans="1:43" x14ac:dyDescent="0.3">
      <c r="A1064" t="s">
        <v>2460</v>
      </c>
      <c r="B1064" t="s">
        <v>2461</v>
      </c>
      <c r="C1064">
        <v>1</v>
      </c>
      <c r="D1064" t="s">
        <v>255</v>
      </c>
      <c r="E1064" t="s">
        <v>716</v>
      </c>
      <c r="F1064" t="s">
        <v>717</v>
      </c>
      <c r="G1064" t="s">
        <v>220</v>
      </c>
      <c r="H1064" t="s">
        <v>218</v>
      </c>
      <c r="I1064" t="s">
        <v>210</v>
      </c>
      <c r="J1064" t="s">
        <v>718</v>
      </c>
      <c r="K1064" t="s">
        <v>2459</v>
      </c>
      <c r="L1064" t="s">
        <v>719</v>
      </c>
      <c r="M1064" t="s">
        <v>720</v>
      </c>
      <c r="N1064">
        <v>1</v>
      </c>
      <c r="O1064">
        <v>1</v>
      </c>
      <c r="P1064">
        <v>1</v>
      </c>
      <c r="Q1064">
        <v>0</v>
      </c>
      <c r="R1064">
        <v>0</v>
      </c>
      <c r="S1064">
        <v>1</v>
      </c>
      <c r="T1064">
        <v>1</v>
      </c>
      <c r="U1064">
        <v>1</v>
      </c>
      <c r="V1064">
        <v>0</v>
      </c>
      <c r="W1064" s="1">
        <v>158178.47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158178.47</v>
      </c>
      <c r="AF1064" s="17">
        <v>45751</v>
      </c>
      <c r="AG1064" s="17">
        <v>46847</v>
      </c>
      <c r="AH1064" s="1">
        <v>158178.47</v>
      </c>
      <c r="AI1064" s="16">
        <f t="shared" si="64"/>
        <v>1.6794520547945206</v>
      </c>
      <c r="AJ1064" s="16">
        <f t="shared" si="66"/>
        <v>3.0027397260273974</v>
      </c>
      <c r="AK1064" s="19">
        <v>4.9000000000000002E-2</v>
      </c>
      <c r="AL1064" s="16">
        <f t="shared" si="65"/>
        <v>1.6794520547945206</v>
      </c>
      <c r="AM1064" s="16">
        <f t="shared" si="67"/>
        <v>3.0027397260273974</v>
      </c>
      <c r="AN1064" s="19">
        <v>4.9000000000000002E-2</v>
      </c>
      <c r="AO1064" t="s">
        <v>721</v>
      </c>
      <c r="AP1064" t="s">
        <v>722</v>
      </c>
      <c r="AQ1064" s="20">
        <v>46234</v>
      </c>
    </row>
    <row r="1065" spans="1:43" x14ac:dyDescent="0.3">
      <c r="A1065" t="s">
        <v>2462</v>
      </c>
      <c r="B1065" t="s">
        <v>2463</v>
      </c>
      <c r="C1065">
        <v>1</v>
      </c>
      <c r="D1065" t="s">
        <v>255</v>
      </c>
      <c r="E1065" t="s">
        <v>716</v>
      </c>
      <c r="F1065" t="s">
        <v>717</v>
      </c>
      <c r="G1065" t="s">
        <v>220</v>
      </c>
      <c r="H1065" t="s">
        <v>218</v>
      </c>
      <c r="I1065" t="s">
        <v>210</v>
      </c>
      <c r="J1065" t="s">
        <v>718</v>
      </c>
      <c r="K1065" t="s">
        <v>2464</v>
      </c>
      <c r="L1065" t="s">
        <v>719</v>
      </c>
      <c r="M1065" t="s">
        <v>720</v>
      </c>
      <c r="N1065">
        <v>1</v>
      </c>
      <c r="O1065">
        <v>1</v>
      </c>
      <c r="P1065">
        <v>1</v>
      </c>
      <c r="Q1065">
        <v>0</v>
      </c>
      <c r="R1065">
        <v>0</v>
      </c>
      <c r="S1065">
        <v>1</v>
      </c>
      <c r="T1065">
        <v>1</v>
      </c>
      <c r="U1065">
        <v>1</v>
      </c>
      <c r="V1065">
        <v>0</v>
      </c>
      <c r="W1065" s="1">
        <v>1129261.0900000001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1129261.0900000001</v>
      </c>
      <c r="AF1065" s="17">
        <v>45751</v>
      </c>
      <c r="AG1065" s="17">
        <v>47577</v>
      </c>
      <c r="AH1065" s="1">
        <v>1129261.0900000001</v>
      </c>
      <c r="AI1065" s="16">
        <f t="shared" si="64"/>
        <v>3.6794520547945204</v>
      </c>
      <c r="AJ1065" s="16">
        <f t="shared" si="66"/>
        <v>5.0027397260273974</v>
      </c>
      <c r="AK1065" s="19">
        <v>9.2499999999999999E-2</v>
      </c>
      <c r="AL1065" s="16">
        <f t="shared" si="65"/>
        <v>3.6794520547945204</v>
      </c>
      <c r="AM1065" s="16">
        <f t="shared" si="67"/>
        <v>5.0027397260273974</v>
      </c>
      <c r="AN1065" s="19">
        <v>9.2499999999999999E-2</v>
      </c>
      <c r="AO1065" t="s">
        <v>721</v>
      </c>
      <c r="AP1065" t="s">
        <v>722</v>
      </c>
      <c r="AQ1065" s="20">
        <v>46234</v>
      </c>
    </row>
    <row r="1066" spans="1:43" x14ac:dyDescent="0.3">
      <c r="A1066" t="s">
        <v>2465</v>
      </c>
      <c r="B1066" t="s">
        <v>2466</v>
      </c>
      <c r="C1066">
        <v>1</v>
      </c>
      <c r="D1066" t="s">
        <v>255</v>
      </c>
      <c r="E1066" t="s">
        <v>716</v>
      </c>
      <c r="F1066" t="s">
        <v>717</v>
      </c>
      <c r="G1066" t="s">
        <v>220</v>
      </c>
      <c r="H1066" t="s">
        <v>218</v>
      </c>
      <c r="I1066" t="s">
        <v>210</v>
      </c>
      <c r="J1066" t="s">
        <v>718</v>
      </c>
      <c r="K1066" t="s">
        <v>2464</v>
      </c>
      <c r="L1066" t="s">
        <v>719</v>
      </c>
      <c r="M1066" t="s">
        <v>720</v>
      </c>
      <c r="N1066">
        <v>1</v>
      </c>
      <c r="O1066">
        <v>1</v>
      </c>
      <c r="P1066">
        <v>1</v>
      </c>
      <c r="Q1066">
        <v>0</v>
      </c>
      <c r="R1066">
        <v>0</v>
      </c>
      <c r="S1066">
        <v>1</v>
      </c>
      <c r="T1066">
        <v>1</v>
      </c>
      <c r="U1066">
        <v>1</v>
      </c>
      <c r="V1066">
        <v>0</v>
      </c>
      <c r="W1066" s="1">
        <v>1129261.0900000001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1129261.0900000001</v>
      </c>
      <c r="AF1066" s="17">
        <v>45751</v>
      </c>
      <c r="AG1066" s="17">
        <v>46847</v>
      </c>
      <c r="AH1066" s="1">
        <v>1129261.0900000001</v>
      </c>
      <c r="AI1066" s="16">
        <f t="shared" si="64"/>
        <v>1.6794520547945206</v>
      </c>
      <c r="AJ1066" s="16">
        <f t="shared" si="66"/>
        <v>3.0027397260273974</v>
      </c>
      <c r="AK1066" s="19">
        <v>4.9000000000000002E-2</v>
      </c>
      <c r="AL1066" s="16">
        <f t="shared" si="65"/>
        <v>1.6794520547945206</v>
      </c>
      <c r="AM1066" s="16">
        <f t="shared" si="67"/>
        <v>3.0027397260273974</v>
      </c>
      <c r="AN1066" s="19">
        <v>4.9000000000000002E-2</v>
      </c>
      <c r="AO1066" t="s">
        <v>721</v>
      </c>
      <c r="AP1066" t="s">
        <v>722</v>
      </c>
      <c r="AQ1066" s="20">
        <v>46234</v>
      </c>
    </row>
    <row r="1067" spans="1:43" x14ac:dyDescent="0.3">
      <c r="A1067" t="s">
        <v>2467</v>
      </c>
      <c r="B1067" t="s">
        <v>2468</v>
      </c>
      <c r="C1067">
        <v>1</v>
      </c>
      <c r="D1067" t="s">
        <v>255</v>
      </c>
      <c r="E1067" t="s">
        <v>716</v>
      </c>
      <c r="F1067" t="s">
        <v>717</v>
      </c>
      <c r="G1067" t="s">
        <v>220</v>
      </c>
      <c r="H1067" t="s">
        <v>218</v>
      </c>
      <c r="I1067" t="s">
        <v>210</v>
      </c>
      <c r="J1067" t="s">
        <v>718</v>
      </c>
      <c r="K1067" t="s">
        <v>2469</v>
      </c>
      <c r="L1067" t="s">
        <v>719</v>
      </c>
      <c r="M1067" t="s">
        <v>720</v>
      </c>
      <c r="N1067">
        <v>1</v>
      </c>
      <c r="O1067">
        <v>1</v>
      </c>
      <c r="P1067">
        <v>1</v>
      </c>
      <c r="Q1067">
        <v>0</v>
      </c>
      <c r="R1067">
        <v>0</v>
      </c>
      <c r="S1067">
        <v>1</v>
      </c>
      <c r="T1067">
        <v>1</v>
      </c>
      <c r="U1067">
        <v>1</v>
      </c>
      <c r="V1067">
        <v>0</v>
      </c>
      <c r="W1067" s="1">
        <v>243658.73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243658.73</v>
      </c>
      <c r="AF1067" s="17">
        <v>45751</v>
      </c>
      <c r="AG1067" s="17">
        <v>47577</v>
      </c>
      <c r="AH1067" s="1">
        <v>243658.73</v>
      </c>
      <c r="AI1067" s="16">
        <f t="shared" si="64"/>
        <v>3.6794520547945204</v>
      </c>
      <c r="AJ1067" s="16">
        <f t="shared" si="66"/>
        <v>5.0027397260273974</v>
      </c>
      <c r="AK1067" s="19">
        <v>9.2499999999999999E-2</v>
      </c>
      <c r="AL1067" s="16">
        <f t="shared" si="65"/>
        <v>3.6794520547945204</v>
      </c>
      <c r="AM1067" s="16">
        <f t="shared" si="67"/>
        <v>5.0027397260273974</v>
      </c>
      <c r="AN1067" s="19">
        <v>9.2499999999999999E-2</v>
      </c>
      <c r="AO1067" t="s">
        <v>721</v>
      </c>
      <c r="AP1067" t="s">
        <v>722</v>
      </c>
      <c r="AQ1067" s="20">
        <v>46234</v>
      </c>
    </row>
    <row r="1068" spans="1:43" x14ac:dyDescent="0.3">
      <c r="A1068" t="s">
        <v>2470</v>
      </c>
      <c r="B1068" t="s">
        <v>2471</v>
      </c>
      <c r="C1068">
        <v>1</v>
      </c>
      <c r="D1068" t="s">
        <v>255</v>
      </c>
      <c r="E1068" t="s">
        <v>716</v>
      </c>
      <c r="F1068" t="s">
        <v>717</v>
      </c>
      <c r="G1068" t="s">
        <v>220</v>
      </c>
      <c r="H1068" t="s">
        <v>218</v>
      </c>
      <c r="I1068" t="s">
        <v>210</v>
      </c>
      <c r="J1068" t="s">
        <v>718</v>
      </c>
      <c r="K1068" t="s">
        <v>2469</v>
      </c>
      <c r="L1068" t="s">
        <v>719</v>
      </c>
      <c r="M1068" t="s">
        <v>720</v>
      </c>
      <c r="N1068">
        <v>1</v>
      </c>
      <c r="O1068">
        <v>1</v>
      </c>
      <c r="P1068">
        <v>1</v>
      </c>
      <c r="Q1068">
        <v>0</v>
      </c>
      <c r="R1068">
        <v>0</v>
      </c>
      <c r="S1068">
        <v>1</v>
      </c>
      <c r="T1068">
        <v>1</v>
      </c>
      <c r="U1068">
        <v>1</v>
      </c>
      <c r="V1068">
        <v>0</v>
      </c>
      <c r="W1068" s="1">
        <v>243658.74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243658.74</v>
      </c>
      <c r="AF1068" s="17">
        <v>45751</v>
      </c>
      <c r="AG1068" s="17">
        <v>46847</v>
      </c>
      <c r="AH1068" s="1">
        <v>243658.74</v>
      </c>
      <c r="AI1068" s="16">
        <f t="shared" si="64"/>
        <v>1.6794520547945206</v>
      </c>
      <c r="AJ1068" s="16">
        <f t="shared" si="66"/>
        <v>3.0027397260273974</v>
      </c>
      <c r="AK1068" s="19">
        <v>4.9000000000000002E-2</v>
      </c>
      <c r="AL1068" s="16">
        <f t="shared" si="65"/>
        <v>1.6794520547945206</v>
      </c>
      <c r="AM1068" s="16">
        <f t="shared" si="67"/>
        <v>3.0027397260273974</v>
      </c>
      <c r="AN1068" s="19">
        <v>4.9000000000000002E-2</v>
      </c>
      <c r="AO1068" t="s">
        <v>721</v>
      </c>
      <c r="AP1068" t="s">
        <v>722</v>
      </c>
      <c r="AQ1068" s="20">
        <v>46234</v>
      </c>
    </row>
    <row r="1069" spans="1:43" x14ac:dyDescent="0.3">
      <c r="A1069" t="s">
        <v>2472</v>
      </c>
      <c r="B1069" t="s">
        <v>2473</v>
      </c>
      <c r="C1069">
        <v>1</v>
      </c>
      <c r="D1069" t="s">
        <v>255</v>
      </c>
      <c r="E1069" t="s">
        <v>716</v>
      </c>
      <c r="F1069" t="s">
        <v>717</v>
      </c>
      <c r="G1069" t="s">
        <v>220</v>
      </c>
      <c r="H1069" t="s">
        <v>218</v>
      </c>
      <c r="I1069" t="s">
        <v>210</v>
      </c>
      <c r="J1069" t="s">
        <v>718</v>
      </c>
      <c r="K1069" t="s">
        <v>2474</v>
      </c>
      <c r="L1069" t="s">
        <v>719</v>
      </c>
      <c r="M1069" t="s">
        <v>720</v>
      </c>
      <c r="N1069">
        <v>1</v>
      </c>
      <c r="O1069">
        <v>1</v>
      </c>
      <c r="P1069">
        <v>1</v>
      </c>
      <c r="Q1069">
        <v>0</v>
      </c>
      <c r="R1069">
        <v>0</v>
      </c>
      <c r="S1069">
        <v>1</v>
      </c>
      <c r="T1069">
        <v>1</v>
      </c>
      <c r="U1069">
        <v>1</v>
      </c>
      <c r="V1069">
        <v>0</v>
      </c>
      <c r="W1069" s="1">
        <v>705934.83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705934.83</v>
      </c>
      <c r="AF1069" s="17">
        <v>45751</v>
      </c>
      <c r="AG1069" s="17">
        <v>47577</v>
      </c>
      <c r="AH1069" s="1">
        <v>705934.83</v>
      </c>
      <c r="AI1069" s="16">
        <f t="shared" si="64"/>
        <v>3.6794520547945204</v>
      </c>
      <c r="AJ1069" s="16">
        <f t="shared" si="66"/>
        <v>5.0027397260273974</v>
      </c>
      <c r="AK1069" s="19">
        <v>9.2499999999999999E-2</v>
      </c>
      <c r="AL1069" s="16">
        <f t="shared" si="65"/>
        <v>3.6794520547945204</v>
      </c>
      <c r="AM1069" s="16">
        <f t="shared" si="67"/>
        <v>5.0027397260273974</v>
      </c>
      <c r="AN1069" s="19">
        <v>9.2499999999999999E-2</v>
      </c>
      <c r="AO1069" t="s">
        <v>721</v>
      </c>
      <c r="AP1069" t="s">
        <v>722</v>
      </c>
      <c r="AQ1069" s="20">
        <v>46234</v>
      </c>
    </row>
    <row r="1070" spans="1:43" x14ac:dyDescent="0.3">
      <c r="A1070" t="s">
        <v>2475</v>
      </c>
      <c r="B1070" t="s">
        <v>2476</v>
      </c>
      <c r="C1070">
        <v>1</v>
      </c>
      <c r="D1070" t="s">
        <v>255</v>
      </c>
      <c r="E1070" t="s">
        <v>716</v>
      </c>
      <c r="F1070" t="s">
        <v>717</v>
      </c>
      <c r="G1070" t="s">
        <v>220</v>
      </c>
      <c r="H1070" t="s">
        <v>218</v>
      </c>
      <c r="I1070" t="s">
        <v>210</v>
      </c>
      <c r="J1070" t="s">
        <v>718</v>
      </c>
      <c r="K1070" t="s">
        <v>2474</v>
      </c>
      <c r="L1070" t="s">
        <v>719</v>
      </c>
      <c r="M1070" t="s">
        <v>720</v>
      </c>
      <c r="N1070">
        <v>1</v>
      </c>
      <c r="O1070">
        <v>1</v>
      </c>
      <c r="P1070">
        <v>1</v>
      </c>
      <c r="Q1070">
        <v>0</v>
      </c>
      <c r="R1070">
        <v>0</v>
      </c>
      <c r="S1070">
        <v>1</v>
      </c>
      <c r="T1070">
        <v>1</v>
      </c>
      <c r="U1070">
        <v>1</v>
      </c>
      <c r="V1070">
        <v>0</v>
      </c>
      <c r="W1070" s="1">
        <v>705934.83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705934.83</v>
      </c>
      <c r="AF1070" s="17">
        <v>45751</v>
      </c>
      <c r="AG1070" s="17">
        <v>46847</v>
      </c>
      <c r="AH1070" s="1">
        <v>705934.83</v>
      </c>
      <c r="AI1070" s="16">
        <f t="shared" si="64"/>
        <v>1.6794520547945206</v>
      </c>
      <c r="AJ1070" s="16">
        <f t="shared" si="66"/>
        <v>3.0027397260273974</v>
      </c>
      <c r="AK1070" s="19">
        <v>4.9000000000000002E-2</v>
      </c>
      <c r="AL1070" s="16">
        <f t="shared" si="65"/>
        <v>1.6794520547945206</v>
      </c>
      <c r="AM1070" s="16">
        <f t="shared" si="67"/>
        <v>3.0027397260273974</v>
      </c>
      <c r="AN1070" s="19">
        <v>4.9000000000000002E-2</v>
      </c>
      <c r="AO1070" t="s">
        <v>721</v>
      </c>
      <c r="AP1070" t="s">
        <v>722</v>
      </c>
      <c r="AQ1070" s="20">
        <v>46234</v>
      </c>
    </row>
    <row r="1071" spans="1:43" x14ac:dyDescent="0.3">
      <c r="A1071" t="s">
        <v>2477</v>
      </c>
      <c r="B1071" t="s">
        <v>2478</v>
      </c>
      <c r="C1071">
        <v>1</v>
      </c>
      <c r="D1071" t="s">
        <v>255</v>
      </c>
      <c r="E1071" t="s">
        <v>716</v>
      </c>
      <c r="F1071" t="s">
        <v>717</v>
      </c>
      <c r="G1071" t="s">
        <v>220</v>
      </c>
      <c r="H1071" t="s">
        <v>218</v>
      </c>
      <c r="I1071" t="s">
        <v>210</v>
      </c>
      <c r="J1071" t="s">
        <v>718</v>
      </c>
      <c r="K1071" t="s">
        <v>2295</v>
      </c>
      <c r="L1071" t="s">
        <v>719</v>
      </c>
      <c r="M1071" t="s">
        <v>720</v>
      </c>
      <c r="N1071">
        <v>1</v>
      </c>
      <c r="O1071">
        <v>1</v>
      </c>
      <c r="P1071">
        <v>1</v>
      </c>
      <c r="Q1071">
        <v>0</v>
      </c>
      <c r="R1071">
        <v>0</v>
      </c>
      <c r="S1071">
        <v>1</v>
      </c>
      <c r="T1071">
        <v>1</v>
      </c>
      <c r="U1071">
        <v>1</v>
      </c>
      <c r="V1071">
        <v>0</v>
      </c>
      <c r="W1071" s="1">
        <v>372914.47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372914.47</v>
      </c>
      <c r="AF1071" s="17">
        <v>45751</v>
      </c>
      <c r="AG1071" s="17">
        <v>47577</v>
      </c>
      <c r="AH1071" s="1">
        <v>372914.47</v>
      </c>
      <c r="AI1071" s="16">
        <f t="shared" si="64"/>
        <v>3.6794520547945204</v>
      </c>
      <c r="AJ1071" s="16">
        <f t="shared" si="66"/>
        <v>5.0027397260273974</v>
      </c>
      <c r="AK1071" s="19">
        <v>9.2499999999999999E-2</v>
      </c>
      <c r="AL1071" s="16">
        <f t="shared" si="65"/>
        <v>3.6794520547945204</v>
      </c>
      <c r="AM1071" s="16">
        <f t="shared" si="67"/>
        <v>5.0027397260273974</v>
      </c>
      <c r="AN1071" s="19">
        <v>9.2499999999999999E-2</v>
      </c>
      <c r="AO1071" t="s">
        <v>721</v>
      </c>
      <c r="AP1071" t="s">
        <v>722</v>
      </c>
      <c r="AQ1071" s="20">
        <v>46234</v>
      </c>
    </row>
    <row r="1072" spans="1:43" x14ac:dyDescent="0.3">
      <c r="A1072" t="s">
        <v>2479</v>
      </c>
      <c r="B1072" t="s">
        <v>2480</v>
      </c>
      <c r="C1072">
        <v>1</v>
      </c>
      <c r="D1072" t="s">
        <v>255</v>
      </c>
      <c r="E1072" t="s">
        <v>716</v>
      </c>
      <c r="F1072" t="s">
        <v>717</v>
      </c>
      <c r="G1072" t="s">
        <v>220</v>
      </c>
      <c r="H1072" t="s">
        <v>218</v>
      </c>
      <c r="I1072" t="s">
        <v>210</v>
      </c>
      <c r="J1072" t="s">
        <v>718</v>
      </c>
      <c r="K1072" t="s">
        <v>2295</v>
      </c>
      <c r="L1072" t="s">
        <v>719</v>
      </c>
      <c r="M1072" t="s">
        <v>720</v>
      </c>
      <c r="N1072">
        <v>1</v>
      </c>
      <c r="O1072">
        <v>1</v>
      </c>
      <c r="P1072">
        <v>1</v>
      </c>
      <c r="Q1072">
        <v>0</v>
      </c>
      <c r="R1072">
        <v>0</v>
      </c>
      <c r="S1072">
        <v>1</v>
      </c>
      <c r="T1072">
        <v>1</v>
      </c>
      <c r="U1072">
        <v>1</v>
      </c>
      <c r="V1072">
        <v>0</v>
      </c>
      <c r="W1072" s="1">
        <v>372914.46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372914.46</v>
      </c>
      <c r="AF1072" s="17">
        <v>45751</v>
      </c>
      <c r="AG1072" s="17">
        <v>47030</v>
      </c>
      <c r="AH1072" s="1">
        <v>372914.46</v>
      </c>
      <c r="AI1072" s="16">
        <f t="shared" si="64"/>
        <v>2.1808219178082191</v>
      </c>
      <c r="AJ1072" s="16">
        <f t="shared" si="66"/>
        <v>3.504109589041096</v>
      </c>
      <c r="AK1072" s="19">
        <v>4.9000000000000002E-2</v>
      </c>
      <c r="AL1072" s="16">
        <f t="shared" si="65"/>
        <v>2.1808219178082191</v>
      </c>
      <c r="AM1072" s="16">
        <f t="shared" si="67"/>
        <v>3.504109589041096</v>
      </c>
      <c r="AN1072" s="19">
        <v>4.9000000000000002E-2</v>
      </c>
      <c r="AO1072" t="s">
        <v>721</v>
      </c>
      <c r="AP1072" t="s">
        <v>722</v>
      </c>
      <c r="AQ1072" s="20">
        <v>46234</v>
      </c>
    </row>
    <row r="1073" spans="1:43" x14ac:dyDescent="0.3">
      <c r="A1073" t="s">
        <v>2481</v>
      </c>
      <c r="B1073" t="s">
        <v>2482</v>
      </c>
      <c r="C1073">
        <v>1</v>
      </c>
      <c r="D1073" t="s">
        <v>255</v>
      </c>
      <c r="E1073" t="s">
        <v>716</v>
      </c>
      <c r="F1073" t="s">
        <v>717</v>
      </c>
      <c r="G1073" t="s">
        <v>220</v>
      </c>
      <c r="H1073" t="s">
        <v>218</v>
      </c>
      <c r="I1073" t="s">
        <v>210</v>
      </c>
      <c r="J1073" t="s">
        <v>718</v>
      </c>
      <c r="K1073" t="s">
        <v>2483</v>
      </c>
      <c r="L1073" t="s">
        <v>719</v>
      </c>
      <c r="M1073" t="s">
        <v>720</v>
      </c>
      <c r="N1073">
        <v>1</v>
      </c>
      <c r="O1073">
        <v>1</v>
      </c>
      <c r="P1073">
        <v>1</v>
      </c>
      <c r="Q1073">
        <v>0</v>
      </c>
      <c r="R1073">
        <v>0</v>
      </c>
      <c r="S1073">
        <v>1</v>
      </c>
      <c r="T1073">
        <v>1</v>
      </c>
      <c r="U1073">
        <v>1</v>
      </c>
      <c r="V1073">
        <v>0</v>
      </c>
      <c r="W1073" s="1">
        <v>828028.5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828028.5</v>
      </c>
      <c r="AF1073" s="17">
        <v>45751</v>
      </c>
      <c r="AG1073" s="17">
        <v>47577</v>
      </c>
      <c r="AH1073" s="1">
        <v>828028.5</v>
      </c>
      <c r="AI1073" s="16">
        <f t="shared" si="64"/>
        <v>3.6794520547945204</v>
      </c>
      <c r="AJ1073" s="16">
        <f t="shared" si="66"/>
        <v>5.0027397260273974</v>
      </c>
      <c r="AK1073" s="19">
        <v>9.2499999999999999E-2</v>
      </c>
      <c r="AL1073" s="16">
        <f t="shared" si="65"/>
        <v>3.6794520547945204</v>
      </c>
      <c r="AM1073" s="16">
        <f t="shared" si="67"/>
        <v>5.0027397260273974</v>
      </c>
      <c r="AN1073" s="19">
        <v>9.2499999999999999E-2</v>
      </c>
      <c r="AO1073" t="s">
        <v>721</v>
      </c>
      <c r="AP1073" t="s">
        <v>722</v>
      </c>
      <c r="AQ1073" s="20">
        <v>46234</v>
      </c>
    </row>
    <row r="1074" spans="1:43" x14ac:dyDescent="0.3">
      <c r="A1074" t="s">
        <v>2484</v>
      </c>
      <c r="B1074" t="s">
        <v>2485</v>
      </c>
      <c r="C1074">
        <v>1</v>
      </c>
      <c r="D1074" t="s">
        <v>255</v>
      </c>
      <c r="E1074" t="s">
        <v>716</v>
      </c>
      <c r="F1074" t="s">
        <v>717</v>
      </c>
      <c r="G1074" t="s">
        <v>220</v>
      </c>
      <c r="H1074" t="s">
        <v>218</v>
      </c>
      <c r="I1074" t="s">
        <v>210</v>
      </c>
      <c r="J1074" t="s">
        <v>718</v>
      </c>
      <c r="K1074" t="s">
        <v>2483</v>
      </c>
      <c r="L1074" t="s">
        <v>719</v>
      </c>
      <c r="M1074" t="s">
        <v>720</v>
      </c>
      <c r="N1074">
        <v>1</v>
      </c>
      <c r="O1074">
        <v>1</v>
      </c>
      <c r="P1074">
        <v>1</v>
      </c>
      <c r="Q1074">
        <v>0</v>
      </c>
      <c r="R1074">
        <v>0</v>
      </c>
      <c r="S1074">
        <v>1</v>
      </c>
      <c r="T1074">
        <v>1</v>
      </c>
      <c r="U1074">
        <v>1</v>
      </c>
      <c r="V1074">
        <v>0</v>
      </c>
      <c r="W1074" s="1">
        <v>828028.51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828028.51</v>
      </c>
      <c r="AF1074" s="17">
        <v>45751</v>
      </c>
      <c r="AG1074" s="17">
        <v>46847</v>
      </c>
      <c r="AH1074" s="1">
        <v>828028.51</v>
      </c>
      <c r="AI1074" s="16">
        <f t="shared" si="64"/>
        <v>1.6794520547945206</v>
      </c>
      <c r="AJ1074" s="16">
        <f t="shared" si="66"/>
        <v>3.0027397260273974</v>
      </c>
      <c r="AK1074" s="19">
        <v>4.9000000000000002E-2</v>
      </c>
      <c r="AL1074" s="16">
        <f t="shared" si="65"/>
        <v>1.6794520547945206</v>
      </c>
      <c r="AM1074" s="16">
        <f t="shared" si="67"/>
        <v>3.0027397260273974</v>
      </c>
      <c r="AN1074" s="19">
        <v>4.9000000000000002E-2</v>
      </c>
      <c r="AO1074" t="s">
        <v>721</v>
      </c>
      <c r="AP1074" t="s">
        <v>722</v>
      </c>
      <c r="AQ1074" s="20">
        <v>46234</v>
      </c>
    </row>
    <row r="1075" spans="1:43" x14ac:dyDescent="0.3">
      <c r="A1075" t="s">
        <v>2486</v>
      </c>
      <c r="B1075" t="s">
        <v>2487</v>
      </c>
      <c r="C1075">
        <v>1</v>
      </c>
      <c r="D1075" t="s">
        <v>255</v>
      </c>
      <c r="E1075" t="s">
        <v>716</v>
      </c>
      <c r="F1075" t="s">
        <v>717</v>
      </c>
      <c r="G1075" t="s">
        <v>220</v>
      </c>
      <c r="H1075" t="s">
        <v>218</v>
      </c>
      <c r="I1075" t="s">
        <v>210</v>
      </c>
      <c r="J1075" t="s">
        <v>718</v>
      </c>
      <c r="K1075" t="s">
        <v>2488</v>
      </c>
      <c r="L1075" t="s">
        <v>719</v>
      </c>
      <c r="M1075" t="s">
        <v>720</v>
      </c>
      <c r="N1075">
        <v>1</v>
      </c>
      <c r="O1075">
        <v>1</v>
      </c>
      <c r="P1075">
        <v>1</v>
      </c>
      <c r="Q1075">
        <v>0</v>
      </c>
      <c r="R1075">
        <v>0</v>
      </c>
      <c r="S1075">
        <v>1</v>
      </c>
      <c r="T1075">
        <v>1</v>
      </c>
      <c r="U1075">
        <v>1</v>
      </c>
      <c r="V1075">
        <v>0</v>
      </c>
      <c r="W1075" s="1">
        <v>7969918.5899999999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7969918.5899999999</v>
      </c>
      <c r="AF1075" s="17">
        <v>45751</v>
      </c>
      <c r="AG1075" s="17">
        <v>47577</v>
      </c>
      <c r="AH1075" s="1">
        <v>7969918.5899999999</v>
      </c>
      <c r="AI1075" s="16">
        <f t="shared" si="64"/>
        <v>3.6794520547945204</v>
      </c>
      <c r="AJ1075" s="16">
        <f t="shared" si="66"/>
        <v>5.0027397260273974</v>
      </c>
      <c r="AK1075" s="19">
        <v>9.2499999999999999E-2</v>
      </c>
      <c r="AL1075" s="16">
        <f t="shared" si="65"/>
        <v>3.6794520547945204</v>
      </c>
      <c r="AM1075" s="16">
        <f t="shared" si="67"/>
        <v>5.0027397260273974</v>
      </c>
      <c r="AN1075" s="19">
        <v>9.2499999999999999E-2</v>
      </c>
      <c r="AO1075" t="s">
        <v>721</v>
      </c>
      <c r="AP1075" t="s">
        <v>722</v>
      </c>
      <c r="AQ1075" s="20">
        <v>46234</v>
      </c>
    </row>
    <row r="1076" spans="1:43" x14ac:dyDescent="0.3">
      <c r="A1076" t="s">
        <v>2489</v>
      </c>
      <c r="B1076" t="s">
        <v>2490</v>
      </c>
      <c r="C1076">
        <v>1</v>
      </c>
      <c r="D1076" t="s">
        <v>255</v>
      </c>
      <c r="E1076" t="s">
        <v>716</v>
      </c>
      <c r="F1076" t="s">
        <v>717</v>
      </c>
      <c r="G1076" t="s">
        <v>220</v>
      </c>
      <c r="H1076" t="s">
        <v>218</v>
      </c>
      <c r="I1076" t="s">
        <v>210</v>
      </c>
      <c r="J1076" t="s">
        <v>718</v>
      </c>
      <c r="K1076" t="s">
        <v>2488</v>
      </c>
      <c r="L1076" t="s">
        <v>719</v>
      </c>
      <c r="M1076" t="s">
        <v>720</v>
      </c>
      <c r="N1076">
        <v>1</v>
      </c>
      <c r="O1076">
        <v>1</v>
      </c>
      <c r="P1076">
        <v>1</v>
      </c>
      <c r="Q1076">
        <v>0</v>
      </c>
      <c r="R1076">
        <v>0</v>
      </c>
      <c r="S1076">
        <v>1</v>
      </c>
      <c r="T1076">
        <v>1</v>
      </c>
      <c r="U1076">
        <v>1</v>
      </c>
      <c r="V1076">
        <v>0</v>
      </c>
      <c r="W1076" s="1">
        <v>7969918.5999999996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7969918.5999999996</v>
      </c>
      <c r="AF1076" s="17">
        <v>45751</v>
      </c>
      <c r="AG1076" s="17">
        <v>46847</v>
      </c>
      <c r="AH1076" s="1">
        <v>7969918.5999999996</v>
      </c>
      <c r="AI1076" s="16">
        <f t="shared" si="64"/>
        <v>1.6794520547945206</v>
      </c>
      <c r="AJ1076" s="16">
        <f t="shared" si="66"/>
        <v>3.0027397260273974</v>
      </c>
      <c r="AK1076" s="19">
        <v>4.9000000000000002E-2</v>
      </c>
      <c r="AL1076" s="16">
        <f t="shared" si="65"/>
        <v>1.6794520547945206</v>
      </c>
      <c r="AM1076" s="16">
        <f t="shared" si="67"/>
        <v>3.0027397260273974</v>
      </c>
      <c r="AN1076" s="19">
        <v>4.9000000000000002E-2</v>
      </c>
      <c r="AO1076" t="s">
        <v>721</v>
      </c>
      <c r="AP1076" t="s">
        <v>722</v>
      </c>
      <c r="AQ1076" s="20">
        <v>46234</v>
      </c>
    </row>
    <row r="1077" spans="1:43" x14ac:dyDescent="0.3">
      <c r="A1077" t="s">
        <v>2491</v>
      </c>
      <c r="B1077" t="s">
        <v>2492</v>
      </c>
      <c r="C1077">
        <v>1</v>
      </c>
      <c r="D1077" t="s">
        <v>255</v>
      </c>
      <c r="E1077" t="s">
        <v>716</v>
      </c>
      <c r="F1077" t="s">
        <v>717</v>
      </c>
      <c r="G1077" t="s">
        <v>220</v>
      </c>
      <c r="H1077" t="s">
        <v>218</v>
      </c>
      <c r="I1077" t="s">
        <v>210</v>
      </c>
      <c r="J1077" t="s">
        <v>718</v>
      </c>
      <c r="K1077" t="s">
        <v>2493</v>
      </c>
      <c r="L1077" t="s">
        <v>719</v>
      </c>
      <c r="M1077" t="s">
        <v>720</v>
      </c>
      <c r="N1077">
        <v>1</v>
      </c>
      <c r="O1077">
        <v>1</v>
      </c>
      <c r="P1077">
        <v>1</v>
      </c>
      <c r="Q1077">
        <v>0</v>
      </c>
      <c r="R1077">
        <v>0</v>
      </c>
      <c r="S1077">
        <v>1</v>
      </c>
      <c r="T1077">
        <v>1</v>
      </c>
      <c r="U1077">
        <v>1</v>
      </c>
      <c r="V1077">
        <v>0</v>
      </c>
      <c r="W1077" s="1">
        <v>157715.9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157715.9</v>
      </c>
      <c r="AF1077" s="17">
        <v>45751</v>
      </c>
      <c r="AG1077" s="17">
        <v>47577</v>
      </c>
      <c r="AH1077" s="1">
        <v>157715.9</v>
      </c>
      <c r="AI1077" s="16">
        <f t="shared" si="64"/>
        <v>3.6794520547945204</v>
      </c>
      <c r="AJ1077" s="16">
        <f t="shared" si="66"/>
        <v>5.0027397260273974</v>
      </c>
      <c r="AK1077" s="19">
        <v>9.2499999999999999E-2</v>
      </c>
      <c r="AL1077" s="16">
        <f t="shared" si="65"/>
        <v>3.6794520547945204</v>
      </c>
      <c r="AM1077" s="16">
        <f t="shared" si="67"/>
        <v>5.0027397260273974</v>
      </c>
      <c r="AN1077" s="19">
        <v>9.2499999999999999E-2</v>
      </c>
      <c r="AO1077" t="s">
        <v>721</v>
      </c>
      <c r="AP1077" t="s">
        <v>722</v>
      </c>
      <c r="AQ1077" s="20">
        <v>46234</v>
      </c>
    </row>
    <row r="1078" spans="1:43" x14ac:dyDescent="0.3">
      <c r="A1078" t="s">
        <v>2494</v>
      </c>
      <c r="B1078" t="s">
        <v>2495</v>
      </c>
      <c r="C1078">
        <v>1</v>
      </c>
      <c r="D1078" t="s">
        <v>255</v>
      </c>
      <c r="E1078" t="s">
        <v>716</v>
      </c>
      <c r="F1078" t="s">
        <v>717</v>
      </c>
      <c r="G1078" t="s">
        <v>220</v>
      </c>
      <c r="H1078" t="s">
        <v>218</v>
      </c>
      <c r="I1078" t="s">
        <v>210</v>
      </c>
      <c r="J1078" t="s">
        <v>718</v>
      </c>
      <c r="K1078" t="s">
        <v>2493</v>
      </c>
      <c r="L1078" t="s">
        <v>719</v>
      </c>
      <c r="M1078" t="s">
        <v>720</v>
      </c>
      <c r="N1078">
        <v>1</v>
      </c>
      <c r="O1078">
        <v>1</v>
      </c>
      <c r="P1078">
        <v>1</v>
      </c>
      <c r="Q1078">
        <v>0</v>
      </c>
      <c r="R1078">
        <v>0</v>
      </c>
      <c r="S1078">
        <v>1</v>
      </c>
      <c r="T1078">
        <v>1</v>
      </c>
      <c r="U1078">
        <v>1</v>
      </c>
      <c r="V1078">
        <v>0</v>
      </c>
      <c r="W1078" s="1">
        <v>157715.91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157715.91</v>
      </c>
      <c r="AF1078" s="17">
        <v>45751</v>
      </c>
      <c r="AG1078" s="17">
        <v>46847</v>
      </c>
      <c r="AH1078" s="1">
        <v>157715.91</v>
      </c>
      <c r="AI1078" s="16">
        <f t="shared" si="64"/>
        <v>1.6794520547945206</v>
      </c>
      <c r="AJ1078" s="16">
        <f t="shared" si="66"/>
        <v>3.0027397260273974</v>
      </c>
      <c r="AK1078" s="19">
        <v>4.9000000000000002E-2</v>
      </c>
      <c r="AL1078" s="16">
        <f t="shared" si="65"/>
        <v>1.6794520547945206</v>
      </c>
      <c r="AM1078" s="16">
        <f t="shared" si="67"/>
        <v>3.0027397260273974</v>
      </c>
      <c r="AN1078" s="19">
        <v>4.9000000000000002E-2</v>
      </c>
      <c r="AO1078" t="s">
        <v>721</v>
      </c>
      <c r="AP1078" t="s">
        <v>722</v>
      </c>
      <c r="AQ1078" s="20">
        <v>46234</v>
      </c>
    </row>
    <row r="1079" spans="1:43" x14ac:dyDescent="0.3">
      <c r="A1079" t="s">
        <v>2496</v>
      </c>
      <c r="B1079" t="s">
        <v>2497</v>
      </c>
      <c r="C1079">
        <v>1</v>
      </c>
      <c r="D1079" t="s">
        <v>255</v>
      </c>
      <c r="E1079" t="s">
        <v>716</v>
      </c>
      <c r="F1079" t="s">
        <v>717</v>
      </c>
      <c r="G1079" t="s">
        <v>220</v>
      </c>
      <c r="H1079" t="s">
        <v>218</v>
      </c>
      <c r="I1079" t="s">
        <v>210</v>
      </c>
      <c r="J1079" t="s">
        <v>718</v>
      </c>
      <c r="K1079" t="s">
        <v>2498</v>
      </c>
      <c r="L1079" t="s">
        <v>719</v>
      </c>
      <c r="M1079" t="s">
        <v>720</v>
      </c>
      <c r="N1079">
        <v>1</v>
      </c>
      <c r="O1079">
        <v>1</v>
      </c>
      <c r="P1079">
        <v>1</v>
      </c>
      <c r="Q1079">
        <v>0</v>
      </c>
      <c r="R1079">
        <v>0</v>
      </c>
      <c r="S1079">
        <v>1</v>
      </c>
      <c r="T1079">
        <v>1</v>
      </c>
      <c r="U1079">
        <v>1</v>
      </c>
      <c r="V1079">
        <v>0</v>
      </c>
      <c r="W1079" s="1">
        <v>322206.73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322206.73</v>
      </c>
      <c r="AF1079" s="17">
        <v>45751</v>
      </c>
      <c r="AG1079" s="17">
        <v>47577</v>
      </c>
      <c r="AH1079" s="1">
        <v>322206.73</v>
      </c>
      <c r="AI1079" s="16">
        <f t="shared" si="64"/>
        <v>3.6794520547945204</v>
      </c>
      <c r="AJ1079" s="16">
        <f t="shared" si="66"/>
        <v>5.0027397260273974</v>
      </c>
      <c r="AK1079" s="19">
        <v>9.2499999999999999E-2</v>
      </c>
      <c r="AL1079" s="16">
        <f t="shared" si="65"/>
        <v>3.6794520547945204</v>
      </c>
      <c r="AM1079" s="16">
        <f t="shared" si="67"/>
        <v>5.0027397260273974</v>
      </c>
      <c r="AN1079" s="19">
        <v>9.2499999999999999E-2</v>
      </c>
      <c r="AO1079" t="s">
        <v>721</v>
      </c>
      <c r="AP1079" t="s">
        <v>722</v>
      </c>
      <c r="AQ1079" s="20">
        <v>46234</v>
      </c>
    </row>
    <row r="1080" spans="1:43" x14ac:dyDescent="0.3">
      <c r="A1080" t="s">
        <v>2499</v>
      </c>
      <c r="B1080" t="s">
        <v>2500</v>
      </c>
      <c r="C1080">
        <v>1</v>
      </c>
      <c r="D1080" t="s">
        <v>255</v>
      </c>
      <c r="E1080" t="s">
        <v>716</v>
      </c>
      <c r="F1080" t="s">
        <v>717</v>
      </c>
      <c r="G1080" t="s">
        <v>220</v>
      </c>
      <c r="H1080" t="s">
        <v>218</v>
      </c>
      <c r="I1080" t="s">
        <v>210</v>
      </c>
      <c r="J1080" t="s">
        <v>718</v>
      </c>
      <c r="K1080" t="s">
        <v>2498</v>
      </c>
      <c r="L1080" t="s">
        <v>719</v>
      </c>
      <c r="M1080" t="s">
        <v>720</v>
      </c>
      <c r="N1080">
        <v>1</v>
      </c>
      <c r="O1080">
        <v>1</v>
      </c>
      <c r="P1080">
        <v>1</v>
      </c>
      <c r="Q1080">
        <v>0</v>
      </c>
      <c r="R1080">
        <v>0</v>
      </c>
      <c r="S1080">
        <v>1</v>
      </c>
      <c r="T1080">
        <v>1</v>
      </c>
      <c r="U1080">
        <v>1</v>
      </c>
      <c r="V1080">
        <v>0</v>
      </c>
      <c r="W1080" s="1">
        <v>322206.73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322206.73</v>
      </c>
      <c r="AF1080" s="17">
        <v>45751</v>
      </c>
      <c r="AG1080" s="17">
        <v>46847</v>
      </c>
      <c r="AH1080" s="1">
        <v>322206.73</v>
      </c>
      <c r="AI1080" s="16">
        <f t="shared" si="64"/>
        <v>1.6794520547945206</v>
      </c>
      <c r="AJ1080" s="16">
        <f t="shared" si="66"/>
        <v>3.0027397260273974</v>
      </c>
      <c r="AK1080" s="19">
        <v>4.9000000000000002E-2</v>
      </c>
      <c r="AL1080" s="16">
        <f t="shared" si="65"/>
        <v>1.6794520547945206</v>
      </c>
      <c r="AM1080" s="16">
        <f t="shared" si="67"/>
        <v>3.0027397260273974</v>
      </c>
      <c r="AN1080" s="19">
        <v>4.9000000000000002E-2</v>
      </c>
      <c r="AO1080" t="s">
        <v>721</v>
      </c>
      <c r="AP1080" t="s">
        <v>722</v>
      </c>
      <c r="AQ1080" s="20">
        <v>46234</v>
      </c>
    </row>
    <row r="1081" spans="1:43" x14ac:dyDescent="0.3">
      <c r="A1081" t="s">
        <v>2501</v>
      </c>
      <c r="B1081" t="s">
        <v>2502</v>
      </c>
      <c r="C1081">
        <v>1</v>
      </c>
      <c r="D1081" t="s">
        <v>255</v>
      </c>
      <c r="E1081" t="s">
        <v>716</v>
      </c>
      <c r="F1081" t="s">
        <v>717</v>
      </c>
      <c r="G1081" t="s">
        <v>220</v>
      </c>
      <c r="H1081" t="s">
        <v>218</v>
      </c>
      <c r="I1081" t="s">
        <v>210</v>
      </c>
      <c r="J1081" t="s">
        <v>718</v>
      </c>
      <c r="K1081" t="s">
        <v>2503</v>
      </c>
      <c r="L1081" t="s">
        <v>719</v>
      </c>
      <c r="M1081" t="s">
        <v>720</v>
      </c>
      <c r="N1081">
        <v>1</v>
      </c>
      <c r="O1081">
        <v>1</v>
      </c>
      <c r="P1081">
        <v>1</v>
      </c>
      <c r="Q1081">
        <v>0</v>
      </c>
      <c r="R1081">
        <v>0</v>
      </c>
      <c r="S1081">
        <v>1</v>
      </c>
      <c r="T1081">
        <v>1</v>
      </c>
      <c r="U1081">
        <v>1</v>
      </c>
      <c r="V1081">
        <v>0</v>
      </c>
      <c r="W1081" s="1">
        <v>573117.63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573117.63</v>
      </c>
      <c r="AF1081" s="17">
        <v>45751</v>
      </c>
      <c r="AG1081" s="17">
        <v>47577</v>
      </c>
      <c r="AH1081" s="1">
        <v>573117.63</v>
      </c>
      <c r="AI1081" s="16">
        <f t="shared" si="64"/>
        <v>3.6794520547945204</v>
      </c>
      <c r="AJ1081" s="16">
        <f t="shared" si="66"/>
        <v>5.0027397260273974</v>
      </c>
      <c r="AK1081" s="19">
        <v>9.2499999999999999E-2</v>
      </c>
      <c r="AL1081" s="16">
        <f t="shared" si="65"/>
        <v>3.6794520547945204</v>
      </c>
      <c r="AM1081" s="16">
        <f t="shared" si="67"/>
        <v>5.0027397260273974</v>
      </c>
      <c r="AN1081" s="19">
        <v>9.2499999999999999E-2</v>
      </c>
      <c r="AO1081" t="s">
        <v>721</v>
      </c>
      <c r="AP1081" t="s">
        <v>722</v>
      </c>
      <c r="AQ1081" s="20">
        <v>46234</v>
      </c>
    </row>
    <row r="1082" spans="1:43" x14ac:dyDescent="0.3">
      <c r="A1082" t="s">
        <v>2504</v>
      </c>
      <c r="B1082" t="s">
        <v>2505</v>
      </c>
      <c r="C1082">
        <v>1</v>
      </c>
      <c r="D1082" t="s">
        <v>255</v>
      </c>
      <c r="E1082" t="s">
        <v>716</v>
      </c>
      <c r="F1082" t="s">
        <v>717</v>
      </c>
      <c r="G1082" t="s">
        <v>220</v>
      </c>
      <c r="H1082" t="s">
        <v>218</v>
      </c>
      <c r="I1082" t="s">
        <v>210</v>
      </c>
      <c r="J1082" t="s">
        <v>718</v>
      </c>
      <c r="K1082" t="s">
        <v>2503</v>
      </c>
      <c r="L1082" t="s">
        <v>719</v>
      </c>
      <c r="M1082" t="s">
        <v>720</v>
      </c>
      <c r="N1082">
        <v>1</v>
      </c>
      <c r="O1082">
        <v>1</v>
      </c>
      <c r="P1082">
        <v>1</v>
      </c>
      <c r="Q1082">
        <v>0</v>
      </c>
      <c r="R1082">
        <v>0</v>
      </c>
      <c r="S1082">
        <v>1</v>
      </c>
      <c r="T1082">
        <v>1</v>
      </c>
      <c r="U1082">
        <v>1</v>
      </c>
      <c r="V1082">
        <v>0</v>
      </c>
      <c r="W1082" s="1">
        <v>573117.64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573117.64</v>
      </c>
      <c r="AF1082" s="17">
        <v>45751</v>
      </c>
      <c r="AG1082" s="17">
        <v>46847</v>
      </c>
      <c r="AH1082" s="1">
        <v>573117.64</v>
      </c>
      <c r="AI1082" s="16">
        <f t="shared" si="64"/>
        <v>1.6794520547945206</v>
      </c>
      <c r="AJ1082" s="16">
        <f t="shared" si="66"/>
        <v>3.0027397260273974</v>
      </c>
      <c r="AK1082" s="19">
        <v>4.9000000000000002E-2</v>
      </c>
      <c r="AL1082" s="16">
        <f t="shared" si="65"/>
        <v>1.6794520547945206</v>
      </c>
      <c r="AM1082" s="16">
        <f t="shared" si="67"/>
        <v>3.0027397260273974</v>
      </c>
      <c r="AN1082" s="19">
        <v>4.9000000000000002E-2</v>
      </c>
      <c r="AO1082" t="s">
        <v>721</v>
      </c>
      <c r="AP1082" t="s">
        <v>722</v>
      </c>
      <c r="AQ1082" s="20">
        <v>46234</v>
      </c>
    </row>
    <row r="1083" spans="1:43" x14ac:dyDescent="0.3">
      <c r="A1083" t="s">
        <v>2506</v>
      </c>
      <c r="B1083" t="s">
        <v>2507</v>
      </c>
      <c r="C1083">
        <v>1</v>
      </c>
      <c r="D1083" t="s">
        <v>255</v>
      </c>
      <c r="E1083" t="s">
        <v>716</v>
      </c>
      <c r="F1083" t="s">
        <v>717</v>
      </c>
      <c r="G1083" t="s">
        <v>220</v>
      </c>
      <c r="H1083" t="s">
        <v>218</v>
      </c>
      <c r="I1083" t="s">
        <v>210</v>
      </c>
      <c r="J1083" t="s">
        <v>718</v>
      </c>
      <c r="K1083" t="s">
        <v>2508</v>
      </c>
      <c r="L1083" t="s">
        <v>719</v>
      </c>
      <c r="M1083" t="s">
        <v>720</v>
      </c>
      <c r="N1083">
        <v>1</v>
      </c>
      <c r="O1083">
        <v>1</v>
      </c>
      <c r="P1083">
        <v>1</v>
      </c>
      <c r="Q1083">
        <v>0</v>
      </c>
      <c r="R1083">
        <v>0</v>
      </c>
      <c r="S1083">
        <v>1</v>
      </c>
      <c r="T1083">
        <v>1</v>
      </c>
      <c r="U1083">
        <v>1</v>
      </c>
      <c r="V1083">
        <v>0</v>
      </c>
      <c r="W1083" s="1">
        <v>298266.12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298266.12</v>
      </c>
      <c r="AF1083" s="17">
        <v>45751</v>
      </c>
      <c r="AG1083" s="17">
        <v>47577</v>
      </c>
      <c r="AH1083" s="1">
        <v>298266.12</v>
      </c>
      <c r="AI1083" s="16">
        <f t="shared" si="64"/>
        <v>3.6794520547945204</v>
      </c>
      <c r="AJ1083" s="16">
        <f t="shared" si="66"/>
        <v>5.0027397260273974</v>
      </c>
      <c r="AK1083" s="19">
        <v>9.2499999999999999E-2</v>
      </c>
      <c r="AL1083" s="16">
        <f t="shared" si="65"/>
        <v>3.6794520547945204</v>
      </c>
      <c r="AM1083" s="16">
        <f t="shared" si="67"/>
        <v>5.0027397260273974</v>
      </c>
      <c r="AN1083" s="19">
        <v>9.2499999999999999E-2</v>
      </c>
      <c r="AO1083" t="s">
        <v>721</v>
      </c>
      <c r="AP1083" t="s">
        <v>722</v>
      </c>
      <c r="AQ1083" s="20">
        <v>46234</v>
      </c>
    </row>
    <row r="1084" spans="1:43" x14ac:dyDescent="0.3">
      <c r="A1084" t="s">
        <v>2509</v>
      </c>
      <c r="B1084" t="s">
        <v>2510</v>
      </c>
      <c r="C1084">
        <v>1</v>
      </c>
      <c r="D1084" t="s">
        <v>255</v>
      </c>
      <c r="E1084" t="s">
        <v>716</v>
      </c>
      <c r="F1084" t="s">
        <v>717</v>
      </c>
      <c r="G1084" t="s">
        <v>220</v>
      </c>
      <c r="H1084" t="s">
        <v>218</v>
      </c>
      <c r="I1084" t="s">
        <v>210</v>
      </c>
      <c r="J1084" t="s">
        <v>718</v>
      </c>
      <c r="K1084" t="s">
        <v>2508</v>
      </c>
      <c r="L1084" t="s">
        <v>719</v>
      </c>
      <c r="M1084" t="s">
        <v>720</v>
      </c>
      <c r="N1084">
        <v>1</v>
      </c>
      <c r="O1084">
        <v>1</v>
      </c>
      <c r="P1084">
        <v>1</v>
      </c>
      <c r="Q1084">
        <v>0</v>
      </c>
      <c r="R1084">
        <v>0</v>
      </c>
      <c r="S1084">
        <v>1</v>
      </c>
      <c r="T1084">
        <v>1</v>
      </c>
      <c r="U1084">
        <v>1</v>
      </c>
      <c r="V1084">
        <v>0</v>
      </c>
      <c r="W1084" s="1">
        <v>298266.13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298266.13</v>
      </c>
      <c r="AF1084" s="17">
        <v>45751</v>
      </c>
      <c r="AG1084" s="17">
        <v>46847</v>
      </c>
      <c r="AH1084" s="1">
        <v>298266.13</v>
      </c>
      <c r="AI1084" s="16">
        <f t="shared" si="64"/>
        <v>1.6794520547945206</v>
      </c>
      <c r="AJ1084" s="16">
        <f t="shared" si="66"/>
        <v>3.0027397260273974</v>
      </c>
      <c r="AK1084" s="19">
        <v>4.9000000000000002E-2</v>
      </c>
      <c r="AL1084" s="16">
        <f t="shared" si="65"/>
        <v>1.6794520547945206</v>
      </c>
      <c r="AM1084" s="16">
        <f t="shared" si="67"/>
        <v>3.0027397260273974</v>
      </c>
      <c r="AN1084" s="19">
        <v>4.9000000000000002E-2</v>
      </c>
      <c r="AO1084" t="s">
        <v>721</v>
      </c>
      <c r="AP1084" t="s">
        <v>722</v>
      </c>
      <c r="AQ1084" s="20">
        <v>46234</v>
      </c>
    </row>
    <row r="1085" spans="1:43" x14ac:dyDescent="0.3">
      <c r="A1085" t="s">
        <v>2511</v>
      </c>
      <c r="B1085" t="s">
        <v>2512</v>
      </c>
      <c r="C1085">
        <v>1</v>
      </c>
      <c r="D1085" t="s">
        <v>255</v>
      </c>
      <c r="E1085" t="s">
        <v>716</v>
      </c>
      <c r="F1085" t="s">
        <v>717</v>
      </c>
      <c r="G1085" t="s">
        <v>220</v>
      </c>
      <c r="H1085" t="s">
        <v>218</v>
      </c>
      <c r="I1085" t="s">
        <v>210</v>
      </c>
      <c r="J1085" t="s">
        <v>718</v>
      </c>
      <c r="K1085" t="s">
        <v>2513</v>
      </c>
      <c r="L1085" t="s">
        <v>719</v>
      </c>
      <c r="M1085" t="s">
        <v>720</v>
      </c>
      <c r="N1085">
        <v>1</v>
      </c>
      <c r="O1085">
        <v>1</v>
      </c>
      <c r="P1085">
        <v>1</v>
      </c>
      <c r="Q1085">
        <v>0</v>
      </c>
      <c r="R1085">
        <v>0</v>
      </c>
      <c r="S1085">
        <v>1</v>
      </c>
      <c r="T1085">
        <v>1</v>
      </c>
      <c r="U1085">
        <v>1</v>
      </c>
      <c r="V1085">
        <v>0</v>
      </c>
      <c r="W1085" s="1">
        <v>155087.21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155087.21</v>
      </c>
      <c r="AF1085" s="17">
        <v>45751</v>
      </c>
      <c r="AG1085" s="17">
        <v>47577</v>
      </c>
      <c r="AH1085" s="1">
        <v>155087.21</v>
      </c>
      <c r="AI1085" s="16">
        <f t="shared" si="64"/>
        <v>3.6794520547945204</v>
      </c>
      <c r="AJ1085" s="16">
        <f t="shared" si="66"/>
        <v>5.0027397260273974</v>
      </c>
      <c r="AK1085" s="19">
        <v>9.2499999999999999E-2</v>
      </c>
      <c r="AL1085" s="16">
        <f t="shared" si="65"/>
        <v>3.6794520547945204</v>
      </c>
      <c r="AM1085" s="16">
        <f t="shared" si="67"/>
        <v>5.0027397260273974</v>
      </c>
      <c r="AN1085" s="19">
        <v>9.2499999999999999E-2</v>
      </c>
      <c r="AO1085" t="s">
        <v>721</v>
      </c>
      <c r="AP1085" t="s">
        <v>722</v>
      </c>
      <c r="AQ1085" s="20">
        <v>46234</v>
      </c>
    </row>
    <row r="1086" spans="1:43" x14ac:dyDescent="0.3">
      <c r="A1086" t="s">
        <v>2514</v>
      </c>
      <c r="B1086" t="s">
        <v>2515</v>
      </c>
      <c r="C1086">
        <v>1</v>
      </c>
      <c r="D1086" t="s">
        <v>255</v>
      </c>
      <c r="E1086" t="s">
        <v>716</v>
      </c>
      <c r="F1086" t="s">
        <v>717</v>
      </c>
      <c r="G1086" t="s">
        <v>220</v>
      </c>
      <c r="H1086" t="s">
        <v>218</v>
      </c>
      <c r="I1086" t="s">
        <v>210</v>
      </c>
      <c r="J1086" t="s">
        <v>718</v>
      </c>
      <c r="K1086" t="s">
        <v>2513</v>
      </c>
      <c r="L1086" t="s">
        <v>719</v>
      </c>
      <c r="M1086" t="s">
        <v>720</v>
      </c>
      <c r="N1086">
        <v>1</v>
      </c>
      <c r="O1086">
        <v>1</v>
      </c>
      <c r="P1086">
        <v>1</v>
      </c>
      <c r="Q1086">
        <v>0</v>
      </c>
      <c r="R1086">
        <v>0</v>
      </c>
      <c r="S1086">
        <v>1</v>
      </c>
      <c r="T1086">
        <v>1</v>
      </c>
      <c r="U1086">
        <v>1</v>
      </c>
      <c r="V1086">
        <v>0</v>
      </c>
      <c r="W1086" s="1">
        <v>155087.21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155087.21</v>
      </c>
      <c r="AF1086" s="17">
        <v>45751</v>
      </c>
      <c r="AG1086" s="17">
        <v>46847</v>
      </c>
      <c r="AH1086" s="1">
        <v>155087.21</v>
      </c>
      <c r="AI1086" s="16">
        <f t="shared" si="64"/>
        <v>1.6794520547945206</v>
      </c>
      <c r="AJ1086" s="16">
        <f t="shared" si="66"/>
        <v>3.0027397260273974</v>
      </c>
      <c r="AK1086" s="19">
        <v>4.9000000000000002E-2</v>
      </c>
      <c r="AL1086" s="16">
        <f t="shared" si="65"/>
        <v>1.6794520547945206</v>
      </c>
      <c r="AM1086" s="16">
        <f t="shared" si="67"/>
        <v>3.0027397260273974</v>
      </c>
      <c r="AN1086" s="19">
        <v>4.9000000000000002E-2</v>
      </c>
      <c r="AO1086" t="s">
        <v>721</v>
      </c>
      <c r="AP1086" t="s">
        <v>722</v>
      </c>
      <c r="AQ1086" s="20">
        <v>46234</v>
      </c>
    </row>
    <row r="1087" spans="1:43" x14ac:dyDescent="0.3">
      <c r="A1087" t="s">
        <v>2516</v>
      </c>
      <c r="B1087" t="s">
        <v>2517</v>
      </c>
      <c r="C1087">
        <v>1</v>
      </c>
      <c r="D1087" t="s">
        <v>255</v>
      </c>
      <c r="E1087" t="s">
        <v>716</v>
      </c>
      <c r="F1087" t="s">
        <v>717</v>
      </c>
      <c r="G1087" t="s">
        <v>220</v>
      </c>
      <c r="H1087" t="s">
        <v>218</v>
      </c>
      <c r="I1087" t="s">
        <v>210</v>
      </c>
      <c r="J1087" t="s">
        <v>718</v>
      </c>
      <c r="K1087" t="s">
        <v>2518</v>
      </c>
      <c r="L1087" t="s">
        <v>719</v>
      </c>
      <c r="M1087" t="s">
        <v>720</v>
      </c>
      <c r="N1087">
        <v>1</v>
      </c>
      <c r="O1087">
        <v>1</v>
      </c>
      <c r="P1087">
        <v>1</v>
      </c>
      <c r="Q1087">
        <v>0</v>
      </c>
      <c r="R1087">
        <v>0</v>
      </c>
      <c r="S1087">
        <v>1</v>
      </c>
      <c r="T1087">
        <v>1</v>
      </c>
      <c r="U1087">
        <v>1</v>
      </c>
      <c r="V1087">
        <v>0</v>
      </c>
      <c r="W1087" s="1">
        <v>266693.28999999998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266693.28999999998</v>
      </c>
      <c r="AF1087" s="17">
        <v>45751</v>
      </c>
      <c r="AG1087" s="17">
        <v>46847</v>
      </c>
      <c r="AH1087" s="1">
        <v>266693.28999999998</v>
      </c>
      <c r="AI1087" s="16">
        <f t="shared" si="64"/>
        <v>1.6794520547945206</v>
      </c>
      <c r="AJ1087" s="16">
        <f t="shared" si="66"/>
        <v>3.0027397260273974</v>
      </c>
      <c r="AK1087" s="19">
        <v>4.9000000000000002E-2</v>
      </c>
      <c r="AL1087" s="16">
        <f t="shared" si="65"/>
        <v>1.6794520547945206</v>
      </c>
      <c r="AM1087" s="16">
        <f t="shared" si="67"/>
        <v>3.0027397260273974</v>
      </c>
      <c r="AN1087" s="19">
        <v>4.9000000000000002E-2</v>
      </c>
      <c r="AO1087" t="s">
        <v>721</v>
      </c>
      <c r="AP1087" t="s">
        <v>722</v>
      </c>
      <c r="AQ1087" s="20">
        <v>46234</v>
      </c>
    </row>
    <row r="1088" spans="1:43" x14ac:dyDescent="0.3">
      <c r="A1088" t="s">
        <v>2519</v>
      </c>
      <c r="B1088" t="s">
        <v>2520</v>
      </c>
      <c r="C1088">
        <v>1</v>
      </c>
      <c r="D1088" t="s">
        <v>255</v>
      </c>
      <c r="E1088" t="s">
        <v>716</v>
      </c>
      <c r="F1088" t="s">
        <v>717</v>
      </c>
      <c r="G1088" t="s">
        <v>220</v>
      </c>
      <c r="H1088" t="s">
        <v>218</v>
      </c>
      <c r="I1088" t="s">
        <v>210</v>
      </c>
      <c r="J1088" t="s">
        <v>718</v>
      </c>
      <c r="K1088" t="s">
        <v>2518</v>
      </c>
      <c r="L1088" t="s">
        <v>719</v>
      </c>
      <c r="M1088" t="s">
        <v>720</v>
      </c>
      <c r="N1088">
        <v>1</v>
      </c>
      <c r="O1088">
        <v>1</v>
      </c>
      <c r="P1088">
        <v>1</v>
      </c>
      <c r="Q1088">
        <v>0</v>
      </c>
      <c r="R1088">
        <v>0</v>
      </c>
      <c r="S1088">
        <v>1</v>
      </c>
      <c r="T1088">
        <v>1</v>
      </c>
      <c r="U1088">
        <v>1</v>
      </c>
      <c r="V1088">
        <v>0</v>
      </c>
      <c r="W1088" s="1">
        <v>266693.28000000003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266693.28000000003</v>
      </c>
      <c r="AF1088" s="17">
        <v>45751</v>
      </c>
      <c r="AG1088" s="17">
        <v>47577</v>
      </c>
      <c r="AH1088" s="1">
        <v>266693.28000000003</v>
      </c>
      <c r="AI1088" s="16">
        <f t="shared" si="64"/>
        <v>3.6794520547945204</v>
      </c>
      <c r="AJ1088" s="16">
        <f t="shared" si="66"/>
        <v>5.0027397260273974</v>
      </c>
      <c r="AK1088" s="19">
        <v>8.7499999999999994E-2</v>
      </c>
      <c r="AL1088" s="16">
        <f t="shared" si="65"/>
        <v>3.6794520547945204</v>
      </c>
      <c r="AM1088" s="16">
        <f t="shared" si="67"/>
        <v>5.0027397260273974</v>
      </c>
      <c r="AN1088" s="19">
        <v>8.7499999999999994E-2</v>
      </c>
      <c r="AO1088" t="s">
        <v>721</v>
      </c>
      <c r="AP1088" t="s">
        <v>722</v>
      </c>
      <c r="AQ1088" s="20">
        <v>46234</v>
      </c>
    </row>
    <row r="1089" spans="1:43" x14ac:dyDescent="0.3">
      <c r="A1089" t="s">
        <v>2521</v>
      </c>
      <c r="B1089" t="s">
        <v>2522</v>
      </c>
      <c r="C1089">
        <v>1</v>
      </c>
      <c r="D1089" t="s">
        <v>255</v>
      </c>
      <c r="E1089" t="s">
        <v>716</v>
      </c>
      <c r="F1089" t="s">
        <v>717</v>
      </c>
      <c r="G1089" t="s">
        <v>220</v>
      </c>
      <c r="H1089" t="s">
        <v>218</v>
      </c>
      <c r="I1089" t="s">
        <v>210</v>
      </c>
      <c r="J1089" t="s">
        <v>718</v>
      </c>
      <c r="K1089" t="s">
        <v>2523</v>
      </c>
      <c r="L1089" t="s">
        <v>719</v>
      </c>
      <c r="M1089" t="s">
        <v>720</v>
      </c>
      <c r="N1089">
        <v>1</v>
      </c>
      <c r="O1089">
        <v>1</v>
      </c>
      <c r="P1089">
        <v>1</v>
      </c>
      <c r="Q1089">
        <v>0</v>
      </c>
      <c r="R1089">
        <v>0</v>
      </c>
      <c r="S1089">
        <v>1</v>
      </c>
      <c r="T1089">
        <v>1</v>
      </c>
      <c r="U1089">
        <v>1</v>
      </c>
      <c r="V1089">
        <v>0</v>
      </c>
      <c r="W1089" s="1">
        <v>738418.34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738418.34</v>
      </c>
      <c r="AF1089" s="17">
        <v>45751</v>
      </c>
      <c r="AG1089" s="17">
        <v>47577</v>
      </c>
      <c r="AH1089" s="1">
        <v>738418.34</v>
      </c>
      <c r="AI1089" s="16">
        <f t="shared" si="64"/>
        <v>3.6794520547945204</v>
      </c>
      <c r="AJ1089" s="16">
        <f t="shared" si="66"/>
        <v>5.0027397260273974</v>
      </c>
      <c r="AK1089" s="19">
        <v>9.2499999999999999E-2</v>
      </c>
      <c r="AL1089" s="16">
        <f t="shared" si="65"/>
        <v>3.6794520547945204</v>
      </c>
      <c r="AM1089" s="16">
        <f t="shared" si="67"/>
        <v>5.0027397260273974</v>
      </c>
      <c r="AN1089" s="19">
        <v>9.2499999999999999E-2</v>
      </c>
      <c r="AO1089" t="s">
        <v>721</v>
      </c>
      <c r="AP1089" t="s">
        <v>722</v>
      </c>
      <c r="AQ1089" s="20">
        <v>46234</v>
      </c>
    </row>
    <row r="1090" spans="1:43" x14ac:dyDescent="0.3">
      <c r="A1090" t="s">
        <v>2524</v>
      </c>
      <c r="B1090" t="s">
        <v>2525</v>
      </c>
      <c r="C1090">
        <v>1</v>
      </c>
      <c r="D1090" t="s">
        <v>255</v>
      </c>
      <c r="E1090" t="s">
        <v>716</v>
      </c>
      <c r="F1090" t="s">
        <v>717</v>
      </c>
      <c r="G1090" t="s">
        <v>220</v>
      </c>
      <c r="H1090" t="s">
        <v>218</v>
      </c>
      <c r="I1090" t="s">
        <v>210</v>
      </c>
      <c r="J1090" t="s">
        <v>718</v>
      </c>
      <c r="K1090" t="s">
        <v>2523</v>
      </c>
      <c r="L1090" t="s">
        <v>719</v>
      </c>
      <c r="M1090" t="s">
        <v>720</v>
      </c>
      <c r="N1090">
        <v>1</v>
      </c>
      <c r="O1090">
        <v>1</v>
      </c>
      <c r="P1090">
        <v>1</v>
      </c>
      <c r="Q1090">
        <v>0</v>
      </c>
      <c r="R1090">
        <v>0</v>
      </c>
      <c r="S1090">
        <v>1</v>
      </c>
      <c r="T1090">
        <v>1</v>
      </c>
      <c r="U1090">
        <v>1</v>
      </c>
      <c r="V1090">
        <v>0</v>
      </c>
      <c r="W1090" s="1">
        <v>738418.33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738418.33</v>
      </c>
      <c r="AF1090" s="17">
        <v>45751</v>
      </c>
      <c r="AG1090" s="17">
        <v>46847</v>
      </c>
      <c r="AH1090" s="1">
        <v>738418.33</v>
      </c>
      <c r="AI1090" s="16">
        <f t="shared" si="64"/>
        <v>1.6794520547945206</v>
      </c>
      <c r="AJ1090" s="16">
        <f t="shared" si="66"/>
        <v>3.0027397260273974</v>
      </c>
      <c r="AK1090" s="19">
        <v>4.9000000000000002E-2</v>
      </c>
      <c r="AL1090" s="16">
        <f t="shared" si="65"/>
        <v>1.6794520547945206</v>
      </c>
      <c r="AM1090" s="16">
        <f t="shared" si="67"/>
        <v>3.0027397260273974</v>
      </c>
      <c r="AN1090" s="19">
        <v>4.9000000000000002E-2</v>
      </c>
      <c r="AO1090" t="s">
        <v>721</v>
      </c>
      <c r="AP1090" t="s">
        <v>722</v>
      </c>
      <c r="AQ1090" s="20">
        <v>46234</v>
      </c>
    </row>
    <row r="1091" spans="1:43" x14ac:dyDescent="0.3">
      <c r="A1091" t="s">
        <v>2526</v>
      </c>
      <c r="B1091" t="s">
        <v>2527</v>
      </c>
      <c r="C1091">
        <v>1</v>
      </c>
      <c r="D1091" t="s">
        <v>255</v>
      </c>
      <c r="E1091" t="s">
        <v>716</v>
      </c>
      <c r="F1091" t="s">
        <v>717</v>
      </c>
      <c r="G1091" t="s">
        <v>220</v>
      </c>
      <c r="H1091" t="s">
        <v>218</v>
      </c>
      <c r="I1091" t="s">
        <v>210</v>
      </c>
      <c r="J1091" t="s">
        <v>718</v>
      </c>
      <c r="K1091" t="s">
        <v>2289</v>
      </c>
      <c r="L1091" t="s">
        <v>719</v>
      </c>
      <c r="M1091" t="s">
        <v>720</v>
      </c>
      <c r="N1091">
        <v>1</v>
      </c>
      <c r="O1091">
        <v>1</v>
      </c>
      <c r="P1091">
        <v>1</v>
      </c>
      <c r="Q1091">
        <v>0</v>
      </c>
      <c r="R1091">
        <v>0</v>
      </c>
      <c r="S1091">
        <v>1</v>
      </c>
      <c r="T1091">
        <v>1</v>
      </c>
      <c r="U1091">
        <v>1</v>
      </c>
      <c r="V1091">
        <v>0</v>
      </c>
      <c r="W1091" s="1">
        <v>498461.93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498461.93</v>
      </c>
      <c r="AF1091" s="17">
        <v>45751</v>
      </c>
      <c r="AG1091" s="17">
        <v>47577</v>
      </c>
      <c r="AH1091" s="1">
        <v>498461.93</v>
      </c>
      <c r="AI1091" s="16">
        <f t="shared" ref="AI1091:AI1154" si="68">(AG1091-AQ1091)/365</f>
        <v>3.6794520547945204</v>
      </c>
      <c r="AJ1091" s="16">
        <f t="shared" si="66"/>
        <v>5.0027397260273974</v>
      </c>
      <c r="AK1091" s="19">
        <v>9.2499999999999999E-2</v>
      </c>
      <c r="AL1091" s="16">
        <f t="shared" ref="AL1091:AL1154" si="69">(AG1091-AQ1091)/365</f>
        <v>3.6794520547945204</v>
      </c>
      <c r="AM1091" s="16">
        <f t="shared" si="67"/>
        <v>5.0027397260273974</v>
      </c>
      <c r="AN1091" s="19">
        <v>9.2499999999999999E-2</v>
      </c>
      <c r="AO1091" t="s">
        <v>721</v>
      </c>
      <c r="AP1091" t="s">
        <v>722</v>
      </c>
      <c r="AQ1091" s="20">
        <v>46234</v>
      </c>
    </row>
    <row r="1092" spans="1:43" x14ac:dyDescent="0.3">
      <c r="A1092" t="s">
        <v>2528</v>
      </c>
      <c r="B1092" t="s">
        <v>2529</v>
      </c>
      <c r="C1092">
        <v>1</v>
      </c>
      <c r="D1092" t="s">
        <v>255</v>
      </c>
      <c r="E1092" t="s">
        <v>716</v>
      </c>
      <c r="F1092" t="s">
        <v>717</v>
      </c>
      <c r="G1092" t="s">
        <v>220</v>
      </c>
      <c r="H1092" t="s">
        <v>218</v>
      </c>
      <c r="I1092" t="s">
        <v>210</v>
      </c>
      <c r="J1092" t="s">
        <v>718</v>
      </c>
      <c r="K1092" t="s">
        <v>2289</v>
      </c>
      <c r="L1092" t="s">
        <v>719</v>
      </c>
      <c r="M1092" t="s">
        <v>720</v>
      </c>
      <c r="N1092">
        <v>1</v>
      </c>
      <c r="O1092">
        <v>1</v>
      </c>
      <c r="P1092">
        <v>1</v>
      </c>
      <c r="Q1092">
        <v>0</v>
      </c>
      <c r="R1092">
        <v>0</v>
      </c>
      <c r="S1092">
        <v>1</v>
      </c>
      <c r="T1092">
        <v>1</v>
      </c>
      <c r="U1092">
        <v>1</v>
      </c>
      <c r="V1092">
        <v>0</v>
      </c>
      <c r="W1092" s="1">
        <v>498461.94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498461.94</v>
      </c>
      <c r="AF1092" s="17">
        <v>45751</v>
      </c>
      <c r="AG1092" s="17">
        <v>46847</v>
      </c>
      <c r="AH1092" s="1">
        <v>498461.94</v>
      </c>
      <c r="AI1092" s="16">
        <f t="shared" si="68"/>
        <v>1.6794520547945206</v>
      </c>
      <c r="AJ1092" s="16">
        <f t="shared" ref="AJ1092:AJ1155" si="70">(AG1092-AF1092)/365</f>
        <v>3.0027397260273974</v>
      </c>
      <c r="AK1092" s="19">
        <v>4.9000000000000002E-2</v>
      </c>
      <c r="AL1092" s="16">
        <f t="shared" si="69"/>
        <v>1.6794520547945206</v>
      </c>
      <c r="AM1092" s="16">
        <f t="shared" ref="AM1092:AM1155" si="71">(AG1092-AF1092)/365</f>
        <v>3.0027397260273974</v>
      </c>
      <c r="AN1092" s="19">
        <v>4.9000000000000002E-2</v>
      </c>
      <c r="AO1092" t="s">
        <v>721</v>
      </c>
      <c r="AP1092" t="s">
        <v>722</v>
      </c>
      <c r="AQ1092" s="20">
        <v>46234</v>
      </c>
    </row>
    <row r="1093" spans="1:43" x14ac:dyDescent="0.3">
      <c r="A1093" t="s">
        <v>2530</v>
      </c>
      <c r="B1093" t="s">
        <v>2531</v>
      </c>
      <c r="C1093">
        <v>1</v>
      </c>
      <c r="D1093" t="s">
        <v>255</v>
      </c>
      <c r="E1093" t="s">
        <v>716</v>
      </c>
      <c r="F1093" t="s">
        <v>717</v>
      </c>
      <c r="G1093" t="s">
        <v>220</v>
      </c>
      <c r="H1093" t="s">
        <v>218</v>
      </c>
      <c r="I1093" t="s">
        <v>210</v>
      </c>
      <c r="J1093" t="s">
        <v>718</v>
      </c>
      <c r="K1093" t="s">
        <v>1878</v>
      </c>
      <c r="L1093" t="s">
        <v>719</v>
      </c>
      <c r="M1093" t="s">
        <v>720</v>
      </c>
      <c r="N1093">
        <v>1</v>
      </c>
      <c r="O1093">
        <v>1</v>
      </c>
      <c r="P1093">
        <v>1</v>
      </c>
      <c r="Q1093">
        <v>0</v>
      </c>
      <c r="R1093">
        <v>0</v>
      </c>
      <c r="S1093">
        <v>1</v>
      </c>
      <c r="T1093">
        <v>1</v>
      </c>
      <c r="U1093">
        <v>1</v>
      </c>
      <c r="V1093">
        <v>0</v>
      </c>
      <c r="W1093" s="1">
        <v>789024.18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789024.18</v>
      </c>
      <c r="AF1093" s="17">
        <v>45751</v>
      </c>
      <c r="AG1093" s="17">
        <v>47577</v>
      </c>
      <c r="AH1093" s="1">
        <v>789024.18</v>
      </c>
      <c r="AI1093" s="16">
        <f t="shared" si="68"/>
        <v>3.6794520547945204</v>
      </c>
      <c r="AJ1093" s="16">
        <f t="shared" si="70"/>
        <v>5.0027397260273974</v>
      </c>
      <c r="AK1093" s="19">
        <v>9.2499999999999999E-2</v>
      </c>
      <c r="AL1093" s="16">
        <f t="shared" si="69"/>
        <v>3.6794520547945204</v>
      </c>
      <c r="AM1093" s="16">
        <f t="shared" si="71"/>
        <v>5.0027397260273974</v>
      </c>
      <c r="AN1093" s="19">
        <v>9.2499999999999999E-2</v>
      </c>
      <c r="AO1093" t="s">
        <v>721</v>
      </c>
      <c r="AP1093" t="s">
        <v>722</v>
      </c>
      <c r="AQ1093" s="20">
        <v>46234</v>
      </c>
    </row>
    <row r="1094" spans="1:43" x14ac:dyDescent="0.3">
      <c r="A1094" t="s">
        <v>2532</v>
      </c>
      <c r="B1094" t="s">
        <v>2533</v>
      </c>
      <c r="C1094">
        <v>1</v>
      </c>
      <c r="D1094" t="s">
        <v>255</v>
      </c>
      <c r="E1094" t="s">
        <v>716</v>
      </c>
      <c r="F1094" t="s">
        <v>717</v>
      </c>
      <c r="G1094" t="s">
        <v>220</v>
      </c>
      <c r="H1094" t="s">
        <v>218</v>
      </c>
      <c r="I1094" t="s">
        <v>210</v>
      </c>
      <c r="J1094" t="s">
        <v>718</v>
      </c>
      <c r="K1094" t="s">
        <v>1878</v>
      </c>
      <c r="L1094" t="s">
        <v>719</v>
      </c>
      <c r="M1094" t="s">
        <v>720</v>
      </c>
      <c r="N1094">
        <v>1</v>
      </c>
      <c r="O1094">
        <v>1</v>
      </c>
      <c r="P1094">
        <v>1</v>
      </c>
      <c r="Q1094">
        <v>0</v>
      </c>
      <c r="R1094">
        <v>0</v>
      </c>
      <c r="S1094">
        <v>1</v>
      </c>
      <c r="T1094">
        <v>1</v>
      </c>
      <c r="U1094">
        <v>1</v>
      </c>
      <c r="V1094">
        <v>0</v>
      </c>
      <c r="W1094" s="1">
        <v>789024.17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789024.17</v>
      </c>
      <c r="AF1094" s="17">
        <v>45751</v>
      </c>
      <c r="AG1094" s="17">
        <v>46847</v>
      </c>
      <c r="AH1094" s="1">
        <v>789024.17</v>
      </c>
      <c r="AI1094" s="16">
        <f t="shared" si="68"/>
        <v>1.6794520547945206</v>
      </c>
      <c r="AJ1094" s="16">
        <f t="shared" si="70"/>
        <v>3.0027397260273974</v>
      </c>
      <c r="AK1094" s="19">
        <v>4.9000000000000002E-2</v>
      </c>
      <c r="AL1094" s="16">
        <f t="shared" si="69"/>
        <v>1.6794520547945206</v>
      </c>
      <c r="AM1094" s="16">
        <f t="shared" si="71"/>
        <v>3.0027397260273974</v>
      </c>
      <c r="AN1094" s="19">
        <v>4.9000000000000002E-2</v>
      </c>
      <c r="AO1094" t="s">
        <v>721</v>
      </c>
      <c r="AP1094" t="s">
        <v>722</v>
      </c>
      <c r="AQ1094" s="20">
        <v>46234</v>
      </c>
    </row>
    <row r="1095" spans="1:43" x14ac:dyDescent="0.3">
      <c r="A1095" t="s">
        <v>2534</v>
      </c>
      <c r="B1095" t="s">
        <v>2535</v>
      </c>
      <c r="C1095">
        <v>1</v>
      </c>
      <c r="D1095" t="s">
        <v>255</v>
      </c>
      <c r="E1095" t="s">
        <v>716</v>
      </c>
      <c r="F1095" t="s">
        <v>717</v>
      </c>
      <c r="G1095" t="s">
        <v>220</v>
      </c>
      <c r="H1095" t="s">
        <v>218</v>
      </c>
      <c r="I1095" t="s">
        <v>210</v>
      </c>
      <c r="J1095" t="s">
        <v>718</v>
      </c>
      <c r="K1095" t="s">
        <v>2536</v>
      </c>
      <c r="L1095" t="s">
        <v>719</v>
      </c>
      <c r="M1095" t="s">
        <v>720</v>
      </c>
      <c r="N1095">
        <v>1</v>
      </c>
      <c r="O1095">
        <v>1</v>
      </c>
      <c r="P1095">
        <v>1</v>
      </c>
      <c r="Q1095">
        <v>0</v>
      </c>
      <c r="R1095">
        <v>0</v>
      </c>
      <c r="S1095">
        <v>1</v>
      </c>
      <c r="T1095">
        <v>1</v>
      </c>
      <c r="U1095">
        <v>1</v>
      </c>
      <c r="V1095">
        <v>0</v>
      </c>
      <c r="W1095" s="1">
        <v>160699.87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160699.87</v>
      </c>
      <c r="AF1095" s="17">
        <v>45751</v>
      </c>
      <c r="AG1095" s="17">
        <v>47577</v>
      </c>
      <c r="AH1095" s="1">
        <v>160699.87</v>
      </c>
      <c r="AI1095" s="16">
        <f t="shared" si="68"/>
        <v>3.6794520547945204</v>
      </c>
      <c r="AJ1095" s="16">
        <f t="shared" si="70"/>
        <v>5.0027397260273974</v>
      </c>
      <c r="AK1095" s="19">
        <v>9.2499999999999999E-2</v>
      </c>
      <c r="AL1095" s="16">
        <f t="shared" si="69"/>
        <v>3.6794520547945204</v>
      </c>
      <c r="AM1095" s="16">
        <f t="shared" si="71"/>
        <v>5.0027397260273974</v>
      </c>
      <c r="AN1095" s="19">
        <v>9.2499999999999999E-2</v>
      </c>
      <c r="AO1095" t="s">
        <v>721</v>
      </c>
      <c r="AP1095" t="s">
        <v>722</v>
      </c>
      <c r="AQ1095" s="20">
        <v>46234</v>
      </c>
    </row>
    <row r="1096" spans="1:43" x14ac:dyDescent="0.3">
      <c r="A1096" t="s">
        <v>2537</v>
      </c>
      <c r="B1096" t="s">
        <v>2538</v>
      </c>
      <c r="C1096">
        <v>1</v>
      </c>
      <c r="D1096" t="s">
        <v>255</v>
      </c>
      <c r="E1096" t="s">
        <v>716</v>
      </c>
      <c r="F1096" t="s">
        <v>717</v>
      </c>
      <c r="G1096" t="s">
        <v>220</v>
      </c>
      <c r="H1096" t="s">
        <v>218</v>
      </c>
      <c r="I1096" t="s">
        <v>210</v>
      </c>
      <c r="J1096" t="s">
        <v>718</v>
      </c>
      <c r="K1096" t="s">
        <v>2536</v>
      </c>
      <c r="L1096" t="s">
        <v>719</v>
      </c>
      <c r="M1096" t="s">
        <v>720</v>
      </c>
      <c r="N1096">
        <v>1</v>
      </c>
      <c r="O1096">
        <v>1</v>
      </c>
      <c r="P1096">
        <v>1</v>
      </c>
      <c r="Q1096">
        <v>0</v>
      </c>
      <c r="R1096">
        <v>0</v>
      </c>
      <c r="S1096">
        <v>1</v>
      </c>
      <c r="T1096">
        <v>1</v>
      </c>
      <c r="U1096">
        <v>1</v>
      </c>
      <c r="V1096">
        <v>0</v>
      </c>
      <c r="W1096" s="1">
        <v>160699.85999999999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160699.85999999999</v>
      </c>
      <c r="AF1096" s="17">
        <v>45751</v>
      </c>
      <c r="AG1096" s="17">
        <v>46847</v>
      </c>
      <c r="AH1096" s="1">
        <v>160699.85999999999</v>
      </c>
      <c r="AI1096" s="16">
        <f t="shared" si="68"/>
        <v>1.6794520547945206</v>
      </c>
      <c r="AJ1096" s="16">
        <f t="shared" si="70"/>
        <v>3.0027397260273974</v>
      </c>
      <c r="AK1096" s="19">
        <v>4.9000000000000002E-2</v>
      </c>
      <c r="AL1096" s="16">
        <f t="shared" si="69"/>
        <v>1.6794520547945206</v>
      </c>
      <c r="AM1096" s="16">
        <f t="shared" si="71"/>
        <v>3.0027397260273974</v>
      </c>
      <c r="AN1096" s="19">
        <v>4.9000000000000002E-2</v>
      </c>
      <c r="AO1096" t="s">
        <v>721</v>
      </c>
      <c r="AP1096" t="s">
        <v>722</v>
      </c>
      <c r="AQ1096" s="20">
        <v>46234</v>
      </c>
    </row>
    <row r="1097" spans="1:43" x14ac:dyDescent="0.3">
      <c r="A1097" t="s">
        <v>2539</v>
      </c>
      <c r="B1097" t="s">
        <v>2540</v>
      </c>
      <c r="C1097">
        <v>1</v>
      </c>
      <c r="D1097" t="s">
        <v>255</v>
      </c>
      <c r="E1097" t="s">
        <v>716</v>
      </c>
      <c r="F1097" t="s">
        <v>717</v>
      </c>
      <c r="G1097" t="s">
        <v>220</v>
      </c>
      <c r="H1097" t="s">
        <v>218</v>
      </c>
      <c r="I1097" t="s">
        <v>210</v>
      </c>
      <c r="J1097" t="s">
        <v>718</v>
      </c>
      <c r="K1097" t="s">
        <v>2541</v>
      </c>
      <c r="L1097" t="s">
        <v>719</v>
      </c>
      <c r="M1097" t="s">
        <v>720</v>
      </c>
      <c r="N1097">
        <v>1</v>
      </c>
      <c r="O1097">
        <v>1</v>
      </c>
      <c r="P1097">
        <v>1</v>
      </c>
      <c r="Q1097">
        <v>0</v>
      </c>
      <c r="R1097">
        <v>0</v>
      </c>
      <c r="S1097">
        <v>1</v>
      </c>
      <c r="T1097">
        <v>1</v>
      </c>
      <c r="U1097">
        <v>1</v>
      </c>
      <c r="V1097">
        <v>0</v>
      </c>
      <c r="W1097" s="1">
        <v>645900.53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645900.53</v>
      </c>
      <c r="AF1097" s="17">
        <v>45751</v>
      </c>
      <c r="AG1097" s="17">
        <v>47760</v>
      </c>
      <c r="AH1097" s="1">
        <v>645900.53</v>
      </c>
      <c r="AI1097" s="16">
        <f t="shared" si="68"/>
        <v>4.1808219178082195</v>
      </c>
      <c r="AJ1097" s="16">
        <f t="shared" si="70"/>
        <v>5.5041095890410956</v>
      </c>
      <c r="AK1097" s="19">
        <v>9.2499999999999999E-2</v>
      </c>
      <c r="AL1097" s="16">
        <f t="shared" si="69"/>
        <v>4.1808219178082195</v>
      </c>
      <c r="AM1097" s="16">
        <f t="shared" si="71"/>
        <v>5.5041095890410956</v>
      </c>
      <c r="AN1097" s="19">
        <v>9.2499999999999999E-2</v>
      </c>
      <c r="AO1097" t="s">
        <v>721</v>
      </c>
      <c r="AP1097" t="s">
        <v>722</v>
      </c>
      <c r="AQ1097" s="20">
        <v>46234</v>
      </c>
    </row>
    <row r="1098" spans="1:43" x14ac:dyDescent="0.3">
      <c r="A1098" t="s">
        <v>2542</v>
      </c>
      <c r="B1098" t="s">
        <v>2543</v>
      </c>
      <c r="C1098">
        <v>1</v>
      </c>
      <c r="D1098" t="s">
        <v>255</v>
      </c>
      <c r="E1098" t="s">
        <v>716</v>
      </c>
      <c r="F1098" t="s">
        <v>717</v>
      </c>
      <c r="G1098" t="s">
        <v>220</v>
      </c>
      <c r="H1098" t="s">
        <v>218</v>
      </c>
      <c r="I1098" t="s">
        <v>210</v>
      </c>
      <c r="J1098" t="s">
        <v>718</v>
      </c>
      <c r="K1098" t="s">
        <v>2541</v>
      </c>
      <c r="L1098" t="s">
        <v>719</v>
      </c>
      <c r="M1098" t="s">
        <v>720</v>
      </c>
      <c r="N1098">
        <v>1</v>
      </c>
      <c r="O1098">
        <v>1</v>
      </c>
      <c r="P1098">
        <v>1</v>
      </c>
      <c r="Q1098">
        <v>0</v>
      </c>
      <c r="R1098">
        <v>0</v>
      </c>
      <c r="S1098">
        <v>1</v>
      </c>
      <c r="T1098">
        <v>1</v>
      </c>
      <c r="U1098">
        <v>1</v>
      </c>
      <c r="V1098">
        <v>0</v>
      </c>
      <c r="W1098" s="1">
        <v>645900.54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645900.54</v>
      </c>
      <c r="AF1098" s="17">
        <v>45751</v>
      </c>
      <c r="AG1098" s="17">
        <v>46847</v>
      </c>
      <c r="AH1098" s="1">
        <v>645900.54</v>
      </c>
      <c r="AI1098" s="16">
        <f t="shared" si="68"/>
        <v>1.6794520547945206</v>
      </c>
      <c r="AJ1098" s="16">
        <f t="shared" si="70"/>
        <v>3.0027397260273974</v>
      </c>
      <c r="AK1098" s="19">
        <v>4.9000000000000002E-2</v>
      </c>
      <c r="AL1098" s="16">
        <f t="shared" si="69"/>
        <v>1.6794520547945206</v>
      </c>
      <c r="AM1098" s="16">
        <f t="shared" si="71"/>
        <v>3.0027397260273974</v>
      </c>
      <c r="AN1098" s="19">
        <v>4.9000000000000002E-2</v>
      </c>
      <c r="AO1098" t="s">
        <v>721</v>
      </c>
      <c r="AP1098" t="s">
        <v>722</v>
      </c>
      <c r="AQ1098" s="20">
        <v>46234</v>
      </c>
    </row>
    <row r="1099" spans="1:43" x14ac:dyDescent="0.3">
      <c r="A1099" t="s">
        <v>2544</v>
      </c>
      <c r="B1099" t="s">
        <v>2545</v>
      </c>
      <c r="C1099">
        <v>1</v>
      </c>
      <c r="D1099" t="s">
        <v>255</v>
      </c>
      <c r="E1099" t="s">
        <v>716</v>
      </c>
      <c r="F1099" t="s">
        <v>717</v>
      </c>
      <c r="G1099" t="s">
        <v>220</v>
      </c>
      <c r="H1099" t="s">
        <v>218</v>
      </c>
      <c r="I1099" t="s">
        <v>210</v>
      </c>
      <c r="J1099" t="s">
        <v>718</v>
      </c>
      <c r="K1099" t="s">
        <v>2546</v>
      </c>
      <c r="L1099" t="s">
        <v>719</v>
      </c>
      <c r="M1099" t="s">
        <v>720</v>
      </c>
      <c r="N1099">
        <v>1</v>
      </c>
      <c r="O1099">
        <v>1</v>
      </c>
      <c r="P1099">
        <v>1</v>
      </c>
      <c r="Q1099">
        <v>0</v>
      </c>
      <c r="R1099">
        <v>0</v>
      </c>
      <c r="S1099">
        <v>1</v>
      </c>
      <c r="T1099">
        <v>1</v>
      </c>
      <c r="U1099">
        <v>1</v>
      </c>
      <c r="V1099">
        <v>0</v>
      </c>
      <c r="W1099" s="1">
        <v>714904.85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714904.85</v>
      </c>
      <c r="AF1099" s="17">
        <v>45751</v>
      </c>
      <c r="AG1099" s="17">
        <v>47577</v>
      </c>
      <c r="AH1099" s="1">
        <v>714904.85</v>
      </c>
      <c r="AI1099" s="16">
        <f t="shared" si="68"/>
        <v>3.6794520547945204</v>
      </c>
      <c r="AJ1099" s="16">
        <f t="shared" si="70"/>
        <v>5.0027397260273974</v>
      </c>
      <c r="AK1099" s="19">
        <v>9.2499999999999999E-2</v>
      </c>
      <c r="AL1099" s="16">
        <f t="shared" si="69"/>
        <v>3.6794520547945204</v>
      </c>
      <c r="AM1099" s="16">
        <f t="shared" si="71"/>
        <v>5.0027397260273974</v>
      </c>
      <c r="AN1099" s="19">
        <v>9.2499999999999999E-2</v>
      </c>
      <c r="AO1099" t="s">
        <v>721</v>
      </c>
      <c r="AP1099" t="s">
        <v>722</v>
      </c>
      <c r="AQ1099" s="20">
        <v>46234</v>
      </c>
    </row>
    <row r="1100" spans="1:43" x14ac:dyDescent="0.3">
      <c r="A1100" t="s">
        <v>2547</v>
      </c>
      <c r="B1100" t="s">
        <v>2548</v>
      </c>
      <c r="C1100">
        <v>1</v>
      </c>
      <c r="D1100" t="s">
        <v>255</v>
      </c>
      <c r="E1100" t="s">
        <v>716</v>
      </c>
      <c r="F1100" t="s">
        <v>717</v>
      </c>
      <c r="G1100" t="s">
        <v>220</v>
      </c>
      <c r="H1100" t="s">
        <v>218</v>
      </c>
      <c r="I1100" t="s">
        <v>210</v>
      </c>
      <c r="J1100" t="s">
        <v>718</v>
      </c>
      <c r="K1100" t="s">
        <v>2546</v>
      </c>
      <c r="L1100" t="s">
        <v>719</v>
      </c>
      <c r="M1100" t="s">
        <v>720</v>
      </c>
      <c r="N1100">
        <v>1</v>
      </c>
      <c r="O1100">
        <v>1</v>
      </c>
      <c r="P1100">
        <v>1</v>
      </c>
      <c r="Q1100">
        <v>0</v>
      </c>
      <c r="R1100">
        <v>0</v>
      </c>
      <c r="S1100">
        <v>1</v>
      </c>
      <c r="T1100">
        <v>1</v>
      </c>
      <c r="U1100">
        <v>1</v>
      </c>
      <c r="V1100">
        <v>0</v>
      </c>
      <c r="W1100" s="1">
        <v>714904.86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714904.86</v>
      </c>
      <c r="AF1100" s="17">
        <v>45751</v>
      </c>
      <c r="AG1100" s="17">
        <v>46847</v>
      </c>
      <c r="AH1100" s="1">
        <v>714904.86</v>
      </c>
      <c r="AI1100" s="16">
        <f t="shared" si="68"/>
        <v>1.6794520547945206</v>
      </c>
      <c r="AJ1100" s="16">
        <f t="shared" si="70"/>
        <v>3.0027397260273974</v>
      </c>
      <c r="AK1100" s="19">
        <v>4.9000000000000002E-2</v>
      </c>
      <c r="AL1100" s="16">
        <f t="shared" si="69"/>
        <v>1.6794520547945206</v>
      </c>
      <c r="AM1100" s="16">
        <f t="shared" si="71"/>
        <v>3.0027397260273974</v>
      </c>
      <c r="AN1100" s="19">
        <v>4.9000000000000002E-2</v>
      </c>
      <c r="AO1100" t="s">
        <v>721</v>
      </c>
      <c r="AP1100" t="s">
        <v>722</v>
      </c>
      <c r="AQ1100" s="20">
        <v>46234</v>
      </c>
    </row>
    <row r="1101" spans="1:43" x14ac:dyDescent="0.3">
      <c r="A1101" t="s">
        <v>2549</v>
      </c>
      <c r="B1101" t="s">
        <v>2550</v>
      </c>
      <c r="C1101">
        <v>1</v>
      </c>
      <c r="D1101" t="s">
        <v>255</v>
      </c>
      <c r="E1101" t="s">
        <v>716</v>
      </c>
      <c r="F1101" t="s">
        <v>717</v>
      </c>
      <c r="G1101" t="s">
        <v>220</v>
      </c>
      <c r="H1101" t="s">
        <v>218</v>
      </c>
      <c r="I1101" t="s">
        <v>210</v>
      </c>
      <c r="J1101" t="s">
        <v>718</v>
      </c>
      <c r="K1101" t="s">
        <v>2551</v>
      </c>
      <c r="L1101" t="s">
        <v>719</v>
      </c>
      <c r="M1101" t="s">
        <v>720</v>
      </c>
      <c r="N1101">
        <v>1</v>
      </c>
      <c r="O1101">
        <v>1</v>
      </c>
      <c r="P1101">
        <v>1</v>
      </c>
      <c r="Q1101">
        <v>0</v>
      </c>
      <c r="R1101">
        <v>0</v>
      </c>
      <c r="S1101">
        <v>1</v>
      </c>
      <c r="T1101">
        <v>1</v>
      </c>
      <c r="U1101">
        <v>1</v>
      </c>
      <c r="V1101">
        <v>0</v>
      </c>
      <c r="W1101" s="1">
        <v>152248.14000000001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152248.14000000001</v>
      </c>
      <c r="AF1101" s="17">
        <v>45751</v>
      </c>
      <c r="AG1101" s="17">
        <v>47577</v>
      </c>
      <c r="AH1101" s="1">
        <v>152248.14000000001</v>
      </c>
      <c r="AI1101" s="16">
        <f t="shared" si="68"/>
        <v>3.6794520547945204</v>
      </c>
      <c r="AJ1101" s="16">
        <f t="shared" si="70"/>
        <v>5.0027397260273974</v>
      </c>
      <c r="AK1101" s="19">
        <v>9.2499999999999999E-2</v>
      </c>
      <c r="AL1101" s="16">
        <f t="shared" si="69"/>
        <v>3.6794520547945204</v>
      </c>
      <c r="AM1101" s="16">
        <f t="shared" si="71"/>
        <v>5.0027397260273974</v>
      </c>
      <c r="AN1101" s="19">
        <v>9.2499999999999999E-2</v>
      </c>
      <c r="AO1101" t="s">
        <v>721</v>
      </c>
      <c r="AP1101" t="s">
        <v>722</v>
      </c>
      <c r="AQ1101" s="20">
        <v>46234</v>
      </c>
    </row>
    <row r="1102" spans="1:43" x14ac:dyDescent="0.3">
      <c r="A1102" t="s">
        <v>2552</v>
      </c>
      <c r="B1102" t="s">
        <v>2553</v>
      </c>
      <c r="C1102">
        <v>1</v>
      </c>
      <c r="D1102" t="s">
        <v>255</v>
      </c>
      <c r="E1102" t="s">
        <v>716</v>
      </c>
      <c r="F1102" t="s">
        <v>717</v>
      </c>
      <c r="G1102" t="s">
        <v>220</v>
      </c>
      <c r="H1102" t="s">
        <v>218</v>
      </c>
      <c r="I1102" t="s">
        <v>210</v>
      </c>
      <c r="J1102" t="s">
        <v>718</v>
      </c>
      <c r="K1102" t="s">
        <v>2551</v>
      </c>
      <c r="L1102" t="s">
        <v>719</v>
      </c>
      <c r="M1102" t="s">
        <v>720</v>
      </c>
      <c r="N1102">
        <v>1</v>
      </c>
      <c r="O1102">
        <v>1</v>
      </c>
      <c r="P1102">
        <v>1</v>
      </c>
      <c r="Q1102">
        <v>0</v>
      </c>
      <c r="R1102">
        <v>0</v>
      </c>
      <c r="S1102">
        <v>1</v>
      </c>
      <c r="T1102">
        <v>1</v>
      </c>
      <c r="U1102">
        <v>1</v>
      </c>
      <c r="V1102">
        <v>0</v>
      </c>
      <c r="W1102" s="1">
        <v>152248.13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152248.13</v>
      </c>
      <c r="AF1102" s="17">
        <v>45751</v>
      </c>
      <c r="AG1102" s="17">
        <v>46847</v>
      </c>
      <c r="AH1102" s="1">
        <v>152248.13</v>
      </c>
      <c r="AI1102" s="16">
        <f t="shared" si="68"/>
        <v>1.6794520547945206</v>
      </c>
      <c r="AJ1102" s="16">
        <f t="shared" si="70"/>
        <v>3.0027397260273974</v>
      </c>
      <c r="AK1102" s="19">
        <v>4.9000000000000002E-2</v>
      </c>
      <c r="AL1102" s="16">
        <f t="shared" si="69"/>
        <v>1.6794520547945206</v>
      </c>
      <c r="AM1102" s="16">
        <f t="shared" si="71"/>
        <v>3.0027397260273974</v>
      </c>
      <c r="AN1102" s="19">
        <v>4.9000000000000002E-2</v>
      </c>
      <c r="AO1102" t="s">
        <v>721</v>
      </c>
      <c r="AP1102" t="s">
        <v>722</v>
      </c>
      <c r="AQ1102" s="20">
        <v>46234</v>
      </c>
    </row>
    <row r="1103" spans="1:43" x14ac:dyDescent="0.3">
      <c r="A1103" t="s">
        <v>2554</v>
      </c>
      <c r="B1103" t="s">
        <v>2555</v>
      </c>
      <c r="C1103">
        <v>1</v>
      </c>
      <c r="D1103" t="s">
        <v>255</v>
      </c>
      <c r="E1103" t="s">
        <v>716</v>
      </c>
      <c r="F1103" t="s">
        <v>717</v>
      </c>
      <c r="G1103" t="s">
        <v>220</v>
      </c>
      <c r="H1103" t="s">
        <v>218</v>
      </c>
      <c r="I1103" t="s">
        <v>210</v>
      </c>
      <c r="J1103" t="s">
        <v>718</v>
      </c>
      <c r="K1103" t="s">
        <v>2316</v>
      </c>
      <c r="L1103" t="s">
        <v>719</v>
      </c>
      <c r="M1103" t="s">
        <v>720</v>
      </c>
      <c r="N1103">
        <v>1</v>
      </c>
      <c r="O1103">
        <v>1</v>
      </c>
      <c r="P1103">
        <v>1</v>
      </c>
      <c r="Q1103">
        <v>0</v>
      </c>
      <c r="R1103">
        <v>0</v>
      </c>
      <c r="S1103">
        <v>1</v>
      </c>
      <c r="T1103">
        <v>1</v>
      </c>
      <c r="U1103">
        <v>1</v>
      </c>
      <c r="V1103">
        <v>0</v>
      </c>
      <c r="W1103" s="1">
        <v>500240.94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500240.94</v>
      </c>
      <c r="AF1103" s="17">
        <v>45751</v>
      </c>
      <c r="AG1103" s="17">
        <v>47577</v>
      </c>
      <c r="AH1103" s="1">
        <v>500240.94</v>
      </c>
      <c r="AI1103" s="16">
        <f t="shared" si="68"/>
        <v>3.6794520547945204</v>
      </c>
      <c r="AJ1103" s="16">
        <f t="shared" si="70"/>
        <v>5.0027397260273974</v>
      </c>
      <c r="AK1103" s="19">
        <v>9.2499999999999999E-2</v>
      </c>
      <c r="AL1103" s="16">
        <f t="shared" si="69"/>
        <v>3.6794520547945204</v>
      </c>
      <c r="AM1103" s="16">
        <f t="shared" si="71"/>
        <v>5.0027397260273974</v>
      </c>
      <c r="AN1103" s="19">
        <v>9.2499999999999999E-2</v>
      </c>
      <c r="AO1103" t="s">
        <v>721</v>
      </c>
      <c r="AP1103" t="s">
        <v>722</v>
      </c>
      <c r="AQ1103" s="20">
        <v>46234</v>
      </c>
    </row>
    <row r="1104" spans="1:43" x14ac:dyDescent="0.3">
      <c r="A1104" t="s">
        <v>2556</v>
      </c>
      <c r="B1104" t="s">
        <v>2557</v>
      </c>
      <c r="C1104">
        <v>1</v>
      </c>
      <c r="D1104" t="s">
        <v>255</v>
      </c>
      <c r="E1104" t="s">
        <v>716</v>
      </c>
      <c r="F1104" t="s">
        <v>717</v>
      </c>
      <c r="G1104" t="s">
        <v>220</v>
      </c>
      <c r="H1104" t="s">
        <v>218</v>
      </c>
      <c r="I1104" t="s">
        <v>210</v>
      </c>
      <c r="J1104" t="s">
        <v>718</v>
      </c>
      <c r="K1104" t="s">
        <v>2316</v>
      </c>
      <c r="L1104" t="s">
        <v>719</v>
      </c>
      <c r="M1104" t="s">
        <v>720</v>
      </c>
      <c r="N1104">
        <v>1</v>
      </c>
      <c r="O1104">
        <v>1</v>
      </c>
      <c r="P1104">
        <v>1</v>
      </c>
      <c r="Q1104">
        <v>0</v>
      </c>
      <c r="R1104">
        <v>0</v>
      </c>
      <c r="S1104">
        <v>1</v>
      </c>
      <c r="T1104">
        <v>1</v>
      </c>
      <c r="U1104">
        <v>1</v>
      </c>
      <c r="V1104">
        <v>0</v>
      </c>
      <c r="W1104" s="1">
        <v>500240.94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500240.94</v>
      </c>
      <c r="AF1104" s="17">
        <v>45751</v>
      </c>
      <c r="AG1104" s="17">
        <v>46847</v>
      </c>
      <c r="AH1104" s="1">
        <v>500240.94</v>
      </c>
      <c r="AI1104" s="16">
        <f t="shared" si="68"/>
        <v>1.6794520547945206</v>
      </c>
      <c r="AJ1104" s="16">
        <f t="shared" si="70"/>
        <v>3.0027397260273974</v>
      </c>
      <c r="AK1104" s="19">
        <v>4.9000000000000002E-2</v>
      </c>
      <c r="AL1104" s="16">
        <f t="shared" si="69"/>
        <v>1.6794520547945206</v>
      </c>
      <c r="AM1104" s="16">
        <f t="shared" si="71"/>
        <v>3.0027397260273974</v>
      </c>
      <c r="AN1104" s="19">
        <v>4.9000000000000002E-2</v>
      </c>
      <c r="AO1104" t="s">
        <v>721</v>
      </c>
      <c r="AP1104" t="s">
        <v>722</v>
      </c>
      <c r="AQ1104" s="20">
        <v>46234</v>
      </c>
    </row>
    <row r="1105" spans="1:43" x14ac:dyDescent="0.3">
      <c r="A1105" t="s">
        <v>2558</v>
      </c>
      <c r="B1105" t="s">
        <v>2559</v>
      </c>
      <c r="C1105">
        <v>1</v>
      </c>
      <c r="D1105" t="s">
        <v>255</v>
      </c>
      <c r="E1105" t="s">
        <v>716</v>
      </c>
      <c r="F1105" t="s">
        <v>717</v>
      </c>
      <c r="G1105" t="s">
        <v>220</v>
      </c>
      <c r="H1105" t="s">
        <v>218</v>
      </c>
      <c r="I1105" t="s">
        <v>210</v>
      </c>
      <c r="J1105" t="s">
        <v>718</v>
      </c>
      <c r="K1105" t="s">
        <v>1875</v>
      </c>
      <c r="L1105" t="s">
        <v>719</v>
      </c>
      <c r="M1105" t="s">
        <v>720</v>
      </c>
      <c r="N1105">
        <v>1</v>
      </c>
      <c r="O1105">
        <v>1</v>
      </c>
      <c r="P1105">
        <v>1</v>
      </c>
      <c r="Q1105">
        <v>0</v>
      </c>
      <c r="R1105">
        <v>0</v>
      </c>
      <c r="S1105">
        <v>1</v>
      </c>
      <c r="T1105">
        <v>1</v>
      </c>
      <c r="U1105">
        <v>1</v>
      </c>
      <c r="V1105">
        <v>0</v>
      </c>
      <c r="W1105" s="1">
        <v>152982.68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152982.68</v>
      </c>
      <c r="AF1105" s="17">
        <v>45751</v>
      </c>
      <c r="AG1105" s="17">
        <v>47577</v>
      </c>
      <c r="AH1105" s="1">
        <v>152982.68</v>
      </c>
      <c r="AI1105" s="16">
        <f t="shared" si="68"/>
        <v>3.6794520547945204</v>
      </c>
      <c r="AJ1105" s="16">
        <f t="shared" si="70"/>
        <v>5.0027397260273974</v>
      </c>
      <c r="AK1105" s="19">
        <v>9.2499999999999999E-2</v>
      </c>
      <c r="AL1105" s="16">
        <f t="shared" si="69"/>
        <v>3.6794520547945204</v>
      </c>
      <c r="AM1105" s="16">
        <f t="shared" si="71"/>
        <v>5.0027397260273974</v>
      </c>
      <c r="AN1105" s="19">
        <v>9.2499999999999999E-2</v>
      </c>
      <c r="AO1105" t="s">
        <v>721</v>
      </c>
      <c r="AP1105" t="s">
        <v>722</v>
      </c>
      <c r="AQ1105" s="20">
        <v>46234</v>
      </c>
    </row>
    <row r="1106" spans="1:43" x14ac:dyDescent="0.3">
      <c r="A1106" t="s">
        <v>2560</v>
      </c>
      <c r="B1106" t="s">
        <v>2561</v>
      </c>
      <c r="C1106">
        <v>1</v>
      </c>
      <c r="D1106" t="s">
        <v>255</v>
      </c>
      <c r="E1106" t="s">
        <v>716</v>
      </c>
      <c r="F1106" t="s">
        <v>717</v>
      </c>
      <c r="G1106" t="s">
        <v>220</v>
      </c>
      <c r="H1106" t="s">
        <v>218</v>
      </c>
      <c r="I1106" t="s">
        <v>210</v>
      </c>
      <c r="J1106" t="s">
        <v>718</v>
      </c>
      <c r="K1106" t="s">
        <v>1875</v>
      </c>
      <c r="L1106" t="s">
        <v>719</v>
      </c>
      <c r="M1106" t="s">
        <v>720</v>
      </c>
      <c r="N1106">
        <v>1</v>
      </c>
      <c r="O1106">
        <v>1</v>
      </c>
      <c r="P1106">
        <v>1</v>
      </c>
      <c r="Q1106">
        <v>0</v>
      </c>
      <c r="R1106">
        <v>0</v>
      </c>
      <c r="S1106">
        <v>1</v>
      </c>
      <c r="T1106">
        <v>1</v>
      </c>
      <c r="U1106">
        <v>1</v>
      </c>
      <c r="V1106">
        <v>0</v>
      </c>
      <c r="W1106" s="1">
        <v>152982.67000000001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152982.67000000001</v>
      </c>
      <c r="AF1106" s="17">
        <v>45751</v>
      </c>
      <c r="AG1106" s="17">
        <v>46847</v>
      </c>
      <c r="AH1106" s="1">
        <v>152982.67000000001</v>
      </c>
      <c r="AI1106" s="16">
        <f t="shared" si="68"/>
        <v>1.6794520547945206</v>
      </c>
      <c r="AJ1106" s="16">
        <f t="shared" si="70"/>
        <v>3.0027397260273974</v>
      </c>
      <c r="AK1106" s="19">
        <v>4.9000000000000002E-2</v>
      </c>
      <c r="AL1106" s="16">
        <f t="shared" si="69"/>
        <v>1.6794520547945206</v>
      </c>
      <c r="AM1106" s="16">
        <f t="shared" si="71"/>
        <v>3.0027397260273974</v>
      </c>
      <c r="AN1106" s="19">
        <v>4.9000000000000002E-2</v>
      </c>
      <c r="AO1106" t="s">
        <v>721</v>
      </c>
      <c r="AP1106" t="s">
        <v>722</v>
      </c>
      <c r="AQ1106" s="20">
        <v>46234</v>
      </c>
    </row>
    <row r="1107" spans="1:43" x14ac:dyDescent="0.3">
      <c r="A1107" t="s">
        <v>2562</v>
      </c>
      <c r="B1107" t="s">
        <v>2563</v>
      </c>
      <c r="C1107">
        <v>1</v>
      </c>
      <c r="D1107" t="s">
        <v>255</v>
      </c>
      <c r="E1107" t="s">
        <v>716</v>
      </c>
      <c r="F1107" t="s">
        <v>717</v>
      </c>
      <c r="G1107" t="s">
        <v>220</v>
      </c>
      <c r="H1107" t="s">
        <v>218</v>
      </c>
      <c r="I1107" t="s">
        <v>210</v>
      </c>
      <c r="J1107" t="s">
        <v>718</v>
      </c>
      <c r="K1107" t="s">
        <v>282</v>
      </c>
      <c r="L1107" t="s">
        <v>719</v>
      </c>
      <c r="M1107" t="s">
        <v>720</v>
      </c>
      <c r="N1107">
        <v>1</v>
      </c>
      <c r="O1107">
        <v>1</v>
      </c>
      <c r="P1107">
        <v>1</v>
      </c>
      <c r="Q1107">
        <v>0</v>
      </c>
      <c r="R1107">
        <v>0</v>
      </c>
      <c r="S1107">
        <v>1</v>
      </c>
      <c r="T1107">
        <v>1</v>
      </c>
      <c r="U1107">
        <v>1</v>
      </c>
      <c r="V1107">
        <v>0</v>
      </c>
      <c r="W1107" s="1">
        <v>1504797.21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1504797.21</v>
      </c>
      <c r="AF1107" s="17">
        <v>45751</v>
      </c>
      <c r="AG1107" s="17">
        <v>47577</v>
      </c>
      <c r="AH1107" s="1">
        <v>1504797.21</v>
      </c>
      <c r="AI1107" s="16">
        <f t="shared" si="68"/>
        <v>3.6794520547945204</v>
      </c>
      <c r="AJ1107" s="16">
        <f t="shared" si="70"/>
        <v>5.0027397260273974</v>
      </c>
      <c r="AK1107" s="19">
        <v>9.2499999999999999E-2</v>
      </c>
      <c r="AL1107" s="16">
        <f t="shared" si="69"/>
        <v>3.6794520547945204</v>
      </c>
      <c r="AM1107" s="16">
        <f t="shared" si="71"/>
        <v>5.0027397260273974</v>
      </c>
      <c r="AN1107" s="19">
        <v>9.2499999999999999E-2</v>
      </c>
      <c r="AO1107" t="s">
        <v>721</v>
      </c>
      <c r="AP1107" t="s">
        <v>722</v>
      </c>
      <c r="AQ1107" s="20">
        <v>46234</v>
      </c>
    </row>
    <row r="1108" spans="1:43" x14ac:dyDescent="0.3">
      <c r="A1108" t="s">
        <v>2564</v>
      </c>
      <c r="B1108" t="s">
        <v>2565</v>
      </c>
      <c r="C1108">
        <v>1</v>
      </c>
      <c r="D1108" t="s">
        <v>255</v>
      </c>
      <c r="E1108" t="s">
        <v>716</v>
      </c>
      <c r="F1108" t="s">
        <v>717</v>
      </c>
      <c r="G1108" t="s">
        <v>220</v>
      </c>
      <c r="H1108" t="s">
        <v>218</v>
      </c>
      <c r="I1108" t="s">
        <v>210</v>
      </c>
      <c r="J1108" t="s">
        <v>718</v>
      </c>
      <c r="K1108" t="s">
        <v>282</v>
      </c>
      <c r="L1108" t="s">
        <v>719</v>
      </c>
      <c r="M1108" t="s">
        <v>720</v>
      </c>
      <c r="N1108">
        <v>1</v>
      </c>
      <c r="O1108">
        <v>1</v>
      </c>
      <c r="P1108">
        <v>1</v>
      </c>
      <c r="Q1108">
        <v>0</v>
      </c>
      <c r="R1108">
        <v>0</v>
      </c>
      <c r="S1108">
        <v>1</v>
      </c>
      <c r="T1108">
        <v>1</v>
      </c>
      <c r="U1108">
        <v>1</v>
      </c>
      <c r="V1108">
        <v>0</v>
      </c>
      <c r="W1108" s="1">
        <v>1504797.21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1504797.21</v>
      </c>
      <c r="AF1108" s="17">
        <v>45751</v>
      </c>
      <c r="AG1108" s="17">
        <v>46847</v>
      </c>
      <c r="AH1108" s="1">
        <v>1504797.21</v>
      </c>
      <c r="AI1108" s="16">
        <f t="shared" si="68"/>
        <v>1.6794520547945206</v>
      </c>
      <c r="AJ1108" s="16">
        <f t="shared" si="70"/>
        <v>3.0027397260273974</v>
      </c>
      <c r="AK1108" s="19">
        <v>4.9000000000000002E-2</v>
      </c>
      <c r="AL1108" s="16">
        <f t="shared" si="69"/>
        <v>1.6794520547945206</v>
      </c>
      <c r="AM1108" s="16">
        <f t="shared" si="71"/>
        <v>3.0027397260273974</v>
      </c>
      <c r="AN1108" s="19">
        <v>4.9000000000000002E-2</v>
      </c>
      <c r="AO1108" t="s">
        <v>721</v>
      </c>
      <c r="AP1108" t="s">
        <v>722</v>
      </c>
      <c r="AQ1108" s="20">
        <v>46234</v>
      </c>
    </row>
    <row r="1109" spans="1:43" x14ac:dyDescent="0.3">
      <c r="A1109" t="s">
        <v>2566</v>
      </c>
      <c r="B1109" t="s">
        <v>2567</v>
      </c>
      <c r="C1109">
        <v>1</v>
      </c>
      <c r="D1109" t="s">
        <v>255</v>
      </c>
      <c r="E1109" t="s">
        <v>716</v>
      </c>
      <c r="F1109" t="s">
        <v>717</v>
      </c>
      <c r="G1109" t="s">
        <v>220</v>
      </c>
      <c r="H1109" t="s">
        <v>218</v>
      </c>
      <c r="I1109" t="s">
        <v>210</v>
      </c>
      <c r="J1109" t="s">
        <v>718</v>
      </c>
      <c r="K1109" t="s">
        <v>2568</v>
      </c>
      <c r="L1109" t="s">
        <v>719</v>
      </c>
      <c r="M1109" t="s">
        <v>720</v>
      </c>
      <c r="N1109">
        <v>1</v>
      </c>
      <c r="O1109">
        <v>1</v>
      </c>
      <c r="P1109">
        <v>1</v>
      </c>
      <c r="Q1109">
        <v>0</v>
      </c>
      <c r="R1109">
        <v>0</v>
      </c>
      <c r="S1109">
        <v>1</v>
      </c>
      <c r="T1109">
        <v>1</v>
      </c>
      <c r="U1109">
        <v>1</v>
      </c>
      <c r="V1109">
        <v>0</v>
      </c>
      <c r="W1109" s="1">
        <v>768890.73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768890.73</v>
      </c>
      <c r="AF1109" s="17">
        <v>45751</v>
      </c>
      <c r="AG1109" s="17">
        <v>47577</v>
      </c>
      <c r="AH1109" s="1">
        <v>768890.73</v>
      </c>
      <c r="AI1109" s="16">
        <f t="shared" si="68"/>
        <v>3.6794520547945204</v>
      </c>
      <c r="AJ1109" s="16">
        <f t="shared" si="70"/>
        <v>5.0027397260273974</v>
      </c>
      <c r="AK1109" s="19">
        <v>9.2499999999999999E-2</v>
      </c>
      <c r="AL1109" s="16">
        <f t="shared" si="69"/>
        <v>3.6794520547945204</v>
      </c>
      <c r="AM1109" s="16">
        <f t="shared" si="71"/>
        <v>5.0027397260273974</v>
      </c>
      <c r="AN1109" s="19">
        <v>9.2499999999999999E-2</v>
      </c>
      <c r="AO1109" t="s">
        <v>721</v>
      </c>
      <c r="AP1109" t="s">
        <v>722</v>
      </c>
      <c r="AQ1109" s="20">
        <v>46234</v>
      </c>
    </row>
    <row r="1110" spans="1:43" x14ac:dyDescent="0.3">
      <c r="A1110" t="s">
        <v>2569</v>
      </c>
      <c r="B1110" t="s">
        <v>2570</v>
      </c>
      <c r="C1110">
        <v>1</v>
      </c>
      <c r="D1110" t="s">
        <v>255</v>
      </c>
      <c r="E1110" t="s">
        <v>716</v>
      </c>
      <c r="F1110" t="s">
        <v>717</v>
      </c>
      <c r="G1110" t="s">
        <v>220</v>
      </c>
      <c r="H1110" t="s">
        <v>218</v>
      </c>
      <c r="I1110" t="s">
        <v>210</v>
      </c>
      <c r="J1110" t="s">
        <v>718</v>
      </c>
      <c r="K1110" t="s">
        <v>2568</v>
      </c>
      <c r="L1110" t="s">
        <v>719</v>
      </c>
      <c r="M1110" t="s">
        <v>720</v>
      </c>
      <c r="N1110">
        <v>1</v>
      </c>
      <c r="O1110">
        <v>1</v>
      </c>
      <c r="P1110">
        <v>1</v>
      </c>
      <c r="Q1110">
        <v>0</v>
      </c>
      <c r="R1110">
        <v>0</v>
      </c>
      <c r="S1110">
        <v>1</v>
      </c>
      <c r="T1110">
        <v>1</v>
      </c>
      <c r="U1110">
        <v>1</v>
      </c>
      <c r="V1110">
        <v>0</v>
      </c>
      <c r="W1110" s="1">
        <v>768890.73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768890.73</v>
      </c>
      <c r="AF1110" s="17">
        <v>45751</v>
      </c>
      <c r="AG1110" s="17">
        <v>46847</v>
      </c>
      <c r="AH1110" s="1">
        <v>768890.73</v>
      </c>
      <c r="AI1110" s="16">
        <f t="shared" si="68"/>
        <v>1.6794520547945206</v>
      </c>
      <c r="AJ1110" s="16">
        <f t="shared" si="70"/>
        <v>3.0027397260273974</v>
      </c>
      <c r="AK1110" s="19">
        <v>4.9000000000000002E-2</v>
      </c>
      <c r="AL1110" s="16">
        <f t="shared" si="69"/>
        <v>1.6794520547945206</v>
      </c>
      <c r="AM1110" s="16">
        <f t="shared" si="71"/>
        <v>3.0027397260273974</v>
      </c>
      <c r="AN1110" s="19">
        <v>4.9000000000000002E-2</v>
      </c>
      <c r="AO1110" t="s">
        <v>721</v>
      </c>
      <c r="AP1110" t="s">
        <v>722</v>
      </c>
      <c r="AQ1110" s="20">
        <v>46234</v>
      </c>
    </row>
    <row r="1111" spans="1:43" x14ac:dyDescent="0.3">
      <c r="A1111" t="s">
        <v>2571</v>
      </c>
      <c r="B1111" t="s">
        <v>2572</v>
      </c>
      <c r="C1111">
        <v>1</v>
      </c>
      <c r="D1111" t="s">
        <v>255</v>
      </c>
      <c r="E1111" t="s">
        <v>716</v>
      </c>
      <c r="F1111" t="s">
        <v>717</v>
      </c>
      <c r="G1111" t="s">
        <v>220</v>
      </c>
      <c r="H1111" t="s">
        <v>218</v>
      </c>
      <c r="I1111" t="s">
        <v>210</v>
      </c>
      <c r="J1111" t="s">
        <v>718</v>
      </c>
      <c r="K1111" t="s">
        <v>2573</v>
      </c>
      <c r="L1111" t="s">
        <v>719</v>
      </c>
      <c r="M1111" t="s">
        <v>720</v>
      </c>
      <c r="N1111">
        <v>1</v>
      </c>
      <c r="O1111">
        <v>1</v>
      </c>
      <c r="P1111">
        <v>1</v>
      </c>
      <c r="Q1111">
        <v>0</v>
      </c>
      <c r="R1111">
        <v>0</v>
      </c>
      <c r="S1111">
        <v>1</v>
      </c>
      <c r="T1111">
        <v>1</v>
      </c>
      <c r="U1111">
        <v>1</v>
      </c>
      <c r="V1111">
        <v>0</v>
      </c>
      <c r="W1111" s="1">
        <v>380572.36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380572.36</v>
      </c>
      <c r="AF1111" s="17">
        <v>45751</v>
      </c>
      <c r="AG1111" s="17">
        <v>47577</v>
      </c>
      <c r="AH1111" s="1">
        <v>380572.36</v>
      </c>
      <c r="AI1111" s="16">
        <f t="shared" si="68"/>
        <v>3.6794520547945204</v>
      </c>
      <c r="AJ1111" s="16">
        <f t="shared" si="70"/>
        <v>5.0027397260273974</v>
      </c>
      <c r="AK1111" s="19">
        <v>9.2499999999999999E-2</v>
      </c>
      <c r="AL1111" s="16">
        <f t="shared" si="69"/>
        <v>3.6794520547945204</v>
      </c>
      <c r="AM1111" s="16">
        <f t="shared" si="71"/>
        <v>5.0027397260273974</v>
      </c>
      <c r="AN1111" s="19">
        <v>9.2499999999999999E-2</v>
      </c>
      <c r="AO1111" t="s">
        <v>721</v>
      </c>
      <c r="AP1111" t="s">
        <v>722</v>
      </c>
      <c r="AQ1111" s="20">
        <v>46234</v>
      </c>
    </row>
    <row r="1112" spans="1:43" x14ac:dyDescent="0.3">
      <c r="A1112" t="s">
        <v>2574</v>
      </c>
      <c r="B1112" t="s">
        <v>2575</v>
      </c>
      <c r="C1112">
        <v>1</v>
      </c>
      <c r="D1112" t="s">
        <v>255</v>
      </c>
      <c r="E1112" t="s">
        <v>716</v>
      </c>
      <c r="F1112" t="s">
        <v>717</v>
      </c>
      <c r="G1112" t="s">
        <v>220</v>
      </c>
      <c r="H1112" t="s">
        <v>218</v>
      </c>
      <c r="I1112" t="s">
        <v>210</v>
      </c>
      <c r="J1112" t="s">
        <v>718</v>
      </c>
      <c r="K1112" t="s">
        <v>2573</v>
      </c>
      <c r="L1112" t="s">
        <v>719</v>
      </c>
      <c r="M1112" t="s">
        <v>720</v>
      </c>
      <c r="N1112">
        <v>1</v>
      </c>
      <c r="O1112">
        <v>1</v>
      </c>
      <c r="P1112">
        <v>1</v>
      </c>
      <c r="Q1112">
        <v>0</v>
      </c>
      <c r="R1112">
        <v>0</v>
      </c>
      <c r="S1112">
        <v>1</v>
      </c>
      <c r="T1112">
        <v>1</v>
      </c>
      <c r="U1112">
        <v>1</v>
      </c>
      <c r="V1112">
        <v>0</v>
      </c>
      <c r="W1112" s="1">
        <v>380572.36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380572.36</v>
      </c>
      <c r="AF1112" s="17">
        <v>45751</v>
      </c>
      <c r="AG1112" s="17">
        <v>46847</v>
      </c>
      <c r="AH1112" s="1">
        <v>380572.36</v>
      </c>
      <c r="AI1112" s="16">
        <f t="shared" si="68"/>
        <v>1.6794520547945206</v>
      </c>
      <c r="AJ1112" s="16">
        <f t="shared" si="70"/>
        <v>3.0027397260273974</v>
      </c>
      <c r="AK1112" s="19">
        <v>4.9000000000000002E-2</v>
      </c>
      <c r="AL1112" s="16">
        <f t="shared" si="69"/>
        <v>1.6794520547945206</v>
      </c>
      <c r="AM1112" s="16">
        <f t="shared" si="71"/>
        <v>3.0027397260273974</v>
      </c>
      <c r="AN1112" s="19">
        <v>4.9000000000000002E-2</v>
      </c>
      <c r="AO1112" t="s">
        <v>721</v>
      </c>
      <c r="AP1112" t="s">
        <v>722</v>
      </c>
      <c r="AQ1112" s="20">
        <v>46234</v>
      </c>
    </row>
    <row r="1113" spans="1:43" x14ac:dyDescent="0.3">
      <c r="A1113" t="s">
        <v>2576</v>
      </c>
      <c r="B1113" t="s">
        <v>2577</v>
      </c>
      <c r="C1113">
        <v>1</v>
      </c>
      <c r="D1113" t="s">
        <v>255</v>
      </c>
      <c r="E1113" t="s">
        <v>716</v>
      </c>
      <c r="F1113" t="s">
        <v>717</v>
      </c>
      <c r="G1113" t="s">
        <v>220</v>
      </c>
      <c r="H1113" t="s">
        <v>218</v>
      </c>
      <c r="I1113" t="s">
        <v>210</v>
      </c>
      <c r="J1113" t="s">
        <v>718</v>
      </c>
      <c r="K1113" t="s">
        <v>2578</v>
      </c>
      <c r="L1113" t="s">
        <v>719</v>
      </c>
      <c r="M1113" t="s">
        <v>720</v>
      </c>
      <c r="N1113">
        <v>1</v>
      </c>
      <c r="O1113">
        <v>1</v>
      </c>
      <c r="P1113">
        <v>1</v>
      </c>
      <c r="Q1113">
        <v>0</v>
      </c>
      <c r="R1113">
        <v>0</v>
      </c>
      <c r="S1113">
        <v>1</v>
      </c>
      <c r="T1113">
        <v>1</v>
      </c>
      <c r="U1113">
        <v>1</v>
      </c>
      <c r="V1113">
        <v>0</v>
      </c>
      <c r="W1113" s="1">
        <v>5036646.49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5036646.49</v>
      </c>
      <c r="AF1113" s="17">
        <v>45751</v>
      </c>
      <c r="AG1113" s="17">
        <v>47577</v>
      </c>
      <c r="AH1113" s="1">
        <v>5036646.49</v>
      </c>
      <c r="AI1113" s="16">
        <f t="shared" si="68"/>
        <v>3.6794520547945204</v>
      </c>
      <c r="AJ1113" s="16">
        <f t="shared" si="70"/>
        <v>5.0027397260273974</v>
      </c>
      <c r="AK1113" s="19">
        <v>9.2499999999999999E-2</v>
      </c>
      <c r="AL1113" s="16">
        <f t="shared" si="69"/>
        <v>3.6794520547945204</v>
      </c>
      <c r="AM1113" s="16">
        <f t="shared" si="71"/>
        <v>5.0027397260273974</v>
      </c>
      <c r="AN1113" s="19">
        <v>9.2499999999999999E-2</v>
      </c>
      <c r="AO1113" t="s">
        <v>721</v>
      </c>
      <c r="AP1113" t="s">
        <v>722</v>
      </c>
      <c r="AQ1113" s="20">
        <v>46234</v>
      </c>
    </row>
    <row r="1114" spans="1:43" x14ac:dyDescent="0.3">
      <c r="A1114" t="s">
        <v>2579</v>
      </c>
      <c r="B1114" t="s">
        <v>2580</v>
      </c>
      <c r="C1114">
        <v>1</v>
      </c>
      <c r="D1114" t="s">
        <v>255</v>
      </c>
      <c r="E1114" t="s">
        <v>716</v>
      </c>
      <c r="F1114" t="s">
        <v>717</v>
      </c>
      <c r="G1114" t="s">
        <v>220</v>
      </c>
      <c r="H1114" t="s">
        <v>218</v>
      </c>
      <c r="I1114" t="s">
        <v>210</v>
      </c>
      <c r="J1114" t="s">
        <v>718</v>
      </c>
      <c r="K1114" t="s">
        <v>2578</v>
      </c>
      <c r="L1114" t="s">
        <v>719</v>
      </c>
      <c r="M1114" t="s">
        <v>720</v>
      </c>
      <c r="N1114">
        <v>1</v>
      </c>
      <c r="O1114">
        <v>1</v>
      </c>
      <c r="P1114">
        <v>1</v>
      </c>
      <c r="Q1114">
        <v>0</v>
      </c>
      <c r="R1114">
        <v>0</v>
      </c>
      <c r="S1114">
        <v>1</v>
      </c>
      <c r="T1114">
        <v>1</v>
      </c>
      <c r="U1114">
        <v>1</v>
      </c>
      <c r="V1114">
        <v>0</v>
      </c>
      <c r="W1114" s="1">
        <v>5036646.5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5036646.5</v>
      </c>
      <c r="AF1114" s="17">
        <v>45751</v>
      </c>
      <c r="AG1114" s="17">
        <v>46847</v>
      </c>
      <c r="AH1114" s="1">
        <v>5036646.5</v>
      </c>
      <c r="AI1114" s="16">
        <f t="shared" si="68"/>
        <v>1.6794520547945206</v>
      </c>
      <c r="AJ1114" s="16">
        <f t="shared" si="70"/>
        <v>3.0027397260273974</v>
      </c>
      <c r="AK1114" s="19">
        <v>4.9000000000000002E-2</v>
      </c>
      <c r="AL1114" s="16">
        <f t="shared" si="69"/>
        <v>1.6794520547945206</v>
      </c>
      <c r="AM1114" s="16">
        <f t="shared" si="71"/>
        <v>3.0027397260273974</v>
      </c>
      <c r="AN1114" s="19">
        <v>4.9000000000000002E-2</v>
      </c>
      <c r="AO1114" t="s">
        <v>721</v>
      </c>
      <c r="AP1114" t="s">
        <v>722</v>
      </c>
      <c r="AQ1114" s="20">
        <v>46234</v>
      </c>
    </row>
    <row r="1115" spans="1:43" x14ac:dyDescent="0.3">
      <c r="A1115" t="s">
        <v>2581</v>
      </c>
      <c r="B1115" t="s">
        <v>2582</v>
      </c>
      <c r="C1115">
        <v>1</v>
      </c>
      <c r="D1115" t="s">
        <v>255</v>
      </c>
      <c r="E1115" t="s">
        <v>716</v>
      </c>
      <c r="F1115" t="s">
        <v>717</v>
      </c>
      <c r="G1115" t="s">
        <v>220</v>
      </c>
      <c r="H1115" t="s">
        <v>218</v>
      </c>
      <c r="I1115" t="s">
        <v>210</v>
      </c>
      <c r="J1115" t="s">
        <v>718</v>
      </c>
      <c r="K1115" t="s">
        <v>2583</v>
      </c>
      <c r="L1115" t="s">
        <v>719</v>
      </c>
      <c r="M1115" t="s">
        <v>720</v>
      </c>
      <c r="N1115">
        <v>1</v>
      </c>
      <c r="O1115">
        <v>1</v>
      </c>
      <c r="P1115">
        <v>1</v>
      </c>
      <c r="Q1115">
        <v>0</v>
      </c>
      <c r="R1115">
        <v>0</v>
      </c>
      <c r="S1115">
        <v>1</v>
      </c>
      <c r="T1115">
        <v>1</v>
      </c>
      <c r="U1115">
        <v>1</v>
      </c>
      <c r="V1115">
        <v>0</v>
      </c>
      <c r="W1115" s="1">
        <v>475191.3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475191.3</v>
      </c>
      <c r="AF1115" s="17">
        <v>45751</v>
      </c>
      <c r="AG1115" s="17">
        <v>47577</v>
      </c>
      <c r="AH1115" s="1">
        <v>475191.3</v>
      </c>
      <c r="AI1115" s="16">
        <f t="shared" si="68"/>
        <v>3.6794520547945204</v>
      </c>
      <c r="AJ1115" s="16">
        <f t="shared" si="70"/>
        <v>5.0027397260273974</v>
      </c>
      <c r="AK1115" s="19">
        <v>9.2499999999999999E-2</v>
      </c>
      <c r="AL1115" s="16">
        <f t="shared" si="69"/>
        <v>3.6794520547945204</v>
      </c>
      <c r="AM1115" s="16">
        <f t="shared" si="71"/>
        <v>5.0027397260273974</v>
      </c>
      <c r="AN1115" s="19">
        <v>9.2499999999999999E-2</v>
      </c>
      <c r="AO1115" t="s">
        <v>721</v>
      </c>
      <c r="AP1115" t="s">
        <v>722</v>
      </c>
      <c r="AQ1115" s="20">
        <v>46234</v>
      </c>
    </row>
    <row r="1116" spans="1:43" x14ac:dyDescent="0.3">
      <c r="A1116" t="s">
        <v>2584</v>
      </c>
      <c r="B1116" t="s">
        <v>2585</v>
      </c>
      <c r="C1116">
        <v>1</v>
      </c>
      <c r="D1116" t="s">
        <v>255</v>
      </c>
      <c r="E1116" t="s">
        <v>716</v>
      </c>
      <c r="F1116" t="s">
        <v>717</v>
      </c>
      <c r="G1116" t="s">
        <v>220</v>
      </c>
      <c r="H1116" t="s">
        <v>218</v>
      </c>
      <c r="I1116" t="s">
        <v>210</v>
      </c>
      <c r="J1116" t="s">
        <v>718</v>
      </c>
      <c r="K1116" t="s">
        <v>2583</v>
      </c>
      <c r="L1116" t="s">
        <v>719</v>
      </c>
      <c r="M1116" t="s">
        <v>720</v>
      </c>
      <c r="N1116">
        <v>1</v>
      </c>
      <c r="O1116">
        <v>1</v>
      </c>
      <c r="P1116">
        <v>1</v>
      </c>
      <c r="Q1116">
        <v>0</v>
      </c>
      <c r="R1116">
        <v>0</v>
      </c>
      <c r="S1116">
        <v>1</v>
      </c>
      <c r="T1116">
        <v>1</v>
      </c>
      <c r="U1116">
        <v>1</v>
      </c>
      <c r="V1116">
        <v>0</v>
      </c>
      <c r="W1116" s="1">
        <v>475191.31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475191.31</v>
      </c>
      <c r="AF1116" s="17">
        <v>45751</v>
      </c>
      <c r="AG1116" s="17">
        <v>46847</v>
      </c>
      <c r="AH1116" s="1">
        <v>475191.31</v>
      </c>
      <c r="AI1116" s="16">
        <f t="shared" si="68"/>
        <v>1.6794520547945206</v>
      </c>
      <c r="AJ1116" s="16">
        <f t="shared" si="70"/>
        <v>3.0027397260273974</v>
      </c>
      <c r="AK1116" s="19">
        <v>4.9000000000000002E-2</v>
      </c>
      <c r="AL1116" s="16">
        <f t="shared" si="69"/>
        <v>1.6794520547945206</v>
      </c>
      <c r="AM1116" s="16">
        <f t="shared" si="71"/>
        <v>3.0027397260273974</v>
      </c>
      <c r="AN1116" s="19">
        <v>4.9000000000000002E-2</v>
      </c>
      <c r="AO1116" t="s">
        <v>721</v>
      </c>
      <c r="AP1116" t="s">
        <v>722</v>
      </c>
      <c r="AQ1116" s="20">
        <v>46234</v>
      </c>
    </row>
    <row r="1117" spans="1:43" x14ac:dyDescent="0.3">
      <c r="A1117" t="s">
        <v>2586</v>
      </c>
      <c r="B1117" t="s">
        <v>2587</v>
      </c>
      <c r="C1117">
        <v>1</v>
      </c>
      <c r="D1117" t="s">
        <v>255</v>
      </c>
      <c r="E1117" t="s">
        <v>716</v>
      </c>
      <c r="F1117" t="s">
        <v>717</v>
      </c>
      <c r="G1117" t="s">
        <v>220</v>
      </c>
      <c r="H1117" t="s">
        <v>218</v>
      </c>
      <c r="I1117" t="s">
        <v>210</v>
      </c>
      <c r="J1117" t="s">
        <v>718</v>
      </c>
      <c r="K1117" t="s">
        <v>1573</v>
      </c>
      <c r="L1117" t="s">
        <v>719</v>
      </c>
      <c r="M1117" t="s">
        <v>720</v>
      </c>
      <c r="N1117">
        <v>1</v>
      </c>
      <c r="O1117">
        <v>1</v>
      </c>
      <c r="P1117">
        <v>1</v>
      </c>
      <c r="Q1117">
        <v>0</v>
      </c>
      <c r="R1117">
        <v>0</v>
      </c>
      <c r="S1117">
        <v>1</v>
      </c>
      <c r="T1117">
        <v>1</v>
      </c>
      <c r="U1117">
        <v>1</v>
      </c>
      <c r="V1117">
        <v>0</v>
      </c>
      <c r="W1117" s="1">
        <v>549369.94999999995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549369.94999999995</v>
      </c>
      <c r="AF1117" s="17">
        <v>45751</v>
      </c>
      <c r="AG1117" s="17">
        <v>47577</v>
      </c>
      <c r="AH1117" s="1">
        <v>549369.94999999995</v>
      </c>
      <c r="AI1117" s="16">
        <f t="shared" si="68"/>
        <v>3.6794520547945204</v>
      </c>
      <c r="AJ1117" s="16">
        <f t="shared" si="70"/>
        <v>5.0027397260273974</v>
      </c>
      <c r="AK1117" s="19">
        <v>9.2499999999999999E-2</v>
      </c>
      <c r="AL1117" s="16">
        <f t="shared" si="69"/>
        <v>3.6794520547945204</v>
      </c>
      <c r="AM1117" s="16">
        <f t="shared" si="71"/>
        <v>5.0027397260273974</v>
      </c>
      <c r="AN1117" s="19">
        <v>9.2499999999999999E-2</v>
      </c>
      <c r="AO1117" t="s">
        <v>721</v>
      </c>
      <c r="AP1117" t="s">
        <v>722</v>
      </c>
      <c r="AQ1117" s="20">
        <v>46234</v>
      </c>
    </row>
    <row r="1118" spans="1:43" x14ac:dyDescent="0.3">
      <c r="A1118" t="s">
        <v>2588</v>
      </c>
      <c r="B1118" t="s">
        <v>2589</v>
      </c>
      <c r="C1118">
        <v>1</v>
      </c>
      <c r="D1118" t="s">
        <v>255</v>
      </c>
      <c r="E1118" t="s">
        <v>716</v>
      </c>
      <c r="F1118" t="s">
        <v>717</v>
      </c>
      <c r="G1118" t="s">
        <v>220</v>
      </c>
      <c r="H1118" t="s">
        <v>218</v>
      </c>
      <c r="I1118" t="s">
        <v>210</v>
      </c>
      <c r="J1118" t="s">
        <v>718</v>
      </c>
      <c r="K1118" t="s">
        <v>1573</v>
      </c>
      <c r="L1118" t="s">
        <v>719</v>
      </c>
      <c r="M1118" t="s">
        <v>720</v>
      </c>
      <c r="N1118">
        <v>1</v>
      </c>
      <c r="O1118">
        <v>1</v>
      </c>
      <c r="P1118">
        <v>1</v>
      </c>
      <c r="Q1118">
        <v>0</v>
      </c>
      <c r="R1118">
        <v>0</v>
      </c>
      <c r="S1118">
        <v>1</v>
      </c>
      <c r="T1118">
        <v>1</v>
      </c>
      <c r="U1118">
        <v>1</v>
      </c>
      <c r="V1118">
        <v>0</v>
      </c>
      <c r="W1118" s="1">
        <v>549369.96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549369.96</v>
      </c>
      <c r="AF1118" s="17">
        <v>45751</v>
      </c>
      <c r="AG1118" s="17">
        <v>46847</v>
      </c>
      <c r="AH1118" s="1">
        <v>549369.96</v>
      </c>
      <c r="AI1118" s="16">
        <f t="shared" si="68"/>
        <v>1.6794520547945206</v>
      </c>
      <c r="AJ1118" s="16">
        <f t="shared" si="70"/>
        <v>3.0027397260273974</v>
      </c>
      <c r="AK1118" s="19">
        <v>4.9000000000000002E-2</v>
      </c>
      <c r="AL1118" s="16">
        <f t="shared" si="69"/>
        <v>1.6794520547945206</v>
      </c>
      <c r="AM1118" s="16">
        <f t="shared" si="71"/>
        <v>3.0027397260273974</v>
      </c>
      <c r="AN1118" s="19">
        <v>4.9000000000000002E-2</v>
      </c>
      <c r="AO1118" t="s">
        <v>721</v>
      </c>
      <c r="AP1118" t="s">
        <v>722</v>
      </c>
      <c r="AQ1118" s="20">
        <v>46234</v>
      </c>
    </row>
    <row r="1119" spans="1:43" x14ac:dyDescent="0.3">
      <c r="A1119" t="s">
        <v>2590</v>
      </c>
      <c r="B1119" t="s">
        <v>2591</v>
      </c>
      <c r="C1119">
        <v>1</v>
      </c>
      <c r="D1119" t="s">
        <v>255</v>
      </c>
      <c r="E1119" t="s">
        <v>716</v>
      </c>
      <c r="F1119" t="s">
        <v>717</v>
      </c>
      <c r="G1119" t="s">
        <v>220</v>
      </c>
      <c r="H1119" t="s">
        <v>218</v>
      </c>
      <c r="I1119" t="s">
        <v>210</v>
      </c>
      <c r="J1119" t="s">
        <v>718</v>
      </c>
      <c r="K1119" t="s">
        <v>2592</v>
      </c>
      <c r="L1119" t="s">
        <v>719</v>
      </c>
      <c r="M1119" t="s">
        <v>720</v>
      </c>
      <c r="N1119">
        <v>1</v>
      </c>
      <c r="O1119">
        <v>1</v>
      </c>
      <c r="P1119">
        <v>1</v>
      </c>
      <c r="Q1119">
        <v>0</v>
      </c>
      <c r="R1119">
        <v>0</v>
      </c>
      <c r="S1119">
        <v>1</v>
      </c>
      <c r="T1119">
        <v>1</v>
      </c>
      <c r="U1119">
        <v>1</v>
      </c>
      <c r="V1119">
        <v>0</v>
      </c>
      <c r="W1119" s="1">
        <v>256947.06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256947.06</v>
      </c>
      <c r="AF1119" s="17">
        <v>45751</v>
      </c>
      <c r="AG1119" s="17">
        <v>47577</v>
      </c>
      <c r="AH1119" s="1">
        <v>256947.06</v>
      </c>
      <c r="AI1119" s="16">
        <f t="shared" si="68"/>
        <v>3.6794520547945204</v>
      </c>
      <c r="AJ1119" s="16">
        <f t="shared" si="70"/>
        <v>5.0027397260273974</v>
      </c>
      <c r="AK1119" s="19">
        <v>9.2499999999999999E-2</v>
      </c>
      <c r="AL1119" s="16">
        <f t="shared" si="69"/>
        <v>3.6794520547945204</v>
      </c>
      <c r="AM1119" s="16">
        <f t="shared" si="71"/>
        <v>5.0027397260273974</v>
      </c>
      <c r="AN1119" s="19">
        <v>9.2499999999999999E-2</v>
      </c>
      <c r="AO1119" t="s">
        <v>721</v>
      </c>
      <c r="AP1119" t="s">
        <v>722</v>
      </c>
      <c r="AQ1119" s="20">
        <v>46234</v>
      </c>
    </row>
    <row r="1120" spans="1:43" x14ac:dyDescent="0.3">
      <c r="A1120" t="s">
        <v>2593</v>
      </c>
      <c r="B1120" t="s">
        <v>2594</v>
      </c>
      <c r="C1120">
        <v>1</v>
      </c>
      <c r="D1120" t="s">
        <v>255</v>
      </c>
      <c r="E1120" t="s">
        <v>716</v>
      </c>
      <c r="F1120" t="s">
        <v>717</v>
      </c>
      <c r="G1120" t="s">
        <v>220</v>
      </c>
      <c r="H1120" t="s">
        <v>218</v>
      </c>
      <c r="I1120" t="s">
        <v>210</v>
      </c>
      <c r="J1120" t="s">
        <v>718</v>
      </c>
      <c r="K1120" t="s">
        <v>2592</v>
      </c>
      <c r="L1120" t="s">
        <v>719</v>
      </c>
      <c r="M1120" t="s">
        <v>720</v>
      </c>
      <c r="N1120">
        <v>1</v>
      </c>
      <c r="O1120">
        <v>1</v>
      </c>
      <c r="P1120">
        <v>1</v>
      </c>
      <c r="Q1120">
        <v>0</v>
      </c>
      <c r="R1120">
        <v>0</v>
      </c>
      <c r="S1120">
        <v>1</v>
      </c>
      <c r="T1120">
        <v>1</v>
      </c>
      <c r="U1120">
        <v>1</v>
      </c>
      <c r="V1120">
        <v>0</v>
      </c>
      <c r="W1120" s="1">
        <v>256947.05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256947.05</v>
      </c>
      <c r="AF1120" s="17">
        <v>45751</v>
      </c>
      <c r="AG1120" s="17">
        <v>46847</v>
      </c>
      <c r="AH1120" s="1">
        <v>256947.05</v>
      </c>
      <c r="AI1120" s="16">
        <f t="shared" si="68"/>
        <v>1.6794520547945206</v>
      </c>
      <c r="AJ1120" s="16">
        <f t="shared" si="70"/>
        <v>3.0027397260273974</v>
      </c>
      <c r="AK1120" s="19">
        <v>4.9000000000000002E-2</v>
      </c>
      <c r="AL1120" s="16">
        <f t="shared" si="69"/>
        <v>1.6794520547945206</v>
      </c>
      <c r="AM1120" s="16">
        <f t="shared" si="71"/>
        <v>3.0027397260273974</v>
      </c>
      <c r="AN1120" s="19">
        <v>4.9000000000000002E-2</v>
      </c>
      <c r="AO1120" t="s">
        <v>721</v>
      </c>
      <c r="AP1120" t="s">
        <v>722</v>
      </c>
      <c r="AQ1120" s="20">
        <v>46234</v>
      </c>
    </row>
    <row r="1121" spans="1:43" x14ac:dyDescent="0.3">
      <c r="A1121" t="s">
        <v>2595</v>
      </c>
      <c r="B1121" t="s">
        <v>2596</v>
      </c>
      <c r="C1121">
        <v>1</v>
      </c>
      <c r="D1121" t="s">
        <v>255</v>
      </c>
      <c r="E1121" t="s">
        <v>716</v>
      </c>
      <c r="F1121" t="s">
        <v>717</v>
      </c>
      <c r="G1121" t="s">
        <v>220</v>
      </c>
      <c r="H1121" t="s">
        <v>218</v>
      </c>
      <c r="I1121" t="s">
        <v>210</v>
      </c>
      <c r="J1121" t="s">
        <v>718</v>
      </c>
      <c r="K1121" t="s">
        <v>2597</v>
      </c>
      <c r="L1121" t="s">
        <v>719</v>
      </c>
      <c r="M1121" t="s">
        <v>720</v>
      </c>
      <c r="N1121">
        <v>1</v>
      </c>
      <c r="O1121">
        <v>1</v>
      </c>
      <c r="P1121">
        <v>1</v>
      </c>
      <c r="Q1121">
        <v>0</v>
      </c>
      <c r="R1121">
        <v>0</v>
      </c>
      <c r="S1121">
        <v>1</v>
      </c>
      <c r="T1121">
        <v>1</v>
      </c>
      <c r="U1121">
        <v>1</v>
      </c>
      <c r="V1121">
        <v>0</v>
      </c>
      <c r="W1121" s="1">
        <v>145553.99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145553.99</v>
      </c>
      <c r="AF1121" s="17">
        <v>45751</v>
      </c>
      <c r="AG1121" s="17">
        <v>47577</v>
      </c>
      <c r="AH1121" s="1">
        <v>145553.99</v>
      </c>
      <c r="AI1121" s="16">
        <f t="shared" si="68"/>
        <v>3.6794520547945204</v>
      </c>
      <c r="AJ1121" s="16">
        <f t="shared" si="70"/>
        <v>5.0027397260273974</v>
      </c>
      <c r="AK1121" s="19">
        <v>9.2499999999999999E-2</v>
      </c>
      <c r="AL1121" s="16">
        <f t="shared" si="69"/>
        <v>3.6794520547945204</v>
      </c>
      <c r="AM1121" s="16">
        <f t="shared" si="71"/>
        <v>5.0027397260273974</v>
      </c>
      <c r="AN1121" s="19">
        <v>9.2499999999999999E-2</v>
      </c>
      <c r="AO1121" t="s">
        <v>721</v>
      </c>
      <c r="AP1121" t="s">
        <v>722</v>
      </c>
      <c r="AQ1121" s="20">
        <v>46234</v>
      </c>
    </row>
    <row r="1122" spans="1:43" x14ac:dyDescent="0.3">
      <c r="A1122" t="s">
        <v>2598</v>
      </c>
      <c r="B1122" t="s">
        <v>2599</v>
      </c>
      <c r="C1122">
        <v>1</v>
      </c>
      <c r="D1122" t="s">
        <v>255</v>
      </c>
      <c r="E1122" t="s">
        <v>716</v>
      </c>
      <c r="F1122" t="s">
        <v>717</v>
      </c>
      <c r="G1122" t="s">
        <v>220</v>
      </c>
      <c r="H1122" t="s">
        <v>218</v>
      </c>
      <c r="I1122" t="s">
        <v>210</v>
      </c>
      <c r="J1122" t="s">
        <v>718</v>
      </c>
      <c r="K1122" t="s">
        <v>2597</v>
      </c>
      <c r="L1122" t="s">
        <v>719</v>
      </c>
      <c r="M1122" t="s">
        <v>720</v>
      </c>
      <c r="N1122">
        <v>1</v>
      </c>
      <c r="O1122">
        <v>1</v>
      </c>
      <c r="P1122">
        <v>1</v>
      </c>
      <c r="Q1122">
        <v>0</v>
      </c>
      <c r="R1122">
        <v>0</v>
      </c>
      <c r="S1122">
        <v>1</v>
      </c>
      <c r="T1122">
        <v>1</v>
      </c>
      <c r="U1122">
        <v>1</v>
      </c>
      <c r="V1122">
        <v>0</v>
      </c>
      <c r="W1122" s="1">
        <v>145553.99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145553.99</v>
      </c>
      <c r="AF1122" s="17">
        <v>45751</v>
      </c>
      <c r="AG1122" s="17">
        <v>46847</v>
      </c>
      <c r="AH1122" s="1">
        <v>145553.99</v>
      </c>
      <c r="AI1122" s="16">
        <f t="shared" si="68"/>
        <v>1.6794520547945206</v>
      </c>
      <c r="AJ1122" s="16">
        <f t="shared" si="70"/>
        <v>3.0027397260273974</v>
      </c>
      <c r="AK1122" s="19">
        <v>4.9000000000000002E-2</v>
      </c>
      <c r="AL1122" s="16">
        <f t="shared" si="69"/>
        <v>1.6794520547945206</v>
      </c>
      <c r="AM1122" s="16">
        <f t="shared" si="71"/>
        <v>3.0027397260273974</v>
      </c>
      <c r="AN1122" s="19">
        <v>4.9000000000000002E-2</v>
      </c>
      <c r="AO1122" t="s">
        <v>721</v>
      </c>
      <c r="AP1122" t="s">
        <v>722</v>
      </c>
      <c r="AQ1122" s="20">
        <v>46234</v>
      </c>
    </row>
    <row r="1123" spans="1:43" x14ac:dyDescent="0.3">
      <c r="A1123" t="s">
        <v>2600</v>
      </c>
      <c r="B1123" t="s">
        <v>2601</v>
      </c>
      <c r="C1123">
        <v>1</v>
      </c>
      <c r="D1123" t="s">
        <v>255</v>
      </c>
      <c r="E1123" t="s">
        <v>716</v>
      </c>
      <c r="F1123" t="s">
        <v>717</v>
      </c>
      <c r="G1123" t="s">
        <v>220</v>
      </c>
      <c r="H1123" t="s">
        <v>218</v>
      </c>
      <c r="I1123" t="s">
        <v>210</v>
      </c>
      <c r="J1123" t="s">
        <v>718</v>
      </c>
      <c r="K1123" t="s">
        <v>2602</v>
      </c>
      <c r="L1123" t="s">
        <v>719</v>
      </c>
      <c r="M1123" t="s">
        <v>720</v>
      </c>
      <c r="N1123">
        <v>1</v>
      </c>
      <c r="O1123">
        <v>1</v>
      </c>
      <c r="P1123">
        <v>1</v>
      </c>
      <c r="Q1123">
        <v>0</v>
      </c>
      <c r="R1123">
        <v>0</v>
      </c>
      <c r="S1123">
        <v>1</v>
      </c>
      <c r="T1123">
        <v>1</v>
      </c>
      <c r="U1123">
        <v>1</v>
      </c>
      <c r="V1123">
        <v>0</v>
      </c>
      <c r="W1123" s="1">
        <v>542338.68999999994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542338.68999999994</v>
      </c>
      <c r="AF1123" s="17">
        <v>45751</v>
      </c>
      <c r="AG1123" s="17">
        <v>47577</v>
      </c>
      <c r="AH1123" s="1">
        <v>542338.68999999994</v>
      </c>
      <c r="AI1123" s="16">
        <f t="shared" si="68"/>
        <v>3.6794520547945204</v>
      </c>
      <c r="AJ1123" s="16">
        <f t="shared" si="70"/>
        <v>5.0027397260273974</v>
      </c>
      <c r="AK1123" s="19">
        <v>9.2499999999999999E-2</v>
      </c>
      <c r="AL1123" s="16">
        <f t="shared" si="69"/>
        <v>3.6794520547945204</v>
      </c>
      <c r="AM1123" s="16">
        <f t="shared" si="71"/>
        <v>5.0027397260273974</v>
      </c>
      <c r="AN1123" s="19">
        <v>9.2499999999999999E-2</v>
      </c>
      <c r="AO1123" t="s">
        <v>721</v>
      </c>
      <c r="AP1123" t="s">
        <v>722</v>
      </c>
      <c r="AQ1123" s="20">
        <v>46234</v>
      </c>
    </row>
    <row r="1124" spans="1:43" x14ac:dyDescent="0.3">
      <c r="A1124" t="s">
        <v>2603</v>
      </c>
      <c r="B1124" t="s">
        <v>2604</v>
      </c>
      <c r="C1124">
        <v>1</v>
      </c>
      <c r="D1124" t="s">
        <v>255</v>
      </c>
      <c r="E1124" t="s">
        <v>716</v>
      </c>
      <c r="F1124" t="s">
        <v>717</v>
      </c>
      <c r="G1124" t="s">
        <v>220</v>
      </c>
      <c r="H1124" t="s">
        <v>218</v>
      </c>
      <c r="I1124" t="s">
        <v>210</v>
      </c>
      <c r="J1124" t="s">
        <v>718</v>
      </c>
      <c r="K1124" t="s">
        <v>2602</v>
      </c>
      <c r="L1124" t="s">
        <v>719</v>
      </c>
      <c r="M1124" t="s">
        <v>720</v>
      </c>
      <c r="N1124">
        <v>1</v>
      </c>
      <c r="O1124">
        <v>1</v>
      </c>
      <c r="P1124">
        <v>1</v>
      </c>
      <c r="Q1124">
        <v>0</v>
      </c>
      <c r="R1124">
        <v>0</v>
      </c>
      <c r="S1124">
        <v>1</v>
      </c>
      <c r="T1124">
        <v>1</v>
      </c>
      <c r="U1124">
        <v>1</v>
      </c>
      <c r="V1124">
        <v>0</v>
      </c>
      <c r="W1124" s="1">
        <v>542338.69999999995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542338.69999999995</v>
      </c>
      <c r="AF1124" s="17">
        <v>45751</v>
      </c>
      <c r="AG1124" s="17">
        <v>46847</v>
      </c>
      <c r="AH1124" s="1">
        <v>542338.69999999995</v>
      </c>
      <c r="AI1124" s="16">
        <f t="shared" si="68"/>
        <v>1.6794520547945206</v>
      </c>
      <c r="AJ1124" s="16">
        <f t="shared" si="70"/>
        <v>3.0027397260273974</v>
      </c>
      <c r="AK1124" s="19">
        <v>4.9000000000000002E-2</v>
      </c>
      <c r="AL1124" s="16">
        <f t="shared" si="69"/>
        <v>1.6794520547945206</v>
      </c>
      <c r="AM1124" s="16">
        <f t="shared" si="71"/>
        <v>3.0027397260273974</v>
      </c>
      <c r="AN1124" s="19">
        <v>4.9000000000000002E-2</v>
      </c>
      <c r="AO1124" t="s">
        <v>721</v>
      </c>
      <c r="AP1124" t="s">
        <v>722</v>
      </c>
      <c r="AQ1124" s="20">
        <v>46234</v>
      </c>
    </row>
    <row r="1125" spans="1:43" x14ac:dyDescent="0.3">
      <c r="A1125" t="s">
        <v>2605</v>
      </c>
      <c r="B1125" t="s">
        <v>2606</v>
      </c>
      <c r="C1125">
        <v>1</v>
      </c>
      <c r="D1125" t="s">
        <v>255</v>
      </c>
      <c r="E1125" t="s">
        <v>716</v>
      </c>
      <c r="F1125" t="s">
        <v>717</v>
      </c>
      <c r="G1125" t="s">
        <v>220</v>
      </c>
      <c r="H1125" t="s">
        <v>218</v>
      </c>
      <c r="I1125" t="s">
        <v>210</v>
      </c>
      <c r="J1125" t="s">
        <v>718</v>
      </c>
      <c r="K1125" t="s">
        <v>2607</v>
      </c>
      <c r="L1125" t="s">
        <v>719</v>
      </c>
      <c r="M1125" t="s">
        <v>720</v>
      </c>
      <c r="N1125">
        <v>1</v>
      </c>
      <c r="O1125">
        <v>1</v>
      </c>
      <c r="P1125">
        <v>1</v>
      </c>
      <c r="Q1125">
        <v>0</v>
      </c>
      <c r="R1125">
        <v>0</v>
      </c>
      <c r="S1125">
        <v>1</v>
      </c>
      <c r="T1125">
        <v>1</v>
      </c>
      <c r="U1125">
        <v>1</v>
      </c>
      <c r="V1125">
        <v>0</v>
      </c>
      <c r="W1125" s="1">
        <v>696712.42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696712.42</v>
      </c>
      <c r="AF1125" s="17">
        <v>45751</v>
      </c>
      <c r="AG1125" s="17">
        <v>46847</v>
      </c>
      <c r="AH1125" s="1">
        <v>696712.42</v>
      </c>
      <c r="AI1125" s="16">
        <f t="shared" si="68"/>
        <v>1.6794520547945206</v>
      </c>
      <c r="AJ1125" s="16">
        <f t="shared" si="70"/>
        <v>3.0027397260273974</v>
      </c>
      <c r="AK1125" s="19">
        <v>4.9000000000000002E-2</v>
      </c>
      <c r="AL1125" s="16">
        <f t="shared" si="69"/>
        <v>1.6794520547945206</v>
      </c>
      <c r="AM1125" s="16">
        <f t="shared" si="71"/>
        <v>3.0027397260273974</v>
      </c>
      <c r="AN1125" s="19">
        <v>4.9000000000000002E-2</v>
      </c>
      <c r="AO1125" t="s">
        <v>721</v>
      </c>
      <c r="AP1125" t="s">
        <v>722</v>
      </c>
      <c r="AQ1125" s="20">
        <v>46234</v>
      </c>
    </row>
    <row r="1126" spans="1:43" x14ac:dyDescent="0.3">
      <c r="A1126" t="s">
        <v>2608</v>
      </c>
      <c r="B1126" t="s">
        <v>2609</v>
      </c>
      <c r="C1126">
        <v>1</v>
      </c>
      <c r="D1126" t="s">
        <v>255</v>
      </c>
      <c r="E1126" t="s">
        <v>716</v>
      </c>
      <c r="F1126" t="s">
        <v>717</v>
      </c>
      <c r="G1126" t="s">
        <v>220</v>
      </c>
      <c r="H1126" t="s">
        <v>218</v>
      </c>
      <c r="I1126" t="s">
        <v>210</v>
      </c>
      <c r="J1126" t="s">
        <v>718</v>
      </c>
      <c r="K1126" t="s">
        <v>2610</v>
      </c>
      <c r="L1126" t="s">
        <v>719</v>
      </c>
      <c r="M1126" t="s">
        <v>720</v>
      </c>
      <c r="N1126">
        <v>1</v>
      </c>
      <c r="O1126">
        <v>1</v>
      </c>
      <c r="P1126">
        <v>1</v>
      </c>
      <c r="Q1126">
        <v>0</v>
      </c>
      <c r="R1126">
        <v>0</v>
      </c>
      <c r="S1126">
        <v>1</v>
      </c>
      <c r="T1126">
        <v>1</v>
      </c>
      <c r="U1126">
        <v>1</v>
      </c>
      <c r="V1126">
        <v>0</v>
      </c>
      <c r="W1126" s="1">
        <v>563495.18999999994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563495.18999999994</v>
      </c>
      <c r="AF1126" s="17">
        <v>45751</v>
      </c>
      <c r="AG1126" s="17">
        <v>46847</v>
      </c>
      <c r="AH1126" s="1">
        <v>563495.18999999994</v>
      </c>
      <c r="AI1126" s="16">
        <f t="shared" si="68"/>
        <v>1.6794520547945206</v>
      </c>
      <c r="AJ1126" s="16">
        <f t="shared" si="70"/>
        <v>3.0027397260273974</v>
      </c>
      <c r="AK1126" s="19">
        <v>8.7499999999999994E-2</v>
      </c>
      <c r="AL1126" s="16">
        <f t="shared" si="69"/>
        <v>1.6794520547945206</v>
      </c>
      <c r="AM1126" s="16">
        <f t="shared" si="71"/>
        <v>3.0027397260273974</v>
      </c>
      <c r="AN1126" s="19">
        <v>8.7499999999999994E-2</v>
      </c>
      <c r="AO1126" t="s">
        <v>721</v>
      </c>
      <c r="AP1126" t="s">
        <v>722</v>
      </c>
      <c r="AQ1126" s="20">
        <v>46234</v>
      </c>
    </row>
    <row r="1127" spans="1:43" x14ac:dyDescent="0.3">
      <c r="A1127" t="s">
        <v>2611</v>
      </c>
      <c r="B1127" t="s">
        <v>2612</v>
      </c>
      <c r="C1127">
        <v>1</v>
      </c>
      <c r="D1127" t="s">
        <v>255</v>
      </c>
      <c r="E1127" t="s">
        <v>716</v>
      </c>
      <c r="F1127" t="s">
        <v>717</v>
      </c>
      <c r="G1127" t="s">
        <v>220</v>
      </c>
      <c r="H1127" t="s">
        <v>218</v>
      </c>
      <c r="I1127" t="s">
        <v>210</v>
      </c>
      <c r="J1127" t="s">
        <v>718</v>
      </c>
      <c r="K1127" t="s">
        <v>1928</v>
      </c>
      <c r="L1127" t="s">
        <v>719</v>
      </c>
      <c r="M1127" t="s">
        <v>720</v>
      </c>
      <c r="N1127">
        <v>1</v>
      </c>
      <c r="O1127">
        <v>1</v>
      </c>
      <c r="P1127">
        <v>1</v>
      </c>
      <c r="Q1127">
        <v>0</v>
      </c>
      <c r="R1127">
        <v>0</v>
      </c>
      <c r="S1127">
        <v>1</v>
      </c>
      <c r="T1127">
        <v>1</v>
      </c>
      <c r="U1127">
        <v>1</v>
      </c>
      <c r="V1127">
        <v>0</v>
      </c>
      <c r="W1127" s="1">
        <v>1482982.56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1482982.56</v>
      </c>
      <c r="AF1127" s="17">
        <v>45751</v>
      </c>
      <c r="AG1127" s="17">
        <v>46847</v>
      </c>
      <c r="AH1127" s="1">
        <v>1482982.56</v>
      </c>
      <c r="AI1127" s="16">
        <f t="shared" si="68"/>
        <v>1.6794520547945206</v>
      </c>
      <c r="AJ1127" s="16">
        <f t="shared" si="70"/>
        <v>3.0027397260273974</v>
      </c>
      <c r="AK1127" s="19">
        <v>8.7499999999999994E-2</v>
      </c>
      <c r="AL1127" s="16">
        <f t="shared" si="69"/>
        <v>1.6794520547945206</v>
      </c>
      <c r="AM1127" s="16">
        <f t="shared" si="71"/>
        <v>3.0027397260273974</v>
      </c>
      <c r="AN1127" s="19">
        <v>8.7499999999999994E-2</v>
      </c>
      <c r="AO1127" t="s">
        <v>721</v>
      </c>
      <c r="AP1127" t="s">
        <v>722</v>
      </c>
      <c r="AQ1127" s="20">
        <v>46234</v>
      </c>
    </row>
    <row r="1128" spans="1:43" x14ac:dyDescent="0.3">
      <c r="A1128" t="s">
        <v>2613</v>
      </c>
      <c r="B1128" t="s">
        <v>2614</v>
      </c>
      <c r="C1128">
        <v>1</v>
      </c>
      <c r="D1128" t="s">
        <v>255</v>
      </c>
      <c r="E1128" t="s">
        <v>716</v>
      </c>
      <c r="F1128" t="s">
        <v>717</v>
      </c>
      <c r="G1128" t="s">
        <v>220</v>
      </c>
      <c r="H1128" t="s">
        <v>218</v>
      </c>
      <c r="I1128" t="s">
        <v>210</v>
      </c>
      <c r="J1128" t="s">
        <v>718</v>
      </c>
      <c r="K1128" t="s">
        <v>285</v>
      </c>
      <c r="L1128" t="s">
        <v>719</v>
      </c>
      <c r="M1128" t="s">
        <v>720</v>
      </c>
      <c r="N1128">
        <v>1</v>
      </c>
      <c r="O1128">
        <v>1</v>
      </c>
      <c r="P1128">
        <v>1</v>
      </c>
      <c r="Q1128">
        <v>0</v>
      </c>
      <c r="R1128">
        <v>0</v>
      </c>
      <c r="S1128">
        <v>1</v>
      </c>
      <c r="T1128">
        <v>1</v>
      </c>
      <c r="U1128">
        <v>1</v>
      </c>
      <c r="V1128">
        <v>0</v>
      </c>
      <c r="W1128" s="1">
        <v>20173576.34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20173576.34</v>
      </c>
      <c r="AF1128" s="17">
        <v>45751</v>
      </c>
      <c r="AG1128" s="17">
        <v>47577</v>
      </c>
      <c r="AH1128" s="1">
        <v>20173576.34</v>
      </c>
      <c r="AI1128" s="16">
        <f t="shared" si="68"/>
        <v>3.6794520547945204</v>
      </c>
      <c r="AJ1128" s="16">
        <f t="shared" si="70"/>
        <v>5.0027397260273974</v>
      </c>
      <c r="AK1128" s="19">
        <v>8.7499999999999994E-2</v>
      </c>
      <c r="AL1128" s="16">
        <f t="shared" si="69"/>
        <v>3.6794520547945204</v>
      </c>
      <c r="AM1128" s="16">
        <f t="shared" si="71"/>
        <v>5.0027397260273974</v>
      </c>
      <c r="AN1128" s="19">
        <v>8.7499999999999994E-2</v>
      </c>
      <c r="AO1128" t="s">
        <v>721</v>
      </c>
      <c r="AP1128" t="s">
        <v>722</v>
      </c>
      <c r="AQ1128" s="20">
        <v>46234</v>
      </c>
    </row>
    <row r="1129" spans="1:43" x14ac:dyDescent="0.3">
      <c r="A1129" t="s">
        <v>2615</v>
      </c>
      <c r="B1129" t="s">
        <v>2616</v>
      </c>
      <c r="C1129">
        <v>1</v>
      </c>
      <c r="D1129" t="s">
        <v>255</v>
      </c>
      <c r="E1129" t="s">
        <v>716</v>
      </c>
      <c r="F1129" t="s">
        <v>717</v>
      </c>
      <c r="G1129" t="s">
        <v>220</v>
      </c>
      <c r="H1129" t="s">
        <v>218</v>
      </c>
      <c r="I1129" t="s">
        <v>210</v>
      </c>
      <c r="J1129" t="s">
        <v>718</v>
      </c>
      <c r="K1129" t="s">
        <v>285</v>
      </c>
      <c r="L1129" t="s">
        <v>719</v>
      </c>
      <c r="M1129" t="s">
        <v>720</v>
      </c>
      <c r="N1129">
        <v>1</v>
      </c>
      <c r="O1129">
        <v>1</v>
      </c>
      <c r="P1129">
        <v>1</v>
      </c>
      <c r="Q1129">
        <v>0</v>
      </c>
      <c r="R1129">
        <v>0</v>
      </c>
      <c r="S1129">
        <v>1</v>
      </c>
      <c r="T1129">
        <v>1</v>
      </c>
      <c r="U1129">
        <v>1</v>
      </c>
      <c r="V1129">
        <v>0</v>
      </c>
      <c r="W1129" s="1">
        <v>20173576.350000001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20173576.350000001</v>
      </c>
      <c r="AF1129" s="17">
        <v>45751</v>
      </c>
      <c r="AG1129" s="17">
        <v>46847</v>
      </c>
      <c r="AH1129" s="1">
        <v>20173576.350000001</v>
      </c>
      <c r="AI1129" s="16">
        <f t="shared" si="68"/>
        <v>1.6794520547945206</v>
      </c>
      <c r="AJ1129" s="16">
        <f t="shared" si="70"/>
        <v>3.0027397260273974</v>
      </c>
      <c r="AK1129" s="19">
        <v>4.9000000000000002E-2</v>
      </c>
      <c r="AL1129" s="16">
        <f t="shared" si="69"/>
        <v>1.6794520547945206</v>
      </c>
      <c r="AM1129" s="16">
        <f t="shared" si="71"/>
        <v>3.0027397260273974</v>
      </c>
      <c r="AN1129" s="19">
        <v>4.9000000000000002E-2</v>
      </c>
      <c r="AO1129" t="s">
        <v>721</v>
      </c>
      <c r="AP1129" t="s">
        <v>722</v>
      </c>
      <c r="AQ1129" s="20">
        <v>46234</v>
      </c>
    </row>
    <row r="1130" spans="1:43" x14ac:dyDescent="0.3">
      <c r="A1130" t="s">
        <v>2617</v>
      </c>
      <c r="B1130" t="s">
        <v>2618</v>
      </c>
      <c r="C1130">
        <v>1</v>
      </c>
      <c r="D1130" t="s">
        <v>255</v>
      </c>
      <c r="E1130" t="s">
        <v>716</v>
      </c>
      <c r="F1130" t="s">
        <v>717</v>
      </c>
      <c r="G1130" t="s">
        <v>220</v>
      </c>
      <c r="H1130" t="s">
        <v>218</v>
      </c>
      <c r="I1130" t="s">
        <v>210</v>
      </c>
      <c r="J1130" t="s">
        <v>718</v>
      </c>
      <c r="K1130" t="s">
        <v>2619</v>
      </c>
      <c r="L1130" t="s">
        <v>719</v>
      </c>
      <c r="M1130" t="s">
        <v>720</v>
      </c>
      <c r="N1130">
        <v>1</v>
      </c>
      <c r="O1130">
        <v>1</v>
      </c>
      <c r="P1130">
        <v>1</v>
      </c>
      <c r="Q1130">
        <v>0</v>
      </c>
      <c r="R1130">
        <v>0</v>
      </c>
      <c r="S1130">
        <v>1</v>
      </c>
      <c r="T1130">
        <v>1</v>
      </c>
      <c r="U1130">
        <v>1</v>
      </c>
      <c r="V1130">
        <v>0</v>
      </c>
      <c r="W1130" s="1">
        <v>213663.58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213663.58</v>
      </c>
      <c r="AF1130" s="17">
        <v>45751</v>
      </c>
      <c r="AG1130" s="17">
        <v>47577</v>
      </c>
      <c r="AH1130" s="1">
        <v>213663.58</v>
      </c>
      <c r="AI1130" s="16">
        <f t="shared" si="68"/>
        <v>3.6794520547945204</v>
      </c>
      <c r="AJ1130" s="16">
        <f t="shared" si="70"/>
        <v>5.0027397260273974</v>
      </c>
      <c r="AK1130" s="19">
        <v>4.9000000000000002E-2</v>
      </c>
      <c r="AL1130" s="16">
        <f t="shared" si="69"/>
        <v>3.6794520547945204</v>
      </c>
      <c r="AM1130" s="16">
        <f t="shared" si="71"/>
        <v>5.0027397260273974</v>
      </c>
      <c r="AN1130" s="19">
        <v>4.9000000000000002E-2</v>
      </c>
      <c r="AO1130" t="s">
        <v>721</v>
      </c>
      <c r="AP1130" t="s">
        <v>722</v>
      </c>
      <c r="AQ1130" s="20">
        <v>46234</v>
      </c>
    </row>
    <row r="1131" spans="1:43" x14ac:dyDescent="0.3">
      <c r="A1131" t="s">
        <v>2620</v>
      </c>
      <c r="B1131" t="s">
        <v>2621</v>
      </c>
      <c r="C1131">
        <v>1</v>
      </c>
      <c r="D1131" t="s">
        <v>255</v>
      </c>
      <c r="E1131" t="s">
        <v>716</v>
      </c>
      <c r="F1131" t="s">
        <v>717</v>
      </c>
      <c r="G1131" t="s">
        <v>220</v>
      </c>
      <c r="H1131" t="s">
        <v>218</v>
      </c>
      <c r="I1131" t="s">
        <v>210</v>
      </c>
      <c r="J1131" t="s">
        <v>718</v>
      </c>
      <c r="K1131" t="s">
        <v>2619</v>
      </c>
      <c r="L1131" t="s">
        <v>719</v>
      </c>
      <c r="M1131" t="s">
        <v>720</v>
      </c>
      <c r="N1131">
        <v>1</v>
      </c>
      <c r="O1131">
        <v>1</v>
      </c>
      <c r="P1131">
        <v>1</v>
      </c>
      <c r="Q1131">
        <v>0</v>
      </c>
      <c r="R1131">
        <v>0</v>
      </c>
      <c r="S1131">
        <v>1</v>
      </c>
      <c r="T1131">
        <v>1</v>
      </c>
      <c r="U1131">
        <v>1</v>
      </c>
      <c r="V1131">
        <v>0</v>
      </c>
      <c r="W1131" s="1">
        <v>213663.59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213663.59</v>
      </c>
      <c r="AF1131" s="17">
        <v>45751</v>
      </c>
      <c r="AG1131" s="17">
        <v>46847</v>
      </c>
      <c r="AH1131" s="1">
        <v>213663.59</v>
      </c>
      <c r="AI1131" s="16">
        <f t="shared" si="68"/>
        <v>1.6794520547945206</v>
      </c>
      <c r="AJ1131" s="16">
        <f t="shared" si="70"/>
        <v>3.0027397260273974</v>
      </c>
      <c r="AK1131" s="19">
        <v>4.9000000000000002E-2</v>
      </c>
      <c r="AL1131" s="16">
        <f t="shared" si="69"/>
        <v>1.6794520547945206</v>
      </c>
      <c r="AM1131" s="16">
        <f t="shared" si="71"/>
        <v>3.0027397260273974</v>
      </c>
      <c r="AN1131" s="19">
        <v>4.9000000000000002E-2</v>
      </c>
      <c r="AO1131" t="s">
        <v>721</v>
      </c>
      <c r="AP1131" t="s">
        <v>722</v>
      </c>
      <c r="AQ1131" s="20">
        <v>46234</v>
      </c>
    </row>
    <row r="1132" spans="1:43" x14ac:dyDescent="0.3">
      <c r="A1132" t="s">
        <v>2622</v>
      </c>
      <c r="B1132" t="s">
        <v>2623</v>
      </c>
      <c r="C1132">
        <v>1</v>
      </c>
      <c r="D1132" t="s">
        <v>255</v>
      </c>
      <c r="E1132" t="s">
        <v>716</v>
      </c>
      <c r="F1132" t="s">
        <v>717</v>
      </c>
      <c r="G1132" t="s">
        <v>203</v>
      </c>
      <c r="H1132" t="s">
        <v>218</v>
      </c>
      <c r="I1132" t="s">
        <v>210</v>
      </c>
      <c r="J1132" t="s">
        <v>718</v>
      </c>
      <c r="K1132" t="s">
        <v>755</v>
      </c>
      <c r="L1132" t="s">
        <v>719</v>
      </c>
      <c r="M1132" t="s">
        <v>720</v>
      </c>
      <c r="N1132">
        <v>1</v>
      </c>
      <c r="O1132">
        <v>1</v>
      </c>
      <c r="P1132">
        <v>1</v>
      </c>
      <c r="Q1132">
        <v>0</v>
      </c>
      <c r="R1132">
        <v>0</v>
      </c>
      <c r="S1132">
        <v>1</v>
      </c>
      <c r="T1132">
        <v>1</v>
      </c>
      <c r="U1132">
        <v>1</v>
      </c>
      <c r="V1132">
        <v>0</v>
      </c>
      <c r="W1132" s="1">
        <v>200000000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200000000</v>
      </c>
      <c r="AF1132" s="17">
        <v>45740</v>
      </c>
      <c r="AG1132" s="17">
        <v>47566</v>
      </c>
      <c r="AH1132" s="1">
        <v>200000000</v>
      </c>
      <c r="AI1132" s="16">
        <f t="shared" si="68"/>
        <v>3.6493150684931508</v>
      </c>
      <c r="AJ1132" s="16">
        <f t="shared" si="70"/>
        <v>5.0027397260273974</v>
      </c>
      <c r="AK1132" s="19">
        <v>9.2499999999999999E-2</v>
      </c>
      <c r="AL1132" s="16">
        <f t="shared" si="69"/>
        <v>3.6493150684931508</v>
      </c>
      <c r="AM1132" s="16">
        <f t="shared" si="71"/>
        <v>5.0027397260273974</v>
      </c>
      <c r="AN1132" s="19">
        <v>9.2499999999999999E-2</v>
      </c>
      <c r="AO1132" t="s">
        <v>721</v>
      </c>
      <c r="AP1132" t="s">
        <v>722</v>
      </c>
      <c r="AQ1132" s="20">
        <v>46234</v>
      </c>
    </row>
    <row r="1133" spans="1:43" x14ac:dyDescent="0.3">
      <c r="A1133" t="s">
        <v>2624</v>
      </c>
      <c r="B1133" t="s">
        <v>2625</v>
      </c>
      <c r="C1133">
        <v>1</v>
      </c>
      <c r="D1133" t="s">
        <v>255</v>
      </c>
      <c r="E1133" t="s">
        <v>716</v>
      </c>
      <c r="F1133" t="s">
        <v>717</v>
      </c>
      <c r="G1133" t="s">
        <v>213</v>
      </c>
      <c r="H1133" t="s">
        <v>214</v>
      </c>
      <c r="I1133" t="s">
        <v>724</v>
      </c>
      <c r="J1133" t="s">
        <v>725</v>
      </c>
      <c r="K1133" t="s">
        <v>726</v>
      </c>
      <c r="L1133" t="s">
        <v>719</v>
      </c>
      <c r="M1133" t="s">
        <v>720</v>
      </c>
      <c r="N1133">
        <v>1</v>
      </c>
      <c r="O1133">
        <v>1</v>
      </c>
      <c r="P1133">
        <v>1</v>
      </c>
      <c r="Q1133">
        <v>1</v>
      </c>
      <c r="R1133">
        <v>1</v>
      </c>
      <c r="S1133">
        <v>1</v>
      </c>
      <c r="T1133">
        <v>0</v>
      </c>
      <c r="U1133">
        <v>0</v>
      </c>
      <c r="V1133">
        <v>0</v>
      </c>
      <c r="W1133" s="1">
        <v>6030704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6030704</v>
      </c>
      <c r="AF1133" s="17">
        <v>45751</v>
      </c>
      <c r="AG1133" s="17">
        <v>46847</v>
      </c>
      <c r="AH1133" s="1">
        <v>6030704</v>
      </c>
      <c r="AI1133" s="16">
        <f t="shared" si="68"/>
        <v>1.6794520547945206</v>
      </c>
      <c r="AJ1133" s="16">
        <f t="shared" si="70"/>
        <v>3.0027397260273974</v>
      </c>
      <c r="AK1133" s="19">
        <v>8.7499999999999994E-2</v>
      </c>
      <c r="AL1133" s="16">
        <f t="shared" si="69"/>
        <v>1.6794520547945206</v>
      </c>
      <c r="AM1133" s="16">
        <f t="shared" si="71"/>
        <v>3.0027397260273974</v>
      </c>
      <c r="AN1133" s="19">
        <v>8.7499999999999994E-2</v>
      </c>
      <c r="AO1133" t="s">
        <v>721</v>
      </c>
      <c r="AP1133" t="s">
        <v>722</v>
      </c>
      <c r="AQ1133" s="20">
        <v>46234</v>
      </c>
    </row>
    <row r="1134" spans="1:43" x14ac:dyDescent="0.3">
      <c r="A1134" t="s">
        <v>2626</v>
      </c>
      <c r="B1134" t="s">
        <v>2627</v>
      </c>
      <c r="C1134">
        <v>1</v>
      </c>
      <c r="D1134" t="s">
        <v>255</v>
      </c>
      <c r="E1134" t="s">
        <v>716</v>
      </c>
      <c r="F1134" t="s">
        <v>717</v>
      </c>
      <c r="G1134" t="s">
        <v>213</v>
      </c>
      <c r="H1134" t="s">
        <v>214</v>
      </c>
      <c r="I1134" t="s">
        <v>724</v>
      </c>
      <c r="J1134" t="s">
        <v>725</v>
      </c>
      <c r="K1134" t="s">
        <v>726</v>
      </c>
      <c r="L1134" t="s">
        <v>719</v>
      </c>
      <c r="M1134" t="s">
        <v>720</v>
      </c>
      <c r="N1134">
        <v>1</v>
      </c>
      <c r="O1134">
        <v>1</v>
      </c>
      <c r="P1134">
        <v>1</v>
      </c>
      <c r="Q1134">
        <v>1</v>
      </c>
      <c r="R1134">
        <v>1</v>
      </c>
      <c r="S1134">
        <v>1</v>
      </c>
      <c r="T1134">
        <v>0</v>
      </c>
      <c r="U1134">
        <v>0</v>
      </c>
      <c r="V1134">
        <v>0</v>
      </c>
      <c r="W1134" s="1">
        <v>2030894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2030894</v>
      </c>
      <c r="AF1134" s="17">
        <v>45751</v>
      </c>
      <c r="AG1134" s="17">
        <v>46847</v>
      </c>
      <c r="AH1134" s="1">
        <v>2030894</v>
      </c>
      <c r="AI1134" s="16">
        <f t="shared" si="68"/>
        <v>1.6794520547945206</v>
      </c>
      <c r="AJ1134" s="16">
        <f t="shared" si="70"/>
        <v>3.0027397260273974</v>
      </c>
      <c r="AK1134" s="19">
        <v>8.7499999999999994E-2</v>
      </c>
      <c r="AL1134" s="16">
        <f t="shared" si="69"/>
        <v>1.6794520547945206</v>
      </c>
      <c r="AM1134" s="16">
        <f t="shared" si="71"/>
        <v>3.0027397260273974</v>
      </c>
      <c r="AN1134" s="19">
        <v>8.7499999999999994E-2</v>
      </c>
      <c r="AO1134" t="s">
        <v>721</v>
      </c>
      <c r="AP1134" t="s">
        <v>722</v>
      </c>
      <c r="AQ1134" s="20">
        <v>46234</v>
      </c>
    </row>
    <row r="1135" spans="1:43" x14ac:dyDescent="0.3">
      <c r="A1135" t="s">
        <v>2628</v>
      </c>
      <c r="B1135" t="s">
        <v>2629</v>
      </c>
      <c r="C1135">
        <v>1</v>
      </c>
      <c r="D1135" t="s">
        <v>255</v>
      </c>
      <c r="E1135" t="s">
        <v>716</v>
      </c>
      <c r="F1135" t="s">
        <v>717</v>
      </c>
      <c r="G1135" t="s">
        <v>213</v>
      </c>
      <c r="H1135" t="s">
        <v>214</v>
      </c>
      <c r="I1135" t="s">
        <v>724</v>
      </c>
      <c r="J1135" t="s">
        <v>725</v>
      </c>
      <c r="K1135" t="s">
        <v>726</v>
      </c>
      <c r="L1135" t="s">
        <v>719</v>
      </c>
      <c r="M1135" t="s">
        <v>720</v>
      </c>
      <c r="N1135">
        <v>1</v>
      </c>
      <c r="O1135">
        <v>1</v>
      </c>
      <c r="P1135">
        <v>1</v>
      </c>
      <c r="Q1135">
        <v>1</v>
      </c>
      <c r="R1135">
        <v>1</v>
      </c>
      <c r="S1135">
        <v>1</v>
      </c>
      <c r="T1135">
        <v>0</v>
      </c>
      <c r="U1135">
        <v>0</v>
      </c>
      <c r="V1135">
        <v>0</v>
      </c>
      <c r="W1135" s="1">
        <v>1624312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1624312</v>
      </c>
      <c r="AF1135" s="17">
        <v>45751</v>
      </c>
      <c r="AG1135" s="17">
        <v>46847</v>
      </c>
      <c r="AH1135" s="1">
        <v>1624312</v>
      </c>
      <c r="AI1135" s="16">
        <f t="shared" si="68"/>
        <v>1.6794520547945206</v>
      </c>
      <c r="AJ1135" s="16">
        <f t="shared" si="70"/>
        <v>3.0027397260273974</v>
      </c>
      <c r="AK1135" s="19">
        <v>4.9000000000000002E-2</v>
      </c>
      <c r="AL1135" s="16">
        <f t="shared" si="69"/>
        <v>1.6794520547945206</v>
      </c>
      <c r="AM1135" s="16">
        <f t="shared" si="71"/>
        <v>3.0027397260273974</v>
      </c>
      <c r="AN1135" s="19">
        <v>4.9000000000000002E-2</v>
      </c>
      <c r="AO1135" t="s">
        <v>721</v>
      </c>
      <c r="AP1135" t="s">
        <v>722</v>
      </c>
      <c r="AQ1135" s="20">
        <v>46234</v>
      </c>
    </row>
    <row r="1136" spans="1:43" x14ac:dyDescent="0.3">
      <c r="A1136" t="s">
        <v>2630</v>
      </c>
      <c r="B1136" t="s">
        <v>2631</v>
      </c>
      <c r="C1136">
        <v>1</v>
      </c>
      <c r="D1136" t="s">
        <v>255</v>
      </c>
      <c r="E1136" t="s">
        <v>716</v>
      </c>
      <c r="F1136" t="s">
        <v>717</v>
      </c>
      <c r="G1136" t="s">
        <v>213</v>
      </c>
      <c r="H1136" t="s">
        <v>214</v>
      </c>
      <c r="I1136" t="s">
        <v>724</v>
      </c>
      <c r="J1136" t="s">
        <v>725</v>
      </c>
      <c r="K1136" t="s">
        <v>726</v>
      </c>
      <c r="L1136" t="s">
        <v>719</v>
      </c>
      <c r="M1136" t="s">
        <v>720</v>
      </c>
      <c r="N1136">
        <v>1</v>
      </c>
      <c r="O1136">
        <v>1</v>
      </c>
      <c r="P1136">
        <v>1</v>
      </c>
      <c r="Q1136">
        <v>1</v>
      </c>
      <c r="R1136">
        <v>1</v>
      </c>
      <c r="S1136">
        <v>1</v>
      </c>
      <c r="T1136">
        <v>0</v>
      </c>
      <c r="U1136">
        <v>0</v>
      </c>
      <c r="V1136">
        <v>0</v>
      </c>
      <c r="W1136" s="1">
        <v>2613239.19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2613239.19</v>
      </c>
      <c r="AF1136" s="17">
        <v>45751</v>
      </c>
      <c r="AG1136" s="17">
        <v>46847</v>
      </c>
      <c r="AH1136" s="1">
        <v>2613239.19</v>
      </c>
      <c r="AI1136" s="16">
        <f t="shared" si="68"/>
        <v>1.6794520547945206</v>
      </c>
      <c r="AJ1136" s="16">
        <f t="shared" si="70"/>
        <v>3.0027397260273974</v>
      </c>
      <c r="AK1136" s="19">
        <v>8.7499999999999994E-2</v>
      </c>
      <c r="AL1136" s="16">
        <f t="shared" si="69"/>
        <v>1.6794520547945206</v>
      </c>
      <c r="AM1136" s="16">
        <f t="shared" si="71"/>
        <v>3.0027397260273974</v>
      </c>
      <c r="AN1136" s="19">
        <v>8.7499999999999994E-2</v>
      </c>
      <c r="AO1136" t="s">
        <v>721</v>
      </c>
      <c r="AP1136" t="s">
        <v>722</v>
      </c>
      <c r="AQ1136" s="20">
        <v>46234</v>
      </c>
    </row>
    <row r="1137" spans="1:43" x14ac:dyDescent="0.3">
      <c r="A1137" t="s">
        <v>2632</v>
      </c>
      <c r="B1137" t="s">
        <v>2633</v>
      </c>
      <c r="C1137">
        <v>1</v>
      </c>
      <c r="D1137" t="s">
        <v>255</v>
      </c>
      <c r="E1137" t="s">
        <v>716</v>
      </c>
      <c r="F1137" t="s">
        <v>717</v>
      </c>
      <c r="G1137" t="s">
        <v>213</v>
      </c>
      <c r="H1137" t="s">
        <v>214</v>
      </c>
      <c r="I1137" t="s">
        <v>724</v>
      </c>
      <c r="J1137" t="s">
        <v>725</v>
      </c>
      <c r="K1137" t="s">
        <v>726</v>
      </c>
      <c r="L1137" t="s">
        <v>719</v>
      </c>
      <c r="M1137" t="s">
        <v>720</v>
      </c>
      <c r="N1137">
        <v>1</v>
      </c>
      <c r="O1137">
        <v>1</v>
      </c>
      <c r="P1137">
        <v>1</v>
      </c>
      <c r="Q1137">
        <v>1</v>
      </c>
      <c r="R1137">
        <v>1</v>
      </c>
      <c r="S1137">
        <v>1</v>
      </c>
      <c r="T1137">
        <v>0</v>
      </c>
      <c r="U1137">
        <v>0</v>
      </c>
      <c r="V1137">
        <v>0</v>
      </c>
      <c r="W1137" s="1">
        <v>2220793.88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2220793.88</v>
      </c>
      <c r="AF1137" s="17">
        <v>45751</v>
      </c>
      <c r="AG1137" s="17">
        <v>46847</v>
      </c>
      <c r="AH1137" s="1">
        <v>2220793.88</v>
      </c>
      <c r="AI1137" s="16">
        <f t="shared" si="68"/>
        <v>1.6794520547945206</v>
      </c>
      <c r="AJ1137" s="16">
        <f t="shared" si="70"/>
        <v>3.0027397260273974</v>
      </c>
      <c r="AK1137" s="19">
        <v>8.7499999999999994E-2</v>
      </c>
      <c r="AL1137" s="16">
        <f t="shared" si="69"/>
        <v>1.6794520547945206</v>
      </c>
      <c r="AM1137" s="16">
        <f t="shared" si="71"/>
        <v>3.0027397260273974</v>
      </c>
      <c r="AN1137" s="19">
        <v>8.7499999999999994E-2</v>
      </c>
      <c r="AO1137" t="s">
        <v>721</v>
      </c>
      <c r="AP1137" t="s">
        <v>722</v>
      </c>
      <c r="AQ1137" s="20">
        <v>46234</v>
      </c>
    </row>
    <row r="1138" spans="1:43" x14ac:dyDescent="0.3">
      <c r="A1138" t="s">
        <v>2634</v>
      </c>
      <c r="B1138" t="s">
        <v>2635</v>
      </c>
      <c r="C1138">
        <v>1</v>
      </c>
      <c r="D1138" t="s">
        <v>255</v>
      </c>
      <c r="E1138" t="s">
        <v>716</v>
      </c>
      <c r="F1138" t="s">
        <v>717</v>
      </c>
      <c r="G1138" t="s">
        <v>213</v>
      </c>
      <c r="H1138" t="s">
        <v>214</v>
      </c>
      <c r="I1138" t="s">
        <v>724</v>
      </c>
      <c r="J1138" t="s">
        <v>725</v>
      </c>
      <c r="K1138" t="s">
        <v>726</v>
      </c>
      <c r="L1138" t="s">
        <v>719</v>
      </c>
      <c r="M1138" t="s">
        <v>720</v>
      </c>
      <c r="N1138">
        <v>1</v>
      </c>
      <c r="O1138">
        <v>1</v>
      </c>
      <c r="P1138">
        <v>1</v>
      </c>
      <c r="Q1138">
        <v>1</v>
      </c>
      <c r="R1138">
        <v>1</v>
      </c>
      <c r="S1138">
        <v>1</v>
      </c>
      <c r="T1138">
        <v>0</v>
      </c>
      <c r="U1138">
        <v>0</v>
      </c>
      <c r="V1138">
        <v>0</v>
      </c>
      <c r="W1138" s="1">
        <v>3858039.79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3858039.79</v>
      </c>
      <c r="AF1138" s="17">
        <v>45751</v>
      </c>
      <c r="AG1138" s="17">
        <v>47577</v>
      </c>
      <c r="AH1138" s="1">
        <v>3858039.79</v>
      </c>
      <c r="AI1138" s="16">
        <f t="shared" si="68"/>
        <v>3.6794520547945204</v>
      </c>
      <c r="AJ1138" s="16">
        <f t="shared" si="70"/>
        <v>5.0027397260273974</v>
      </c>
      <c r="AK1138" s="19">
        <v>4.9000000000000002E-2</v>
      </c>
      <c r="AL1138" s="16">
        <f t="shared" si="69"/>
        <v>3.6794520547945204</v>
      </c>
      <c r="AM1138" s="16">
        <f t="shared" si="71"/>
        <v>5.0027397260273974</v>
      </c>
      <c r="AN1138" s="19">
        <v>4.9000000000000002E-2</v>
      </c>
      <c r="AO1138" t="s">
        <v>721</v>
      </c>
      <c r="AP1138" t="s">
        <v>722</v>
      </c>
      <c r="AQ1138" s="20">
        <v>46234</v>
      </c>
    </row>
    <row r="1139" spans="1:43" x14ac:dyDescent="0.3">
      <c r="A1139" t="s">
        <v>2636</v>
      </c>
      <c r="B1139" t="s">
        <v>2637</v>
      </c>
      <c r="C1139">
        <v>1</v>
      </c>
      <c r="D1139" t="s">
        <v>255</v>
      </c>
      <c r="E1139" t="s">
        <v>716</v>
      </c>
      <c r="F1139" t="s">
        <v>717</v>
      </c>
      <c r="G1139" t="s">
        <v>213</v>
      </c>
      <c r="H1139" t="s">
        <v>214</v>
      </c>
      <c r="I1139" t="s">
        <v>724</v>
      </c>
      <c r="J1139" t="s">
        <v>725</v>
      </c>
      <c r="K1139" t="s">
        <v>726</v>
      </c>
      <c r="L1139" t="s">
        <v>719</v>
      </c>
      <c r="M1139" t="s">
        <v>720</v>
      </c>
      <c r="N1139">
        <v>1</v>
      </c>
      <c r="O1139">
        <v>1</v>
      </c>
      <c r="P1139">
        <v>1</v>
      </c>
      <c r="Q1139">
        <v>1</v>
      </c>
      <c r="R1139">
        <v>1</v>
      </c>
      <c r="S1139">
        <v>1</v>
      </c>
      <c r="T1139">
        <v>0</v>
      </c>
      <c r="U1139">
        <v>0</v>
      </c>
      <c r="V1139">
        <v>0</v>
      </c>
      <c r="W1139" s="1">
        <v>2569589.61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2569589.61</v>
      </c>
      <c r="AF1139" s="17">
        <v>45751</v>
      </c>
      <c r="AG1139" s="17">
        <v>46847</v>
      </c>
      <c r="AH1139" s="1">
        <v>2569589.61</v>
      </c>
      <c r="AI1139" s="16">
        <f t="shared" si="68"/>
        <v>1.6794520547945206</v>
      </c>
      <c r="AJ1139" s="16">
        <f t="shared" si="70"/>
        <v>3.0027397260273974</v>
      </c>
      <c r="AK1139" s="19">
        <v>8.7499999999999994E-2</v>
      </c>
      <c r="AL1139" s="16">
        <f t="shared" si="69"/>
        <v>1.6794520547945206</v>
      </c>
      <c r="AM1139" s="16">
        <f t="shared" si="71"/>
        <v>3.0027397260273974</v>
      </c>
      <c r="AN1139" s="19">
        <v>8.7499999999999994E-2</v>
      </c>
      <c r="AO1139" t="s">
        <v>721</v>
      </c>
      <c r="AP1139" t="s">
        <v>722</v>
      </c>
      <c r="AQ1139" s="20">
        <v>46234</v>
      </c>
    </row>
    <row r="1140" spans="1:43" x14ac:dyDescent="0.3">
      <c r="A1140" t="s">
        <v>2638</v>
      </c>
      <c r="B1140" t="s">
        <v>2639</v>
      </c>
      <c r="C1140">
        <v>1</v>
      </c>
      <c r="D1140" t="s">
        <v>255</v>
      </c>
      <c r="E1140" t="s">
        <v>716</v>
      </c>
      <c r="F1140" t="s">
        <v>717</v>
      </c>
      <c r="G1140" t="s">
        <v>213</v>
      </c>
      <c r="H1140" t="s">
        <v>214</v>
      </c>
      <c r="I1140" t="s">
        <v>724</v>
      </c>
      <c r="J1140" t="s">
        <v>725</v>
      </c>
      <c r="K1140" t="s">
        <v>726</v>
      </c>
      <c r="L1140" t="s">
        <v>719</v>
      </c>
      <c r="M1140" t="s">
        <v>720</v>
      </c>
      <c r="N1140">
        <v>1</v>
      </c>
      <c r="O1140">
        <v>1</v>
      </c>
      <c r="P1140">
        <v>1</v>
      </c>
      <c r="Q1140">
        <v>1</v>
      </c>
      <c r="R1140">
        <v>1</v>
      </c>
      <c r="S1140">
        <v>1</v>
      </c>
      <c r="T1140">
        <v>0</v>
      </c>
      <c r="U1140">
        <v>0</v>
      </c>
      <c r="V1140">
        <v>0</v>
      </c>
      <c r="W1140" s="1">
        <v>812985.56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812985.56</v>
      </c>
      <c r="AF1140" s="17">
        <v>45751</v>
      </c>
      <c r="AG1140" s="17">
        <v>46847</v>
      </c>
      <c r="AH1140" s="1">
        <v>812985.56</v>
      </c>
      <c r="AI1140" s="16">
        <f t="shared" si="68"/>
        <v>1.6794520547945206</v>
      </c>
      <c r="AJ1140" s="16">
        <f t="shared" si="70"/>
        <v>3.0027397260273974</v>
      </c>
      <c r="AK1140" s="19">
        <v>4.9000000000000002E-2</v>
      </c>
      <c r="AL1140" s="16">
        <f t="shared" si="69"/>
        <v>1.6794520547945206</v>
      </c>
      <c r="AM1140" s="16">
        <f t="shared" si="71"/>
        <v>3.0027397260273974</v>
      </c>
      <c r="AN1140" s="19">
        <v>4.9000000000000002E-2</v>
      </c>
      <c r="AO1140" t="s">
        <v>721</v>
      </c>
      <c r="AP1140" t="s">
        <v>722</v>
      </c>
      <c r="AQ1140" s="20">
        <v>46234</v>
      </c>
    </row>
    <row r="1141" spans="1:43" x14ac:dyDescent="0.3">
      <c r="A1141" t="s">
        <v>2640</v>
      </c>
      <c r="B1141" t="s">
        <v>2641</v>
      </c>
      <c r="C1141">
        <v>1</v>
      </c>
      <c r="D1141" t="s">
        <v>255</v>
      </c>
      <c r="E1141" t="s">
        <v>716</v>
      </c>
      <c r="F1141" t="s">
        <v>717</v>
      </c>
      <c r="G1141" t="s">
        <v>213</v>
      </c>
      <c r="H1141" t="s">
        <v>214</v>
      </c>
      <c r="I1141" t="s">
        <v>724</v>
      </c>
      <c r="J1141" t="s">
        <v>725</v>
      </c>
      <c r="K1141" t="s">
        <v>726</v>
      </c>
      <c r="L1141" t="s">
        <v>719</v>
      </c>
      <c r="M1141" t="s">
        <v>720</v>
      </c>
      <c r="N1141">
        <v>1</v>
      </c>
      <c r="O1141">
        <v>1</v>
      </c>
      <c r="P1141">
        <v>1</v>
      </c>
      <c r="Q1141">
        <v>1</v>
      </c>
      <c r="R1141">
        <v>1</v>
      </c>
      <c r="S1141">
        <v>1</v>
      </c>
      <c r="T1141">
        <v>0</v>
      </c>
      <c r="U1141">
        <v>0</v>
      </c>
      <c r="V1141">
        <v>0</v>
      </c>
      <c r="W1141" s="1">
        <v>995823.58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995823.58</v>
      </c>
      <c r="AF1141" s="17">
        <v>45751</v>
      </c>
      <c r="AG1141" s="17">
        <v>47577</v>
      </c>
      <c r="AH1141" s="1">
        <v>995823.58</v>
      </c>
      <c r="AI1141" s="16">
        <f t="shared" si="68"/>
        <v>3.6794520547945204</v>
      </c>
      <c r="AJ1141" s="16">
        <f t="shared" si="70"/>
        <v>5.0027397260273974</v>
      </c>
      <c r="AK1141" s="19">
        <v>9.2499999999999999E-2</v>
      </c>
      <c r="AL1141" s="16">
        <f t="shared" si="69"/>
        <v>3.6794520547945204</v>
      </c>
      <c r="AM1141" s="16">
        <f t="shared" si="71"/>
        <v>5.0027397260273974</v>
      </c>
      <c r="AN1141" s="19">
        <v>9.2499999999999999E-2</v>
      </c>
      <c r="AO1141" t="s">
        <v>721</v>
      </c>
      <c r="AP1141" t="s">
        <v>722</v>
      </c>
      <c r="AQ1141" s="20">
        <v>46234</v>
      </c>
    </row>
    <row r="1142" spans="1:43" x14ac:dyDescent="0.3">
      <c r="A1142" t="s">
        <v>2642</v>
      </c>
      <c r="B1142" t="s">
        <v>2643</v>
      </c>
      <c r="C1142">
        <v>1</v>
      </c>
      <c r="D1142" t="s">
        <v>255</v>
      </c>
      <c r="E1142" t="s">
        <v>716</v>
      </c>
      <c r="F1142" t="s">
        <v>717</v>
      </c>
      <c r="G1142" t="s">
        <v>213</v>
      </c>
      <c r="H1142" t="s">
        <v>214</v>
      </c>
      <c r="I1142" t="s">
        <v>724</v>
      </c>
      <c r="J1142" t="s">
        <v>725</v>
      </c>
      <c r="K1142" t="s">
        <v>726</v>
      </c>
      <c r="L1142" t="s">
        <v>719</v>
      </c>
      <c r="M1142" t="s">
        <v>720</v>
      </c>
      <c r="N1142">
        <v>1</v>
      </c>
      <c r="O1142">
        <v>1</v>
      </c>
      <c r="P1142">
        <v>1</v>
      </c>
      <c r="Q1142">
        <v>1</v>
      </c>
      <c r="R1142">
        <v>1</v>
      </c>
      <c r="S1142">
        <v>1</v>
      </c>
      <c r="T1142">
        <v>0</v>
      </c>
      <c r="U1142">
        <v>0</v>
      </c>
      <c r="V1142">
        <v>0</v>
      </c>
      <c r="W1142" s="1">
        <v>1973743.71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1973743.71</v>
      </c>
      <c r="AF1142" s="17">
        <v>45751</v>
      </c>
      <c r="AG1142" s="17">
        <v>46847</v>
      </c>
      <c r="AH1142" s="1">
        <v>1973743.71</v>
      </c>
      <c r="AI1142" s="16">
        <f t="shared" si="68"/>
        <v>1.6794520547945206</v>
      </c>
      <c r="AJ1142" s="16">
        <f t="shared" si="70"/>
        <v>3.0027397260273974</v>
      </c>
      <c r="AK1142" s="19">
        <v>8.7499999999999994E-2</v>
      </c>
      <c r="AL1142" s="16">
        <f t="shared" si="69"/>
        <v>1.6794520547945206</v>
      </c>
      <c r="AM1142" s="16">
        <f t="shared" si="71"/>
        <v>3.0027397260273974</v>
      </c>
      <c r="AN1142" s="19">
        <v>8.7499999999999994E-2</v>
      </c>
      <c r="AO1142" t="s">
        <v>721</v>
      </c>
      <c r="AP1142" t="s">
        <v>722</v>
      </c>
      <c r="AQ1142" s="20">
        <v>46234</v>
      </c>
    </row>
    <row r="1143" spans="1:43" x14ac:dyDescent="0.3">
      <c r="A1143" t="s">
        <v>2644</v>
      </c>
      <c r="B1143" t="s">
        <v>2645</v>
      </c>
      <c r="C1143">
        <v>1</v>
      </c>
      <c r="D1143" t="s">
        <v>255</v>
      </c>
      <c r="E1143" t="s">
        <v>716</v>
      </c>
      <c r="F1143" t="s">
        <v>717</v>
      </c>
      <c r="G1143" t="s">
        <v>213</v>
      </c>
      <c r="H1143" t="s">
        <v>214</v>
      </c>
      <c r="I1143" t="s">
        <v>724</v>
      </c>
      <c r="J1143" t="s">
        <v>725</v>
      </c>
      <c r="K1143" t="s">
        <v>726</v>
      </c>
      <c r="L1143" t="s">
        <v>719</v>
      </c>
      <c r="M1143" t="s">
        <v>720</v>
      </c>
      <c r="N1143">
        <v>1</v>
      </c>
      <c r="O1143">
        <v>1</v>
      </c>
      <c r="P1143">
        <v>1</v>
      </c>
      <c r="Q1143">
        <v>1</v>
      </c>
      <c r="R1143">
        <v>1</v>
      </c>
      <c r="S1143">
        <v>1</v>
      </c>
      <c r="T1143">
        <v>0</v>
      </c>
      <c r="U1143">
        <v>0</v>
      </c>
      <c r="V1143">
        <v>0</v>
      </c>
      <c r="W1143" s="1">
        <v>1695580.53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1695580.53</v>
      </c>
      <c r="AF1143" s="17">
        <v>45751</v>
      </c>
      <c r="AG1143" s="17">
        <v>46847</v>
      </c>
      <c r="AH1143" s="1">
        <v>1695580.53</v>
      </c>
      <c r="AI1143" s="16">
        <f t="shared" si="68"/>
        <v>1.6794520547945206</v>
      </c>
      <c r="AJ1143" s="16">
        <f t="shared" si="70"/>
        <v>3.0027397260273974</v>
      </c>
      <c r="AK1143" s="19">
        <v>4.9000000000000002E-2</v>
      </c>
      <c r="AL1143" s="16">
        <f t="shared" si="69"/>
        <v>1.6794520547945206</v>
      </c>
      <c r="AM1143" s="16">
        <f t="shared" si="71"/>
        <v>3.0027397260273974</v>
      </c>
      <c r="AN1143" s="19">
        <v>4.9000000000000002E-2</v>
      </c>
      <c r="AO1143" t="s">
        <v>721</v>
      </c>
      <c r="AP1143" t="s">
        <v>722</v>
      </c>
      <c r="AQ1143" s="20">
        <v>46234</v>
      </c>
    </row>
    <row r="1144" spans="1:43" x14ac:dyDescent="0.3">
      <c r="A1144" t="s">
        <v>2646</v>
      </c>
      <c r="B1144" t="s">
        <v>2647</v>
      </c>
      <c r="C1144">
        <v>1</v>
      </c>
      <c r="D1144" t="s">
        <v>255</v>
      </c>
      <c r="E1144" t="s">
        <v>716</v>
      </c>
      <c r="F1144" t="s">
        <v>717</v>
      </c>
      <c r="G1144" t="s">
        <v>213</v>
      </c>
      <c r="H1144" t="s">
        <v>214</v>
      </c>
      <c r="I1144" t="s">
        <v>724</v>
      </c>
      <c r="J1144" t="s">
        <v>725</v>
      </c>
      <c r="K1144" t="s">
        <v>726</v>
      </c>
      <c r="L1144" t="s">
        <v>719</v>
      </c>
      <c r="M1144" t="s">
        <v>720</v>
      </c>
      <c r="N1144">
        <v>1</v>
      </c>
      <c r="O1144">
        <v>1</v>
      </c>
      <c r="P1144">
        <v>1</v>
      </c>
      <c r="Q1144">
        <v>1</v>
      </c>
      <c r="R1144">
        <v>1</v>
      </c>
      <c r="S1144">
        <v>1</v>
      </c>
      <c r="T1144">
        <v>0</v>
      </c>
      <c r="U1144">
        <v>0</v>
      </c>
      <c r="V1144">
        <v>0</v>
      </c>
      <c r="W1144" s="1">
        <v>1496200.28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1496200.28</v>
      </c>
      <c r="AF1144" s="17">
        <v>45751</v>
      </c>
      <c r="AG1144" s="17">
        <v>46847</v>
      </c>
      <c r="AH1144" s="1">
        <v>1496200.28</v>
      </c>
      <c r="AI1144" s="16">
        <f t="shared" si="68"/>
        <v>1.6794520547945206</v>
      </c>
      <c r="AJ1144" s="16">
        <f t="shared" si="70"/>
        <v>3.0027397260273974</v>
      </c>
      <c r="AK1144" s="19">
        <v>4.9000000000000002E-2</v>
      </c>
      <c r="AL1144" s="16">
        <f t="shared" si="69"/>
        <v>1.6794520547945206</v>
      </c>
      <c r="AM1144" s="16">
        <f t="shared" si="71"/>
        <v>3.0027397260273974</v>
      </c>
      <c r="AN1144" s="19">
        <v>4.9000000000000002E-2</v>
      </c>
      <c r="AO1144" t="s">
        <v>721</v>
      </c>
      <c r="AP1144" t="s">
        <v>722</v>
      </c>
      <c r="AQ1144" s="20">
        <v>46234</v>
      </c>
    </row>
    <row r="1145" spans="1:43" x14ac:dyDescent="0.3">
      <c r="A1145" t="s">
        <v>2648</v>
      </c>
      <c r="B1145" t="s">
        <v>2649</v>
      </c>
      <c r="C1145">
        <v>1</v>
      </c>
      <c r="D1145" t="s">
        <v>255</v>
      </c>
      <c r="E1145" t="s">
        <v>716</v>
      </c>
      <c r="F1145" t="s">
        <v>717</v>
      </c>
      <c r="G1145" t="s">
        <v>213</v>
      </c>
      <c r="H1145" t="s">
        <v>214</v>
      </c>
      <c r="I1145" t="s">
        <v>724</v>
      </c>
      <c r="J1145" t="s">
        <v>725</v>
      </c>
      <c r="K1145" t="s">
        <v>726</v>
      </c>
      <c r="L1145" t="s">
        <v>719</v>
      </c>
      <c r="M1145" t="s">
        <v>720</v>
      </c>
      <c r="N1145">
        <v>1</v>
      </c>
      <c r="O1145">
        <v>1</v>
      </c>
      <c r="P1145">
        <v>1</v>
      </c>
      <c r="Q1145">
        <v>1</v>
      </c>
      <c r="R1145">
        <v>1</v>
      </c>
      <c r="S1145">
        <v>1</v>
      </c>
      <c r="T1145">
        <v>0</v>
      </c>
      <c r="U1145">
        <v>0</v>
      </c>
      <c r="V1145">
        <v>0</v>
      </c>
      <c r="W1145" s="1">
        <v>997374.14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997374.14</v>
      </c>
      <c r="AF1145" s="17">
        <v>45751</v>
      </c>
      <c r="AG1145" s="17">
        <v>47577</v>
      </c>
      <c r="AH1145" s="1">
        <v>997374.14</v>
      </c>
      <c r="AI1145" s="16">
        <f t="shared" si="68"/>
        <v>3.6794520547945204</v>
      </c>
      <c r="AJ1145" s="16">
        <f t="shared" si="70"/>
        <v>5.0027397260273974</v>
      </c>
      <c r="AK1145" s="19">
        <v>4.9000000000000002E-2</v>
      </c>
      <c r="AL1145" s="16">
        <f t="shared" si="69"/>
        <v>3.6794520547945204</v>
      </c>
      <c r="AM1145" s="16">
        <f t="shared" si="71"/>
        <v>5.0027397260273974</v>
      </c>
      <c r="AN1145" s="19">
        <v>4.9000000000000002E-2</v>
      </c>
      <c r="AO1145" t="s">
        <v>721</v>
      </c>
      <c r="AP1145" t="s">
        <v>722</v>
      </c>
      <c r="AQ1145" s="20">
        <v>46234</v>
      </c>
    </row>
    <row r="1146" spans="1:43" x14ac:dyDescent="0.3">
      <c r="A1146" t="s">
        <v>2650</v>
      </c>
      <c r="B1146" t="s">
        <v>2651</v>
      </c>
      <c r="C1146">
        <v>1</v>
      </c>
      <c r="D1146" t="s">
        <v>255</v>
      </c>
      <c r="E1146" t="s">
        <v>716</v>
      </c>
      <c r="F1146" t="s">
        <v>717</v>
      </c>
      <c r="G1146" t="s">
        <v>213</v>
      </c>
      <c r="H1146" t="s">
        <v>214</v>
      </c>
      <c r="I1146" t="s">
        <v>724</v>
      </c>
      <c r="J1146" t="s">
        <v>725</v>
      </c>
      <c r="K1146" t="s">
        <v>726</v>
      </c>
      <c r="L1146" t="s">
        <v>719</v>
      </c>
      <c r="M1146" t="s">
        <v>720</v>
      </c>
      <c r="N1146">
        <v>1</v>
      </c>
      <c r="O1146">
        <v>1</v>
      </c>
      <c r="P1146">
        <v>1</v>
      </c>
      <c r="Q1146">
        <v>1</v>
      </c>
      <c r="R1146">
        <v>1</v>
      </c>
      <c r="S1146">
        <v>1</v>
      </c>
      <c r="T1146">
        <v>0</v>
      </c>
      <c r="U1146">
        <v>0</v>
      </c>
      <c r="V1146">
        <v>0</v>
      </c>
      <c r="W1146" s="1">
        <v>404160.73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404160.73</v>
      </c>
      <c r="AF1146" s="17">
        <v>45751</v>
      </c>
      <c r="AG1146" s="17">
        <v>46847</v>
      </c>
      <c r="AH1146" s="1">
        <v>404160.73</v>
      </c>
      <c r="AI1146" s="16">
        <f t="shared" si="68"/>
        <v>1.6794520547945206</v>
      </c>
      <c r="AJ1146" s="16">
        <f t="shared" si="70"/>
        <v>3.0027397260273974</v>
      </c>
      <c r="AK1146" s="19">
        <v>8.7499999999999994E-2</v>
      </c>
      <c r="AL1146" s="16">
        <f t="shared" si="69"/>
        <v>1.6794520547945206</v>
      </c>
      <c r="AM1146" s="16">
        <f t="shared" si="71"/>
        <v>3.0027397260273974</v>
      </c>
      <c r="AN1146" s="19">
        <v>8.7499999999999994E-2</v>
      </c>
      <c r="AO1146" t="s">
        <v>721</v>
      </c>
      <c r="AP1146" t="s">
        <v>722</v>
      </c>
      <c r="AQ1146" s="20">
        <v>46234</v>
      </c>
    </row>
    <row r="1147" spans="1:43" x14ac:dyDescent="0.3">
      <c r="A1147" t="s">
        <v>2652</v>
      </c>
      <c r="B1147" t="s">
        <v>2653</v>
      </c>
      <c r="C1147">
        <v>1</v>
      </c>
      <c r="D1147" t="s">
        <v>255</v>
      </c>
      <c r="E1147" t="s">
        <v>716</v>
      </c>
      <c r="F1147" t="s">
        <v>717</v>
      </c>
      <c r="G1147" t="s">
        <v>223</v>
      </c>
      <c r="H1147" t="s">
        <v>218</v>
      </c>
      <c r="I1147" t="s">
        <v>210</v>
      </c>
      <c r="J1147" t="s">
        <v>718</v>
      </c>
      <c r="K1147" t="s">
        <v>223</v>
      </c>
      <c r="L1147" t="s">
        <v>719</v>
      </c>
      <c r="M1147" t="s">
        <v>720</v>
      </c>
      <c r="N1147">
        <v>1</v>
      </c>
      <c r="O1147">
        <v>1</v>
      </c>
      <c r="P1147">
        <v>1</v>
      </c>
      <c r="Q1147">
        <v>0</v>
      </c>
      <c r="R1147">
        <v>0</v>
      </c>
      <c r="S1147">
        <v>1</v>
      </c>
      <c r="T1147">
        <v>1</v>
      </c>
      <c r="U1147">
        <v>1</v>
      </c>
      <c r="V1147">
        <v>0</v>
      </c>
      <c r="W1147" s="1">
        <v>21933788.399999999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21933788.399999999</v>
      </c>
      <c r="AF1147" s="17">
        <v>45751</v>
      </c>
      <c r="AG1147" s="17">
        <v>47577</v>
      </c>
      <c r="AH1147" s="1">
        <v>21933788.399999999</v>
      </c>
      <c r="AI1147" s="16">
        <f t="shared" si="68"/>
        <v>3.6794520547945204</v>
      </c>
      <c r="AJ1147" s="16">
        <f t="shared" si="70"/>
        <v>5.0027397260273974</v>
      </c>
      <c r="AK1147" s="19">
        <v>4.9000000000000002E-2</v>
      </c>
      <c r="AL1147" s="16">
        <f t="shared" si="69"/>
        <v>3.6794520547945204</v>
      </c>
      <c r="AM1147" s="16">
        <f t="shared" si="71"/>
        <v>5.0027397260273974</v>
      </c>
      <c r="AN1147" s="19">
        <v>4.9000000000000002E-2</v>
      </c>
      <c r="AO1147" t="s">
        <v>721</v>
      </c>
      <c r="AP1147" t="s">
        <v>722</v>
      </c>
      <c r="AQ1147" s="20">
        <v>46234</v>
      </c>
    </row>
    <row r="1148" spans="1:43" x14ac:dyDescent="0.3">
      <c r="A1148" t="s">
        <v>2654</v>
      </c>
      <c r="B1148" t="s">
        <v>2655</v>
      </c>
      <c r="C1148">
        <v>1</v>
      </c>
      <c r="D1148" t="s">
        <v>255</v>
      </c>
      <c r="E1148" t="s">
        <v>716</v>
      </c>
      <c r="F1148" t="s">
        <v>717</v>
      </c>
      <c r="G1148" t="s">
        <v>203</v>
      </c>
      <c r="H1148" t="s">
        <v>218</v>
      </c>
      <c r="I1148" t="s">
        <v>210</v>
      </c>
      <c r="J1148" t="s">
        <v>718</v>
      </c>
      <c r="K1148" t="s">
        <v>755</v>
      </c>
      <c r="L1148" t="s">
        <v>719</v>
      </c>
      <c r="M1148" t="s">
        <v>720</v>
      </c>
      <c r="N1148">
        <v>1</v>
      </c>
      <c r="O1148">
        <v>1</v>
      </c>
      <c r="P1148">
        <v>1</v>
      </c>
      <c r="Q1148">
        <v>0</v>
      </c>
      <c r="R1148">
        <v>0</v>
      </c>
      <c r="S1148">
        <v>1</v>
      </c>
      <c r="T1148">
        <v>1</v>
      </c>
      <c r="U1148">
        <v>1</v>
      </c>
      <c r="V1148">
        <v>0</v>
      </c>
      <c r="W1148" s="1">
        <v>100000000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100000000</v>
      </c>
      <c r="AF1148" s="17">
        <v>45751</v>
      </c>
      <c r="AG1148" s="17">
        <v>47577</v>
      </c>
      <c r="AH1148" s="1">
        <v>100000000</v>
      </c>
      <c r="AI1148" s="16">
        <f t="shared" si="68"/>
        <v>3.6794520547945204</v>
      </c>
      <c r="AJ1148" s="16">
        <f t="shared" si="70"/>
        <v>5.0027397260273974</v>
      </c>
      <c r="AK1148" s="19">
        <v>9.2499999999999999E-2</v>
      </c>
      <c r="AL1148" s="16">
        <f t="shared" si="69"/>
        <v>3.6794520547945204</v>
      </c>
      <c r="AM1148" s="16">
        <f t="shared" si="71"/>
        <v>5.0027397260273974</v>
      </c>
      <c r="AN1148" s="19">
        <v>9.2499999999999999E-2</v>
      </c>
      <c r="AO1148" t="s">
        <v>721</v>
      </c>
      <c r="AP1148" t="s">
        <v>722</v>
      </c>
      <c r="AQ1148" s="20">
        <v>46234</v>
      </c>
    </row>
    <row r="1149" spans="1:43" x14ac:dyDescent="0.3">
      <c r="A1149" t="s">
        <v>2656</v>
      </c>
      <c r="B1149" t="s">
        <v>2657</v>
      </c>
      <c r="C1149">
        <v>2</v>
      </c>
      <c r="D1149" t="s">
        <v>255</v>
      </c>
      <c r="E1149" t="s">
        <v>716</v>
      </c>
      <c r="F1149" t="s">
        <v>717</v>
      </c>
      <c r="G1149" t="s">
        <v>215</v>
      </c>
      <c r="H1149" t="s">
        <v>214</v>
      </c>
      <c r="I1149" t="s">
        <v>832</v>
      </c>
      <c r="J1149" t="s">
        <v>725</v>
      </c>
      <c r="K1149" t="s">
        <v>833</v>
      </c>
      <c r="L1149" t="s">
        <v>719</v>
      </c>
      <c r="M1149" t="s">
        <v>720</v>
      </c>
      <c r="N1149">
        <v>1</v>
      </c>
      <c r="O1149">
        <v>1</v>
      </c>
      <c r="P1149">
        <v>1</v>
      </c>
      <c r="Q1149">
        <v>1</v>
      </c>
      <c r="R1149">
        <v>1</v>
      </c>
      <c r="S1149">
        <v>1</v>
      </c>
      <c r="T1149">
        <v>0</v>
      </c>
      <c r="U1149">
        <v>0</v>
      </c>
      <c r="V1149">
        <v>0</v>
      </c>
      <c r="W1149" s="1">
        <v>1582822.5</v>
      </c>
      <c r="X1149" s="1">
        <v>0</v>
      </c>
      <c r="Y1149" s="1">
        <v>0</v>
      </c>
      <c r="Z1149" s="1">
        <v>6792.95</v>
      </c>
      <c r="AA1149" s="1">
        <v>0</v>
      </c>
      <c r="AB1149" s="1">
        <v>0</v>
      </c>
      <c r="AC1149" s="1">
        <v>0</v>
      </c>
      <c r="AD1149" s="1">
        <v>0</v>
      </c>
      <c r="AE1149" s="1">
        <v>1582822.5</v>
      </c>
      <c r="AF1149" s="17">
        <v>45775</v>
      </c>
      <c r="AG1149" s="17">
        <v>46505</v>
      </c>
      <c r="AH1149" s="1">
        <v>1582822.5</v>
      </c>
      <c r="AI1149" s="16">
        <f t="shared" si="68"/>
        <v>0.74246575342465748</v>
      </c>
      <c r="AJ1149" s="16">
        <f t="shared" si="70"/>
        <v>2</v>
      </c>
      <c r="AK1149" s="19">
        <v>5.1499999999999997E-2</v>
      </c>
      <c r="AL1149" s="16">
        <f t="shared" si="69"/>
        <v>0.74246575342465748</v>
      </c>
      <c r="AM1149" s="16">
        <f t="shared" si="71"/>
        <v>2</v>
      </c>
      <c r="AN1149" s="19">
        <v>5.1499999999999997E-2</v>
      </c>
      <c r="AO1149" t="s">
        <v>721</v>
      </c>
      <c r="AP1149" t="s">
        <v>722</v>
      </c>
      <c r="AQ1149" s="20">
        <v>46234</v>
      </c>
    </row>
    <row r="1150" spans="1:43" x14ac:dyDescent="0.3">
      <c r="A1150" t="s">
        <v>2658</v>
      </c>
      <c r="B1150" t="s">
        <v>2657</v>
      </c>
      <c r="C1150">
        <v>3</v>
      </c>
      <c r="D1150" t="s">
        <v>255</v>
      </c>
      <c r="E1150" t="s">
        <v>716</v>
      </c>
      <c r="F1150" t="s">
        <v>717</v>
      </c>
      <c r="G1150" t="s">
        <v>215</v>
      </c>
      <c r="H1150" t="s">
        <v>214</v>
      </c>
      <c r="I1150" t="s">
        <v>832</v>
      </c>
      <c r="J1150" t="s">
        <v>725</v>
      </c>
      <c r="K1150" t="s">
        <v>833</v>
      </c>
      <c r="L1150" t="s">
        <v>719</v>
      </c>
      <c r="M1150" t="s">
        <v>720</v>
      </c>
      <c r="N1150">
        <v>1</v>
      </c>
      <c r="O1150">
        <v>1</v>
      </c>
      <c r="P1150">
        <v>1</v>
      </c>
      <c r="Q1150">
        <v>1</v>
      </c>
      <c r="R1150">
        <v>1</v>
      </c>
      <c r="S1150">
        <v>1</v>
      </c>
      <c r="T1150">
        <v>0</v>
      </c>
      <c r="U1150">
        <v>0</v>
      </c>
      <c r="V1150">
        <v>0</v>
      </c>
      <c r="W1150" s="1">
        <v>2009097.5</v>
      </c>
      <c r="X1150" s="1">
        <v>0</v>
      </c>
      <c r="Y1150" s="1">
        <v>0</v>
      </c>
      <c r="Z1150" s="1">
        <v>10564.5</v>
      </c>
      <c r="AA1150" s="1">
        <v>0</v>
      </c>
      <c r="AB1150" s="1">
        <v>0</v>
      </c>
      <c r="AC1150" s="1">
        <v>0</v>
      </c>
      <c r="AD1150" s="1">
        <v>0</v>
      </c>
      <c r="AE1150" s="1">
        <v>2009097.5</v>
      </c>
      <c r="AF1150" s="17">
        <v>45775</v>
      </c>
      <c r="AG1150" s="17">
        <v>46871</v>
      </c>
      <c r="AH1150" s="1">
        <v>2009097.5</v>
      </c>
      <c r="AI1150" s="16">
        <f t="shared" si="68"/>
        <v>1.7452054794520548</v>
      </c>
      <c r="AJ1150" s="16">
        <f t="shared" si="70"/>
        <v>3.0027397260273974</v>
      </c>
      <c r="AK1150" s="19">
        <v>6.3100000000000003E-2</v>
      </c>
      <c r="AL1150" s="16">
        <f t="shared" si="69"/>
        <v>1.7452054794520548</v>
      </c>
      <c r="AM1150" s="16">
        <f t="shared" si="71"/>
        <v>3.0027397260273974</v>
      </c>
      <c r="AN1150" s="19">
        <v>6.3100000000000003E-2</v>
      </c>
      <c r="AO1150" t="s">
        <v>721</v>
      </c>
      <c r="AP1150" t="s">
        <v>722</v>
      </c>
      <c r="AQ1150" s="20">
        <v>46234</v>
      </c>
    </row>
    <row r="1151" spans="1:43" x14ac:dyDescent="0.3">
      <c r="A1151" t="s">
        <v>2659</v>
      </c>
      <c r="B1151" t="s">
        <v>2657</v>
      </c>
      <c r="C1151">
        <v>4</v>
      </c>
      <c r="D1151" t="s">
        <v>255</v>
      </c>
      <c r="E1151" t="s">
        <v>716</v>
      </c>
      <c r="F1151" t="s">
        <v>717</v>
      </c>
      <c r="G1151" t="s">
        <v>215</v>
      </c>
      <c r="H1151" t="s">
        <v>214</v>
      </c>
      <c r="I1151" t="s">
        <v>832</v>
      </c>
      <c r="J1151" t="s">
        <v>725</v>
      </c>
      <c r="K1151" t="s">
        <v>833</v>
      </c>
      <c r="L1151" t="s">
        <v>719</v>
      </c>
      <c r="M1151" t="s">
        <v>720</v>
      </c>
      <c r="N1151">
        <v>1</v>
      </c>
      <c r="O1151">
        <v>1</v>
      </c>
      <c r="P1151">
        <v>1</v>
      </c>
      <c r="Q1151">
        <v>1</v>
      </c>
      <c r="R1151">
        <v>1</v>
      </c>
      <c r="S1151">
        <v>1</v>
      </c>
      <c r="T1151">
        <v>0</v>
      </c>
      <c r="U1151">
        <v>0</v>
      </c>
      <c r="V1151">
        <v>0</v>
      </c>
      <c r="W1151" s="1">
        <v>3080095</v>
      </c>
      <c r="X1151" s="1">
        <v>0</v>
      </c>
      <c r="Y1151" s="1">
        <v>0</v>
      </c>
      <c r="Z1151" s="1">
        <v>17505.21</v>
      </c>
      <c r="AA1151" s="1">
        <v>0</v>
      </c>
      <c r="AB1151" s="1">
        <v>0</v>
      </c>
      <c r="AC1151" s="1">
        <v>0</v>
      </c>
      <c r="AD1151" s="1">
        <v>0</v>
      </c>
      <c r="AE1151" s="1">
        <v>3080095</v>
      </c>
      <c r="AF1151" s="17">
        <v>45775</v>
      </c>
      <c r="AG1151" s="17">
        <v>47236</v>
      </c>
      <c r="AH1151" s="1">
        <v>3080095</v>
      </c>
      <c r="AI1151" s="16">
        <f t="shared" si="68"/>
        <v>2.7452054794520548</v>
      </c>
      <c r="AJ1151" s="16">
        <f t="shared" si="70"/>
        <v>4.0027397260273974</v>
      </c>
      <c r="AK1151" s="19">
        <v>6.8199999999999997E-2</v>
      </c>
      <c r="AL1151" s="16">
        <f t="shared" si="69"/>
        <v>2.7452054794520548</v>
      </c>
      <c r="AM1151" s="16">
        <f t="shared" si="71"/>
        <v>4.0027397260273974</v>
      </c>
      <c r="AN1151" s="19">
        <v>6.8199999999999997E-2</v>
      </c>
      <c r="AO1151" t="s">
        <v>721</v>
      </c>
      <c r="AP1151" t="s">
        <v>722</v>
      </c>
      <c r="AQ1151" s="20">
        <v>46234</v>
      </c>
    </row>
    <row r="1152" spans="1:43" x14ac:dyDescent="0.3">
      <c r="A1152" t="s">
        <v>2660</v>
      </c>
      <c r="B1152" t="s">
        <v>2657</v>
      </c>
      <c r="C1152">
        <v>5</v>
      </c>
      <c r="D1152" t="s">
        <v>255</v>
      </c>
      <c r="E1152" t="s">
        <v>716</v>
      </c>
      <c r="F1152" t="s">
        <v>717</v>
      </c>
      <c r="G1152" t="s">
        <v>215</v>
      </c>
      <c r="H1152" t="s">
        <v>214</v>
      </c>
      <c r="I1152" t="s">
        <v>832</v>
      </c>
      <c r="J1152" t="s">
        <v>725</v>
      </c>
      <c r="K1152" t="s">
        <v>833</v>
      </c>
      <c r="L1152" t="s">
        <v>719</v>
      </c>
      <c r="M1152" t="s">
        <v>720</v>
      </c>
      <c r="N1152">
        <v>1</v>
      </c>
      <c r="O1152">
        <v>1</v>
      </c>
      <c r="P1152">
        <v>1</v>
      </c>
      <c r="Q1152">
        <v>1</v>
      </c>
      <c r="R1152">
        <v>1</v>
      </c>
      <c r="S1152">
        <v>1</v>
      </c>
      <c r="T1152">
        <v>0</v>
      </c>
      <c r="U1152">
        <v>0</v>
      </c>
      <c r="V1152">
        <v>0</v>
      </c>
      <c r="W1152" s="1">
        <v>35552367.5</v>
      </c>
      <c r="X1152" s="1">
        <v>0</v>
      </c>
      <c r="Y1152" s="1">
        <v>0</v>
      </c>
      <c r="Z1152" s="1">
        <v>211240.32000000001</v>
      </c>
      <c r="AA1152" s="1">
        <v>0</v>
      </c>
      <c r="AB1152" s="1">
        <v>0</v>
      </c>
      <c r="AC1152" s="1">
        <v>0</v>
      </c>
      <c r="AD1152" s="1">
        <v>0</v>
      </c>
      <c r="AE1152" s="1">
        <v>35552367.5</v>
      </c>
      <c r="AF1152" s="17">
        <v>45775</v>
      </c>
      <c r="AG1152" s="17">
        <v>47601</v>
      </c>
      <c r="AH1152" s="1">
        <v>35552367.5</v>
      </c>
      <c r="AI1152" s="16">
        <f t="shared" si="68"/>
        <v>3.7452054794520548</v>
      </c>
      <c r="AJ1152" s="16">
        <f t="shared" si="70"/>
        <v>5.0027397260273974</v>
      </c>
      <c r="AK1152" s="19">
        <v>7.1300000000000002E-2</v>
      </c>
      <c r="AL1152" s="16">
        <f t="shared" si="69"/>
        <v>3.7452054794520548</v>
      </c>
      <c r="AM1152" s="16">
        <f t="shared" si="71"/>
        <v>5.0027397260273974</v>
      </c>
      <c r="AN1152" s="19">
        <v>7.1300000000000002E-2</v>
      </c>
      <c r="AO1152" t="s">
        <v>721</v>
      </c>
      <c r="AP1152" t="s">
        <v>722</v>
      </c>
      <c r="AQ1152" s="20">
        <v>46234</v>
      </c>
    </row>
    <row r="1153" spans="1:43" x14ac:dyDescent="0.3">
      <c r="A1153" t="s">
        <v>2661</v>
      </c>
      <c r="B1153" t="s">
        <v>2657</v>
      </c>
      <c r="C1153">
        <v>6</v>
      </c>
      <c r="D1153" t="s">
        <v>255</v>
      </c>
      <c r="E1153" t="s">
        <v>716</v>
      </c>
      <c r="F1153" t="s">
        <v>717</v>
      </c>
      <c r="G1153" t="s">
        <v>215</v>
      </c>
      <c r="H1153" t="s">
        <v>214</v>
      </c>
      <c r="I1153" t="s">
        <v>832</v>
      </c>
      <c r="J1153" t="s">
        <v>725</v>
      </c>
      <c r="K1153" t="s">
        <v>833</v>
      </c>
      <c r="L1153" t="s">
        <v>719</v>
      </c>
      <c r="M1153" t="s">
        <v>720</v>
      </c>
      <c r="N1153">
        <v>1</v>
      </c>
      <c r="O1153">
        <v>1</v>
      </c>
      <c r="P1153">
        <v>1</v>
      </c>
      <c r="Q1153">
        <v>1</v>
      </c>
      <c r="R1153">
        <v>1</v>
      </c>
      <c r="S1153">
        <v>1</v>
      </c>
      <c r="T1153">
        <v>0</v>
      </c>
      <c r="U1153">
        <v>0</v>
      </c>
      <c r="V1153">
        <v>0</v>
      </c>
      <c r="W1153" s="1">
        <v>899307.5</v>
      </c>
      <c r="X1153" s="1">
        <v>0</v>
      </c>
      <c r="Y1153" s="1">
        <v>0</v>
      </c>
      <c r="Z1153" s="1">
        <v>5508.26</v>
      </c>
      <c r="AA1153" s="1">
        <v>0</v>
      </c>
      <c r="AB1153" s="1">
        <v>0</v>
      </c>
      <c r="AC1153" s="1">
        <v>0</v>
      </c>
      <c r="AD1153" s="1">
        <v>0</v>
      </c>
      <c r="AE1153" s="1">
        <v>899307.5</v>
      </c>
      <c r="AF1153" s="17">
        <v>45775</v>
      </c>
      <c r="AG1153" s="17">
        <v>47966</v>
      </c>
      <c r="AH1153" s="1">
        <v>899307.5</v>
      </c>
      <c r="AI1153" s="16">
        <f t="shared" si="68"/>
        <v>4.7452054794520544</v>
      </c>
      <c r="AJ1153" s="16">
        <f t="shared" si="70"/>
        <v>6.0027397260273974</v>
      </c>
      <c r="AK1153" s="19">
        <v>7.3499999999999996E-2</v>
      </c>
      <c r="AL1153" s="16">
        <f t="shared" si="69"/>
        <v>4.7452054794520544</v>
      </c>
      <c r="AM1153" s="16">
        <f t="shared" si="71"/>
        <v>6.0027397260273974</v>
      </c>
      <c r="AN1153" s="19">
        <v>7.3499999999999996E-2</v>
      </c>
      <c r="AO1153" t="s">
        <v>721</v>
      </c>
      <c r="AP1153" t="s">
        <v>722</v>
      </c>
      <c r="AQ1153" s="20">
        <v>46234</v>
      </c>
    </row>
    <row r="1154" spans="1:43" x14ac:dyDescent="0.3">
      <c r="A1154" t="s">
        <v>2662</v>
      </c>
      <c r="B1154" t="s">
        <v>2657</v>
      </c>
      <c r="C1154">
        <v>7</v>
      </c>
      <c r="D1154" t="s">
        <v>255</v>
      </c>
      <c r="E1154" t="s">
        <v>716</v>
      </c>
      <c r="F1154" t="s">
        <v>717</v>
      </c>
      <c r="G1154" t="s">
        <v>215</v>
      </c>
      <c r="H1154" t="s">
        <v>214</v>
      </c>
      <c r="I1154" t="s">
        <v>832</v>
      </c>
      <c r="J1154" t="s">
        <v>725</v>
      </c>
      <c r="K1154" t="s">
        <v>833</v>
      </c>
      <c r="L1154" t="s">
        <v>719</v>
      </c>
      <c r="M1154" t="s">
        <v>720</v>
      </c>
      <c r="N1154">
        <v>1</v>
      </c>
      <c r="O1154">
        <v>1</v>
      </c>
      <c r="P1154">
        <v>1</v>
      </c>
      <c r="Q1154">
        <v>1</v>
      </c>
      <c r="R1154">
        <v>1</v>
      </c>
      <c r="S1154">
        <v>1</v>
      </c>
      <c r="T1154">
        <v>0</v>
      </c>
      <c r="U1154">
        <v>0</v>
      </c>
      <c r="V1154">
        <v>0</v>
      </c>
      <c r="W1154" s="1">
        <v>277005</v>
      </c>
      <c r="X1154" s="1">
        <v>0</v>
      </c>
      <c r="Y1154" s="1">
        <v>0</v>
      </c>
      <c r="Z1154" s="1">
        <v>1740.51</v>
      </c>
      <c r="AA1154" s="1">
        <v>0</v>
      </c>
      <c r="AB1154" s="1">
        <v>0</v>
      </c>
      <c r="AC1154" s="1">
        <v>0</v>
      </c>
      <c r="AD1154" s="1">
        <v>0</v>
      </c>
      <c r="AE1154" s="1">
        <v>277005</v>
      </c>
      <c r="AF1154" s="17">
        <v>45775</v>
      </c>
      <c r="AG1154" s="17">
        <v>48332</v>
      </c>
      <c r="AH1154" s="1">
        <v>277005</v>
      </c>
      <c r="AI1154" s="16">
        <f t="shared" si="68"/>
        <v>5.7479452054794518</v>
      </c>
      <c r="AJ1154" s="16">
        <f t="shared" si="70"/>
        <v>7.0054794520547947</v>
      </c>
      <c r="AK1154" s="19">
        <v>7.5399999999999995E-2</v>
      </c>
      <c r="AL1154" s="16">
        <f t="shared" si="69"/>
        <v>5.7479452054794518</v>
      </c>
      <c r="AM1154" s="16">
        <f t="shared" si="71"/>
        <v>7.0054794520547947</v>
      </c>
      <c r="AN1154" s="19">
        <v>7.5399999999999995E-2</v>
      </c>
      <c r="AO1154" t="s">
        <v>721</v>
      </c>
      <c r="AP1154" t="s">
        <v>722</v>
      </c>
      <c r="AQ1154" s="20">
        <v>46234</v>
      </c>
    </row>
    <row r="1155" spans="1:43" x14ac:dyDescent="0.3">
      <c r="A1155" t="s">
        <v>2663</v>
      </c>
      <c r="B1155" t="s">
        <v>2657</v>
      </c>
      <c r="C1155">
        <v>8</v>
      </c>
      <c r="D1155" t="s">
        <v>255</v>
      </c>
      <c r="E1155" t="s">
        <v>716</v>
      </c>
      <c r="F1155" t="s">
        <v>717</v>
      </c>
      <c r="G1155" t="s">
        <v>215</v>
      </c>
      <c r="H1155" t="s">
        <v>214</v>
      </c>
      <c r="I1155" t="s">
        <v>832</v>
      </c>
      <c r="J1155" t="s">
        <v>725</v>
      </c>
      <c r="K1155" t="s">
        <v>833</v>
      </c>
      <c r="L1155" t="s">
        <v>719</v>
      </c>
      <c r="M1155" t="s">
        <v>720</v>
      </c>
      <c r="N1155">
        <v>1</v>
      </c>
      <c r="O1155">
        <v>1</v>
      </c>
      <c r="P1155">
        <v>1</v>
      </c>
      <c r="Q1155">
        <v>1</v>
      </c>
      <c r="R1155">
        <v>1</v>
      </c>
      <c r="S1155">
        <v>1</v>
      </c>
      <c r="T1155">
        <v>0</v>
      </c>
      <c r="U1155">
        <v>0</v>
      </c>
      <c r="V1155">
        <v>0</v>
      </c>
      <c r="W1155" s="1">
        <v>106200</v>
      </c>
      <c r="X1155" s="1">
        <v>0</v>
      </c>
      <c r="Y1155" s="1">
        <v>0</v>
      </c>
      <c r="Z1155" s="1">
        <v>683.22</v>
      </c>
      <c r="AA1155" s="1">
        <v>0</v>
      </c>
      <c r="AB1155" s="1">
        <v>0</v>
      </c>
      <c r="AC1155" s="1">
        <v>0</v>
      </c>
      <c r="AD1155" s="1">
        <v>0</v>
      </c>
      <c r="AE1155" s="1">
        <v>106200</v>
      </c>
      <c r="AF1155" s="17">
        <v>45775</v>
      </c>
      <c r="AG1155" s="17">
        <v>48697</v>
      </c>
      <c r="AH1155" s="1">
        <v>106200</v>
      </c>
      <c r="AI1155" s="16">
        <f t="shared" ref="AI1155:AI1218" si="72">(AG1155-AQ1155)/365</f>
        <v>6.7479452054794518</v>
      </c>
      <c r="AJ1155" s="16">
        <f t="shared" si="70"/>
        <v>8.0054794520547947</v>
      </c>
      <c r="AK1155" s="19">
        <v>7.7200000000000005E-2</v>
      </c>
      <c r="AL1155" s="16">
        <f t="shared" ref="AL1155:AL1218" si="73">(AG1155-AQ1155)/365</f>
        <v>6.7479452054794518</v>
      </c>
      <c r="AM1155" s="16">
        <f t="shared" si="71"/>
        <v>8.0054794520547947</v>
      </c>
      <c r="AN1155" s="19">
        <v>7.7200000000000005E-2</v>
      </c>
      <c r="AO1155" t="s">
        <v>721</v>
      </c>
      <c r="AP1155" t="s">
        <v>722</v>
      </c>
      <c r="AQ1155" s="20">
        <v>46234</v>
      </c>
    </row>
    <row r="1156" spans="1:43" x14ac:dyDescent="0.3">
      <c r="A1156" t="s">
        <v>2664</v>
      </c>
      <c r="B1156" t="s">
        <v>2665</v>
      </c>
      <c r="C1156">
        <v>1</v>
      </c>
      <c r="D1156" t="s">
        <v>255</v>
      </c>
      <c r="E1156" t="s">
        <v>716</v>
      </c>
      <c r="F1156" t="s">
        <v>717</v>
      </c>
      <c r="G1156" t="s">
        <v>213</v>
      </c>
      <c r="H1156" t="s">
        <v>214</v>
      </c>
      <c r="I1156" t="s">
        <v>724</v>
      </c>
      <c r="J1156" t="s">
        <v>725</v>
      </c>
      <c r="K1156" t="s">
        <v>726</v>
      </c>
      <c r="L1156" t="s">
        <v>719</v>
      </c>
      <c r="M1156" t="s">
        <v>720</v>
      </c>
      <c r="N1156">
        <v>1</v>
      </c>
      <c r="O1156">
        <v>1</v>
      </c>
      <c r="P1156">
        <v>1</v>
      </c>
      <c r="Q1156">
        <v>1</v>
      </c>
      <c r="R1156">
        <v>1</v>
      </c>
      <c r="S1156">
        <v>1</v>
      </c>
      <c r="T1156">
        <v>0</v>
      </c>
      <c r="U1156">
        <v>0</v>
      </c>
      <c r="V1156">
        <v>0</v>
      </c>
      <c r="W1156" s="1">
        <v>3616757</v>
      </c>
      <c r="X1156" s="1">
        <v>0</v>
      </c>
      <c r="Y1156" s="1">
        <v>0</v>
      </c>
      <c r="Z1156" s="1">
        <v>158233.12</v>
      </c>
      <c r="AA1156" s="1">
        <v>0</v>
      </c>
      <c r="AB1156" s="1">
        <v>0</v>
      </c>
      <c r="AC1156" s="1">
        <v>0</v>
      </c>
      <c r="AD1156" s="1">
        <v>0</v>
      </c>
      <c r="AE1156" s="1">
        <v>3616757</v>
      </c>
      <c r="AF1156" s="17">
        <v>45485</v>
      </c>
      <c r="AG1156" s="17">
        <v>46580</v>
      </c>
      <c r="AH1156" s="1">
        <v>3616757</v>
      </c>
      <c r="AI1156" s="16">
        <f t="shared" si="72"/>
        <v>0.94794520547945205</v>
      </c>
      <c r="AJ1156" s="16">
        <f t="shared" ref="AJ1156:AJ1219" si="74">(AG1156-AF1156)/365</f>
        <v>3</v>
      </c>
      <c r="AK1156" s="19">
        <v>8.7499999999999994E-2</v>
      </c>
      <c r="AL1156" s="16">
        <f t="shared" si="73"/>
        <v>0.94794520547945205</v>
      </c>
      <c r="AM1156" s="16">
        <f t="shared" ref="AM1156:AM1219" si="75">(AG1156-AF1156)/365</f>
        <v>3</v>
      </c>
      <c r="AN1156" s="19">
        <v>8.7499999999999994E-2</v>
      </c>
      <c r="AO1156" t="s">
        <v>721</v>
      </c>
      <c r="AP1156" t="s">
        <v>722</v>
      </c>
      <c r="AQ1156" s="20">
        <v>46234</v>
      </c>
    </row>
    <row r="1157" spans="1:43" x14ac:dyDescent="0.3">
      <c r="A1157" t="s">
        <v>2666</v>
      </c>
      <c r="B1157" t="s">
        <v>2667</v>
      </c>
      <c r="C1157">
        <v>1</v>
      </c>
      <c r="D1157" t="s">
        <v>255</v>
      </c>
      <c r="E1157" t="s">
        <v>716</v>
      </c>
      <c r="F1157" t="s">
        <v>717</v>
      </c>
      <c r="G1157" t="s">
        <v>213</v>
      </c>
      <c r="H1157" t="s">
        <v>214</v>
      </c>
      <c r="I1157" t="s">
        <v>724</v>
      </c>
      <c r="J1157" t="s">
        <v>725</v>
      </c>
      <c r="K1157" t="s">
        <v>726</v>
      </c>
      <c r="L1157" t="s">
        <v>719</v>
      </c>
      <c r="M1157" t="s">
        <v>720</v>
      </c>
      <c r="N1157">
        <v>1</v>
      </c>
      <c r="O1157">
        <v>1</v>
      </c>
      <c r="P1157">
        <v>1</v>
      </c>
      <c r="Q1157">
        <v>1</v>
      </c>
      <c r="R1157">
        <v>1</v>
      </c>
      <c r="S1157">
        <v>1</v>
      </c>
      <c r="T1157">
        <v>0</v>
      </c>
      <c r="U1157">
        <v>0</v>
      </c>
      <c r="V1157">
        <v>0</v>
      </c>
      <c r="W1157" s="1">
        <v>1080000</v>
      </c>
      <c r="X1157" s="1">
        <v>0</v>
      </c>
      <c r="Y1157" s="1">
        <v>0</v>
      </c>
      <c r="Z1157" s="1">
        <v>47250</v>
      </c>
      <c r="AA1157" s="1">
        <v>0</v>
      </c>
      <c r="AB1157" s="1">
        <v>0</v>
      </c>
      <c r="AC1157" s="1">
        <v>0</v>
      </c>
      <c r="AD1157" s="1">
        <v>0</v>
      </c>
      <c r="AE1157" s="1">
        <v>1080000</v>
      </c>
      <c r="AF1157" s="17">
        <v>45684</v>
      </c>
      <c r="AG1157" s="17">
        <v>46779</v>
      </c>
      <c r="AH1157" s="1">
        <v>1080000</v>
      </c>
      <c r="AI1157" s="16">
        <f t="shared" si="72"/>
        <v>1.4931506849315068</v>
      </c>
      <c r="AJ1157" s="16">
        <f t="shared" si="74"/>
        <v>3</v>
      </c>
      <c r="AK1157" s="19">
        <v>8.7499999999999994E-2</v>
      </c>
      <c r="AL1157" s="16">
        <f t="shared" si="73"/>
        <v>1.4931506849315068</v>
      </c>
      <c r="AM1157" s="16">
        <f t="shared" si="75"/>
        <v>3</v>
      </c>
      <c r="AN1157" s="19">
        <v>8.7499999999999994E-2</v>
      </c>
      <c r="AO1157" t="s">
        <v>721</v>
      </c>
      <c r="AP1157" t="s">
        <v>722</v>
      </c>
      <c r="AQ1157" s="20">
        <v>46234</v>
      </c>
    </row>
    <row r="1158" spans="1:43" x14ac:dyDescent="0.3">
      <c r="A1158" t="s">
        <v>2668</v>
      </c>
      <c r="B1158" t="s">
        <v>2669</v>
      </c>
      <c r="C1158">
        <v>1</v>
      </c>
      <c r="D1158" t="s">
        <v>255</v>
      </c>
      <c r="E1158" t="s">
        <v>716</v>
      </c>
      <c r="F1158" t="s">
        <v>717</v>
      </c>
      <c r="G1158" t="s">
        <v>213</v>
      </c>
      <c r="H1158" t="s">
        <v>214</v>
      </c>
      <c r="I1158" t="s">
        <v>724</v>
      </c>
      <c r="J1158" t="s">
        <v>725</v>
      </c>
      <c r="K1158" t="s">
        <v>726</v>
      </c>
      <c r="L1158" t="s">
        <v>719</v>
      </c>
      <c r="M1158" t="s">
        <v>720</v>
      </c>
      <c r="N1158">
        <v>1</v>
      </c>
      <c r="O1158">
        <v>1</v>
      </c>
      <c r="P1158">
        <v>1</v>
      </c>
      <c r="Q1158">
        <v>1</v>
      </c>
      <c r="R1158">
        <v>1</v>
      </c>
      <c r="S1158">
        <v>1</v>
      </c>
      <c r="T1158">
        <v>0</v>
      </c>
      <c r="U1158">
        <v>0</v>
      </c>
      <c r="V1158">
        <v>0</v>
      </c>
      <c r="W1158" s="1">
        <v>1580046.89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1580046.89</v>
      </c>
      <c r="AF1158" s="17">
        <v>45751</v>
      </c>
      <c r="AG1158" s="17">
        <v>47577</v>
      </c>
      <c r="AH1158" s="1">
        <v>1580046.89</v>
      </c>
      <c r="AI1158" s="16">
        <f t="shared" si="72"/>
        <v>3.6794520547945204</v>
      </c>
      <c r="AJ1158" s="16">
        <f t="shared" si="74"/>
        <v>5.0027397260273974</v>
      </c>
      <c r="AK1158" s="19">
        <v>9.2499999999999999E-2</v>
      </c>
      <c r="AL1158" s="16">
        <f t="shared" si="73"/>
        <v>3.6794520547945204</v>
      </c>
      <c r="AM1158" s="16">
        <f t="shared" si="75"/>
        <v>5.0027397260273974</v>
      </c>
      <c r="AN1158" s="19">
        <v>9.2499999999999999E-2</v>
      </c>
      <c r="AO1158" t="s">
        <v>721</v>
      </c>
      <c r="AP1158" t="s">
        <v>722</v>
      </c>
      <c r="AQ1158" s="20">
        <v>46234</v>
      </c>
    </row>
    <row r="1159" spans="1:43" x14ac:dyDescent="0.3">
      <c r="A1159" t="s">
        <v>2670</v>
      </c>
      <c r="B1159" t="s">
        <v>2671</v>
      </c>
      <c r="C1159">
        <v>1</v>
      </c>
      <c r="D1159" t="s">
        <v>255</v>
      </c>
      <c r="E1159" t="s">
        <v>716</v>
      </c>
      <c r="F1159" t="s">
        <v>717</v>
      </c>
      <c r="G1159" t="s">
        <v>203</v>
      </c>
      <c r="H1159" t="s">
        <v>218</v>
      </c>
      <c r="I1159" t="s">
        <v>210</v>
      </c>
      <c r="J1159" t="s">
        <v>718</v>
      </c>
      <c r="K1159" t="s">
        <v>755</v>
      </c>
      <c r="L1159" t="s">
        <v>719</v>
      </c>
      <c r="M1159" t="s">
        <v>720</v>
      </c>
      <c r="N1159">
        <v>1</v>
      </c>
      <c r="O1159">
        <v>1</v>
      </c>
      <c r="P1159">
        <v>1</v>
      </c>
      <c r="Q1159">
        <v>0</v>
      </c>
      <c r="R1159">
        <v>0</v>
      </c>
      <c r="S1159">
        <v>1</v>
      </c>
      <c r="T1159">
        <v>1</v>
      </c>
      <c r="U1159">
        <v>1</v>
      </c>
      <c r="V1159">
        <v>0</v>
      </c>
      <c r="W1159" s="1">
        <v>200000000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200000000</v>
      </c>
      <c r="AF1159" s="17">
        <v>45751</v>
      </c>
      <c r="AG1159" s="17">
        <v>47577</v>
      </c>
      <c r="AH1159" s="1">
        <v>200000000</v>
      </c>
      <c r="AI1159" s="16">
        <f t="shared" si="72"/>
        <v>3.6794520547945204</v>
      </c>
      <c r="AJ1159" s="16">
        <f t="shared" si="74"/>
        <v>5.0027397260273974</v>
      </c>
      <c r="AK1159" s="19">
        <v>9.2499999999999999E-2</v>
      </c>
      <c r="AL1159" s="16">
        <f t="shared" si="73"/>
        <v>3.6794520547945204</v>
      </c>
      <c r="AM1159" s="16">
        <f t="shared" si="75"/>
        <v>5.0027397260273974</v>
      </c>
      <c r="AN1159" s="19">
        <v>9.2499999999999999E-2</v>
      </c>
      <c r="AO1159" t="s">
        <v>721</v>
      </c>
      <c r="AP1159" t="s">
        <v>722</v>
      </c>
      <c r="AQ1159" s="20">
        <v>46234</v>
      </c>
    </row>
    <row r="1160" spans="1:43" x14ac:dyDescent="0.3">
      <c r="A1160" t="s">
        <v>2672</v>
      </c>
      <c r="B1160" t="s">
        <v>2673</v>
      </c>
      <c r="C1160">
        <v>1</v>
      </c>
      <c r="D1160" t="s">
        <v>255</v>
      </c>
      <c r="E1160" t="s">
        <v>716</v>
      </c>
      <c r="F1160" t="s">
        <v>717</v>
      </c>
      <c r="G1160" t="s">
        <v>213</v>
      </c>
      <c r="H1160" t="s">
        <v>214</v>
      </c>
      <c r="I1160" t="s">
        <v>724</v>
      </c>
      <c r="J1160" t="s">
        <v>725</v>
      </c>
      <c r="K1160" t="s">
        <v>726</v>
      </c>
      <c r="L1160" t="s">
        <v>719</v>
      </c>
      <c r="M1160" t="s">
        <v>720</v>
      </c>
      <c r="N1160">
        <v>1</v>
      </c>
      <c r="O1160">
        <v>1</v>
      </c>
      <c r="P1160">
        <v>1</v>
      </c>
      <c r="Q1160">
        <v>1</v>
      </c>
      <c r="R1160">
        <v>1</v>
      </c>
      <c r="S1160">
        <v>1</v>
      </c>
      <c r="T1160">
        <v>0</v>
      </c>
      <c r="U1160">
        <v>0</v>
      </c>
      <c r="V1160">
        <v>0</v>
      </c>
      <c r="W1160" s="1">
        <v>6882600.21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6882600.21</v>
      </c>
      <c r="AF1160" s="17">
        <v>45751</v>
      </c>
      <c r="AG1160" s="17">
        <v>46847</v>
      </c>
      <c r="AH1160" s="1">
        <v>6882600.21</v>
      </c>
      <c r="AI1160" s="16">
        <f t="shared" si="72"/>
        <v>1.6794520547945206</v>
      </c>
      <c r="AJ1160" s="16">
        <f t="shared" si="74"/>
        <v>3.0027397260273974</v>
      </c>
      <c r="AK1160" s="19">
        <v>8.7499999999999994E-2</v>
      </c>
      <c r="AL1160" s="16">
        <f t="shared" si="73"/>
        <v>1.6794520547945206</v>
      </c>
      <c r="AM1160" s="16">
        <f t="shared" si="75"/>
        <v>3.0027397260273974</v>
      </c>
      <c r="AN1160" s="19">
        <v>8.7499999999999994E-2</v>
      </c>
      <c r="AO1160" t="s">
        <v>721</v>
      </c>
      <c r="AP1160" t="s">
        <v>722</v>
      </c>
      <c r="AQ1160" s="20">
        <v>46234</v>
      </c>
    </row>
    <row r="1161" spans="1:43" x14ac:dyDescent="0.3">
      <c r="A1161" t="s">
        <v>2674</v>
      </c>
      <c r="B1161" t="s">
        <v>2675</v>
      </c>
      <c r="C1161">
        <v>1</v>
      </c>
      <c r="D1161" t="s">
        <v>255</v>
      </c>
      <c r="E1161" t="s">
        <v>716</v>
      </c>
      <c r="F1161" t="s">
        <v>717</v>
      </c>
      <c r="G1161" t="s">
        <v>213</v>
      </c>
      <c r="H1161" t="s">
        <v>214</v>
      </c>
      <c r="I1161" t="s">
        <v>724</v>
      </c>
      <c r="J1161" t="s">
        <v>725</v>
      </c>
      <c r="K1161" t="s">
        <v>726</v>
      </c>
      <c r="L1161" t="s">
        <v>719</v>
      </c>
      <c r="M1161" t="s">
        <v>720</v>
      </c>
      <c r="N1161">
        <v>1</v>
      </c>
      <c r="O1161">
        <v>1</v>
      </c>
      <c r="P1161">
        <v>1</v>
      </c>
      <c r="Q1161">
        <v>1</v>
      </c>
      <c r="R1161">
        <v>1</v>
      </c>
      <c r="S1161">
        <v>1</v>
      </c>
      <c r="T1161">
        <v>0</v>
      </c>
      <c r="U1161">
        <v>0</v>
      </c>
      <c r="V1161">
        <v>0</v>
      </c>
      <c r="W1161" s="1">
        <v>2948354.38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2948354.38</v>
      </c>
      <c r="AF1161" s="17">
        <v>45751</v>
      </c>
      <c r="AG1161" s="17">
        <v>47577</v>
      </c>
      <c r="AH1161" s="1">
        <v>2948354.38</v>
      </c>
      <c r="AI1161" s="16">
        <f t="shared" si="72"/>
        <v>3.6794520547945204</v>
      </c>
      <c r="AJ1161" s="16">
        <f t="shared" si="74"/>
        <v>5.0027397260273974</v>
      </c>
      <c r="AK1161" s="19">
        <v>9.2499999999999999E-2</v>
      </c>
      <c r="AL1161" s="16">
        <f t="shared" si="73"/>
        <v>3.6794520547945204</v>
      </c>
      <c r="AM1161" s="16">
        <f t="shared" si="75"/>
        <v>5.0027397260273974</v>
      </c>
      <c r="AN1161" s="19">
        <v>9.2499999999999999E-2</v>
      </c>
      <c r="AO1161" t="s">
        <v>721</v>
      </c>
      <c r="AP1161" t="s">
        <v>722</v>
      </c>
      <c r="AQ1161" s="20">
        <v>46234</v>
      </c>
    </row>
    <row r="1162" spans="1:43" x14ac:dyDescent="0.3">
      <c r="A1162" t="s">
        <v>2676</v>
      </c>
      <c r="B1162" t="s">
        <v>2677</v>
      </c>
      <c r="C1162">
        <v>1</v>
      </c>
      <c r="D1162" t="s">
        <v>255</v>
      </c>
      <c r="E1162" t="s">
        <v>716</v>
      </c>
      <c r="F1162" t="s">
        <v>717</v>
      </c>
      <c r="G1162" t="s">
        <v>213</v>
      </c>
      <c r="H1162" t="s">
        <v>214</v>
      </c>
      <c r="I1162" t="s">
        <v>724</v>
      </c>
      <c r="J1162" t="s">
        <v>725</v>
      </c>
      <c r="K1162" t="s">
        <v>726</v>
      </c>
      <c r="L1162" t="s">
        <v>719</v>
      </c>
      <c r="M1162" t="s">
        <v>720</v>
      </c>
      <c r="N1162">
        <v>1</v>
      </c>
      <c r="O1162">
        <v>1</v>
      </c>
      <c r="P1162">
        <v>1</v>
      </c>
      <c r="Q1162">
        <v>1</v>
      </c>
      <c r="R1162">
        <v>1</v>
      </c>
      <c r="S1162">
        <v>1</v>
      </c>
      <c r="T1162">
        <v>0</v>
      </c>
      <c r="U1162">
        <v>0</v>
      </c>
      <c r="V1162">
        <v>0</v>
      </c>
      <c r="W1162" s="1">
        <v>2944450.15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2944450.15</v>
      </c>
      <c r="AF1162" s="17">
        <v>45751</v>
      </c>
      <c r="AG1162" s="17">
        <v>46847</v>
      </c>
      <c r="AH1162" s="1">
        <v>2944450.15</v>
      </c>
      <c r="AI1162" s="16">
        <f t="shared" si="72"/>
        <v>1.6794520547945206</v>
      </c>
      <c r="AJ1162" s="16">
        <f t="shared" si="74"/>
        <v>3.0027397260273974</v>
      </c>
      <c r="AK1162" s="19">
        <v>8.7499999999999994E-2</v>
      </c>
      <c r="AL1162" s="16">
        <f t="shared" si="73"/>
        <v>1.6794520547945206</v>
      </c>
      <c r="AM1162" s="16">
        <f t="shared" si="75"/>
        <v>3.0027397260273974</v>
      </c>
      <c r="AN1162" s="19">
        <v>8.7499999999999994E-2</v>
      </c>
      <c r="AO1162" t="s">
        <v>721</v>
      </c>
      <c r="AP1162" t="s">
        <v>722</v>
      </c>
      <c r="AQ1162" s="20">
        <v>46234</v>
      </c>
    </row>
    <row r="1163" spans="1:43" x14ac:dyDescent="0.3">
      <c r="A1163" t="s">
        <v>2678</v>
      </c>
      <c r="B1163" t="s">
        <v>2679</v>
      </c>
      <c r="C1163">
        <v>1</v>
      </c>
      <c r="D1163" t="s">
        <v>255</v>
      </c>
      <c r="E1163" t="s">
        <v>716</v>
      </c>
      <c r="F1163" t="s">
        <v>717</v>
      </c>
      <c r="G1163" t="s">
        <v>213</v>
      </c>
      <c r="H1163" t="s">
        <v>214</v>
      </c>
      <c r="I1163" t="s">
        <v>724</v>
      </c>
      <c r="J1163" t="s">
        <v>725</v>
      </c>
      <c r="K1163" t="s">
        <v>726</v>
      </c>
      <c r="L1163" t="s">
        <v>719</v>
      </c>
      <c r="M1163" t="s">
        <v>720</v>
      </c>
      <c r="N1163">
        <v>1</v>
      </c>
      <c r="O1163">
        <v>1</v>
      </c>
      <c r="P1163">
        <v>1</v>
      </c>
      <c r="Q1163">
        <v>1</v>
      </c>
      <c r="R1163">
        <v>1</v>
      </c>
      <c r="S1163">
        <v>1</v>
      </c>
      <c r="T1163">
        <v>0</v>
      </c>
      <c r="U1163">
        <v>0</v>
      </c>
      <c r="V1163">
        <v>0</v>
      </c>
      <c r="W1163" s="1">
        <v>2306277.42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2306277.42</v>
      </c>
      <c r="AF1163" s="17">
        <v>45751</v>
      </c>
      <c r="AG1163" s="17">
        <v>46847</v>
      </c>
      <c r="AH1163" s="1">
        <v>2306277.42</v>
      </c>
      <c r="AI1163" s="16">
        <f t="shared" si="72"/>
        <v>1.6794520547945206</v>
      </c>
      <c r="AJ1163" s="16">
        <f t="shared" si="74"/>
        <v>3.0027397260273974</v>
      </c>
      <c r="AK1163" s="19">
        <v>8.7499999999999994E-2</v>
      </c>
      <c r="AL1163" s="16">
        <f t="shared" si="73"/>
        <v>1.6794520547945206</v>
      </c>
      <c r="AM1163" s="16">
        <f t="shared" si="75"/>
        <v>3.0027397260273974</v>
      </c>
      <c r="AN1163" s="19">
        <v>8.7499999999999994E-2</v>
      </c>
      <c r="AO1163" t="s">
        <v>721</v>
      </c>
      <c r="AP1163" t="s">
        <v>722</v>
      </c>
      <c r="AQ1163" s="20">
        <v>46234</v>
      </c>
    </row>
    <row r="1164" spans="1:43" x14ac:dyDescent="0.3">
      <c r="A1164" t="s">
        <v>2680</v>
      </c>
      <c r="B1164" t="s">
        <v>2681</v>
      </c>
      <c r="C1164">
        <v>1</v>
      </c>
      <c r="D1164" t="s">
        <v>255</v>
      </c>
      <c r="E1164" t="s">
        <v>716</v>
      </c>
      <c r="F1164" t="s">
        <v>717</v>
      </c>
      <c r="G1164" t="s">
        <v>215</v>
      </c>
      <c r="H1164" t="s">
        <v>214</v>
      </c>
      <c r="I1164" t="s">
        <v>832</v>
      </c>
      <c r="J1164" t="s">
        <v>725</v>
      </c>
      <c r="K1164" t="s">
        <v>833</v>
      </c>
      <c r="L1164" t="s">
        <v>719</v>
      </c>
      <c r="M1164" t="s">
        <v>720</v>
      </c>
      <c r="N1164">
        <v>1</v>
      </c>
      <c r="O1164">
        <v>1</v>
      </c>
      <c r="P1164">
        <v>1</v>
      </c>
      <c r="Q1164">
        <v>1</v>
      </c>
      <c r="R1164">
        <v>1</v>
      </c>
      <c r="S1164">
        <v>1</v>
      </c>
      <c r="T1164">
        <v>0</v>
      </c>
      <c r="U1164">
        <v>0</v>
      </c>
      <c r="V1164">
        <v>0</v>
      </c>
      <c r="W1164" s="1">
        <v>45135</v>
      </c>
      <c r="X1164" s="1">
        <v>0</v>
      </c>
      <c r="Y1164" s="1">
        <v>0</v>
      </c>
      <c r="Z1164" s="1">
        <v>193.7</v>
      </c>
      <c r="AA1164" s="1">
        <v>0</v>
      </c>
      <c r="AB1164" s="1">
        <v>0</v>
      </c>
      <c r="AC1164" s="1">
        <v>0</v>
      </c>
      <c r="AD1164" s="1">
        <v>0</v>
      </c>
      <c r="AE1164" s="1">
        <v>45135</v>
      </c>
      <c r="AF1164" s="17">
        <v>45785</v>
      </c>
      <c r="AG1164" s="17">
        <v>46515</v>
      </c>
      <c r="AH1164" s="1">
        <v>45135</v>
      </c>
      <c r="AI1164" s="16">
        <f t="shared" si="72"/>
        <v>0.76986301369863008</v>
      </c>
      <c r="AJ1164" s="16">
        <f t="shared" si="74"/>
        <v>2</v>
      </c>
      <c r="AK1164" s="19">
        <v>5.1499999999999997E-2</v>
      </c>
      <c r="AL1164" s="16">
        <f t="shared" si="73"/>
        <v>0.76986301369863008</v>
      </c>
      <c r="AM1164" s="16">
        <f t="shared" si="75"/>
        <v>2</v>
      </c>
      <c r="AN1164" s="19">
        <v>5.1499999999999997E-2</v>
      </c>
      <c r="AO1164" t="s">
        <v>721</v>
      </c>
      <c r="AP1164" t="s">
        <v>722</v>
      </c>
      <c r="AQ1164" s="20">
        <v>46234</v>
      </c>
    </row>
    <row r="1165" spans="1:43" x14ac:dyDescent="0.3">
      <c r="A1165" t="s">
        <v>2682</v>
      </c>
      <c r="B1165" t="s">
        <v>2681</v>
      </c>
      <c r="C1165">
        <v>2</v>
      </c>
      <c r="D1165" t="s">
        <v>255</v>
      </c>
      <c r="E1165" t="s">
        <v>716</v>
      </c>
      <c r="F1165" t="s">
        <v>717</v>
      </c>
      <c r="G1165" t="s">
        <v>215</v>
      </c>
      <c r="H1165" t="s">
        <v>214</v>
      </c>
      <c r="I1165" t="s">
        <v>832</v>
      </c>
      <c r="J1165" t="s">
        <v>725</v>
      </c>
      <c r="K1165" t="s">
        <v>833</v>
      </c>
      <c r="L1165" t="s">
        <v>719</v>
      </c>
      <c r="M1165" t="s">
        <v>720</v>
      </c>
      <c r="N1165">
        <v>1</v>
      </c>
      <c r="O1165">
        <v>1</v>
      </c>
      <c r="P1165">
        <v>1</v>
      </c>
      <c r="Q1165">
        <v>1</v>
      </c>
      <c r="R1165">
        <v>1</v>
      </c>
      <c r="S1165">
        <v>1</v>
      </c>
      <c r="T1165">
        <v>0</v>
      </c>
      <c r="U1165">
        <v>0</v>
      </c>
      <c r="V1165">
        <v>0</v>
      </c>
      <c r="W1165" s="1">
        <v>43365</v>
      </c>
      <c r="X1165" s="1">
        <v>0</v>
      </c>
      <c r="Y1165" s="1">
        <v>0</v>
      </c>
      <c r="Z1165" s="1">
        <v>228.03</v>
      </c>
      <c r="AA1165" s="1">
        <v>0</v>
      </c>
      <c r="AB1165" s="1">
        <v>0</v>
      </c>
      <c r="AC1165" s="1">
        <v>0</v>
      </c>
      <c r="AD1165" s="1">
        <v>0</v>
      </c>
      <c r="AE1165" s="1">
        <v>43365</v>
      </c>
      <c r="AF1165" s="17">
        <v>45785</v>
      </c>
      <c r="AG1165" s="17">
        <v>46881</v>
      </c>
      <c r="AH1165" s="1">
        <v>43365</v>
      </c>
      <c r="AI1165" s="16">
        <f t="shared" si="72"/>
        <v>1.7726027397260273</v>
      </c>
      <c r="AJ1165" s="16">
        <f t="shared" si="74"/>
        <v>3.0027397260273974</v>
      </c>
      <c r="AK1165" s="19">
        <v>6.3100000000000003E-2</v>
      </c>
      <c r="AL1165" s="16">
        <f t="shared" si="73"/>
        <v>1.7726027397260273</v>
      </c>
      <c r="AM1165" s="16">
        <f t="shared" si="75"/>
        <v>3.0027397260273974</v>
      </c>
      <c r="AN1165" s="19">
        <v>6.3100000000000003E-2</v>
      </c>
      <c r="AO1165" t="s">
        <v>721</v>
      </c>
      <c r="AP1165" t="s">
        <v>722</v>
      </c>
      <c r="AQ1165" s="20">
        <v>46234</v>
      </c>
    </row>
    <row r="1166" spans="1:43" x14ac:dyDescent="0.3">
      <c r="A1166" t="s">
        <v>2683</v>
      </c>
      <c r="B1166" t="s">
        <v>2681</v>
      </c>
      <c r="C1166">
        <v>3</v>
      </c>
      <c r="D1166" t="s">
        <v>255</v>
      </c>
      <c r="E1166" t="s">
        <v>716</v>
      </c>
      <c r="F1166" t="s">
        <v>717</v>
      </c>
      <c r="G1166" t="s">
        <v>215</v>
      </c>
      <c r="H1166" t="s">
        <v>214</v>
      </c>
      <c r="I1166" t="s">
        <v>832</v>
      </c>
      <c r="J1166" t="s">
        <v>725</v>
      </c>
      <c r="K1166" t="s">
        <v>833</v>
      </c>
      <c r="L1166" t="s">
        <v>719</v>
      </c>
      <c r="M1166" t="s">
        <v>720</v>
      </c>
      <c r="N1166">
        <v>1</v>
      </c>
      <c r="O1166">
        <v>1</v>
      </c>
      <c r="P1166">
        <v>1</v>
      </c>
      <c r="Q1166">
        <v>1</v>
      </c>
      <c r="R1166">
        <v>1</v>
      </c>
      <c r="S1166">
        <v>1</v>
      </c>
      <c r="T1166">
        <v>0</v>
      </c>
      <c r="U1166">
        <v>0</v>
      </c>
      <c r="V1166">
        <v>0</v>
      </c>
      <c r="W1166" s="1">
        <v>165819.5</v>
      </c>
      <c r="X1166" s="1">
        <v>0</v>
      </c>
      <c r="Y1166" s="1">
        <v>0</v>
      </c>
      <c r="Z1166" s="1">
        <v>942.41</v>
      </c>
      <c r="AA1166" s="1">
        <v>0</v>
      </c>
      <c r="AB1166" s="1">
        <v>0</v>
      </c>
      <c r="AC1166" s="1">
        <v>0</v>
      </c>
      <c r="AD1166" s="1">
        <v>0</v>
      </c>
      <c r="AE1166" s="1">
        <v>165819.5</v>
      </c>
      <c r="AF1166" s="17">
        <v>45785</v>
      </c>
      <c r="AG1166" s="17">
        <v>47246</v>
      </c>
      <c r="AH1166" s="1">
        <v>165819.5</v>
      </c>
      <c r="AI1166" s="16">
        <f t="shared" si="72"/>
        <v>2.7726027397260276</v>
      </c>
      <c r="AJ1166" s="16">
        <f t="shared" si="74"/>
        <v>4.0027397260273974</v>
      </c>
      <c r="AK1166" s="19">
        <v>6.8199999999999997E-2</v>
      </c>
      <c r="AL1166" s="16">
        <f t="shared" si="73"/>
        <v>2.7726027397260276</v>
      </c>
      <c r="AM1166" s="16">
        <f t="shared" si="75"/>
        <v>4.0027397260273974</v>
      </c>
      <c r="AN1166" s="19">
        <v>6.8199999999999997E-2</v>
      </c>
      <c r="AO1166" t="s">
        <v>721</v>
      </c>
      <c r="AP1166" t="s">
        <v>722</v>
      </c>
      <c r="AQ1166" s="20">
        <v>46234</v>
      </c>
    </row>
    <row r="1167" spans="1:43" x14ac:dyDescent="0.3">
      <c r="A1167" t="s">
        <v>2684</v>
      </c>
      <c r="B1167" t="s">
        <v>2681</v>
      </c>
      <c r="C1167">
        <v>4</v>
      </c>
      <c r="D1167" t="s">
        <v>255</v>
      </c>
      <c r="E1167" t="s">
        <v>716</v>
      </c>
      <c r="F1167" t="s">
        <v>717</v>
      </c>
      <c r="G1167" t="s">
        <v>215</v>
      </c>
      <c r="H1167" t="s">
        <v>214</v>
      </c>
      <c r="I1167" t="s">
        <v>832</v>
      </c>
      <c r="J1167" t="s">
        <v>725</v>
      </c>
      <c r="K1167" t="s">
        <v>833</v>
      </c>
      <c r="L1167" t="s">
        <v>719</v>
      </c>
      <c r="M1167" t="s">
        <v>720</v>
      </c>
      <c r="N1167">
        <v>1</v>
      </c>
      <c r="O1167">
        <v>1</v>
      </c>
      <c r="P1167">
        <v>1</v>
      </c>
      <c r="Q1167">
        <v>1</v>
      </c>
      <c r="R1167">
        <v>1</v>
      </c>
      <c r="S1167">
        <v>1</v>
      </c>
      <c r="T1167">
        <v>0</v>
      </c>
      <c r="U1167">
        <v>0</v>
      </c>
      <c r="V1167">
        <v>0</v>
      </c>
      <c r="W1167" s="1">
        <v>141895</v>
      </c>
      <c r="X1167" s="1">
        <v>0</v>
      </c>
      <c r="Y1167" s="1">
        <v>0</v>
      </c>
      <c r="Z1167" s="1">
        <v>843.09</v>
      </c>
      <c r="AA1167" s="1">
        <v>0</v>
      </c>
      <c r="AB1167" s="1">
        <v>0</v>
      </c>
      <c r="AC1167" s="1">
        <v>0</v>
      </c>
      <c r="AD1167" s="1">
        <v>0</v>
      </c>
      <c r="AE1167" s="1">
        <v>141895</v>
      </c>
      <c r="AF1167" s="17">
        <v>45785</v>
      </c>
      <c r="AG1167" s="17">
        <v>47611</v>
      </c>
      <c r="AH1167" s="1">
        <v>141895</v>
      </c>
      <c r="AI1167" s="16">
        <f t="shared" si="72"/>
        <v>3.7726027397260276</v>
      </c>
      <c r="AJ1167" s="16">
        <f t="shared" si="74"/>
        <v>5.0027397260273974</v>
      </c>
      <c r="AK1167" s="19">
        <v>7.1300000000000002E-2</v>
      </c>
      <c r="AL1167" s="16">
        <f t="shared" si="73"/>
        <v>3.7726027397260276</v>
      </c>
      <c r="AM1167" s="16">
        <f t="shared" si="75"/>
        <v>5.0027397260273974</v>
      </c>
      <c r="AN1167" s="19">
        <v>7.1300000000000002E-2</v>
      </c>
      <c r="AO1167" t="s">
        <v>721</v>
      </c>
      <c r="AP1167" t="s">
        <v>722</v>
      </c>
      <c r="AQ1167" s="20">
        <v>46234</v>
      </c>
    </row>
    <row r="1168" spans="1:43" x14ac:dyDescent="0.3">
      <c r="A1168" t="s">
        <v>2685</v>
      </c>
      <c r="B1168" t="s">
        <v>2681</v>
      </c>
      <c r="C1168">
        <v>5</v>
      </c>
      <c r="D1168" t="s">
        <v>255</v>
      </c>
      <c r="E1168" t="s">
        <v>716</v>
      </c>
      <c r="F1168" t="s">
        <v>717</v>
      </c>
      <c r="G1168" t="s">
        <v>215</v>
      </c>
      <c r="H1168" t="s">
        <v>214</v>
      </c>
      <c r="I1168" t="s">
        <v>832</v>
      </c>
      <c r="J1168" t="s">
        <v>725</v>
      </c>
      <c r="K1168" t="s">
        <v>833</v>
      </c>
      <c r="L1168" t="s">
        <v>719</v>
      </c>
      <c r="M1168" t="s">
        <v>720</v>
      </c>
      <c r="N1168">
        <v>1</v>
      </c>
      <c r="O1168">
        <v>1</v>
      </c>
      <c r="P1168">
        <v>1</v>
      </c>
      <c r="Q1168">
        <v>1</v>
      </c>
      <c r="R1168">
        <v>1</v>
      </c>
      <c r="S1168">
        <v>1</v>
      </c>
      <c r="T1168">
        <v>0</v>
      </c>
      <c r="U1168">
        <v>0</v>
      </c>
      <c r="V1168">
        <v>0</v>
      </c>
      <c r="W1168" s="1">
        <v>117262.5</v>
      </c>
      <c r="X1168" s="1">
        <v>0</v>
      </c>
      <c r="Y1168" s="1">
        <v>0</v>
      </c>
      <c r="Z1168" s="1">
        <v>718.23</v>
      </c>
      <c r="AA1168" s="1">
        <v>0</v>
      </c>
      <c r="AB1168" s="1">
        <v>0</v>
      </c>
      <c r="AC1168" s="1">
        <v>0</v>
      </c>
      <c r="AD1168" s="1">
        <v>0</v>
      </c>
      <c r="AE1168" s="1">
        <v>117262.5</v>
      </c>
      <c r="AF1168" s="17">
        <v>45785</v>
      </c>
      <c r="AG1168" s="17">
        <v>47976</v>
      </c>
      <c r="AH1168" s="1">
        <v>117262.5</v>
      </c>
      <c r="AI1168" s="16">
        <f t="shared" si="72"/>
        <v>4.7726027397260271</v>
      </c>
      <c r="AJ1168" s="16">
        <f t="shared" si="74"/>
        <v>6.0027397260273974</v>
      </c>
      <c r="AK1168" s="19">
        <v>7.3499999999999996E-2</v>
      </c>
      <c r="AL1168" s="16">
        <f t="shared" si="73"/>
        <v>4.7726027397260271</v>
      </c>
      <c r="AM1168" s="16">
        <f t="shared" si="75"/>
        <v>6.0027397260273974</v>
      </c>
      <c r="AN1168" s="19">
        <v>7.3499999999999996E-2</v>
      </c>
      <c r="AO1168" t="s">
        <v>721</v>
      </c>
      <c r="AP1168" t="s">
        <v>722</v>
      </c>
      <c r="AQ1168" s="20">
        <v>46234</v>
      </c>
    </row>
    <row r="1169" spans="1:43" x14ac:dyDescent="0.3">
      <c r="A1169" t="s">
        <v>2686</v>
      </c>
      <c r="B1169" t="s">
        <v>2681</v>
      </c>
      <c r="C1169">
        <v>6</v>
      </c>
      <c r="D1169" t="s">
        <v>255</v>
      </c>
      <c r="E1169" t="s">
        <v>716</v>
      </c>
      <c r="F1169" t="s">
        <v>717</v>
      </c>
      <c r="G1169" t="s">
        <v>215</v>
      </c>
      <c r="H1169" t="s">
        <v>214</v>
      </c>
      <c r="I1169" t="s">
        <v>832</v>
      </c>
      <c r="J1169" t="s">
        <v>725</v>
      </c>
      <c r="K1169" t="s">
        <v>833</v>
      </c>
      <c r="L1169" t="s">
        <v>719</v>
      </c>
      <c r="M1169" t="s">
        <v>720</v>
      </c>
      <c r="N1169">
        <v>1</v>
      </c>
      <c r="O1169">
        <v>1</v>
      </c>
      <c r="P1169">
        <v>1</v>
      </c>
      <c r="Q1169">
        <v>1</v>
      </c>
      <c r="R1169">
        <v>1</v>
      </c>
      <c r="S1169">
        <v>1</v>
      </c>
      <c r="T1169">
        <v>0</v>
      </c>
      <c r="U1169">
        <v>0</v>
      </c>
      <c r="V1169">
        <v>0</v>
      </c>
      <c r="W1169" s="1">
        <v>306652.5</v>
      </c>
      <c r="X1169" s="1">
        <v>0</v>
      </c>
      <c r="Y1169" s="1">
        <v>0</v>
      </c>
      <c r="Z1169" s="1">
        <v>1926.8</v>
      </c>
      <c r="AA1169" s="1">
        <v>0</v>
      </c>
      <c r="AB1169" s="1">
        <v>0</v>
      </c>
      <c r="AC1169" s="1">
        <v>0</v>
      </c>
      <c r="AD1169" s="1">
        <v>0</v>
      </c>
      <c r="AE1169" s="1">
        <v>306652.5</v>
      </c>
      <c r="AF1169" s="17">
        <v>45785</v>
      </c>
      <c r="AG1169" s="17">
        <v>48342</v>
      </c>
      <c r="AH1169" s="1">
        <v>306652.5</v>
      </c>
      <c r="AI1169" s="16">
        <f t="shared" si="72"/>
        <v>5.7753424657534245</v>
      </c>
      <c r="AJ1169" s="16">
        <f t="shared" si="74"/>
        <v>7.0054794520547947</v>
      </c>
      <c r="AK1169" s="19">
        <v>7.5399999999999995E-2</v>
      </c>
      <c r="AL1169" s="16">
        <f t="shared" si="73"/>
        <v>5.7753424657534245</v>
      </c>
      <c r="AM1169" s="16">
        <f t="shared" si="75"/>
        <v>7.0054794520547947</v>
      </c>
      <c r="AN1169" s="19">
        <v>7.5399999999999995E-2</v>
      </c>
      <c r="AO1169" t="s">
        <v>721</v>
      </c>
      <c r="AP1169" t="s">
        <v>722</v>
      </c>
      <c r="AQ1169" s="20">
        <v>46234</v>
      </c>
    </row>
    <row r="1170" spans="1:43" x14ac:dyDescent="0.3">
      <c r="A1170" t="s">
        <v>2687</v>
      </c>
      <c r="B1170" t="s">
        <v>2681</v>
      </c>
      <c r="C1170">
        <v>7</v>
      </c>
      <c r="D1170" t="s">
        <v>255</v>
      </c>
      <c r="E1170" t="s">
        <v>716</v>
      </c>
      <c r="F1170" t="s">
        <v>717</v>
      </c>
      <c r="G1170" t="s">
        <v>215</v>
      </c>
      <c r="H1170" t="s">
        <v>214</v>
      </c>
      <c r="I1170" t="s">
        <v>832</v>
      </c>
      <c r="J1170" t="s">
        <v>725</v>
      </c>
      <c r="K1170" t="s">
        <v>833</v>
      </c>
      <c r="L1170" t="s">
        <v>719</v>
      </c>
      <c r="M1170" t="s">
        <v>720</v>
      </c>
      <c r="N1170">
        <v>1</v>
      </c>
      <c r="O1170">
        <v>1</v>
      </c>
      <c r="P1170">
        <v>1</v>
      </c>
      <c r="Q1170">
        <v>1</v>
      </c>
      <c r="R1170">
        <v>1</v>
      </c>
      <c r="S1170">
        <v>1</v>
      </c>
      <c r="T1170">
        <v>0</v>
      </c>
      <c r="U1170">
        <v>0</v>
      </c>
      <c r="V1170">
        <v>0</v>
      </c>
      <c r="W1170" s="1">
        <v>507547.5</v>
      </c>
      <c r="X1170" s="1">
        <v>0</v>
      </c>
      <c r="Y1170" s="1">
        <v>0</v>
      </c>
      <c r="Z1170" s="1">
        <v>3265.22</v>
      </c>
      <c r="AA1170" s="1">
        <v>0</v>
      </c>
      <c r="AB1170" s="1">
        <v>0</v>
      </c>
      <c r="AC1170" s="1">
        <v>0</v>
      </c>
      <c r="AD1170" s="1">
        <v>0</v>
      </c>
      <c r="AE1170" s="1">
        <v>507547.5</v>
      </c>
      <c r="AF1170" s="17">
        <v>45785</v>
      </c>
      <c r="AG1170" s="17">
        <v>48707</v>
      </c>
      <c r="AH1170" s="1">
        <v>507547.5</v>
      </c>
      <c r="AI1170" s="16">
        <f t="shared" si="72"/>
        <v>6.7753424657534245</v>
      </c>
      <c r="AJ1170" s="16">
        <f t="shared" si="74"/>
        <v>8.0054794520547947</v>
      </c>
      <c r="AK1170" s="19">
        <v>7.7200000000000005E-2</v>
      </c>
      <c r="AL1170" s="16">
        <f t="shared" si="73"/>
        <v>6.7753424657534245</v>
      </c>
      <c r="AM1170" s="16">
        <f t="shared" si="75"/>
        <v>8.0054794520547947</v>
      </c>
      <c r="AN1170" s="19">
        <v>7.7200000000000005E-2</v>
      </c>
      <c r="AO1170" t="s">
        <v>721</v>
      </c>
      <c r="AP1170" t="s">
        <v>722</v>
      </c>
      <c r="AQ1170" s="20">
        <v>46234</v>
      </c>
    </row>
    <row r="1171" spans="1:43" x14ac:dyDescent="0.3">
      <c r="A1171" t="s">
        <v>2688</v>
      </c>
      <c r="B1171" t="s">
        <v>2681</v>
      </c>
      <c r="C1171">
        <v>8</v>
      </c>
      <c r="D1171" t="s">
        <v>255</v>
      </c>
      <c r="E1171" t="s">
        <v>716</v>
      </c>
      <c r="F1171" t="s">
        <v>717</v>
      </c>
      <c r="G1171" t="s">
        <v>215</v>
      </c>
      <c r="H1171" t="s">
        <v>214</v>
      </c>
      <c r="I1171" t="s">
        <v>832</v>
      </c>
      <c r="J1171" t="s">
        <v>725</v>
      </c>
      <c r="K1171" t="s">
        <v>833</v>
      </c>
      <c r="L1171" t="s">
        <v>719</v>
      </c>
      <c r="M1171" t="s">
        <v>720</v>
      </c>
      <c r="N1171">
        <v>1</v>
      </c>
      <c r="O1171">
        <v>1</v>
      </c>
      <c r="P1171">
        <v>1</v>
      </c>
      <c r="Q1171">
        <v>1</v>
      </c>
      <c r="R1171">
        <v>1</v>
      </c>
      <c r="S1171">
        <v>1</v>
      </c>
      <c r="T1171">
        <v>0</v>
      </c>
      <c r="U1171">
        <v>0</v>
      </c>
      <c r="V1171">
        <v>0</v>
      </c>
      <c r="W1171" s="1">
        <v>1129702.5</v>
      </c>
      <c r="X1171" s="1">
        <v>0</v>
      </c>
      <c r="Y1171" s="1">
        <v>0</v>
      </c>
      <c r="Z1171" s="1">
        <v>7465.45</v>
      </c>
      <c r="AA1171" s="1">
        <v>0</v>
      </c>
      <c r="AB1171" s="1">
        <v>0</v>
      </c>
      <c r="AC1171" s="1">
        <v>0</v>
      </c>
      <c r="AD1171" s="1">
        <v>0</v>
      </c>
      <c r="AE1171" s="1">
        <v>1129702.5</v>
      </c>
      <c r="AF1171" s="17">
        <v>45785</v>
      </c>
      <c r="AG1171" s="17">
        <v>49072</v>
      </c>
      <c r="AH1171" s="1">
        <v>1129702.5</v>
      </c>
      <c r="AI1171" s="16">
        <f t="shared" si="72"/>
        <v>7.7753424657534245</v>
      </c>
      <c r="AJ1171" s="16">
        <f t="shared" si="74"/>
        <v>9.0054794520547947</v>
      </c>
      <c r="AK1171" s="19">
        <v>7.9299999999999995E-2</v>
      </c>
      <c r="AL1171" s="16">
        <f t="shared" si="73"/>
        <v>7.7753424657534245</v>
      </c>
      <c r="AM1171" s="16">
        <f t="shared" si="75"/>
        <v>9.0054794520547947</v>
      </c>
      <c r="AN1171" s="19">
        <v>7.9299999999999995E-2</v>
      </c>
      <c r="AO1171" t="s">
        <v>721</v>
      </c>
      <c r="AP1171" t="s">
        <v>722</v>
      </c>
      <c r="AQ1171" s="20">
        <v>46234</v>
      </c>
    </row>
    <row r="1172" spans="1:43" x14ac:dyDescent="0.3">
      <c r="A1172" t="s">
        <v>2689</v>
      </c>
      <c r="B1172" t="s">
        <v>2690</v>
      </c>
      <c r="C1172">
        <v>1</v>
      </c>
      <c r="D1172" t="s">
        <v>255</v>
      </c>
      <c r="E1172" t="s">
        <v>716</v>
      </c>
      <c r="F1172" t="s">
        <v>717</v>
      </c>
      <c r="G1172" t="s">
        <v>213</v>
      </c>
      <c r="H1172" t="s">
        <v>214</v>
      </c>
      <c r="I1172" t="s">
        <v>724</v>
      </c>
      <c r="J1172" t="s">
        <v>725</v>
      </c>
      <c r="K1172" t="s">
        <v>726</v>
      </c>
      <c r="L1172" t="s">
        <v>719</v>
      </c>
      <c r="M1172" t="s">
        <v>720</v>
      </c>
      <c r="N1172">
        <v>1</v>
      </c>
      <c r="O1172">
        <v>1</v>
      </c>
      <c r="P1172">
        <v>1</v>
      </c>
      <c r="Q1172">
        <v>1</v>
      </c>
      <c r="R1172">
        <v>1</v>
      </c>
      <c r="S1172">
        <v>1</v>
      </c>
      <c r="T1172">
        <v>0</v>
      </c>
      <c r="U1172">
        <v>0</v>
      </c>
      <c r="V1172">
        <v>0</v>
      </c>
      <c r="W1172" s="1">
        <v>1286508.3600000001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1286508.3600000001</v>
      </c>
      <c r="AF1172" s="17">
        <v>45751</v>
      </c>
      <c r="AG1172" s="17">
        <v>46847</v>
      </c>
      <c r="AH1172" s="1">
        <v>1286508.3600000001</v>
      </c>
      <c r="AI1172" s="16">
        <f t="shared" si="72"/>
        <v>1.6794520547945206</v>
      </c>
      <c r="AJ1172" s="16">
        <f t="shared" si="74"/>
        <v>3.0027397260273974</v>
      </c>
      <c r="AK1172" s="19">
        <v>8.7499999999999994E-2</v>
      </c>
      <c r="AL1172" s="16">
        <f t="shared" si="73"/>
        <v>1.6794520547945206</v>
      </c>
      <c r="AM1172" s="16">
        <f t="shared" si="75"/>
        <v>3.0027397260273974</v>
      </c>
      <c r="AN1172" s="19">
        <v>8.7499999999999994E-2</v>
      </c>
      <c r="AO1172" t="s">
        <v>721</v>
      </c>
      <c r="AP1172" t="s">
        <v>722</v>
      </c>
      <c r="AQ1172" s="20">
        <v>46234</v>
      </c>
    </row>
    <row r="1173" spans="1:43" x14ac:dyDescent="0.3">
      <c r="A1173" t="s">
        <v>2691</v>
      </c>
      <c r="B1173" t="s">
        <v>2692</v>
      </c>
      <c r="C1173">
        <v>1</v>
      </c>
      <c r="D1173" t="s">
        <v>255</v>
      </c>
      <c r="E1173" t="s">
        <v>716</v>
      </c>
      <c r="F1173" t="s">
        <v>717</v>
      </c>
      <c r="G1173" t="s">
        <v>213</v>
      </c>
      <c r="H1173" t="s">
        <v>214</v>
      </c>
      <c r="I1173" t="s">
        <v>724</v>
      </c>
      <c r="J1173" t="s">
        <v>725</v>
      </c>
      <c r="K1173" t="s">
        <v>726</v>
      </c>
      <c r="L1173" t="s">
        <v>719</v>
      </c>
      <c r="M1173" t="s">
        <v>720</v>
      </c>
      <c r="N1173">
        <v>1</v>
      </c>
      <c r="O1173">
        <v>1</v>
      </c>
      <c r="P1173">
        <v>1</v>
      </c>
      <c r="Q1173">
        <v>1</v>
      </c>
      <c r="R1173">
        <v>1</v>
      </c>
      <c r="S1173">
        <v>1</v>
      </c>
      <c r="T1173">
        <v>0</v>
      </c>
      <c r="U1173">
        <v>0</v>
      </c>
      <c r="V1173">
        <v>0</v>
      </c>
      <c r="W1173" s="1">
        <v>1742841.6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1742841.6</v>
      </c>
      <c r="AF1173" s="17">
        <v>45751</v>
      </c>
      <c r="AG1173" s="17">
        <v>46847</v>
      </c>
      <c r="AH1173" s="1">
        <v>1742841.6</v>
      </c>
      <c r="AI1173" s="16">
        <f t="shared" si="72"/>
        <v>1.6794520547945206</v>
      </c>
      <c r="AJ1173" s="16">
        <f t="shared" si="74"/>
        <v>3.0027397260273974</v>
      </c>
      <c r="AK1173" s="19">
        <v>8.7499999999999994E-2</v>
      </c>
      <c r="AL1173" s="16">
        <f t="shared" si="73"/>
        <v>1.6794520547945206</v>
      </c>
      <c r="AM1173" s="16">
        <f t="shared" si="75"/>
        <v>3.0027397260273974</v>
      </c>
      <c r="AN1173" s="19">
        <v>8.7499999999999994E-2</v>
      </c>
      <c r="AO1173" t="s">
        <v>721</v>
      </c>
      <c r="AP1173" t="s">
        <v>722</v>
      </c>
      <c r="AQ1173" s="20">
        <v>46234</v>
      </c>
    </row>
    <row r="1174" spans="1:43" x14ac:dyDescent="0.3">
      <c r="A1174" t="s">
        <v>2693</v>
      </c>
      <c r="B1174" t="s">
        <v>2694</v>
      </c>
      <c r="C1174">
        <v>1</v>
      </c>
      <c r="D1174" t="s">
        <v>255</v>
      </c>
      <c r="E1174" t="s">
        <v>716</v>
      </c>
      <c r="F1174" t="s">
        <v>717</v>
      </c>
      <c r="G1174" t="s">
        <v>213</v>
      </c>
      <c r="H1174" t="s">
        <v>214</v>
      </c>
      <c r="I1174" t="s">
        <v>724</v>
      </c>
      <c r="J1174" t="s">
        <v>725</v>
      </c>
      <c r="K1174" t="s">
        <v>726</v>
      </c>
      <c r="L1174" t="s">
        <v>719</v>
      </c>
      <c r="M1174" t="s">
        <v>720</v>
      </c>
      <c r="N1174">
        <v>1</v>
      </c>
      <c r="O1174">
        <v>1</v>
      </c>
      <c r="P1174">
        <v>1</v>
      </c>
      <c r="Q1174">
        <v>1</v>
      </c>
      <c r="R1174">
        <v>1</v>
      </c>
      <c r="S1174">
        <v>1</v>
      </c>
      <c r="T1174">
        <v>0</v>
      </c>
      <c r="U1174">
        <v>0</v>
      </c>
      <c r="V1174">
        <v>0</v>
      </c>
      <c r="W1174" s="1">
        <v>1200148.94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1200148.94</v>
      </c>
      <c r="AF1174" s="17">
        <v>45751</v>
      </c>
      <c r="AG1174" s="17">
        <v>46847</v>
      </c>
      <c r="AH1174" s="1">
        <v>1200148.94</v>
      </c>
      <c r="AI1174" s="16">
        <f t="shared" si="72"/>
        <v>1.6794520547945206</v>
      </c>
      <c r="AJ1174" s="16">
        <f t="shared" si="74"/>
        <v>3.0027397260273974</v>
      </c>
      <c r="AK1174" s="19">
        <v>8.7499999999999994E-2</v>
      </c>
      <c r="AL1174" s="16">
        <f t="shared" si="73"/>
        <v>1.6794520547945206</v>
      </c>
      <c r="AM1174" s="16">
        <f t="shared" si="75"/>
        <v>3.0027397260273974</v>
      </c>
      <c r="AN1174" s="19">
        <v>8.7499999999999994E-2</v>
      </c>
      <c r="AO1174" t="s">
        <v>721</v>
      </c>
      <c r="AP1174" t="s">
        <v>722</v>
      </c>
      <c r="AQ1174" s="20">
        <v>46234</v>
      </c>
    </row>
    <row r="1175" spans="1:43" x14ac:dyDescent="0.3">
      <c r="A1175" t="s">
        <v>2695</v>
      </c>
      <c r="B1175" t="s">
        <v>2696</v>
      </c>
      <c r="C1175">
        <v>1</v>
      </c>
      <c r="D1175" t="s">
        <v>255</v>
      </c>
      <c r="E1175" t="s">
        <v>716</v>
      </c>
      <c r="F1175" t="s">
        <v>717</v>
      </c>
      <c r="G1175" t="s">
        <v>213</v>
      </c>
      <c r="H1175" t="s">
        <v>214</v>
      </c>
      <c r="I1175" t="s">
        <v>724</v>
      </c>
      <c r="J1175" t="s">
        <v>725</v>
      </c>
      <c r="K1175" t="s">
        <v>726</v>
      </c>
      <c r="L1175" t="s">
        <v>719</v>
      </c>
      <c r="M1175" t="s">
        <v>720</v>
      </c>
      <c r="N1175">
        <v>1</v>
      </c>
      <c r="O1175">
        <v>1</v>
      </c>
      <c r="P1175">
        <v>1</v>
      </c>
      <c r="Q1175">
        <v>1</v>
      </c>
      <c r="R1175">
        <v>1</v>
      </c>
      <c r="S1175">
        <v>1</v>
      </c>
      <c r="T1175">
        <v>0</v>
      </c>
      <c r="U1175">
        <v>0</v>
      </c>
      <c r="V1175">
        <v>0</v>
      </c>
      <c r="W1175" s="1">
        <v>1055924.52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1055924.52</v>
      </c>
      <c r="AF1175" s="17">
        <v>45751</v>
      </c>
      <c r="AG1175" s="17">
        <v>46847</v>
      </c>
      <c r="AH1175" s="1">
        <v>1055924.52</v>
      </c>
      <c r="AI1175" s="16">
        <f t="shared" si="72"/>
        <v>1.6794520547945206</v>
      </c>
      <c r="AJ1175" s="16">
        <f t="shared" si="74"/>
        <v>3.0027397260273974</v>
      </c>
      <c r="AK1175" s="19">
        <v>8.7499999999999994E-2</v>
      </c>
      <c r="AL1175" s="16">
        <f t="shared" si="73"/>
        <v>1.6794520547945206</v>
      </c>
      <c r="AM1175" s="16">
        <f t="shared" si="75"/>
        <v>3.0027397260273974</v>
      </c>
      <c r="AN1175" s="19">
        <v>8.7499999999999994E-2</v>
      </c>
      <c r="AO1175" t="s">
        <v>721</v>
      </c>
      <c r="AP1175" t="s">
        <v>722</v>
      </c>
      <c r="AQ1175" s="20">
        <v>46234</v>
      </c>
    </row>
    <row r="1176" spans="1:43" x14ac:dyDescent="0.3">
      <c r="A1176" t="s">
        <v>2697</v>
      </c>
      <c r="B1176" t="s">
        <v>2698</v>
      </c>
      <c r="C1176">
        <v>1</v>
      </c>
      <c r="D1176" t="s">
        <v>255</v>
      </c>
      <c r="E1176" t="s">
        <v>716</v>
      </c>
      <c r="F1176" t="s">
        <v>717</v>
      </c>
      <c r="G1176" t="s">
        <v>213</v>
      </c>
      <c r="H1176" t="s">
        <v>214</v>
      </c>
      <c r="I1176" t="s">
        <v>724</v>
      </c>
      <c r="J1176" t="s">
        <v>725</v>
      </c>
      <c r="K1176" t="s">
        <v>726</v>
      </c>
      <c r="L1176" t="s">
        <v>719</v>
      </c>
      <c r="M1176" t="s">
        <v>720</v>
      </c>
      <c r="N1176">
        <v>1</v>
      </c>
      <c r="O1176">
        <v>1</v>
      </c>
      <c r="P1176">
        <v>1</v>
      </c>
      <c r="Q1176">
        <v>1</v>
      </c>
      <c r="R1176">
        <v>1</v>
      </c>
      <c r="S1176">
        <v>1</v>
      </c>
      <c r="T1176">
        <v>0</v>
      </c>
      <c r="U1176">
        <v>0</v>
      </c>
      <c r="V1176">
        <v>0</v>
      </c>
      <c r="W1176" s="1">
        <v>2370238.84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2370238.84</v>
      </c>
      <c r="AF1176" s="17">
        <v>45751</v>
      </c>
      <c r="AG1176" s="17">
        <v>46847</v>
      </c>
      <c r="AH1176" s="1">
        <v>2370238.84</v>
      </c>
      <c r="AI1176" s="16">
        <f t="shared" si="72"/>
        <v>1.6794520547945206</v>
      </c>
      <c r="AJ1176" s="16">
        <f t="shared" si="74"/>
        <v>3.0027397260273974</v>
      </c>
      <c r="AK1176" s="19">
        <v>8.7499999999999994E-2</v>
      </c>
      <c r="AL1176" s="16">
        <f t="shared" si="73"/>
        <v>1.6794520547945206</v>
      </c>
      <c r="AM1176" s="16">
        <f t="shared" si="75"/>
        <v>3.0027397260273974</v>
      </c>
      <c r="AN1176" s="19">
        <v>8.7499999999999994E-2</v>
      </c>
      <c r="AO1176" t="s">
        <v>721</v>
      </c>
      <c r="AP1176" t="s">
        <v>722</v>
      </c>
      <c r="AQ1176" s="20">
        <v>46234</v>
      </c>
    </row>
    <row r="1177" spans="1:43" x14ac:dyDescent="0.3">
      <c r="A1177" t="s">
        <v>2699</v>
      </c>
      <c r="B1177" t="s">
        <v>2700</v>
      </c>
      <c r="C1177">
        <v>1</v>
      </c>
      <c r="D1177" t="s">
        <v>255</v>
      </c>
      <c r="E1177" t="s">
        <v>716</v>
      </c>
      <c r="F1177" t="s">
        <v>717</v>
      </c>
      <c r="G1177" t="s">
        <v>213</v>
      </c>
      <c r="H1177" t="s">
        <v>214</v>
      </c>
      <c r="I1177" t="s">
        <v>724</v>
      </c>
      <c r="J1177" t="s">
        <v>725</v>
      </c>
      <c r="K1177" t="s">
        <v>726</v>
      </c>
      <c r="L1177" t="s">
        <v>719</v>
      </c>
      <c r="M1177" t="s">
        <v>720</v>
      </c>
      <c r="N1177">
        <v>1</v>
      </c>
      <c r="O1177">
        <v>1</v>
      </c>
      <c r="P1177">
        <v>1</v>
      </c>
      <c r="Q1177">
        <v>1</v>
      </c>
      <c r="R1177">
        <v>1</v>
      </c>
      <c r="S1177">
        <v>1</v>
      </c>
      <c r="T1177">
        <v>0</v>
      </c>
      <c r="U1177">
        <v>0</v>
      </c>
      <c r="V1177">
        <v>0</v>
      </c>
      <c r="W1177" s="1">
        <v>1714201.86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1714201.86</v>
      </c>
      <c r="AF1177" s="17">
        <v>45751</v>
      </c>
      <c r="AG1177" s="17">
        <v>46847</v>
      </c>
      <c r="AH1177" s="1">
        <v>1714201.86</v>
      </c>
      <c r="AI1177" s="16">
        <f t="shared" si="72"/>
        <v>1.6794520547945206</v>
      </c>
      <c r="AJ1177" s="16">
        <f t="shared" si="74"/>
        <v>3.0027397260273974</v>
      </c>
      <c r="AK1177" s="19">
        <v>8.7499999999999994E-2</v>
      </c>
      <c r="AL1177" s="16">
        <f t="shared" si="73"/>
        <v>1.6794520547945206</v>
      </c>
      <c r="AM1177" s="16">
        <f t="shared" si="75"/>
        <v>3.0027397260273974</v>
      </c>
      <c r="AN1177" s="19">
        <v>8.7499999999999994E-2</v>
      </c>
      <c r="AO1177" t="s">
        <v>721</v>
      </c>
      <c r="AP1177" t="s">
        <v>722</v>
      </c>
      <c r="AQ1177" s="20">
        <v>46234</v>
      </c>
    </row>
    <row r="1178" spans="1:43" x14ac:dyDescent="0.3">
      <c r="A1178" t="s">
        <v>2701</v>
      </c>
      <c r="B1178" t="s">
        <v>2702</v>
      </c>
      <c r="C1178">
        <v>1</v>
      </c>
      <c r="D1178" t="s">
        <v>255</v>
      </c>
      <c r="E1178" t="s">
        <v>716</v>
      </c>
      <c r="F1178" t="s">
        <v>717</v>
      </c>
      <c r="G1178" t="s">
        <v>220</v>
      </c>
      <c r="H1178" t="s">
        <v>218</v>
      </c>
      <c r="I1178" t="s">
        <v>210</v>
      </c>
      <c r="J1178" t="s">
        <v>718</v>
      </c>
      <c r="K1178" t="s">
        <v>2488</v>
      </c>
      <c r="L1178" t="s">
        <v>719</v>
      </c>
      <c r="M1178" t="s">
        <v>720</v>
      </c>
      <c r="N1178">
        <v>1</v>
      </c>
      <c r="O1178">
        <v>1</v>
      </c>
      <c r="P1178">
        <v>1</v>
      </c>
      <c r="Q1178">
        <v>0</v>
      </c>
      <c r="R1178">
        <v>0</v>
      </c>
      <c r="S1178">
        <v>1</v>
      </c>
      <c r="T1178">
        <v>1</v>
      </c>
      <c r="U1178">
        <v>1</v>
      </c>
      <c r="V1178">
        <v>0</v>
      </c>
      <c r="W1178" s="1">
        <v>22329446.68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22329446.68</v>
      </c>
      <c r="AF1178" s="17">
        <v>45751</v>
      </c>
      <c r="AG1178" s="17">
        <v>46847</v>
      </c>
      <c r="AH1178" s="1">
        <v>22329446.68</v>
      </c>
      <c r="AI1178" s="16">
        <f t="shared" si="72"/>
        <v>1.6794520547945206</v>
      </c>
      <c r="AJ1178" s="16">
        <f t="shared" si="74"/>
        <v>3.0027397260273974</v>
      </c>
      <c r="AK1178" s="19">
        <v>8.7499999999999994E-2</v>
      </c>
      <c r="AL1178" s="16">
        <f t="shared" si="73"/>
        <v>1.6794520547945206</v>
      </c>
      <c r="AM1178" s="16">
        <f t="shared" si="75"/>
        <v>3.0027397260273974</v>
      </c>
      <c r="AN1178" s="19">
        <v>8.7499999999999994E-2</v>
      </c>
      <c r="AO1178" t="s">
        <v>721</v>
      </c>
      <c r="AP1178" t="s">
        <v>722</v>
      </c>
      <c r="AQ1178" s="20">
        <v>46234</v>
      </c>
    </row>
    <row r="1179" spans="1:43" x14ac:dyDescent="0.3">
      <c r="A1179" t="s">
        <v>2703</v>
      </c>
      <c r="B1179" t="s">
        <v>2704</v>
      </c>
      <c r="C1179">
        <v>1</v>
      </c>
      <c r="D1179" t="s">
        <v>255</v>
      </c>
      <c r="E1179" t="s">
        <v>716</v>
      </c>
      <c r="F1179" t="s">
        <v>717</v>
      </c>
      <c r="G1179" t="s">
        <v>213</v>
      </c>
      <c r="H1179" t="s">
        <v>214</v>
      </c>
      <c r="I1179" t="s">
        <v>724</v>
      </c>
      <c r="J1179" t="s">
        <v>725</v>
      </c>
      <c r="K1179" t="s">
        <v>726</v>
      </c>
      <c r="L1179" t="s">
        <v>719</v>
      </c>
      <c r="M1179" t="s">
        <v>720</v>
      </c>
      <c r="N1179">
        <v>1</v>
      </c>
      <c r="O1179">
        <v>1</v>
      </c>
      <c r="P1179">
        <v>1</v>
      </c>
      <c r="Q1179">
        <v>1</v>
      </c>
      <c r="R1179">
        <v>1</v>
      </c>
      <c r="S1179">
        <v>1</v>
      </c>
      <c r="T1179">
        <v>0</v>
      </c>
      <c r="U1179">
        <v>0</v>
      </c>
      <c r="V1179">
        <v>0</v>
      </c>
      <c r="W1179" s="1">
        <v>98733.62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98733.62</v>
      </c>
      <c r="AF1179" s="17">
        <v>45751</v>
      </c>
      <c r="AG1179" s="17">
        <v>47577</v>
      </c>
      <c r="AH1179" s="1">
        <v>98733.62</v>
      </c>
      <c r="AI1179" s="16">
        <f t="shared" si="72"/>
        <v>3.6794520547945204</v>
      </c>
      <c r="AJ1179" s="16">
        <f t="shared" si="74"/>
        <v>5.0027397260273974</v>
      </c>
      <c r="AK1179" s="19">
        <v>9.2499999999999999E-2</v>
      </c>
      <c r="AL1179" s="16">
        <f t="shared" si="73"/>
        <v>3.6794520547945204</v>
      </c>
      <c r="AM1179" s="16">
        <f t="shared" si="75"/>
        <v>5.0027397260273974</v>
      </c>
      <c r="AN1179" s="19">
        <v>9.2499999999999999E-2</v>
      </c>
      <c r="AO1179" t="s">
        <v>721</v>
      </c>
      <c r="AP1179" t="s">
        <v>722</v>
      </c>
      <c r="AQ1179" s="20">
        <v>46234</v>
      </c>
    </row>
    <row r="1180" spans="1:43" x14ac:dyDescent="0.3">
      <c r="A1180" t="s">
        <v>2705</v>
      </c>
      <c r="B1180" t="s">
        <v>2706</v>
      </c>
      <c r="C1180">
        <v>1</v>
      </c>
      <c r="D1180" t="s">
        <v>255</v>
      </c>
      <c r="E1180" t="s">
        <v>716</v>
      </c>
      <c r="F1180" t="s">
        <v>717</v>
      </c>
      <c r="G1180" t="s">
        <v>213</v>
      </c>
      <c r="H1180" t="s">
        <v>214</v>
      </c>
      <c r="I1180" t="s">
        <v>724</v>
      </c>
      <c r="J1180" t="s">
        <v>725</v>
      </c>
      <c r="K1180" t="s">
        <v>726</v>
      </c>
      <c r="L1180" t="s">
        <v>719</v>
      </c>
      <c r="M1180" t="s">
        <v>720</v>
      </c>
      <c r="N1180">
        <v>1</v>
      </c>
      <c r="O1180">
        <v>1</v>
      </c>
      <c r="P1180">
        <v>1</v>
      </c>
      <c r="Q1180">
        <v>1</v>
      </c>
      <c r="R1180">
        <v>1</v>
      </c>
      <c r="S1180">
        <v>1</v>
      </c>
      <c r="T1180">
        <v>0</v>
      </c>
      <c r="U1180">
        <v>0</v>
      </c>
      <c r="V1180">
        <v>0</v>
      </c>
      <c r="W1180" s="1">
        <v>176915.86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176915.86</v>
      </c>
      <c r="AF1180" s="17">
        <v>45751</v>
      </c>
      <c r="AG1180" s="17">
        <v>47577</v>
      </c>
      <c r="AH1180" s="1">
        <v>176915.86</v>
      </c>
      <c r="AI1180" s="16">
        <f t="shared" si="72"/>
        <v>3.6794520547945204</v>
      </c>
      <c r="AJ1180" s="16">
        <f t="shared" si="74"/>
        <v>5.0027397260273974</v>
      </c>
      <c r="AK1180" s="19">
        <v>9.2499999999999999E-2</v>
      </c>
      <c r="AL1180" s="16">
        <f t="shared" si="73"/>
        <v>3.6794520547945204</v>
      </c>
      <c r="AM1180" s="16">
        <f t="shared" si="75"/>
        <v>5.0027397260273974</v>
      </c>
      <c r="AN1180" s="19">
        <v>9.2499999999999999E-2</v>
      </c>
      <c r="AO1180" t="s">
        <v>721</v>
      </c>
      <c r="AP1180" t="s">
        <v>722</v>
      </c>
      <c r="AQ1180" s="20">
        <v>46234</v>
      </c>
    </row>
    <row r="1181" spans="1:43" x14ac:dyDescent="0.3">
      <c r="A1181" t="s">
        <v>2707</v>
      </c>
      <c r="B1181" t="s">
        <v>2708</v>
      </c>
      <c r="C1181">
        <v>1</v>
      </c>
      <c r="D1181" t="s">
        <v>255</v>
      </c>
      <c r="E1181" t="s">
        <v>716</v>
      </c>
      <c r="F1181" t="s">
        <v>717</v>
      </c>
      <c r="G1181" t="s">
        <v>213</v>
      </c>
      <c r="H1181" t="s">
        <v>214</v>
      </c>
      <c r="I1181" t="s">
        <v>724</v>
      </c>
      <c r="J1181" t="s">
        <v>725</v>
      </c>
      <c r="K1181" t="s">
        <v>726</v>
      </c>
      <c r="L1181" t="s">
        <v>719</v>
      </c>
      <c r="M1181" t="s">
        <v>720</v>
      </c>
      <c r="N1181">
        <v>1</v>
      </c>
      <c r="O1181">
        <v>1</v>
      </c>
      <c r="P1181">
        <v>1</v>
      </c>
      <c r="Q1181">
        <v>1</v>
      </c>
      <c r="R1181">
        <v>1</v>
      </c>
      <c r="S1181">
        <v>1</v>
      </c>
      <c r="T1181">
        <v>0</v>
      </c>
      <c r="U1181">
        <v>0</v>
      </c>
      <c r="V1181">
        <v>0</v>
      </c>
      <c r="W1181" s="1">
        <v>216500.33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216500.33</v>
      </c>
      <c r="AF1181" s="17">
        <v>45751</v>
      </c>
      <c r="AG1181" s="17">
        <v>47577</v>
      </c>
      <c r="AH1181" s="1">
        <v>216500.33</v>
      </c>
      <c r="AI1181" s="16">
        <f t="shared" si="72"/>
        <v>3.6794520547945204</v>
      </c>
      <c r="AJ1181" s="16">
        <f t="shared" si="74"/>
        <v>5.0027397260273974</v>
      </c>
      <c r="AK1181" s="19">
        <v>9.2499999999999999E-2</v>
      </c>
      <c r="AL1181" s="16">
        <f t="shared" si="73"/>
        <v>3.6794520547945204</v>
      </c>
      <c r="AM1181" s="16">
        <f t="shared" si="75"/>
        <v>5.0027397260273974</v>
      </c>
      <c r="AN1181" s="19">
        <v>9.2499999999999999E-2</v>
      </c>
      <c r="AO1181" t="s">
        <v>721</v>
      </c>
      <c r="AP1181" t="s">
        <v>722</v>
      </c>
      <c r="AQ1181" s="20">
        <v>46234</v>
      </c>
    </row>
    <row r="1182" spans="1:43" x14ac:dyDescent="0.3">
      <c r="A1182" t="s">
        <v>2709</v>
      </c>
      <c r="B1182" t="s">
        <v>2710</v>
      </c>
      <c r="C1182">
        <v>1</v>
      </c>
      <c r="D1182" t="s">
        <v>255</v>
      </c>
      <c r="E1182" t="s">
        <v>716</v>
      </c>
      <c r="F1182" t="s">
        <v>717</v>
      </c>
      <c r="G1182" t="s">
        <v>213</v>
      </c>
      <c r="H1182" t="s">
        <v>214</v>
      </c>
      <c r="I1182" t="s">
        <v>724</v>
      </c>
      <c r="J1182" t="s">
        <v>725</v>
      </c>
      <c r="K1182" t="s">
        <v>726</v>
      </c>
      <c r="L1182" t="s">
        <v>719</v>
      </c>
      <c r="M1182" t="s">
        <v>720</v>
      </c>
      <c r="N1182">
        <v>1</v>
      </c>
      <c r="O1182">
        <v>1</v>
      </c>
      <c r="P1182">
        <v>1</v>
      </c>
      <c r="Q1182">
        <v>1</v>
      </c>
      <c r="R1182">
        <v>1</v>
      </c>
      <c r="S1182">
        <v>1</v>
      </c>
      <c r="T1182">
        <v>0</v>
      </c>
      <c r="U1182">
        <v>0</v>
      </c>
      <c r="V1182">
        <v>0</v>
      </c>
      <c r="W1182" s="1">
        <v>626111.66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626111.66</v>
      </c>
      <c r="AF1182" s="17">
        <v>45751</v>
      </c>
      <c r="AG1182" s="17">
        <v>47577</v>
      </c>
      <c r="AH1182" s="1">
        <v>626111.66</v>
      </c>
      <c r="AI1182" s="16">
        <f t="shared" si="72"/>
        <v>3.6794520547945204</v>
      </c>
      <c r="AJ1182" s="16">
        <f t="shared" si="74"/>
        <v>5.0027397260273974</v>
      </c>
      <c r="AK1182" s="19">
        <v>9.2499999999999999E-2</v>
      </c>
      <c r="AL1182" s="16">
        <f t="shared" si="73"/>
        <v>3.6794520547945204</v>
      </c>
      <c r="AM1182" s="16">
        <f t="shared" si="75"/>
        <v>5.0027397260273974</v>
      </c>
      <c r="AN1182" s="19">
        <v>9.2499999999999999E-2</v>
      </c>
      <c r="AO1182" t="s">
        <v>721</v>
      </c>
      <c r="AP1182" t="s">
        <v>722</v>
      </c>
      <c r="AQ1182" s="20">
        <v>46234</v>
      </c>
    </row>
    <row r="1183" spans="1:43" x14ac:dyDescent="0.3">
      <c r="A1183" t="s">
        <v>2711</v>
      </c>
      <c r="B1183" t="s">
        <v>2712</v>
      </c>
      <c r="C1183">
        <v>1</v>
      </c>
      <c r="D1183" t="s">
        <v>255</v>
      </c>
      <c r="E1183" t="s">
        <v>716</v>
      </c>
      <c r="F1183" t="s">
        <v>717</v>
      </c>
      <c r="G1183" t="s">
        <v>213</v>
      </c>
      <c r="H1183" t="s">
        <v>214</v>
      </c>
      <c r="I1183" t="s">
        <v>724</v>
      </c>
      <c r="J1183" t="s">
        <v>725</v>
      </c>
      <c r="K1183" t="s">
        <v>726</v>
      </c>
      <c r="L1183" t="s">
        <v>719</v>
      </c>
      <c r="M1183" t="s">
        <v>720</v>
      </c>
      <c r="N1183">
        <v>1</v>
      </c>
      <c r="O1183">
        <v>1</v>
      </c>
      <c r="P1183">
        <v>1</v>
      </c>
      <c r="Q1183">
        <v>1</v>
      </c>
      <c r="R1183">
        <v>1</v>
      </c>
      <c r="S1183">
        <v>1</v>
      </c>
      <c r="T1183">
        <v>0</v>
      </c>
      <c r="U1183">
        <v>0</v>
      </c>
      <c r="V1183">
        <v>0</v>
      </c>
      <c r="W1183" s="1">
        <v>525115.06999999995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525115.06999999995</v>
      </c>
      <c r="AF1183" s="17">
        <v>45751</v>
      </c>
      <c r="AG1183" s="17">
        <v>46847</v>
      </c>
      <c r="AH1183" s="1">
        <v>525115.06999999995</v>
      </c>
      <c r="AI1183" s="16">
        <f t="shared" si="72"/>
        <v>1.6794520547945206</v>
      </c>
      <c r="AJ1183" s="16">
        <f t="shared" si="74"/>
        <v>3.0027397260273974</v>
      </c>
      <c r="AK1183" s="19">
        <v>8.7499999999999994E-2</v>
      </c>
      <c r="AL1183" s="16">
        <f t="shared" si="73"/>
        <v>1.6794520547945206</v>
      </c>
      <c r="AM1183" s="16">
        <f t="shared" si="75"/>
        <v>3.0027397260273974</v>
      </c>
      <c r="AN1183" s="19">
        <v>8.7499999999999994E-2</v>
      </c>
      <c r="AO1183" t="s">
        <v>721</v>
      </c>
      <c r="AP1183" t="s">
        <v>722</v>
      </c>
      <c r="AQ1183" s="20">
        <v>46234</v>
      </c>
    </row>
    <row r="1184" spans="1:43" x14ac:dyDescent="0.3">
      <c r="A1184" t="s">
        <v>2713</v>
      </c>
      <c r="B1184" t="s">
        <v>2714</v>
      </c>
      <c r="C1184">
        <v>1</v>
      </c>
      <c r="D1184" t="s">
        <v>255</v>
      </c>
      <c r="E1184" t="s">
        <v>716</v>
      </c>
      <c r="F1184" t="s">
        <v>717</v>
      </c>
      <c r="G1184" t="s">
        <v>213</v>
      </c>
      <c r="H1184" t="s">
        <v>214</v>
      </c>
      <c r="I1184" t="s">
        <v>724</v>
      </c>
      <c r="J1184" t="s">
        <v>725</v>
      </c>
      <c r="K1184" t="s">
        <v>726</v>
      </c>
      <c r="L1184" t="s">
        <v>719</v>
      </c>
      <c r="M1184" t="s">
        <v>720</v>
      </c>
      <c r="N1184">
        <v>1</v>
      </c>
      <c r="O1184">
        <v>1</v>
      </c>
      <c r="P1184">
        <v>1</v>
      </c>
      <c r="Q1184">
        <v>1</v>
      </c>
      <c r="R1184">
        <v>1</v>
      </c>
      <c r="S1184">
        <v>1</v>
      </c>
      <c r="T1184">
        <v>0</v>
      </c>
      <c r="U1184">
        <v>0</v>
      </c>
      <c r="V1184">
        <v>0</v>
      </c>
      <c r="W1184" s="1">
        <v>394926.43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394926.43</v>
      </c>
      <c r="AF1184" s="17">
        <v>45751</v>
      </c>
      <c r="AG1184" s="17">
        <v>46847</v>
      </c>
      <c r="AH1184" s="1">
        <v>394926.43</v>
      </c>
      <c r="AI1184" s="16">
        <f t="shared" si="72"/>
        <v>1.6794520547945206</v>
      </c>
      <c r="AJ1184" s="16">
        <f t="shared" si="74"/>
        <v>3.0027397260273974</v>
      </c>
      <c r="AK1184" s="19">
        <v>8.7499999999999994E-2</v>
      </c>
      <c r="AL1184" s="16">
        <f t="shared" si="73"/>
        <v>1.6794520547945206</v>
      </c>
      <c r="AM1184" s="16">
        <f t="shared" si="75"/>
        <v>3.0027397260273974</v>
      </c>
      <c r="AN1184" s="19">
        <v>8.7499999999999994E-2</v>
      </c>
      <c r="AO1184" t="s">
        <v>721</v>
      </c>
      <c r="AP1184" t="s">
        <v>722</v>
      </c>
      <c r="AQ1184" s="20">
        <v>46234</v>
      </c>
    </row>
    <row r="1185" spans="1:43" x14ac:dyDescent="0.3">
      <c r="A1185" t="s">
        <v>2715</v>
      </c>
      <c r="B1185" t="s">
        <v>2716</v>
      </c>
      <c r="C1185">
        <v>1</v>
      </c>
      <c r="D1185" t="s">
        <v>255</v>
      </c>
      <c r="E1185" t="s">
        <v>716</v>
      </c>
      <c r="F1185" t="s">
        <v>717</v>
      </c>
      <c r="G1185" t="s">
        <v>213</v>
      </c>
      <c r="H1185" t="s">
        <v>214</v>
      </c>
      <c r="I1185" t="s">
        <v>724</v>
      </c>
      <c r="J1185" t="s">
        <v>725</v>
      </c>
      <c r="K1185" t="s">
        <v>726</v>
      </c>
      <c r="L1185" t="s">
        <v>719</v>
      </c>
      <c r="M1185" t="s">
        <v>720</v>
      </c>
      <c r="N1185">
        <v>1</v>
      </c>
      <c r="O1185">
        <v>1</v>
      </c>
      <c r="P1185">
        <v>1</v>
      </c>
      <c r="Q1185">
        <v>1</v>
      </c>
      <c r="R1185">
        <v>1</v>
      </c>
      <c r="S1185">
        <v>1</v>
      </c>
      <c r="T1185">
        <v>0</v>
      </c>
      <c r="U1185">
        <v>0</v>
      </c>
      <c r="V1185">
        <v>0</v>
      </c>
      <c r="W1185" s="1">
        <v>708096.51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708096.51</v>
      </c>
      <c r="AF1185" s="17">
        <v>45751</v>
      </c>
      <c r="AG1185" s="17">
        <v>46847</v>
      </c>
      <c r="AH1185" s="1">
        <v>708096.51</v>
      </c>
      <c r="AI1185" s="16">
        <f t="shared" si="72"/>
        <v>1.6794520547945206</v>
      </c>
      <c r="AJ1185" s="16">
        <f t="shared" si="74"/>
        <v>3.0027397260273974</v>
      </c>
      <c r="AK1185" s="19">
        <v>8.7499999999999994E-2</v>
      </c>
      <c r="AL1185" s="16">
        <f t="shared" si="73"/>
        <v>1.6794520547945206</v>
      </c>
      <c r="AM1185" s="16">
        <f t="shared" si="75"/>
        <v>3.0027397260273974</v>
      </c>
      <c r="AN1185" s="19">
        <v>8.7499999999999994E-2</v>
      </c>
      <c r="AO1185" t="s">
        <v>721</v>
      </c>
      <c r="AP1185" t="s">
        <v>722</v>
      </c>
      <c r="AQ1185" s="20">
        <v>46234</v>
      </c>
    </row>
    <row r="1186" spans="1:43" x14ac:dyDescent="0.3">
      <c r="A1186" t="s">
        <v>2717</v>
      </c>
      <c r="B1186" t="s">
        <v>2718</v>
      </c>
      <c r="C1186">
        <v>1</v>
      </c>
      <c r="D1186" t="s">
        <v>255</v>
      </c>
      <c r="E1186" t="s">
        <v>716</v>
      </c>
      <c r="F1186" t="s">
        <v>717</v>
      </c>
      <c r="G1186" t="s">
        <v>213</v>
      </c>
      <c r="H1186" t="s">
        <v>214</v>
      </c>
      <c r="I1186" t="s">
        <v>724</v>
      </c>
      <c r="J1186" t="s">
        <v>725</v>
      </c>
      <c r="K1186" t="s">
        <v>726</v>
      </c>
      <c r="L1186" t="s">
        <v>719</v>
      </c>
      <c r="M1186" t="s">
        <v>720</v>
      </c>
      <c r="N1186">
        <v>1</v>
      </c>
      <c r="O1186">
        <v>1</v>
      </c>
      <c r="P1186">
        <v>1</v>
      </c>
      <c r="Q1186">
        <v>1</v>
      </c>
      <c r="R1186">
        <v>1</v>
      </c>
      <c r="S1186">
        <v>1</v>
      </c>
      <c r="T1186">
        <v>0</v>
      </c>
      <c r="U1186">
        <v>0</v>
      </c>
      <c r="V1186">
        <v>0</v>
      </c>
      <c r="W1186" s="1">
        <v>866530.91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866530.91</v>
      </c>
      <c r="AF1186" s="17">
        <v>45751</v>
      </c>
      <c r="AG1186" s="17">
        <v>46847</v>
      </c>
      <c r="AH1186" s="1">
        <v>866530.91</v>
      </c>
      <c r="AI1186" s="16">
        <f t="shared" si="72"/>
        <v>1.6794520547945206</v>
      </c>
      <c r="AJ1186" s="16">
        <f t="shared" si="74"/>
        <v>3.0027397260273974</v>
      </c>
      <c r="AK1186" s="19">
        <v>8.7499999999999994E-2</v>
      </c>
      <c r="AL1186" s="16">
        <f t="shared" si="73"/>
        <v>1.6794520547945206</v>
      </c>
      <c r="AM1186" s="16">
        <f t="shared" si="75"/>
        <v>3.0027397260273974</v>
      </c>
      <c r="AN1186" s="19">
        <v>8.7499999999999994E-2</v>
      </c>
      <c r="AO1186" t="s">
        <v>721</v>
      </c>
      <c r="AP1186" t="s">
        <v>722</v>
      </c>
      <c r="AQ1186" s="20">
        <v>46234</v>
      </c>
    </row>
    <row r="1187" spans="1:43" x14ac:dyDescent="0.3">
      <c r="A1187" t="s">
        <v>2719</v>
      </c>
      <c r="B1187" t="s">
        <v>2720</v>
      </c>
      <c r="C1187">
        <v>1</v>
      </c>
      <c r="D1187" t="s">
        <v>255</v>
      </c>
      <c r="E1187" t="s">
        <v>716</v>
      </c>
      <c r="F1187" t="s">
        <v>717</v>
      </c>
      <c r="G1187" t="s">
        <v>213</v>
      </c>
      <c r="H1187" t="s">
        <v>214</v>
      </c>
      <c r="I1187" t="s">
        <v>724</v>
      </c>
      <c r="J1187" t="s">
        <v>725</v>
      </c>
      <c r="K1187" t="s">
        <v>726</v>
      </c>
      <c r="L1187" t="s">
        <v>719</v>
      </c>
      <c r="M1187" t="s">
        <v>720</v>
      </c>
      <c r="N1187">
        <v>1</v>
      </c>
      <c r="O1187">
        <v>1</v>
      </c>
      <c r="P1187">
        <v>1</v>
      </c>
      <c r="Q1187">
        <v>1</v>
      </c>
      <c r="R1187">
        <v>1</v>
      </c>
      <c r="S1187">
        <v>1</v>
      </c>
      <c r="T1187">
        <v>0</v>
      </c>
      <c r="U1187">
        <v>0</v>
      </c>
      <c r="V1187">
        <v>0</v>
      </c>
      <c r="W1187" s="1">
        <v>623883.43000000005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623883.43000000005</v>
      </c>
      <c r="AF1187" s="17">
        <v>45751</v>
      </c>
      <c r="AG1187" s="17">
        <v>46847</v>
      </c>
      <c r="AH1187" s="1">
        <v>623883.43000000005</v>
      </c>
      <c r="AI1187" s="16">
        <f t="shared" si="72"/>
        <v>1.6794520547945206</v>
      </c>
      <c r="AJ1187" s="16">
        <f t="shared" si="74"/>
        <v>3.0027397260273974</v>
      </c>
      <c r="AK1187" s="19">
        <v>8.7499999999999994E-2</v>
      </c>
      <c r="AL1187" s="16">
        <f t="shared" si="73"/>
        <v>1.6794520547945206</v>
      </c>
      <c r="AM1187" s="16">
        <f t="shared" si="75"/>
        <v>3.0027397260273974</v>
      </c>
      <c r="AN1187" s="19">
        <v>8.7499999999999994E-2</v>
      </c>
      <c r="AO1187" t="s">
        <v>721</v>
      </c>
      <c r="AP1187" t="s">
        <v>722</v>
      </c>
      <c r="AQ1187" s="20">
        <v>46234</v>
      </c>
    </row>
    <row r="1188" spans="1:43" x14ac:dyDescent="0.3">
      <c r="A1188" t="s">
        <v>2721</v>
      </c>
      <c r="B1188" t="s">
        <v>2722</v>
      </c>
      <c r="C1188">
        <v>1</v>
      </c>
      <c r="D1188" t="s">
        <v>255</v>
      </c>
      <c r="E1188" t="s">
        <v>716</v>
      </c>
      <c r="F1188" t="s">
        <v>717</v>
      </c>
      <c r="G1188" t="s">
        <v>213</v>
      </c>
      <c r="H1188" t="s">
        <v>214</v>
      </c>
      <c r="I1188" t="s">
        <v>724</v>
      </c>
      <c r="J1188" t="s">
        <v>725</v>
      </c>
      <c r="K1188" t="s">
        <v>726</v>
      </c>
      <c r="L1188" t="s">
        <v>719</v>
      </c>
      <c r="M1188" t="s">
        <v>720</v>
      </c>
      <c r="N1188">
        <v>1</v>
      </c>
      <c r="O1188">
        <v>1</v>
      </c>
      <c r="P1188">
        <v>1</v>
      </c>
      <c r="Q1188">
        <v>1</v>
      </c>
      <c r="R1188">
        <v>1</v>
      </c>
      <c r="S1188">
        <v>1</v>
      </c>
      <c r="T1188">
        <v>0</v>
      </c>
      <c r="U1188">
        <v>0</v>
      </c>
      <c r="V1188">
        <v>0</v>
      </c>
      <c r="W1188" s="1">
        <v>542110.34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542110.34</v>
      </c>
      <c r="AF1188" s="17">
        <v>45751</v>
      </c>
      <c r="AG1188" s="17">
        <v>46847</v>
      </c>
      <c r="AH1188" s="1">
        <v>542110.34</v>
      </c>
      <c r="AI1188" s="16">
        <f t="shared" si="72"/>
        <v>1.6794520547945206</v>
      </c>
      <c r="AJ1188" s="16">
        <f t="shared" si="74"/>
        <v>3.0027397260273974</v>
      </c>
      <c r="AK1188" s="19">
        <v>8.7499999999999994E-2</v>
      </c>
      <c r="AL1188" s="16">
        <f t="shared" si="73"/>
        <v>1.6794520547945206</v>
      </c>
      <c r="AM1188" s="16">
        <f t="shared" si="75"/>
        <v>3.0027397260273974</v>
      </c>
      <c r="AN1188" s="19">
        <v>8.7499999999999994E-2</v>
      </c>
      <c r="AO1188" t="s">
        <v>721</v>
      </c>
      <c r="AP1188" t="s">
        <v>722</v>
      </c>
      <c r="AQ1188" s="20">
        <v>46234</v>
      </c>
    </row>
    <row r="1189" spans="1:43" x14ac:dyDescent="0.3">
      <c r="A1189" t="s">
        <v>2723</v>
      </c>
      <c r="B1189" t="s">
        <v>2724</v>
      </c>
      <c r="C1189">
        <v>1</v>
      </c>
      <c r="D1189" t="s">
        <v>255</v>
      </c>
      <c r="E1189" t="s">
        <v>716</v>
      </c>
      <c r="F1189" t="s">
        <v>717</v>
      </c>
      <c r="G1189" t="s">
        <v>213</v>
      </c>
      <c r="H1189" t="s">
        <v>214</v>
      </c>
      <c r="I1189" t="s">
        <v>724</v>
      </c>
      <c r="J1189" t="s">
        <v>725</v>
      </c>
      <c r="K1189" t="s">
        <v>726</v>
      </c>
      <c r="L1189" t="s">
        <v>719</v>
      </c>
      <c r="M1189" t="s">
        <v>720</v>
      </c>
      <c r="N1189">
        <v>1</v>
      </c>
      <c r="O1189">
        <v>1</v>
      </c>
      <c r="P1189">
        <v>1</v>
      </c>
      <c r="Q1189">
        <v>1</v>
      </c>
      <c r="R1189">
        <v>1</v>
      </c>
      <c r="S1189">
        <v>1</v>
      </c>
      <c r="T1189">
        <v>0</v>
      </c>
      <c r="U1189">
        <v>0</v>
      </c>
      <c r="V1189">
        <v>0</v>
      </c>
      <c r="W1189" s="1">
        <v>654268.17000000004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654268.17000000004</v>
      </c>
      <c r="AF1189" s="17">
        <v>45751</v>
      </c>
      <c r="AG1189" s="17">
        <v>46847</v>
      </c>
      <c r="AH1189" s="1">
        <v>654268.17000000004</v>
      </c>
      <c r="AI1189" s="16">
        <f t="shared" si="72"/>
        <v>1.6794520547945206</v>
      </c>
      <c r="AJ1189" s="16">
        <f t="shared" si="74"/>
        <v>3.0027397260273974</v>
      </c>
      <c r="AK1189" s="19">
        <v>8.7499999999999994E-2</v>
      </c>
      <c r="AL1189" s="16">
        <f t="shared" si="73"/>
        <v>1.6794520547945206</v>
      </c>
      <c r="AM1189" s="16">
        <f t="shared" si="75"/>
        <v>3.0027397260273974</v>
      </c>
      <c r="AN1189" s="19">
        <v>8.7499999999999994E-2</v>
      </c>
      <c r="AO1189" t="s">
        <v>721</v>
      </c>
      <c r="AP1189" t="s">
        <v>722</v>
      </c>
      <c r="AQ1189" s="20">
        <v>46234</v>
      </c>
    </row>
    <row r="1190" spans="1:43" x14ac:dyDescent="0.3">
      <c r="A1190" t="s">
        <v>2725</v>
      </c>
      <c r="B1190" t="s">
        <v>2726</v>
      </c>
      <c r="C1190">
        <v>1</v>
      </c>
      <c r="D1190" t="s">
        <v>255</v>
      </c>
      <c r="E1190" t="s">
        <v>716</v>
      </c>
      <c r="F1190" t="s">
        <v>717</v>
      </c>
      <c r="G1190" t="s">
        <v>213</v>
      </c>
      <c r="H1190" t="s">
        <v>214</v>
      </c>
      <c r="I1190" t="s">
        <v>724</v>
      </c>
      <c r="J1190" t="s">
        <v>725</v>
      </c>
      <c r="K1190" t="s">
        <v>726</v>
      </c>
      <c r="L1190" t="s">
        <v>719</v>
      </c>
      <c r="M1190" t="s">
        <v>720</v>
      </c>
      <c r="N1190">
        <v>1</v>
      </c>
      <c r="O1190">
        <v>1</v>
      </c>
      <c r="P1190">
        <v>1</v>
      </c>
      <c r="Q1190">
        <v>1</v>
      </c>
      <c r="R1190">
        <v>1</v>
      </c>
      <c r="S1190">
        <v>1</v>
      </c>
      <c r="T1190">
        <v>0</v>
      </c>
      <c r="U1190">
        <v>0</v>
      </c>
      <c r="V1190">
        <v>0</v>
      </c>
      <c r="W1190" s="1">
        <v>300653.94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300653.94</v>
      </c>
      <c r="AF1190" s="17">
        <v>45751</v>
      </c>
      <c r="AG1190" s="17">
        <v>46847</v>
      </c>
      <c r="AH1190" s="1">
        <v>300653.94</v>
      </c>
      <c r="AI1190" s="16">
        <f t="shared" si="72"/>
        <v>1.6794520547945206</v>
      </c>
      <c r="AJ1190" s="16">
        <f t="shared" si="74"/>
        <v>3.0027397260273974</v>
      </c>
      <c r="AK1190" s="19">
        <v>8.7499999999999994E-2</v>
      </c>
      <c r="AL1190" s="16">
        <f t="shared" si="73"/>
        <v>1.6794520547945206</v>
      </c>
      <c r="AM1190" s="16">
        <f t="shared" si="75"/>
        <v>3.0027397260273974</v>
      </c>
      <c r="AN1190" s="19">
        <v>8.7499999999999994E-2</v>
      </c>
      <c r="AO1190" t="s">
        <v>721</v>
      </c>
      <c r="AP1190" t="s">
        <v>722</v>
      </c>
      <c r="AQ1190" s="20">
        <v>46234</v>
      </c>
    </row>
    <row r="1191" spans="1:43" x14ac:dyDescent="0.3">
      <c r="A1191" t="s">
        <v>2727</v>
      </c>
      <c r="B1191" t="s">
        <v>2728</v>
      </c>
      <c r="C1191">
        <v>1</v>
      </c>
      <c r="D1191" t="s">
        <v>255</v>
      </c>
      <c r="E1191" t="s">
        <v>716</v>
      </c>
      <c r="F1191" t="s">
        <v>717</v>
      </c>
      <c r="G1191" t="s">
        <v>213</v>
      </c>
      <c r="H1191" t="s">
        <v>214</v>
      </c>
      <c r="I1191" t="s">
        <v>724</v>
      </c>
      <c r="J1191" t="s">
        <v>725</v>
      </c>
      <c r="K1191" t="s">
        <v>726</v>
      </c>
      <c r="L1191" t="s">
        <v>719</v>
      </c>
      <c r="M1191" t="s">
        <v>720</v>
      </c>
      <c r="N1191">
        <v>1</v>
      </c>
      <c r="O1191">
        <v>1</v>
      </c>
      <c r="P1191">
        <v>1</v>
      </c>
      <c r="Q1191">
        <v>1</v>
      </c>
      <c r="R1191">
        <v>1</v>
      </c>
      <c r="S1191">
        <v>1</v>
      </c>
      <c r="T1191">
        <v>0</v>
      </c>
      <c r="U1191">
        <v>0</v>
      </c>
      <c r="V1191">
        <v>0</v>
      </c>
      <c r="W1191" s="1">
        <v>439965.47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439965.47</v>
      </c>
      <c r="AF1191" s="17">
        <v>45751</v>
      </c>
      <c r="AG1191" s="17">
        <v>46847</v>
      </c>
      <c r="AH1191" s="1">
        <v>439965.47</v>
      </c>
      <c r="AI1191" s="16">
        <f t="shared" si="72"/>
        <v>1.6794520547945206</v>
      </c>
      <c r="AJ1191" s="16">
        <f t="shared" si="74"/>
        <v>3.0027397260273974</v>
      </c>
      <c r="AK1191" s="19">
        <v>8.7499999999999994E-2</v>
      </c>
      <c r="AL1191" s="16">
        <f t="shared" si="73"/>
        <v>1.6794520547945206</v>
      </c>
      <c r="AM1191" s="16">
        <f t="shared" si="75"/>
        <v>3.0027397260273974</v>
      </c>
      <c r="AN1191" s="19">
        <v>8.7499999999999994E-2</v>
      </c>
      <c r="AO1191" t="s">
        <v>721</v>
      </c>
      <c r="AP1191" t="s">
        <v>722</v>
      </c>
      <c r="AQ1191" s="20">
        <v>46234</v>
      </c>
    </row>
    <row r="1192" spans="1:43" x14ac:dyDescent="0.3">
      <c r="A1192" t="s">
        <v>2729</v>
      </c>
      <c r="B1192" t="s">
        <v>2730</v>
      </c>
      <c r="C1192">
        <v>1</v>
      </c>
      <c r="D1192" t="s">
        <v>255</v>
      </c>
      <c r="E1192" t="s">
        <v>716</v>
      </c>
      <c r="F1192" t="s">
        <v>717</v>
      </c>
      <c r="G1192" t="s">
        <v>213</v>
      </c>
      <c r="H1192" t="s">
        <v>214</v>
      </c>
      <c r="I1192" t="s">
        <v>724</v>
      </c>
      <c r="J1192" t="s">
        <v>725</v>
      </c>
      <c r="K1192" t="s">
        <v>726</v>
      </c>
      <c r="L1192" t="s">
        <v>719</v>
      </c>
      <c r="M1192" t="s">
        <v>720</v>
      </c>
      <c r="N1192">
        <v>1</v>
      </c>
      <c r="O1192">
        <v>1</v>
      </c>
      <c r="P1192">
        <v>1</v>
      </c>
      <c r="Q1192">
        <v>1</v>
      </c>
      <c r="R1192">
        <v>1</v>
      </c>
      <c r="S1192">
        <v>1</v>
      </c>
      <c r="T1192">
        <v>0</v>
      </c>
      <c r="U1192">
        <v>0</v>
      </c>
      <c r="V1192">
        <v>0</v>
      </c>
      <c r="W1192" s="1">
        <v>790977.87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790977.87</v>
      </c>
      <c r="AF1192" s="17">
        <v>45751</v>
      </c>
      <c r="AG1192" s="17">
        <v>46847</v>
      </c>
      <c r="AH1192" s="1">
        <v>790977.87</v>
      </c>
      <c r="AI1192" s="16">
        <f t="shared" si="72"/>
        <v>1.6794520547945206</v>
      </c>
      <c r="AJ1192" s="16">
        <f t="shared" si="74"/>
        <v>3.0027397260273974</v>
      </c>
      <c r="AK1192" s="19">
        <v>8.7499999999999994E-2</v>
      </c>
      <c r="AL1192" s="16">
        <f t="shared" si="73"/>
        <v>1.6794520547945206</v>
      </c>
      <c r="AM1192" s="16">
        <f t="shared" si="75"/>
        <v>3.0027397260273974</v>
      </c>
      <c r="AN1192" s="19">
        <v>8.7499999999999994E-2</v>
      </c>
      <c r="AO1192" t="s">
        <v>721</v>
      </c>
      <c r="AP1192" t="s">
        <v>722</v>
      </c>
      <c r="AQ1192" s="20">
        <v>46234</v>
      </c>
    </row>
    <row r="1193" spans="1:43" x14ac:dyDescent="0.3">
      <c r="A1193" t="s">
        <v>2731</v>
      </c>
      <c r="B1193" t="s">
        <v>2732</v>
      </c>
      <c r="C1193">
        <v>1</v>
      </c>
      <c r="D1193" t="s">
        <v>255</v>
      </c>
      <c r="E1193" t="s">
        <v>716</v>
      </c>
      <c r="F1193" t="s">
        <v>717</v>
      </c>
      <c r="G1193" t="s">
        <v>213</v>
      </c>
      <c r="H1193" t="s">
        <v>214</v>
      </c>
      <c r="I1193" t="s">
        <v>724</v>
      </c>
      <c r="J1193" t="s">
        <v>725</v>
      </c>
      <c r="K1193" t="s">
        <v>726</v>
      </c>
      <c r="L1193" t="s">
        <v>719</v>
      </c>
      <c r="M1193" t="s">
        <v>720</v>
      </c>
      <c r="N1193">
        <v>1</v>
      </c>
      <c r="O1193">
        <v>1</v>
      </c>
      <c r="P1193">
        <v>1</v>
      </c>
      <c r="Q1193">
        <v>1</v>
      </c>
      <c r="R1193">
        <v>1</v>
      </c>
      <c r="S1193">
        <v>1</v>
      </c>
      <c r="T1193">
        <v>0</v>
      </c>
      <c r="U1193">
        <v>0</v>
      </c>
      <c r="V1193">
        <v>0</v>
      </c>
      <c r="W1193" s="1">
        <v>204644.4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204644.4</v>
      </c>
      <c r="AF1193" s="17">
        <v>45751</v>
      </c>
      <c r="AG1193" s="17">
        <v>46847</v>
      </c>
      <c r="AH1193" s="1">
        <v>204644.4</v>
      </c>
      <c r="AI1193" s="16">
        <f t="shared" si="72"/>
        <v>1.6794520547945206</v>
      </c>
      <c r="AJ1193" s="16">
        <f t="shared" si="74"/>
        <v>3.0027397260273974</v>
      </c>
      <c r="AK1193" s="19">
        <v>8.7499999999999994E-2</v>
      </c>
      <c r="AL1193" s="16">
        <f t="shared" si="73"/>
        <v>1.6794520547945206</v>
      </c>
      <c r="AM1193" s="16">
        <f t="shared" si="75"/>
        <v>3.0027397260273974</v>
      </c>
      <c r="AN1193" s="19">
        <v>8.7499999999999994E-2</v>
      </c>
      <c r="AO1193" t="s">
        <v>721</v>
      </c>
      <c r="AP1193" t="s">
        <v>722</v>
      </c>
      <c r="AQ1193" s="20">
        <v>46234</v>
      </c>
    </row>
    <row r="1194" spans="1:43" x14ac:dyDescent="0.3">
      <c r="A1194" t="s">
        <v>2733</v>
      </c>
      <c r="B1194" t="s">
        <v>2734</v>
      </c>
      <c r="C1194">
        <v>1</v>
      </c>
      <c r="D1194" t="s">
        <v>255</v>
      </c>
      <c r="E1194" t="s">
        <v>716</v>
      </c>
      <c r="F1194" t="s">
        <v>717</v>
      </c>
      <c r="G1194" t="s">
        <v>213</v>
      </c>
      <c r="H1194" t="s">
        <v>214</v>
      </c>
      <c r="I1194" t="s">
        <v>724</v>
      </c>
      <c r="J1194" t="s">
        <v>725</v>
      </c>
      <c r="K1194" t="s">
        <v>726</v>
      </c>
      <c r="L1194" t="s">
        <v>719</v>
      </c>
      <c r="M1194" t="s">
        <v>720</v>
      </c>
      <c r="N1194">
        <v>1</v>
      </c>
      <c r="O1194">
        <v>1</v>
      </c>
      <c r="P1194">
        <v>1</v>
      </c>
      <c r="Q1194">
        <v>1</v>
      </c>
      <c r="R1194">
        <v>1</v>
      </c>
      <c r="S1194">
        <v>1</v>
      </c>
      <c r="T1194">
        <v>0</v>
      </c>
      <c r="U1194">
        <v>0</v>
      </c>
      <c r="V1194">
        <v>0</v>
      </c>
      <c r="W1194" s="1">
        <v>1130348.95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1130348.95</v>
      </c>
      <c r="AF1194" s="17">
        <v>45751</v>
      </c>
      <c r="AG1194" s="17">
        <v>46847</v>
      </c>
      <c r="AH1194" s="1">
        <v>1130348.95</v>
      </c>
      <c r="AI1194" s="16">
        <f t="shared" si="72"/>
        <v>1.6794520547945206</v>
      </c>
      <c r="AJ1194" s="16">
        <f t="shared" si="74"/>
        <v>3.0027397260273974</v>
      </c>
      <c r="AK1194" s="19">
        <v>8.7499999999999994E-2</v>
      </c>
      <c r="AL1194" s="16">
        <f t="shared" si="73"/>
        <v>1.6794520547945206</v>
      </c>
      <c r="AM1194" s="16">
        <f t="shared" si="75"/>
        <v>3.0027397260273974</v>
      </c>
      <c r="AN1194" s="19">
        <v>8.7499999999999994E-2</v>
      </c>
      <c r="AO1194" t="s">
        <v>721</v>
      </c>
      <c r="AP1194" t="s">
        <v>722</v>
      </c>
      <c r="AQ1194" s="20">
        <v>46234</v>
      </c>
    </row>
    <row r="1195" spans="1:43" x14ac:dyDescent="0.3">
      <c r="A1195" t="s">
        <v>2735</v>
      </c>
      <c r="B1195" t="s">
        <v>2736</v>
      </c>
      <c r="C1195">
        <v>1</v>
      </c>
      <c r="D1195" t="s">
        <v>255</v>
      </c>
      <c r="E1195" t="s">
        <v>716</v>
      </c>
      <c r="F1195" t="s">
        <v>717</v>
      </c>
      <c r="G1195" t="s">
        <v>213</v>
      </c>
      <c r="H1195" t="s">
        <v>214</v>
      </c>
      <c r="I1195" t="s">
        <v>724</v>
      </c>
      <c r="J1195" t="s">
        <v>725</v>
      </c>
      <c r="K1195" t="s">
        <v>726</v>
      </c>
      <c r="L1195" t="s">
        <v>719</v>
      </c>
      <c r="M1195" t="s">
        <v>720</v>
      </c>
      <c r="N1195">
        <v>1</v>
      </c>
      <c r="O1195">
        <v>1</v>
      </c>
      <c r="P1195">
        <v>1</v>
      </c>
      <c r="Q1195">
        <v>1</v>
      </c>
      <c r="R1195">
        <v>1</v>
      </c>
      <c r="S1195">
        <v>1</v>
      </c>
      <c r="T1195">
        <v>0</v>
      </c>
      <c r="U1195">
        <v>0</v>
      </c>
      <c r="V1195">
        <v>0</v>
      </c>
      <c r="W1195" s="1">
        <v>526556.12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526556.12</v>
      </c>
      <c r="AF1195" s="17">
        <v>45751</v>
      </c>
      <c r="AG1195" s="17">
        <v>46847</v>
      </c>
      <c r="AH1195" s="1">
        <v>526556.12</v>
      </c>
      <c r="AI1195" s="16">
        <f t="shared" si="72"/>
        <v>1.6794520547945206</v>
      </c>
      <c r="AJ1195" s="16">
        <f t="shared" si="74"/>
        <v>3.0027397260273974</v>
      </c>
      <c r="AK1195" s="19">
        <v>8.7499999999999994E-2</v>
      </c>
      <c r="AL1195" s="16">
        <f t="shared" si="73"/>
        <v>1.6794520547945206</v>
      </c>
      <c r="AM1195" s="16">
        <f t="shared" si="75"/>
        <v>3.0027397260273974</v>
      </c>
      <c r="AN1195" s="19">
        <v>8.7499999999999994E-2</v>
      </c>
      <c r="AO1195" t="s">
        <v>721</v>
      </c>
      <c r="AP1195" t="s">
        <v>722</v>
      </c>
      <c r="AQ1195" s="20">
        <v>46234</v>
      </c>
    </row>
    <row r="1196" spans="1:43" x14ac:dyDescent="0.3">
      <c r="A1196" t="s">
        <v>2737</v>
      </c>
      <c r="B1196" t="s">
        <v>2738</v>
      </c>
      <c r="C1196">
        <v>1</v>
      </c>
      <c r="D1196" t="s">
        <v>255</v>
      </c>
      <c r="E1196" t="s">
        <v>716</v>
      </c>
      <c r="F1196" t="s">
        <v>717</v>
      </c>
      <c r="G1196" t="s">
        <v>213</v>
      </c>
      <c r="H1196" t="s">
        <v>214</v>
      </c>
      <c r="I1196" t="s">
        <v>724</v>
      </c>
      <c r="J1196" t="s">
        <v>725</v>
      </c>
      <c r="K1196" t="s">
        <v>726</v>
      </c>
      <c r="L1196" t="s">
        <v>719</v>
      </c>
      <c r="M1196" t="s">
        <v>720</v>
      </c>
      <c r="N1196">
        <v>1</v>
      </c>
      <c r="O1196">
        <v>1</v>
      </c>
      <c r="P1196">
        <v>1</v>
      </c>
      <c r="Q1196">
        <v>1</v>
      </c>
      <c r="R1196">
        <v>1</v>
      </c>
      <c r="S1196">
        <v>1</v>
      </c>
      <c r="T1196">
        <v>0</v>
      </c>
      <c r="U1196">
        <v>0</v>
      </c>
      <c r="V1196">
        <v>0</v>
      </c>
      <c r="W1196" s="1">
        <v>830836.65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830836.65</v>
      </c>
      <c r="AF1196" s="17">
        <v>45751</v>
      </c>
      <c r="AG1196" s="17">
        <v>46847</v>
      </c>
      <c r="AH1196" s="1">
        <v>830836.65</v>
      </c>
      <c r="AI1196" s="16">
        <f t="shared" si="72"/>
        <v>1.6794520547945206</v>
      </c>
      <c r="AJ1196" s="16">
        <f t="shared" si="74"/>
        <v>3.0027397260273974</v>
      </c>
      <c r="AK1196" s="19">
        <v>8.7499999999999994E-2</v>
      </c>
      <c r="AL1196" s="16">
        <f t="shared" si="73"/>
        <v>1.6794520547945206</v>
      </c>
      <c r="AM1196" s="16">
        <f t="shared" si="75"/>
        <v>3.0027397260273974</v>
      </c>
      <c r="AN1196" s="19">
        <v>8.7499999999999994E-2</v>
      </c>
      <c r="AO1196" t="s">
        <v>721</v>
      </c>
      <c r="AP1196" t="s">
        <v>722</v>
      </c>
      <c r="AQ1196" s="20">
        <v>46234</v>
      </c>
    </row>
    <row r="1197" spans="1:43" x14ac:dyDescent="0.3">
      <c r="A1197" t="s">
        <v>2739</v>
      </c>
      <c r="B1197" t="s">
        <v>2740</v>
      </c>
      <c r="C1197">
        <v>1</v>
      </c>
      <c r="D1197" t="s">
        <v>255</v>
      </c>
      <c r="E1197" t="s">
        <v>716</v>
      </c>
      <c r="F1197" t="s">
        <v>717</v>
      </c>
      <c r="G1197" t="s">
        <v>213</v>
      </c>
      <c r="H1197" t="s">
        <v>214</v>
      </c>
      <c r="I1197" t="s">
        <v>724</v>
      </c>
      <c r="J1197" t="s">
        <v>725</v>
      </c>
      <c r="K1197" t="s">
        <v>726</v>
      </c>
      <c r="L1197" t="s">
        <v>719</v>
      </c>
      <c r="M1197" t="s">
        <v>720</v>
      </c>
      <c r="N1197">
        <v>1</v>
      </c>
      <c r="O1197">
        <v>1</v>
      </c>
      <c r="P1197">
        <v>1</v>
      </c>
      <c r="Q1197">
        <v>1</v>
      </c>
      <c r="R1197">
        <v>1</v>
      </c>
      <c r="S1197">
        <v>1</v>
      </c>
      <c r="T1197">
        <v>0</v>
      </c>
      <c r="U1197">
        <v>0</v>
      </c>
      <c r="V1197">
        <v>0</v>
      </c>
      <c r="W1197" s="1">
        <v>623892.02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623892.02</v>
      </c>
      <c r="AF1197" s="17">
        <v>45751</v>
      </c>
      <c r="AG1197" s="17">
        <v>47577</v>
      </c>
      <c r="AH1197" s="1">
        <v>623892.02</v>
      </c>
      <c r="AI1197" s="16">
        <f t="shared" si="72"/>
        <v>3.6794520547945204</v>
      </c>
      <c r="AJ1197" s="16">
        <f t="shared" si="74"/>
        <v>5.0027397260273974</v>
      </c>
      <c r="AK1197" s="19">
        <v>9.2499999999999999E-2</v>
      </c>
      <c r="AL1197" s="16">
        <f t="shared" si="73"/>
        <v>3.6794520547945204</v>
      </c>
      <c r="AM1197" s="16">
        <f t="shared" si="75"/>
        <v>5.0027397260273974</v>
      </c>
      <c r="AN1197" s="19">
        <v>9.2499999999999999E-2</v>
      </c>
      <c r="AO1197" t="s">
        <v>721</v>
      </c>
      <c r="AP1197" t="s">
        <v>722</v>
      </c>
      <c r="AQ1197" s="20">
        <v>46234</v>
      </c>
    </row>
    <row r="1198" spans="1:43" x14ac:dyDescent="0.3">
      <c r="A1198" t="s">
        <v>2741</v>
      </c>
      <c r="B1198" t="s">
        <v>2742</v>
      </c>
      <c r="C1198">
        <v>1</v>
      </c>
      <c r="D1198" t="s">
        <v>255</v>
      </c>
      <c r="E1198" t="s">
        <v>716</v>
      </c>
      <c r="F1198" t="s">
        <v>717</v>
      </c>
      <c r="G1198" t="s">
        <v>213</v>
      </c>
      <c r="H1198" t="s">
        <v>214</v>
      </c>
      <c r="I1198" t="s">
        <v>724</v>
      </c>
      <c r="J1198" t="s">
        <v>725</v>
      </c>
      <c r="K1198" t="s">
        <v>726</v>
      </c>
      <c r="L1198" t="s">
        <v>719</v>
      </c>
      <c r="M1198" t="s">
        <v>720</v>
      </c>
      <c r="N1198">
        <v>1</v>
      </c>
      <c r="O1198">
        <v>1</v>
      </c>
      <c r="P1198">
        <v>1</v>
      </c>
      <c r="Q1198">
        <v>1</v>
      </c>
      <c r="R1198">
        <v>1</v>
      </c>
      <c r="S1198">
        <v>1</v>
      </c>
      <c r="T1198">
        <v>0</v>
      </c>
      <c r="U1198">
        <v>0</v>
      </c>
      <c r="V1198">
        <v>0</v>
      </c>
      <c r="W1198" s="1">
        <v>418628.52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418628.52</v>
      </c>
      <c r="AF1198" s="17">
        <v>45751</v>
      </c>
      <c r="AG1198" s="17">
        <v>47577</v>
      </c>
      <c r="AH1198" s="1">
        <v>418628.52</v>
      </c>
      <c r="AI1198" s="16">
        <f t="shared" si="72"/>
        <v>3.6794520547945204</v>
      </c>
      <c r="AJ1198" s="16">
        <f t="shared" si="74"/>
        <v>5.0027397260273974</v>
      </c>
      <c r="AK1198" s="19">
        <v>9.2499999999999999E-2</v>
      </c>
      <c r="AL1198" s="16">
        <f t="shared" si="73"/>
        <v>3.6794520547945204</v>
      </c>
      <c r="AM1198" s="16">
        <f t="shared" si="75"/>
        <v>5.0027397260273974</v>
      </c>
      <c r="AN1198" s="19">
        <v>9.2499999999999999E-2</v>
      </c>
      <c r="AO1198" t="s">
        <v>721</v>
      </c>
      <c r="AP1198" t="s">
        <v>722</v>
      </c>
      <c r="AQ1198" s="20">
        <v>46234</v>
      </c>
    </row>
    <row r="1199" spans="1:43" x14ac:dyDescent="0.3">
      <c r="A1199" t="s">
        <v>2743</v>
      </c>
      <c r="B1199" t="s">
        <v>2744</v>
      </c>
      <c r="C1199">
        <v>1</v>
      </c>
      <c r="D1199" t="s">
        <v>255</v>
      </c>
      <c r="E1199" t="s">
        <v>716</v>
      </c>
      <c r="F1199" t="s">
        <v>717</v>
      </c>
      <c r="G1199" t="s">
        <v>213</v>
      </c>
      <c r="H1199" t="s">
        <v>214</v>
      </c>
      <c r="I1199" t="s">
        <v>724</v>
      </c>
      <c r="J1199" t="s">
        <v>725</v>
      </c>
      <c r="K1199" t="s">
        <v>726</v>
      </c>
      <c r="L1199" t="s">
        <v>719</v>
      </c>
      <c r="M1199" t="s">
        <v>720</v>
      </c>
      <c r="N1199">
        <v>1</v>
      </c>
      <c r="O1199">
        <v>1</v>
      </c>
      <c r="P1199">
        <v>1</v>
      </c>
      <c r="Q1199">
        <v>1</v>
      </c>
      <c r="R1199">
        <v>1</v>
      </c>
      <c r="S1199">
        <v>1</v>
      </c>
      <c r="T1199">
        <v>0</v>
      </c>
      <c r="U1199">
        <v>0</v>
      </c>
      <c r="V1199">
        <v>0</v>
      </c>
      <c r="W1199" s="1">
        <v>667001.59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667001.59</v>
      </c>
      <c r="AF1199" s="17">
        <v>45751</v>
      </c>
      <c r="AG1199" s="17">
        <v>46847</v>
      </c>
      <c r="AH1199" s="1">
        <v>667001.59</v>
      </c>
      <c r="AI1199" s="16">
        <f t="shared" si="72"/>
        <v>1.6794520547945206</v>
      </c>
      <c r="AJ1199" s="16">
        <f t="shared" si="74"/>
        <v>3.0027397260273974</v>
      </c>
      <c r="AK1199" s="19">
        <v>8.7499999999999994E-2</v>
      </c>
      <c r="AL1199" s="16">
        <f t="shared" si="73"/>
        <v>1.6794520547945206</v>
      </c>
      <c r="AM1199" s="16">
        <f t="shared" si="75"/>
        <v>3.0027397260273974</v>
      </c>
      <c r="AN1199" s="19">
        <v>8.7499999999999994E-2</v>
      </c>
      <c r="AO1199" t="s">
        <v>721</v>
      </c>
      <c r="AP1199" t="s">
        <v>722</v>
      </c>
      <c r="AQ1199" s="20">
        <v>46234</v>
      </c>
    </row>
    <row r="1200" spans="1:43" x14ac:dyDescent="0.3">
      <c r="A1200" t="s">
        <v>2745</v>
      </c>
      <c r="B1200" t="s">
        <v>2746</v>
      </c>
      <c r="C1200">
        <v>1</v>
      </c>
      <c r="D1200" t="s">
        <v>255</v>
      </c>
      <c r="E1200" t="s">
        <v>716</v>
      </c>
      <c r="F1200" t="s">
        <v>717</v>
      </c>
      <c r="G1200" t="s">
        <v>213</v>
      </c>
      <c r="H1200" t="s">
        <v>214</v>
      </c>
      <c r="I1200" t="s">
        <v>724</v>
      </c>
      <c r="J1200" t="s">
        <v>725</v>
      </c>
      <c r="K1200" t="s">
        <v>726</v>
      </c>
      <c r="L1200" t="s">
        <v>719</v>
      </c>
      <c r="M1200" t="s">
        <v>720</v>
      </c>
      <c r="N1200">
        <v>1</v>
      </c>
      <c r="O1200">
        <v>1</v>
      </c>
      <c r="P1200">
        <v>1</v>
      </c>
      <c r="Q1200">
        <v>1</v>
      </c>
      <c r="R1200">
        <v>1</v>
      </c>
      <c r="S1200">
        <v>1</v>
      </c>
      <c r="T1200">
        <v>0</v>
      </c>
      <c r="U1200">
        <v>0</v>
      </c>
      <c r="V1200">
        <v>0</v>
      </c>
      <c r="W1200" s="1">
        <v>458666.53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458666.53</v>
      </c>
      <c r="AF1200" s="17">
        <v>45751</v>
      </c>
      <c r="AG1200" s="17">
        <v>46847</v>
      </c>
      <c r="AH1200" s="1">
        <v>458666.53</v>
      </c>
      <c r="AI1200" s="16">
        <f t="shared" si="72"/>
        <v>1.6794520547945206</v>
      </c>
      <c r="AJ1200" s="16">
        <f t="shared" si="74"/>
        <v>3.0027397260273974</v>
      </c>
      <c r="AK1200" s="19">
        <v>8.7499999999999994E-2</v>
      </c>
      <c r="AL1200" s="16">
        <f t="shared" si="73"/>
        <v>1.6794520547945206</v>
      </c>
      <c r="AM1200" s="16">
        <f t="shared" si="75"/>
        <v>3.0027397260273974</v>
      </c>
      <c r="AN1200" s="19">
        <v>8.7499999999999994E-2</v>
      </c>
      <c r="AO1200" t="s">
        <v>721</v>
      </c>
      <c r="AP1200" t="s">
        <v>722</v>
      </c>
      <c r="AQ1200" s="20">
        <v>46234</v>
      </c>
    </row>
    <row r="1201" spans="1:43" x14ac:dyDescent="0.3">
      <c r="A1201" t="s">
        <v>2747</v>
      </c>
      <c r="B1201" t="s">
        <v>2748</v>
      </c>
      <c r="C1201">
        <v>1</v>
      </c>
      <c r="D1201" t="s">
        <v>255</v>
      </c>
      <c r="E1201" t="s">
        <v>716</v>
      </c>
      <c r="F1201" t="s">
        <v>717</v>
      </c>
      <c r="G1201" t="s">
        <v>213</v>
      </c>
      <c r="H1201" t="s">
        <v>214</v>
      </c>
      <c r="I1201" t="s">
        <v>724</v>
      </c>
      <c r="J1201" t="s">
        <v>725</v>
      </c>
      <c r="K1201" t="s">
        <v>726</v>
      </c>
      <c r="L1201" t="s">
        <v>719</v>
      </c>
      <c r="M1201" t="s">
        <v>720</v>
      </c>
      <c r="N1201">
        <v>1</v>
      </c>
      <c r="O1201">
        <v>1</v>
      </c>
      <c r="P1201">
        <v>1</v>
      </c>
      <c r="Q1201">
        <v>1</v>
      </c>
      <c r="R1201">
        <v>1</v>
      </c>
      <c r="S1201">
        <v>1</v>
      </c>
      <c r="T1201">
        <v>0</v>
      </c>
      <c r="U1201">
        <v>0</v>
      </c>
      <c r="V1201">
        <v>0</v>
      </c>
      <c r="W1201" s="1">
        <v>583100.29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583100.29</v>
      </c>
      <c r="AF1201" s="17">
        <v>45751</v>
      </c>
      <c r="AG1201" s="17">
        <v>46847</v>
      </c>
      <c r="AH1201" s="1">
        <v>583100.29</v>
      </c>
      <c r="AI1201" s="16">
        <f t="shared" si="72"/>
        <v>1.6794520547945206</v>
      </c>
      <c r="AJ1201" s="16">
        <f t="shared" si="74"/>
        <v>3.0027397260273974</v>
      </c>
      <c r="AK1201" s="19">
        <v>8.7499999999999994E-2</v>
      </c>
      <c r="AL1201" s="16">
        <f t="shared" si="73"/>
        <v>1.6794520547945206</v>
      </c>
      <c r="AM1201" s="16">
        <f t="shared" si="75"/>
        <v>3.0027397260273974</v>
      </c>
      <c r="AN1201" s="19">
        <v>8.7499999999999994E-2</v>
      </c>
      <c r="AO1201" t="s">
        <v>721</v>
      </c>
      <c r="AP1201" t="s">
        <v>722</v>
      </c>
      <c r="AQ1201" s="20">
        <v>46234</v>
      </c>
    </row>
    <row r="1202" spans="1:43" x14ac:dyDescent="0.3">
      <c r="A1202" t="s">
        <v>2749</v>
      </c>
      <c r="B1202" t="s">
        <v>2750</v>
      </c>
      <c r="C1202">
        <v>1</v>
      </c>
      <c r="D1202" t="s">
        <v>255</v>
      </c>
      <c r="E1202" t="s">
        <v>716</v>
      </c>
      <c r="F1202" t="s">
        <v>717</v>
      </c>
      <c r="G1202" t="s">
        <v>213</v>
      </c>
      <c r="H1202" t="s">
        <v>214</v>
      </c>
      <c r="I1202" t="s">
        <v>724</v>
      </c>
      <c r="J1202" t="s">
        <v>725</v>
      </c>
      <c r="K1202" t="s">
        <v>726</v>
      </c>
      <c r="L1202" t="s">
        <v>719</v>
      </c>
      <c r="M1202" t="s">
        <v>720</v>
      </c>
      <c r="N1202">
        <v>1</v>
      </c>
      <c r="O1202">
        <v>1</v>
      </c>
      <c r="P1202">
        <v>1</v>
      </c>
      <c r="Q1202">
        <v>1</v>
      </c>
      <c r="R1202">
        <v>1</v>
      </c>
      <c r="S1202">
        <v>1</v>
      </c>
      <c r="T1202">
        <v>0</v>
      </c>
      <c r="U1202">
        <v>0</v>
      </c>
      <c r="V1202">
        <v>0</v>
      </c>
      <c r="W1202" s="1">
        <v>815817.7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815817.7</v>
      </c>
      <c r="AF1202" s="17">
        <v>45751</v>
      </c>
      <c r="AG1202" s="17">
        <v>46847</v>
      </c>
      <c r="AH1202" s="1">
        <v>815817.7</v>
      </c>
      <c r="AI1202" s="16">
        <f t="shared" si="72"/>
        <v>1.6794520547945206</v>
      </c>
      <c r="AJ1202" s="16">
        <f t="shared" si="74"/>
        <v>3.0027397260273974</v>
      </c>
      <c r="AK1202" s="19">
        <v>8.7499999999999994E-2</v>
      </c>
      <c r="AL1202" s="16">
        <f t="shared" si="73"/>
        <v>1.6794520547945206</v>
      </c>
      <c r="AM1202" s="16">
        <f t="shared" si="75"/>
        <v>3.0027397260273974</v>
      </c>
      <c r="AN1202" s="19">
        <v>8.7499999999999994E-2</v>
      </c>
      <c r="AO1202" t="s">
        <v>721</v>
      </c>
      <c r="AP1202" t="s">
        <v>722</v>
      </c>
      <c r="AQ1202" s="20">
        <v>46234</v>
      </c>
    </row>
    <row r="1203" spans="1:43" x14ac:dyDescent="0.3">
      <c r="A1203" t="s">
        <v>2751</v>
      </c>
      <c r="B1203" t="s">
        <v>2752</v>
      </c>
      <c r="C1203">
        <v>1</v>
      </c>
      <c r="D1203" t="s">
        <v>255</v>
      </c>
      <c r="E1203" t="s">
        <v>716</v>
      </c>
      <c r="F1203" t="s">
        <v>717</v>
      </c>
      <c r="G1203" t="s">
        <v>213</v>
      </c>
      <c r="H1203" t="s">
        <v>214</v>
      </c>
      <c r="I1203" t="s">
        <v>724</v>
      </c>
      <c r="J1203" t="s">
        <v>725</v>
      </c>
      <c r="K1203" t="s">
        <v>726</v>
      </c>
      <c r="L1203" t="s">
        <v>719</v>
      </c>
      <c r="M1203" t="s">
        <v>720</v>
      </c>
      <c r="N1203">
        <v>1</v>
      </c>
      <c r="O1203">
        <v>1</v>
      </c>
      <c r="P1203">
        <v>1</v>
      </c>
      <c r="Q1203">
        <v>1</v>
      </c>
      <c r="R1203">
        <v>1</v>
      </c>
      <c r="S1203">
        <v>1</v>
      </c>
      <c r="T1203">
        <v>0</v>
      </c>
      <c r="U1203">
        <v>0</v>
      </c>
      <c r="V1203">
        <v>0</v>
      </c>
      <c r="W1203" s="1">
        <v>553938.67000000004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553938.67000000004</v>
      </c>
      <c r="AF1203" s="17">
        <v>45751</v>
      </c>
      <c r="AG1203" s="17">
        <v>46847</v>
      </c>
      <c r="AH1203" s="1">
        <v>553938.67000000004</v>
      </c>
      <c r="AI1203" s="16">
        <f t="shared" si="72"/>
        <v>1.6794520547945206</v>
      </c>
      <c r="AJ1203" s="16">
        <f t="shared" si="74"/>
        <v>3.0027397260273974</v>
      </c>
      <c r="AK1203" s="19">
        <v>8.7499999999999994E-2</v>
      </c>
      <c r="AL1203" s="16">
        <f t="shared" si="73"/>
        <v>1.6794520547945206</v>
      </c>
      <c r="AM1203" s="16">
        <f t="shared" si="75"/>
        <v>3.0027397260273974</v>
      </c>
      <c r="AN1203" s="19">
        <v>8.7499999999999994E-2</v>
      </c>
      <c r="AO1203" t="s">
        <v>721</v>
      </c>
      <c r="AP1203" t="s">
        <v>722</v>
      </c>
      <c r="AQ1203" s="20">
        <v>46234</v>
      </c>
    </row>
    <row r="1204" spans="1:43" x14ac:dyDescent="0.3">
      <c r="A1204" t="s">
        <v>2753</v>
      </c>
      <c r="B1204" t="s">
        <v>2754</v>
      </c>
      <c r="C1204">
        <v>1</v>
      </c>
      <c r="D1204" t="s">
        <v>255</v>
      </c>
      <c r="E1204" t="s">
        <v>716</v>
      </c>
      <c r="F1204" t="s">
        <v>717</v>
      </c>
      <c r="G1204" t="s">
        <v>213</v>
      </c>
      <c r="H1204" t="s">
        <v>214</v>
      </c>
      <c r="I1204" t="s">
        <v>724</v>
      </c>
      <c r="J1204" t="s">
        <v>725</v>
      </c>
      <c r="K1204" t="s">
        <v>726</v>
      </c>
      <c r="L1204" t="s">
        <v>719</v>
      </c>
      <c r="M1204" t="s">
        <v>720</v>
      </c>
      <c r="N1204">
        <v>1</v>
      </c>
      <c r="O1204">
        <v>1</v>
      </c>
      <c r="P1204">
        <v>1</v>
      </c>
      <c r="Q1204">
        <v>1</v>
      </c>
      <c r="R1204">
        <v>1</v>
      </c>
      <c r="S1204">
        <v>1</v>
      </c>
      <c r="T1204">
        <v>0</v>
      </c>
      <c r="U1204">
        <v>0</v>
      </c>
      <c r="V1204">
        <v>0</v>
      </c>
      <c r="W1204" s="1">
        <v>864265.7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864265.7</v>
      </c>
      <c r="AF1204" s="17">
        <v>45751</v>
      </c>
      <c r="AG1204" s="17">
        <v>46847</v>
      </c>
      <c r="AH1204" s="1">
        <v>864265.7</v>
      </c>
      <c r="AI1204" s="16">
        <f t="shared" si="72"/>
        <v>1.6794520547945206</v>
      </c>
      <c r="AJ1204" s="16">
        <f t="shared" si="74"/>
        <v>3.0027397260273974</v>
      </c>
      <c r="AK1204" s="19">
        <v>8.7499999999999994E-2</v>
      </c>
      <c r="AL1204" s="16">
        <f t="shared" si="73"/>
        <v>1.6794520547945206</v>
      </c>
      <c r="AM1204" s="16">
        <f t="shared" si="75"/>
        <v>3.0027397260273974</v>
      </c>
      <c r="AN1204" s="19">
        <v>8.7499999999999994E-2</v>
      </c>
      <c r="AO1204" t="s">
        <v>721</v>
      </c>
      <c r="AP1204" t="s">
        <v>722</v>
      </c>
      <c r="AQ1204" s="20">
        <v>46234</v>
      </c>
    </row>
    <row r="1205" spans="1:43" x14ac:dyDescent="0.3">
      <c r="A1205" t="s">
        <v>2755</v>
      </c>
      <c r="B1205" t="s">
        <v>2756</v>
      </c>
      <c r="C1205">
        <v>1</v>
      </c>
      <c r="D1205" t="s">
        <v>255</v>
      </c>
      <c r="E1205" t="s">
        <v>716</v>
      </c>
      <c r="F1205" t="s">
        <v>717</v>
      </c>
      <c r="G1205" t="s">
        <v>213</v>
      </c>
      <c r="H1205" t="s">
        <v>214</v>
      </c>
      <c r="I1205" t="s">
        <v>724</v>
      </c>
      <c r="J1205" t="s">
        <v>725</v>
      </c>
      <c r="K1205" t="s">
        <v>726</v>
      </c>
      <c r="L1205" t="s">
        <v>719</v>
      </c>
      <c r="M1205" t="s">
        <v>720</v>
      </c>
      <c r="N1205">
        <v>1</v>
      </c>
      <c r="O1205">
        <v>1</v>
      </c>
      <c r="P1205">
        <v>1</v>
      </c>
      <c r="Q1205">
        <v>1</v>
      </c>
      <c r="R1205">
        <v>1</v>
      </c>
      <c r="S1205">
        <v>1</v>
      </c>
      <c r="T1205">
        <v>0</v>
      </c>
      <c r="U1205">
        <v>0</v>
      </c>
      <c r="V1205">
        <v>0</v>
      </c>
      <c r="W1205" s="1">
        <v>1027488.98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1027488.98</v>
      </c>
      <c r="AF1205" s="17">
        <v>45751</v>
      </c>
      <c r="AG1205" s="17">
        <v>47577</v>
      </c>
      <c r="AH1205" s="1">
        <v>1027488.98</v>
      </c>
      <c r="AI1205" s="16">
        <f t="shared" si="72"/>
        <v>3.6794520547945204</v>
      </c>
      <c r="AJ1205" s="16">
        <f t="shared" si="74"/>
        <v>5.0027397260273974</v>
      </c>
      <c r="AK1205" s="19">
        <v>9.2499999999999999E-2</v>
      </c>
      <c r="AL1205" s="16">
        <f t="shared" si="73"/>
        <v>3.6794520547945204</v>
      </c>
      <c r="AM1205" s="16">
        <f t="shared" si="75"/>
        <v>5.0027397260273974</v>
      </c>
      <c r="AN1205" s="19">
        <v>9.2499999999999999E-2</v>
      </c>
      <c r="AO1205" t="s">
        <v>721</v>
      </c>
      <c r="AP1205" t="s">
        <v>722</v>
      </c>
      <c r="AQ1205" s="20">
        <v>46234</v>
      </c>
    </row>
    <row r="1206" spans="1:43" x14ac:dyDescent="0.3">
      <c r="A1206" t="s">
        <v>2757</v>
      </c>
      <c r="B1206" t="s">
        <v>2758</v>
      </c>
      <c r="C1206">
        <v>1</v>
      </c>
      <c r="D1206" t="s">
        <v>255</v>
      </c>
      <c r="E1206" t="s">
        <v>716</v>
      </c>
      <c r="F1206" t="s">
        <v>717</v>
      </c>
      <c r="G1206" t="s">
        <v>213</v>
      </c>
      <c r="H1206" t="s">
        <v>214</v>
      </c>
      <c r="I1206" t="s">
        <v>724</v>
      </c>
      <c r="J1206" t="s">
        <v>725</v>
      </c>
      <c r="K1206" t="s">
        <v>726</v>
      </c>
      <c r="L1206" t="s">
        <v>719</v>
      </c>
      <c r="M1206" t="s">
        <v>720</v>
      </c>
      <c r="N1206">
        <v>1</v>
      </c>
      <c r="O1206">
        <v>1</v>
      </c>
      <c r="P1206">
        <v>1</v>
      </c>
      <c r="Q1206">
        <v>1</v>
      </c>
      <c r="R1206">
        <v>1</v>
      </c>
      <c r="S1206">
        <v>1</v>
      </c>
      <c r="T1206">
        <v>0</v>
      </c>
      <c r="U1206">
        <v>0</v>
      </c>
      <c r="V1206">
        <v>0</v>
      </c>
      <c r="W1206" s="1">
        <v>908186.77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908186.77</v>
      </c>
      <c r="AF1206" s="17">
        <v>45751</v>
      </c>
      <c r="AG1206" s="17">
        <v>46847</v>
      </c>
      <c r="AH1206" s="1">
        <v>908186.77</v>
      </c>
      <c r="AI1206" s="16">
        <f t="shared" si="72"/>
        <v>1.6794520547945206</v>
      </c>
      <c r="AJ1206" s="16">
        <f t="shared" si="74"/>
        <v>3.0027397260273974</v>
      </c>
      <c r="AK1206" s="19">
        <v>8.7499999999999994E-2</v>
      </c>
      <c r="AL1206" s="16">
        <f t="shared" si="73"/>
        <v>1.6794520547945206</v>
      </c>
      <c r="AM1206" s="16">
        <f t="shared" si="75"/>
        <v>3.0027397260273974</v>
      </c>
      <c r="AN1206" s="19">
        <v>8.7499999999999994E-2</v>
      </c>
      <c r="AO1206" t="s">
        <v>721</v>
      </c>
      <c r="AP1206" t="s">
        <v>722</v>
      </c>
      <c r="AQ1206" s="20">
        <v>46234</v>
      </c>
    </row>
    <row r="1207" spans="1:43" x14ac:dyDescent="0.3">
      <c r="A1207" t="s">
        <v>2759</v>
      </c>
      <c r="B1207" t="s">
        <v>2760</v>
      </c>
      <c r="C1207">
        <v>1</v>
      </c>
      <c r="D1207" t="s">
        <v>255</v>
      </c>
      <c r="E1207" t="s">
        <v>716</v>
      </c>
      <c r="F1207" t="s">
        <v>717</v>
      </c>
      <c r="G1207" t="s">
        <v>213</v>
      </c>
      <c r="H1207" t="s">
        <v>214</v>
      </c>
      <c r="I1207" t="s">
        <v>724</v>
      </c>
      <c r="J1207" t="s">
        <v>725</v>
      </c>
      <c r="K1207" t="s">
        <v>726</v>
      </c>
      <c r="L1207" t="s">
        <v>719</v>
      </c>
      <c r="M1207" t="s">
        <v>720</v>
      </c>
      <c r="N1207">
        <v>1</v>
      </c>
      <c r="O1207">
        <v>1</v>
      </c>
      <c r="P1207">
        <v>1</v>
      </c>
      <c r="Q1207">
        <v>1</v>
      </c>
      <c r="R1207">
        <v>1</v>
      </c>
      <c r="S1207">
        <v>1</v>
      </c>
      <c r="T1207">
        <v>0</v>
      </c>
      <c r="U1207">
        <v>0</v>
      </c>
      <c r="V1207">
        <v>0</v>
      </c>
      <c r="W1207" s="1">
        <v>594903.67000000004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594903.67000000004</v>
      </c>
      <c r="AF1207" s="17">
        <v>45751</v>
      </c>
      <c r="AG1207" s="17">
        <v>46847</v>
      </c>
      <c r="AH1207" s="1">
        <v>594903.67000000004</v>
      </c>
      <c r="AI1207" s="16">
        <f t="shared" si="72"/>
        <v>1.6794520547945206</v>
      </c>
      <c r="AJ1207" s="16">
        <f t="shared" si="74"/>
        <v>3.0027397260273974</v>
      </c>
      <c r="AK1207" s="19">
        <v>8.7499999999999994E-2</v>
      </c>
      <c r="AL1207" s="16">
        <f t="shared" si="73"/>
        <v>1.6794520547945206</v>
      </c>
      <c r="AM1207" s="16">
        <f t="shared" si="75"/>
        <v>3.0027397260273974</v>
      </c>
      <c r="AN1207" s="19">
        <v>8.7499999999999994E-2</v>
      </c>
      <c r="AO1207" t="s">
        <v>721</v>
      </c>
      <c r="AP1207" t="s">
        <v>722</v>
      </c>
      <c r="AQ1207" s="20">
        <v>46234</v>
      </c>
    </row>
    <row r="1208" spans="1:43" x14ac:dyDescent="0.3">
      <c r="A1208" t="s">
        <v>2761</v>
      </c>
      <c r="B1208" t="s">
        <v>2762</v>
      </c>
      <c r="C1208">
        <v>1</v>
      </c>
      <c r="D1208" t="s">
        <v>255</v>
      </c>
      <c r="E1208" t="s">
        <v>716</v>
      </c>
      <c r="F1208" t="s">
        <v>717</v>
      </c>
      <c r="G1208" t="s">
        <v>213</v>
      </c>
      <c r="H1208" t="s">
        <v>214</v>
      </c>
      <c r="I1208" t="s">
        <v>724</v>
      </c>
      <c r="J1208" t="s">
        <v>725</v>
      </c>
      <c r="K1208" t="s">
        <v>726</v>
      </c>
      <c r="L1208" t="s">
        <v>719</v>
      </c>
      <c r="M1208" t="s">
        <v>720</v>
      </c>
      <c r="N1208">
        <v>1</v>
      </c>
      <c r="O1208">
        <v>1</v>
      </c>
      <c r="P1208">
        <v>1</v>
      </c>
      <c r="Q1208">
        <v>1</v>
      </c>
      <c r="R1208">
        <v>1</v>
      </c>
      <c r="S1208">
        <v>1</v>
      </c>
      <c r="T1208">
        <v>0</v>
      </c>
      <c r="U1208">
        <v>0</v>
      </c>
      <c r="V1208">
        <v>0</v>
      </c>
      <c r="W1208" s="1">
        <v>2710177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2710177</v>
      </c>
      <c r="AF1208" s="17">
        <v>45751</v>
      </c>
      <c r="AG1208" s="17">
        <v>46847</v>
      </c>
      <c r="AH1208" s="1">
        <v>2710177</v>
      </c>
      <c r="AI1208" s="16">
        <f t="shared" si="72"/>
        <v>1.6794520547945206</v>
      </c>
      <c r="AJ1208" s="16">
        <f t="shared" si="74"/>
        <v>3.0027397260273974</v>
      </c>
      <c r="AK1208" s="19">
        <v>8.7499999999999994E-2</v>
      </c>
      <c r="AL1208" s="16">
        <f t="shared" si="73"/>
        <v>1.6794520547945206</v>
      </c>
      <c r="AM1208" s="16">
        <f t="shared" si="75"/>
        <v>3.0027397260273974</v>
      </c>
      <c r="AN1208" s="19">
        <v>8.7499999999999994E-2</v>
      </c>
      <c r="AO1208" t="s">
        <v>721</v>
      </c>
      <c r="AP1208" t="s">
        <v>722</v>
      </c>
      <c r="AQ1208" s="20">
        <v>46234</v>
      </c>
    </row>
    <row r="1209" spans="1:43" x14ac:dyDescent="0.3">
      <c r="A1209" t="s">
        <v>2763</v>
      </c>
      <c r="B1209" t="s">
        <v>2764</v>
      </c>
      <c r="C1209">
        <v>1</v>
      </c>
      <c r="D1209" t="s">
        <v>255</v>
      </c>
      <c r="E1209" t="s">
        <v>716</v>
      </c>
      <c r="F1209" t="s">
        <v>717</v>
      </c>
      <c r="G1209" t="s">
        <v>213</v>
      </c>
      <c r="H1209" t="s">
        <v>214</v>
      </c>
      <c r="I1209" t="s">
        <v>724</v>
      </c>
      <c r="J1209" t="s">
        <v>725</v>
      </c>
      <c r="K1209" t="s">
        <v>726</v>
      </c>
      <c r="L1209" t="s">
        <v>719</v>
      </c>
      <c r="M1209" t="s">
        <v>720</v>
      </c>
      <c r="N1209">
        <v>1</v>
      </c>
      <c r="O1209">
        <v>1</v>
      </c>
      <c r="P1209">
        <v>1</v>
      </c>
      <c r="Q1209">
        <v>1</v>
      </c>
      <c r="R1209">
        <v>1</v>
      </c>
      <c r="S1209">
        <v>1</v>
      </c>
      <c r="T1209">
        <v>0</v>
      </c>
      <c r="U1209">
        <v>0</v>
      </c>
      <c r="V1209">
        <v>0</v>
      </c>
      <c r="W1209" s="1">
        <v>555500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555500</v>
      </c>
      <c r="AF1209" s="17">
        <v>45751</v>
      </c>
      <c r="AG1209" s="17">
        <v>47577</v>
      </c>
      <c r="AH1209" s="1">
        <v>555500</v>
      </c>
      <c r="AI1209" s="16">
        <f t="shared" si="72"/>
        <v>3.6794520547945204</v>
      </c>
      <c r="AJ1209" s="16">
        <f t="shared" si="74"/>
        <v>5.0027397260273974</v>
      </c>
      <c r="AK1209" s="19">
        <v>9.2499999999999999E-2</v>
      </c>
      <c r="AL1209" s="16">
        <f t="shared" si="73"/>
        <v>3.6794520547945204</v>
      </c>
      <c r="AM1209" s="16">
        <f t="shared" si="75"/>
        <v>5.0027397260273974</v>
      </c>
      <c r="AN1209" s="19">
        <v>9.2499999999999999E-2</v>
      </c>
      <c r="AO1209" t="s">
        <v>721</v>
      </c>
      <c r="AP1209" t="s">
        <v>722</v>
      </c>
      <c r="AQ1209" s="20">
        <v>46234</v>
      </c>
    </row>
    <row r="1210" spans="1:43" x14ac:dyDescent="0.3">
      <c r="A1210" t="s">
        <v>2765</v>
      </c>
      <c r="B1210" t="s">
        <v>2766</v>
      </c>
      <c r="C1210">
        <v>1</v>
      </c>
      <c r="D1210" t="s">
        <v>255</v>
      </c>
      <c r="E1210" t="s">
        <v>716</v>
      </c>
      <c r="F1210" t="s">
        <v>717</v>
      </c>
      <c r="G1210" t="s">
        <v>213</v>
      </c>
      <c r="H1210" t="s">
        <v>214</v>
      </c>
      <c r="I1210" t="s">
        <v>724</v>
      </c>
      <c r="J1210" t="s">
        <v>725</v>
      </c>
      <c r="K1210" t="s">
        <v>726</v>
      </c>
      <c r="L1210" t="s">
        <v>719</v>
      </c>
      <c r="M1210" t="s">
        <v>720</v>
      </c>
      <c r="N1210">
        <v>1</v>
      </c>
      <c r="O1210">
        <v>1</v>
      </c>
      <c r="P1210">
        <v>1</v>
      </c>
      <c r="Q1210">
        <v>1</v>
      </c>
      <c r="R1210">
        <v>1</v>
      </c>
      <c r="S1210">
        <v>1</v>
      </c>
      <c r="T1210">
        <v>0</v>
      </c>
      <c r="U1210">
        <v>0</v>
      </c>
      <c r="V1210">
        <v>0</v>
      </c>
      <c r="W1210" s="1">
        <v>67032.33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67032.33</v>
      </c>
      <c r="AF1210" s="17">
        <v>45751</v>
      </c>
      <c r="AG1210" s="17">
        <v>47577</v>
      </c>
      <c r="AH1210" s="1">
        <v>67032.33</v>
      </c>
      <c r="AI1210" s="16">
        <f t="shared" si="72"/>
        <v>3.6794520547945204</v>
      </c>
      <c r="AJ1210" s="16">
        <f t="shared" si="74"/>
        <v>5.0027397260273974</v>
      </c>
      <c r="AK1210" s="19">
        <v>9.2499999999999999E-2</v>
      </c>
      <c r="AL1210" s="16">
        <f t="shared" si="73"/>
        <v>3.6794520547945204</v>
      </c>
      <c r="AM1210" s="16">
        <f t="shared" si="75"/>
        <v>5.0027397260273974</v>
      </c>
      <c r="AN1210" s="19">
        <v>9.2499999999999999E-2</v>
      </c>
      <c r="AO1210" t="s">
        <v>721</v>
      </c>
      <c r="AP1210" t="s">
        <v>722</v>
      </c>
      <c r="AQ1210" s="20">
        <v>46234</v>
      </c>
    </row>
    <row r="1211" spans="1:43" x14ac:dyDescent="0.3">
      <c r="A1211" t="s">
        <v>2767</v>
      </c>
      <c r="B1211" t="s">
        <v>2768</v>
      </c>
      <c r="C1211">
        <v>1</v>
      </c>
      <c r="D1211" t="s">
        <v>255</v>
      </c>
      <c r="E1211" t="s">
        <v>716</v>
      </c>
      <c r="F1211" t="s">
        <v>717</v>
      </c>
      <c r="G1211" t="s">
        <v>213</v>
      </c>
      <c r="H1211" t="s">
        <v>214</v>
      </c>
      <c r="I1211" t="s">
        <v>724</v>
      </c>
      <c r="J1211" t="s">
        <v>725</v>
      </c>
      <c r="K1211" t="s">
        <v>726</v>
      </c>
      <c r="L1211" t="s">
        <v>719</v>
      </c>
      <c r="M1211" t="s">
        <v>720</v>
      </c>
      <c r="N1211">
        <v>1</v>
      </c>
      <c r="O1211">
        <v>1</v>
      </c>
      <c r="P1211">
        <v>1</v>
      </c>
      <c r="Q1211">
        <v>1</v>
      </c>
      <c r="R1211">
        <v>1</v>
      </c>
      <c r="S1211">
        <v>1</v>
      </c>
      <c r="T1211">
        <v>0</v>
      </c>
      <c r="U1211">
        <v>0</v>
      </c>
      <c r="V1211">
        <v>0</v>
      </c>
      <c r="W1211" s="1">
        <v>756648.69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756648.69</v>
      </c>
      <c r="AF1211" s="17">
        <v>45751</v>
      </c>
      <c r="AG1211" s="17">
        <v>46847</v>
      </c>
      <c r="AH1211" s="1">
        <v>756648.69</v>
      </c>
      <c r="AI1211" s="16">
        <f t="shared" si="72"/>
        <v>1.6794520547945206</v>
      </c>
      <c r="AJ1211" s="16">
        <f t="shared" si="74"/>
        <v>3.0027397260273974</v>
      </c>
      <c r="AK1211" s="19">
        <v>8.7499999999999994E-2</v>
      </c>
      <c r="AL1211" s="16">
        <f t="shared" si="73"/>
        <v>1.6794520547945206</v>
      </c>
      <c r="AM1211" s="16">
        <f t="shared" si="75"/>
        <v>3.0027397260273974</v>
      </c>
      <c r="AN1211" s="19">
        <v>8.7499999999999994E-2</v>
      </c>
      <c r="AO1211" t="s">
        <v>721</v>
      </c>
      <c r="AP1211" t="s">
        <v>722</v>
      </c>
      <c r="AQ1211" s="20">
        <v>46234</v>
      </c>
    </row>
    <row r="1212" spans="1:43" x14ac:dyDescent="0.3">
      <c r="A1212" t="s">
        <v>2769</v>
      </c>
      <c r="B1212" t="s">
        <v>2770</v>
      </c>
      <c r="C1212">
        <v>1</v>
      </c>
      <c r="D1212" t="s">
        <v>255</v>
      </c>
      <c r="E1212" t="s">
        <v>716</v>
      </c>
      <c r="F1212" t="s">
        <v>717</v>
      </c>
      <c r="G1212" t="s">
        <v>213</v>
      </c>
      <c r="H1212" t="s">
        <v>214</v>
      </c>
      <c r="I1212" t="s">
        <v>724</v>
      </c>
      <c r="J1212" t="s">
        <v>725</v>
      </c>
      <c r="K1212" t="s">
        <v>726</v>
      </c>
      <c r="L1212" t="s">
        <v>719</v>
      </c>
      <c r="M1212" t="s">
        <v>720</v>
      </c>
      <c r="N1212">
        <v>1</v>
      </c>
      <c r="O1212">
        <v>1</v>
      </c>
      <c r="P1212">
        <v>1</v>
      </c>
      <c r="Q1212">
        <v>1</v>
      </c>
      <c r="R1212">
        <v>1</v>
      </c>
      <c r="S1212">
        <v>1</v>
      </c>
      <c r="T1212">
        <v>0</v>
      </c>
      <c r="U1212">
        <v>0</v>
      </c>
      <c r="V1212">
        <v>0</v>
      </c>
      <c r="W1212" s="1">
        <v>469613.54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469613.54</v>
      </c>
      <c r="AF1212" s="17">
        <v>45751</v>
      </c>
      <c r="AG1212" s="17">
        <v>46847</v>
      </c>
      <c r="AH1212" s="1">
        <v>469613.54</v>
      </c>
      <c r="AI1212" s="16">
        <f t="shared" si="72"/>
        <v>1.6794520547945206</v>
      </c>
      <c r="AJ1212" s="16">
        <f t="shared" si="74"/>
        <v>3.0027397260273974</v>
      </c>
      <c r="AK1212" s="19">
        <v>8.7499999999999994E-2</v>
      </c>
      <c r="AL1212" s="16">
        <f t="shared" si="73"/>
        <v>1.6794520547945206</v>
      </c>
      <c r="AM1212" s="16">
        <f t="shared" si="75"/>
        <v>3.0027397260273974</v>
      </c>
      <c r="AN1212" s="19">
        <v>8.7499999999999994E-2</v>
      </c>
      <c r="AO1212" t="s">
        <v>721</v>
      </c>
      <c r="AP1212" t="s">
        <v>722</v>
      </c>
      <c r="AQ1212" s="20">
        <v>46234</v>
      </c>
    </row>
    <row r="1213" spans="1:43" x14ac:dyDescent="0.3">
      <c r="A1213" t="s">
        <v>2771</v>
      </c>
      <c r="B1213" t="s">
        <v>2772</v>
      </c>
      <c r="C1213">
        <v>1</v>
      </c>
      <c r="D1213" t="s">
        <v>255</v>
      </c>
      <c r="E1213" t="s">
        <v>716</v>
      </c>
      <c r="F1213" t="s">
        <v>717</v>
      </c>
      <c r="G1213" t="s">
        <v>213</v>
      </c>
      <c r="H1213" t="s">
        <v>214</v>
      </c>
      <c r="I1213" t="s">
        <v>724</v>
      </c>
      <c r="J1213" t="s">
        <v>725</v>
      </c>
      <c r="K1213" t="s">
        <v>726</v>
      </c>
      <c r="L1213" t="s">
        <v>719</v>
      </c>
      <c r="M1213" t="s">
        <v>720</v>
      </c>
      <c r="N1213">
        <v>1</v>
      </c>
      <c r="O1213">
        <v>1</v>
      </c>
      <c r="P1213">
        <v>1</v>
      </c>
      <c r="Q1213">
        <v>1</v>
      </c>
      <c r="R1213">
        <v>1</v>
      </c>
      <c r="S1213">
        <v>1</v>
      </c>
      <c r="T1213">
        <v>0</v>
      </c>
      <c r="U1213">
        <v>0</v>
      </c>
      <c r="V1213">
        <v>0</v>
      </c>
      <c r="W1213" s="1">
        <v>634418.61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634418.61</v>
      </c>
      <c r="AF1213" s="17">
        <v>45751</v>
      </c>
      <c r="AG1213" s="17">
        <v>46847</v>
      </c>
      <c r="AH1213" s="1">
        <v>634418.61</v>
      </c>
      <c r="AI1213" s="16">
        <f t="shared" si="72"/>
        <v>1.6794520547945206</v>
      </c>
      <c r="AJ1213" s="16">
        <f t="shared" si="74"/>
        <v>3.0027397260273974</v>
      </c>
      <c r="AK1213" s="19">
        <v>8.7499999999999994E-2</v>
      </c>
      <c r="AL1213" s="16">
        <f t="shared" si="73"/>
        <v>1.6794520547945206</v>
      </c>
      <c r="AM1213" s="16">
        <f t="shared" si="75"/>
        <v>3.0027397260273974</v>
      </c>
      <c r="AN1213" s="19">
        <v>8.7499999999999994E-2</v>
      </c>
      <c r="AO1213" t="s">
        <v>721</v>
      </c>
      <c r="AP1213" t="s">
        <v>722</v>
      </c>
      <c r="AQ1213" s="20">
        <v>46234</v>
      </c>
    </row>
    <row r="1214" spans="1:43" x14ac:dyDescent="0.3">
      <c r="A1214" t="s">
        <v>2773</v>
      </c>
      <c r="B1214" t="s">
        <v>2774</v>
      </c>
      <c r="C1214">
        <v>1</v>
      </c>
      <c r="D1214" t="s">
        <v>255</v>
      </c>
      <c r="E1214" t="s">
        <v>716</v>
      </c>
      <c r="F1214" t="s">
        <v>717</v>
      </c>
      <c r="G1214" t="s">
        <v>213</v>
      </c>
      <c r="H1214" t="s">
        <v>214</v>
      </c>
      <c r="I1214" t="s">
        <v>724</v>
      </c>
      <c r="J1214" t="s">
        <v>725</v>
      </c>
      <c r="K1214" t="s">
        <v>726</v>
      </c>
      <c r="L1214" t="s">
        <v>719</v>
      </c>
      <c r="M1214" t="s">
        <v>720</v>
      </c>
      <c r="N1214">
        <v>1</v>
      </c>
      <c r="O1214">
        <v>1</v>
      </c>
      <c r="P1214">
        <v>1</v>
      </c>
      <c r="Q1214">
        <v>1</v>
      </c>
      <c r="R1214">
        <v>1</v>
      </c>
      <c r="S1214">
        <v>1</v>
      </c>
      <c r="T1214">
        <v>0</v>
      </c>
      <c r="U1214">
        <v>0</v>
      </c>
      <c r="V1214">
        <v>0</v>
      </c>
      <c r="W1214" s="1">
        <v>303218.34999999998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303218.34999999998</v>
      </c>
      <c r="AF1214" s="17">
        <v>45751</v>
      </c>
      <c r="AG1214" s="17">
        <v>47577</v>
      </c>
      <c r="AH1214" s="1">
        <v>303218.34999999998</v>
      </c>
      <c r="AI1214" s="16">
        <f t="shared" si="72"/>
        <v>3.6794520547945204</v>
      </c>
      <c r="AJ1214" s="16">
        <f t="shared" si="74"/>
        <v>5.0027397260273974</v>
      </c>
      <c r="AK1214" s="19">
        <v>9.2499999999999999E-2</v>
      </c>
      <c r="AL1214" s="16">
        <f t="shared" si="73"/>
        <v>3.6794520547945204</v>
      </c>
      <c r="AM1214" s="16">
        <f t="shared" si="75"/>
        <v>5.0027397260273974</v>
      </c>
      <c r="AN1214" s="19">
        <v>9.2499999999999999E-2</v>
      </c>
      <c r="AO1214" t="s">
        <v>721</v>
      </c>
      <c r="AP1214" t="s">
        <v>722</v>
      </c>
      <c r="AQ1214" s="20">
        <v>46234</v>
      </c>
    </row>
    <row r="1215" spans="1:43" x14ac:dyDescent="0.3">
      <c r="A1215" t="s">
        <v>2775</v>
      </c>
      <c r="B1215" t="s">
        <v>2776</v>
      </c>
      <c r="C1215">
        <v>1</v>
      </c>
      <c r="D1215" t="s">
        <v>255</v>
      </c>
      <c r="E1215" t="s">
        <v>716</v>
      </c>
      <c r="F1215" t="s">
        <v>717</v>
      </c>
      <c r="G1215" t="s">
        <v>220</v>
      </c>
      <c r="H1215" t="s">
        <v>218</v>
      </c>
      <c r="I1215" t="s">
        <v>210</v>
      </c>
      <c r="J1215" t="s">
        <v>718</v>
      </c>
      <c r="K1215" t="s">
        <v>2319</v>
      </c>
      <c r="L1215" t="s">
        <v>719</v>
      </c>
      <c r="M1215" t="s">
        <v>720</v>
      </c>
      <c r="N1215">
        <v>1</v>
      </c>
      <c r="O1215">
        <v>1</v>
      </c>
      <c r="P1215">
        <v>1</v>
      </c>
      <c r="Q1215">
        <v>0</v>
      </c>
      <c r="R1215">
        <v>0</v>
      </c>
      <c r="S1215">
        <v>1</v>
      </c>
      <c r="T1215">
        <v>1</v>
      </c>
      <c r="U1215">
        <v>1</v>
      </c>
      <c r="V1215">
        <v>0</v>
      </c>
      <c r="W1215" s="1">
        <v>216904.99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216904.99</v>
      </c>
      <c r="AF1215" s="17">
        <v>45799</v>
      </c>
      <c r="AG1215" s="17">
        <v>46895</v>
      </c>
      <c r="AH1215" s="1">
        <v>216904.99</v>
      </c>
      <c r="AI1215" s="16">
        <f t="shared" si="72"/>
        <v>1.810958904109589</v>
      </c>
      <c r="AJ1215" s="16">
        <f t="shared" si="74"/>
        <v>3.0027397260273974</v>
      </c>
      <c r="AK1215" s="19">
        <v>8.7499999999999994E-2</v>
      </c>
      <c r="AL1215" s="16">
        <f t="shared" si="73"/>
        <v>1.810958904109589</v>
      </c>
      <c r="AM1215" s="16">
        <f t="shared" si="75"/>
        <v>3.0027397260273974</v>
      </c>
      <c r="AN1215" s="19">
        <v>8.7499999999999994E-2</v>
      </c>
      <c r="AO1215" t="s">
        <v>721</v>
      </c>
      <c r="AP1215" t="s">
        <v>722</v>
      </c>
      <c r="AQ1215" s="20">
        <v>46234</v>
      </c>
    </row>
    <row r="1216" spans="1:43" x14ac:dyDescent="0.3">
      <c r="A1216" t="s">
        <v>2777</v>
      </c>
      <c r="B1216" t="s">
        <v>2778</v>
      </c>
      <c r="C1216">
        <v>1</v>
      </c>
      <c r="D1216" t="s">
        <v>255</v>
      </c>
      <c r="E1216" t="s">
        <v>716</v>
      </c>
      <c r="F1216" t="s">
        <v>717</v>
      </c>
      <c r="G1216" t="s">
        <v>220</v>
      </c>
      <c r="H1216" t="s">
        <v>218</v>
      </c>
      <c r="I1216" t="s">
        <v>210</v>
      </c>
      <c r="J1216" t="s">
        <v>718</v>
      </c>
      <c r="K1216" t="s">
        <v>2319</v>
      </c>
      <c r="L1216" t="s">
        <v>719</v>
      </c>
      <c r="M1216" t="s">
        <v>720</v>
      </c>
      <c r="N1216">
        <v>1</v>
      </c>
      <c r="O1216">
        <v>1</v>
      </c>
      <c r="P1216">
        <v>1</v>
      </c>
      <c r="Q1216">
        <v>0</v>
      </c>
      <c r="R1216">
        <v>0</v>
      </c>
      <c r="S1216">
        <v>1</v>
      </c>
      <c r="T1216">
        <v>1</v>
      </c>
      <c r="U1216">
        <v>1</v>
      </c>
      <c r="V1216">
        <v>0</v>
      </c>
      <c r="W1216" s="1">
        <v>216905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216905</v>
      </c>
      <c r="AF1216" s="17">
        <v>45799</v>
      </c>
      <c r="AG1216" s="17">
        <v>47625</v>
      </c>
      <c r="AH1216" s="1">
        <v>216905</v>
      </c>
      <c r="AI1216" s="16">
        <f t="shared" si="72"/>
        <v>3.8109589041095893</v>
      </c>
      <c r="AJ1216" s="16">
        <f t="shared" si="74"/>
        <v>5.0027397260273974</v>
      </c>
      <c r="AK1216" s="19">
        <v>9.2499999999999999E-2</v>
      </c>
      <c r="AL1216" s="16">
        <f t="shared" si="73"/>
        <v>3.8109589041095893</v>
      </c>
      <c r="AM1216" s="16">
        <f t="shared" si="75"/>
        <v>5.0027397260273974</v>
      </c>
      <c r="AN1216" s="19">
        <v>9.2499999999999999E-2</v>
      </c>
      <c r="AO1216" t="s">
        <v>721</v>
      </c>
      <c r="AP1216" t="s">
        <v>722</v>
      </c>
      <c r="AQ1216" s="20">
        <v>46234</v>
      </c>
    </row>
    <row r="1217" spans="1:43" x14ac:dyDescent="0.3">
      <c r="A1217" t="s">
        <v>2779</v>
      </c>
      <c r="B1217" t="s">
        <v>2780</v>
      </c>
      <c r="C1217">
        <v>1</v>
      </c>
      <c r="D1217" t="s">
        <v>255</v>
      </c>
      <c r="E1217" t="s">
        <v>716</v>
      </c>
      <c r="F1217" t="s">
        <v>717</v>
      </c>
      <c r="G1217" t="s">
        <v>220</v>
      </c>
      <c r="H1217" t="s">
        <v>218</v>
      </c>
      <c r="I1217" t="s">
        <v>210</v>
      </c>
      <c r="J1217" t="s">
        <v>718</v>
      </c>
      <c r="K1217" t="s">
        <v>2781</v>
      </c>
      <c r="L1217" t="s">
        <v>719</v>
      </c>
      <c r="M1217" t="s">
        <v>720</v>
      </c>
      <c r="N1217">
        <v>1</v>
      </c>
      <c r="O1217">
        <v>1</v>
      </c>
      <c r="P1217">
        <v>1</v>
      </c>
      <c r="Q1217">
        <v>0</v>
      </c>
      <c r="R1217">
        <v>0</v>
      </c>
      <c r="S1217">
        <v>1</v>
      </c>
      <c r="T1217">
        <v>1</v>
      </c>
      <c r="U1217">
        <v>1</v>
      </c>
      <c r="V1217">
        <v>0</v>
      </c>
      <c r="W1217" s="1">
        <v>133333.32999999999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133333.32999999999</v>
      </c>
      <c r="AF1217" s="17">
        <v>45799</v>
      </c>
      <c r="AG1217" s="17">
        <v>46895</v>
      </c>
      <c r="AH1217" s="1">
        <v>133333.32999999999</v>
      </c>
      <c r="AI1217" s="16">
        <f t="shared" si="72"/>
        <v>1.810958904109589</v>
      </c>
      <c r="AJ1217" s="16">
        <f t="shared" si="74"/>
        <v>3.0027397260273974</v>
      </c>
      <c r="AK1217" s="19">
        <v>8.7499999999999994E-2</v>
      </c>
      <c r="AL1217" s="16">
        <f t="shared" si="73"/>
        <v>1.810958904109589</v>
      </c>
      <c r="AM1217" s="16">
        <f t="shared" si="75"/>
        <v>3.0027397260273974</v>
      </c>
      <c r="AN1217" s="19">
        <v>8.7499999999999994E-2</v>
      </c>
      <c r="AO1217" t="s">
        <v>721</v>
      </c>
      <c r="AP1217" t="s">
        <v>722</v>
      </c>
      <c r="AQ1217" s="20">
        <v>46234</v>
      </c>
    </row>
    <row r="1218" spans="1:43" x14ac:dyDescent="0.3">
      <c r="A1218" t="s">
        <v>2782</v>
      </c>
      <c r="B1218" t="s">
        <v>2783</v>
      </c>
      <c r="C1218">
        <v>1</v>
      </c>
      <c r="D1218" t="s">
        <v>255</v>
      </c>
      <c r="E1218" t="s">
        <v>716</v>
      </c>
      <c r="F1218" t="s">
        <v>717</v>
      </c>
      <c r="G1218" t="s">
        <v>220</v>
      </c>
      <c r="H1218" t="s">
        <v>218</v>
      </c>
      <c r="I1218" t="s">
        <v>210</v>
      </c>
      <c r="J1218" t="s">
        <v>718</v>
      </c>
      <c r="K1218" t="s">
        <v>2781</v>
      </c>
      <c r="L1218" t="s">
        <v>719</v>
      </c>
      <c r="M1218" t="s">
        <v>720</v>
      </c>
      <c r="N1218">
        <v>1</v>
      </c>
      <c r="O1218">
        <v>1</v>
      </c>
      <c r="P1218">
        <v>1</v>
      </c>
      <c r="Q1218">
        <v>0</v>
      </c>
      <c r="R1218">
        <v>0</v>
      </c>
      <c r="S1218">
        <v>1</v>
      </c>
      <c r="T1218">
        <v>1</v>
      </c>
      <c r="U1218">
        <v>1</v>
      </c>
      <c r="V1218">
        <v>0</v>
      </c>
      <c r="W1218" s="1">
        <v>133333.34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133333.34</v>
      </c>
      <c r="AF1218" s="17">
        <v>45799</v>
      </c>
      <c r="AG1218" s="17">
        <v>47625</v>
      </c>
      <c r="AH1218" s="1">
        <v>133333.34</v>
      </c>
      <c r="AI1218" s="16">
        <f t="shared" si="72"/>
        <v>3.8109589041095893</v>
      </c>
      <c r="AJ1218" s="16">
        <f t="shared" si="74"/>
        <v>5.0027397260273974</v>
      </c>
      <c r="AK1218" s="19">
        <v>9.2499999999999999E-2</v>
      </c>
      <c r="AL1218" s="16">
        <f t="shared" si="73"/>
        <v>3.8109589041095893</v>
      </c>
      <c r="AM1218" s="16">
        <f t="shared" si="75"/>
        <v>5.0027397260273974</v>
      </c>
      <c r="AN1218" s="19">
        <v>9.2499999999999999E-2</v>
      </c>
      <c r="AO1218" t="s">
        <v>721</v>
      </c>
      <c r="AP1218" t="s">
        <v>722</v>
      </c>
      <c r="AQ1218" s="20">
        <v>46234</v>
      </c>
    </row>
    <row r="1219" spans="1:43" x14ac:dyDescent="0.3">
      <c r="A1219" t="s">
        <v>2784</v>
      </c>
      <c r="B1219" t="s">
        <v>2785</v>
      </c>
      <c r="C1219">
        <v>1</v>
      </c>
      <c r="D1219" t="s">
        <v>255</v>
      </c>
      <c r="E1219" t="s">
        <v>716</v>
      </c>
      <c r="F1219" t="s">
        <v>717</v>
      </c>
      <c r="G1219" t="s">
        <v>220</v>
      </c>
      <c r="H1219" t="s">
        <v>218</v>
      </c>
      <c r="I1219" t="s">
        <v>210</v>
      </c>
      <c r="J1219" t="s">
        <v>718</v>
      </c>
      <c r="K1219" t="s">
        <v>2786</v>
      </c>
      <c r="L1219" t="s">
        <v>719</v>
      </c>
      <c r="M1219" t="s">
        <v>720</v>
      </c>
      <c r="N1219">
        <v>1</v>
      </c>
      <c r="O1219">
        <v>1</v>
      </c>
      <c r="P1219">
        <v>1</v>
      </c>
      <c r="Q1219">
        <v>0</v>
      </c>
      <c r="R1219">
        <v>0</v>
      </c>
      <c r="S1219">
        <v>1</v>
      </c>
      <c r="T1219">
        <v>1</v>
      </c>
      <c r="U1219">
        <v>1</v>
      </c>
      <c r="V1219">
        <v>0</v>
      </c>
      <c r="W1219" s="1">
        <v>160553.72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160553.72</v>
      </c>
      <c r="AF1219" s="17">
        <v>45799</v>
      </c>
      <c r="AG1219" s="17">
        <v>46895</v>
      </c>
      <c r="AH1219" s="1">
        <v>160553.72</v>
      </c>
      <c r="AI1219" s="16">
        <f t="shared" ref="AI1219:AI1282" si="76">(AG1219-AQ1219)/365</f>
        <v>1.810958904109589</v>
      </c>
      <c r="AJ1219" s="16">
        <f t="shared" si="74"/>
        <v>3.0027397260273974</v>
      </c>
      <c r="AK1219" s="19">
        <v>8.7499999999999994E-2</v>
      </c>
      <c r="AL1219" s="16">
        <f t="shared" ref="AL1219:AL1282" si="77">(AG1219-AQ1219)/365</f>
        <v>1.810958904109589</v>
      </c>
      <c r="AM1219" s="16">
        <f t="shared" si="75"/>
        <v>3.0027397260273974</v>
      </c>
      <c r="AN1219" s="19">
        <v>8.7499999999999994E-2</v>
      </c>
      <c r="AO1219" t="s">
        <v>721</v>
      </c>
      <c r="AP1219" t="s">
        <v>722</v>
      </c>
      <c r="AQ1219" s="20">
        <v>46234</v>
      </c>
    </row>
    <row r="1220" spans="1:43" x14ac:dyDescent="0.3">
      <c r="A1220" t="s">
        <v>2787</v>
      </c>
      <c r="B1220" t="s">
        <v>2788</v>
      </c>
      <c r="C1220">
        <v>1</v>
      </c>
      <c r="D1220" t="s">
        <v>255</v>
      </c>
      <c r="E1220" t="s">
        <v>716</v>
      </c>
      <c r="F1220" t="s">
        <v>717</v>
      </c>
      <c r="G1220" t="s">
        <v>220</v>
      </c>
      <c r="H1220" t="s">
        <v>218</v>
      </c>
      <c r="I1220" t="s">
        <v>210</v>
      </c>
      <c r="J1220" t="s">
        <v>718</v>
      </c>
      <c r="K1220" t="s">
        <v>2786</v>
      </c>
      <c r="L1220" t="s">
        <v>719</v>
      </c>
      <c r="M1220" t="s">
        <v>720</v>
      </c>
      <c r="N1220">
        <v>1</v>
      </c>
      <c r="O1220">
        <v>1</v>
      </c>
      <c r="P1220">
        <v>1</v>
      </c>
      <c r="Q1220">
        <v>0</v>
      </c>
      <c r="R1220">
        <v>0</v>
      </c>
      <c r="S1220">
        <v>1</v>
      </c>
      <c r="T1220">
        <v>1</v>
      </c>
      <c r="U1220">
        <v>1</v>
      </c>
      <c r="V1220">
        <v>0</v>
      </c>
      <c r="W1220" s="1">
        <v>160553.73000000001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160553.73000000001</v>
      </c>
      <c r="AF1220" s="17">
        <v>45799</v>
      </c>
      <c r="AG1220" s="17">
        <v>47625</v>
      </c>
      <c r="AH1220" s="1">
        <v>160553.73000000001</v>
      </c>
      <c r="AI1220" s="16">
        <f t="shared" si="76"/>
        <v>3.8109589041095893</v>
      </c>
      <c r="AJ1220" s="16">
        <f t="shared" ref="AJ1220:AJ1283" si="78">(AG1220-AF1220)/365</f>
        <v>5.0027397260273974</v>
      </c>
      <c r="AK1220" s="19">
        <v>9.2499999999999999E-2</v>
      </c>
      <c r="AL1220" s="16">
        <f t="shared" si="77"/>
        <v>3.8109589041095893</v>
      </c>
      <c r="AM1220" s="16">
        <f t="shared" ref="AM1220:AM1283" si="79">(AG1220-AF1220)/365</f>
        <v>5.0027397260273974</v>
      </c>
      <c r="AN1220" s="19">
        <v>9.2499999999999999E-2</v>
      </c>
      <c r="AO1220" t="s">
        <v>721</v>
      </c>
      <c r="AP1220" t="s">
        <v>722</v>
      </c>
      <c r="AQ1220" s="20">
        <v>46234</v>
      </c>
    </row>
    <row r="1221" spans="1:43" x14ac:dyDescent="0.3">
      <c r="A1221" t="s">
        <v>2789</v>
      </c>
      <c r="B1221" t="s">
        <v>2790</v>
      </c>
      <c r="C1221">
        <v>1</v>
      </c>
      <c r="D1221" t="s">
        <v>255</v>
      </c>
      <c r="E1221" t="s">
        <v>716</v>
      </c>
      <c r="F1221" t="s">
        <v>717</v>
      </c>
      <c r="G1221" t="s">
        <v>220</v>
      </c>
      <c r="H1221" t="s">
        <v>218</v>
      </c>
      <c r="I1221" t="s">
        <v>210</v>
      </c>
      <c r="J1221" t="s">
        <v>718</v>
      </c>
      <c r="K1221" t="s">
        <v>2791</v>
      </c>
      <c r="L1221" t="s">
        <v>719</v>
      </c>
      <c r="M1221" t="s">
        <v>720</v>
      </c>
      <c r="N1221">
        <v>1</v>
      </c>
      <c r="O1221">
        <v>1</v>
      </c>
      <c r="P1221">
        <v>1</v>
      </c>
      <c r="Q1221">
        <v>0</v>
      </c>
      <c r="R1221">
        <v>0</v>
      </c>
      <c r="S1221">
        <v>1</v>
      </c>
      <c r="T1221">
        <v>1</v>
      </c>
      <c r="U1221">
        <v>1</v>
      </c>
      <c r="V1221">
        <v>0</v>
      </c>
      <c r="W1221" s="1">
        <v>181326.47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181326.47</v>
      </c>
      <c r="AF1221" s="17">
        <v>45799</v>
      </c>
      <c r="AG1221" s="17">
        <v>46895</v>
      </c>
      <c r="AH1221" s="1">
        <v>181326.47</v>
      </c>
      <c r="AI1221" s="16">
        <f t="shared" si="76"/>
        <v>1.810958904109589</v>
      </c>
      <c r="AJ1221" s="16">
        <f t="shared" si="78"/>
        <v>3.0027397260273974</v>
      </c>
      <c r="AK1221" s="19">
        <v>8.7499999999999994E-2</v>
      </c>
      <c r="AL1221" s="16">
        <f t="shared" si="77"/>
        <v>1.810958904109589</v>
      </c>
      <c r="AM1221" s="16">
        <f t="shared" si="79"/>
        <v>3.0027397260273974</v>
      </c>
      <c r="AN1221" s="19">
        <v>8.7499999999999994E-2</v>
      </c>
      <c r="AO1221" t="s">
        <v>721</v>
      </c>
      <c r="AP1221" t="s">
        <v>722</v>
      </c>
      <c r="AQ1221" s="20">
        <v>46234</v>
      </c>
    </row>
    <row r="1222" spans="1:43" x14ac:dyDescent="0.3">
      <c r="A1222" t="s">
        <v>2792</v>
      </c>
      <c r="B1222" t="s">
        <v>2793</v>
      </c>
      <c r="C1222">
        <v>1</v>
      </c>
      <c r="D1222" t="s">
        <v>255</v>
      </c>
      <c r="E1222" t="s">
        <v>716</v>
      </c>
      <c r="F1222" t="s">
        <v>717</v>
      </c>
      <c r="G1222" t="s">
        <v>220</v>
      </c>
      <c r="H1222" t="s">
        <v>218</v>
      </c>
      <c r="I1222" t="s">
        <v>210</v>
      </c>
      <c r="J1222" t="s">
        <v>718</v>
      </c>
      <c r="K1222" t="s">
        <v>2791</v>
      </c>
      <c r="L1222" t="s">
        <v>719</v>
      </c>
      <c r="M1222" t="s">
        <v>720</v>
      </c>
      <c r="N1222">
        <v>1</v>
      </c>
      <c r="O1222">
        <v>1</v>
      </c>
      <c r="P1222">
        <v>1</v>
      </c>
      <c r="Q1222">
        <v>0</v>
      </c>
      <c r="R1222">
        <v>0</v>
      </c>
      <c r="S1222">
        <v>1</v>
      </c>
      <c r="T1222">
        <v>1</v>
      </c>
      <c r="U1222">
        <v>1</v>
      </c>
      <c r="V1222">
        <v>0</v>
      </c>
      <c r="W1222" s="1">
        <v>181326.48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181326.48</v>
      </c>
      <c r="AF1222" s="17">
        <v>45799</v>
      </c>
      <c r="AG1222" s="17">
        <v>47625</v>
      </c>
      <c r="AH1222" s="1">
        <v>181326.48</v>
      </c>
      <c r="AI1222" s="16">
        <f t="shared" si="76"/>
        <v>3.8109589041095893</v>
      </c>
      <c r="AJ1222" s="16">
        <f t="shared" si="78"/>
        <v>5.0027397260273974</v>
      </c>
      <c r="AK1222" s="19">
        <v>9.2499999999999999E-2</v>
      </c>
      <c r="AL1222" s="16">
        <f t="shared" si="77"/>
        <v>3.8109589041095893</v>
      </c>
      <c r="AM1222" s="16">
        <f t="shared" si="79"/>
        <v>5.0027397260273974</v>
      </c>
      <c r="AN1222" s="19">
        <v>9.2499999999999999E-2</v>
      </c>
      <c r="AO1222" t="s">
        <v>721</v>
      </c>
      <c r="AP1222" t="s">
        <v>722</v>
      </c>
      <c r="AQ1222" s="20">
        <v>46234</v>
      </c>
    </row>
    <row r="1223" spans="1:43" x14ac:dyDescent="0.3">
      <c r="A1223" t="s">
        <v>2794</v>
      </c>
      <c r="B1223" t="s">
        <v>2795</v>
      </c>
      <c r="C1223">
        <v>1</v>
      </c>
      <c r="D1223" t="s">
        <v>255</v>
      </c>
      <c r="E1223" t="s">
        <v>716</v>
      </c>
      <c r="F1223" t="s">
        <v>717</v>
      </c>
      <c r="G1223" t="s">
        <v>220</v>
      </c>
      <c r="H1223" t="s">
        <v>218</v>
      </c>
      <c r="I1223" t="s">
        <v>210</v>
      </c>
      <c r="J1223" t="s">
        <v>718</v>
      </c>
      <c r="K1223" t="s">
        <v>1935</v>
      </c>
      <c r="L1223" t="s">
        <v>719</v>
      </c>
      <c r="M1223" t="s">
        <v>720</v>
      </c>
      <c r="N1223">
        <v>1</v>
      </c>
      <c r="O1223">
        <v>1</v>
      </c>
      <c r="P1223">
        <v>1</v>
      </c>
      <c r="Q1223">
        <v>0</v>
      </c>
      <c r="R1223">
        <v>0</v>
      </c>
      <c r="S1223">
        <v>1</v>
      </c>
      <c r="T1223">
        <v>1</v>
      </c>
      <c r="U1223">
        <v>1</v>
      </c>
      <c r="V1223">
        <v>0</v>
      </c>
      <c r="W1223" s="1">
        <v>1396521.6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1396521.6</v>
      </c>
      <c r="AF1223" s="17">
        <v>45799</v>
      </c>
      <c r="AG1223" s="17">
        <v>46895</v>
      </c>
      <c r="AH1223" s="1">
        <v>1396521.6</v>
      </c>
      <c r="AI1223" s="16">
        <f t="shared" si="76"/>
        <v>1.810958904109589</v>
      </c>
      <c r="AJ1223" s="16">
        <f t="shared" si="78"/>
        <v>3.0027397260273974</v>
      </c>
      <c r="AK1223" s="19">
        <v>8.7499999999999994E-2</v>
      </c>
      <c r="AL1223" s="16">
        <f t="shared" si="77"/>
        <v>1.810958904109589</v>
      </c>
      <c r="AM1223" s="16">
        <f t="shared" si="79"/>
        <v>3.0027397260273974</v>
      </c>
      <c r="AN1223" s="19">
        <v>8.7499999999999994E-2</v>
      </c>
      <c r="AO1223" t="s">
        <v>721</v>
      </c>
      <c r="AP1223" t="s">
        <v>722</v>
      </c>
      <c r="AQ1223" s="20">
        <v>46234</v>
      </c>
    </row>
    <row r="1224" spans="1:43" x14ac:dyDescent="0.3">
      <c r="A1224" t="s">
        <v>2796</v>
      </c>
      <c r="B1224" t="s">
        <v>2797</v>
      </c>
      <c r="C1224">
        <v>1</v>
      </c>
      <c r="D1224" t="s">
        <v>255</v>
      </c>
      <c r="E1224" t="s">
        <v>716</v>
      </c>
      <c r="F1224" t="s">
        <v>717</v>
      </c>
      <c r="G1224" t="s">
        <v>220</v>
      </c>
      <c r="H1224" t="s">
        <v>218</v>
      </c>
      <c r="I1224" t="s">
        <v>210</v>
      </c>
      <c r="J1224" t="s">
        <v>718</v>
      </c>
      <c r="K1224" t="s">
        <v>1935</v>
      </c>
      <c r="L1224" t="s">
        <v>719</v>
      </c>
      <c r="M1224" t="s">
        <v>720</v>
      </c>
      <c r="N1224">
        <v>1</v>
      </c>
      <c r="O1224">
        <v>1</v>
      </c>
      <c r="P1224">
        <v>1</v>
      </c>
      <c r="Q1224">
        <v>0</v>
      </c>
      <c r="R1224">
        <v>0</v>
      </c>
      <c r="S1224">
        <v>1</v>
      </c>
      <c r="T1224">
        <v>1</v>
      </c>
      <c r="U1224">
        <v>1</v>
      </c>
      <c r="V1224">
        <v>0</v>
      </c>
      <c r="W1224" s="1">
        <v>1396521.59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1396521.59</v>
      </c>
      <c r="AF1224" s="17">
        <v>45799</v>
      </c>
      <c r="AG1224" s="17">
        <v>47625</v>
      </c>
      <c r="AH1224" s="1">
        <v>1396521.59</v>
      </c>
      <c r="AI1224" s="16">
        <f t="shared" si="76"/>
        <v>3.8109589041095893</v>
      </c>
      <c r="AJ1224" s="16">
        <f t="shared" si="78"/>
        <v>5.0027397260273974</v>
      </c>
      <c r="AK1224" s="19">
        <v>9.2499999999999999E-2</v>
      </c>
      <c r="AL1224" s="16">
        <f t="shared" si="77"/>
        <v>3.8109589041095893</v>
      </c>
      <c r="AM1224" s="16">
        <f t="shared" si="79"/>
        <v>5.0027397260273974</v>
      </c>
      <c r="AN1224" s="19">
        <v>9.2499999999999999E-2</v>
      </c>
      <c r="AO1224" t="s">
        <v>721</v>
      </c>
      <c r="AP1224" t="s">
        <v>722</v>
      </c>
      <c r="AQ1224" s="20">
        <v>46234</v>
      </c>
    </row>
    <row r="1225" spans="1:43" x14ac:dyDescent="0.3">
      <c r="A1225" t="s">
        <v>2798</v>
      </c>
      <c r="B1225" t="s">
        <v>2799</v>
      </c>
      <c r="C1225">
        <v>1</v>
      </c>
      <c r="D1225" t="s">
        <v>255</v>
      </c>
      <c r="E1225" t="s">
        <v>716</v>
      </c>
      <c r="F1225" t="s">
        <v>717</v>
      </c>
      <c r="G1225" t="s">
        <v>220</v>
      </c>
      <c r="H1225" t="s">
        <v>218</v>
      </c>
      <c r="I1225" t="s">
        <v>210</v>
      </c>
      <c r="J1225" t="s">
        <v>718</v>
      </c>
      <c r="K1225" t="s">
        <v>2800</v>
      </c>
      <c r="L1225" t="s">
        <v>719</v>
      </c>
      <c r="M1225" t="s">
        <v>720</v>
      </c>
      <c r="N1225">
        <v>1</v>
      </c>
      <c r="O1225">
        <v>1</v>
      </c>
      <c r="P1225">
        <v>1</v>
      </c>
      <c r="Q1225">
        <v>0</v>
      </c>
      <c r="R1225">
        <v>0</v>
      </c>
      <c r="S1225">
        <v>1</v>
      </c>
      <c r="T1225">
        <v>1</v>
      </c>
      <c r="U1225">
        <v>1</v>
      </c>
      <c r="V1225">
        <v>0</v>
      </c>
      <c r="W1225" s="1">
        <v>508027.85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508027.85</v>
      </c>
      <c r="AF1225" s="17">
        <v>45799</v>
      </c>
      <c r="AG1225" s="17">
        <v>46895</v>
      </c>
      <c r="AH1225" s="1">
        <v>508027.85</v>
      </c>
      <c r="AI1225" s="16">
        <f t="shared" si="76"/>
        <v>1.810958904109589</v>
      </c>
      <c r="AJ1225" s="16">
        <f t="shared" si="78"/>
        <v>3.0027397260273974</v>
      </c>
      <c r="AK1225" s="19">
        <v>8.7499999999999994E-2</v>
      </c>
      <c r="AL1225" s="16">
        <f t="shared" si="77"/>
        <v>1.810958904109589</v>
      </c>
      <c r="AM1225" s="16">
        <f t="shared" si="79"/>
        <v>3.0027397260273974</v>
      </c>
      <c r="AN1225" s="19">
        <v>8.7499999999999994E-2</v>
      </c>
      <c r="AO1225" t="s">
        <v>721</v>
      </c>
      <c r="AP1225" t="s">
        <v>722</v>
      </c>
      <c r="AQ1225" s="20">
        <v>46234</v>
      </c>
    </row>
    <row r="1226" spans="1:43" x14ac:dyDescent="0.3">
      <c r="A1226" t="s">
        <v>2801</v>
      </c>
      <c r="B1226" t="s">
        <v>2802</v>
      </c>
      <c r="C1226">
        <v>1</v>
      </c>
      <c r="D1226" t="s">
        <v>255</v>
      </c>
      <c r="E1226" t="s">
        <v>716</v>
      </c>
      <c r="F1226" t="s">
        <v>717</v>
      </c>
      <c r="G1226" t="s">
        <v>220</v>
      </c>
      <c r="H1226" t="s">
        <v>218</v>
      </c>
      <c r="I1226" t="s">
        <v>210</v>
      </c>
      <c r="J1226" t="s">
        <v>718</v>
      </c>
      <c r="K1226" t="s">
        <v>2800</v>
      </c>
      <c r="L1226" t="s">
        <v>719</v>
      </c>
      <c r="M1226" t="s">
        <v>720</v>
      </c>
      <c r="N1226">
        <v>1</v>
      </c>
      <c r="O1226">
        <v>1</v>
      </c>
      <c r="P1226">
        <v>1</v>
      </c>
      <c r="Q1226">
        <v>0</v>
      </c>
      <c r="R1226">
        <v>0</v>
      </c>
      <c r="S1226">
        <v>1</v>
      </c>
      <c r="T1226">
        <v>1</v>
      </c>
      <c r="U1226">
        <v>1</v>
      </c>
      <c r="V1226">
        <v>0</v>
      </c>
      <c r="W1226" s="1">
        <v>508027.85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508027.85</v>
      </c>
      <c r="AF1226" s="17">
        <v>45799</v>
      </c>
      <c r="AG1226" s="17">
        <v>47625</v>
      </c>
      <c r="AH1226" s="1">
        <v>508027.85</v>
      </c>
      <c r="AI1226" s="16">
        <f t="shared" si="76"/>
        <v>3.8109589041095893</v>
      </c>
      <c r="AJ1226" s="16">
        <f t="shared" si="78"/>
        <v>5.0027397260273974</v>
      </c>
      <c r="AK1226" s="19">
        <v>9.2499999999999999E-2</v>
      </c>
      <c r="AL1226" s="16">
        <f t="shared" si="77"/>
        <v>3.8109589041095893</v>
      </c>
      <c r="AM1226" s="16">
        <f t="shared" si="79"/>
        <v>5.0027397260273974</v>
      </c>
      <c r="AN1226" s="19">
        <v>9.2499999999999999E-2</v>
      </c>
      <c r="AO1226" t="s">
        <v>721</v>
      </c>
      <c r="AP1226" t="s">
        <v>722</v>
      </c>
      <c r="AQ1226" s="20">
        <v>46234</v>
      </c>
    </row>
    <row r="1227" spans="1:43" x14ac:dyDescent="0.3">
      <c r="A1227" t="s">
        <v>2803</v>
      </c>
      <c r="B1227" t="s">
        <v>2804</v>
      </c>
      <c r="C1227">
        <v>1</v>
      </c>
      <c r="D1227" t="s">
        <v>255</v>
      </c>
      <c r="E1227" t="s">
        <v>716</v>
      </c>
      <c r="F1227" t="s">
        <v>717</v>
      </c>
      <c r="G1227" t="s">
        <v>220</v>
      </c>
      <c r="H1227" t="s">
        <v>218</v>
      </c>
      <c r="I1227" t="s">
        <v>210</v>
      </c>
      <c r="J1227" t="s">
        <v>718</v>
      </c>
      <c r="K1227" t="s">
        <v>2805</v>
      </c>
      <c r="L1227" t="s">
        <v>719</v>
      </c>
      <c r="M1227" t="s">
        <v>720</v>
      </c>
      <c r="N1227">
        <v>1</v>
      </c>
      <c r="O1227">
        <v>1</v>
      </c>
      <c r="P1227">
        <v>1</v>
      </c>
      <c r="Q1227">
        <v>0</v>
      </c>
      <c r="R1227">
        <v>0</v>
      </c>
      <c r="S1227">
        <v>1</v>
      </c>
      <c r="T1227">
        <v>1</v>
      </c>
      <c r="U1227">
        <v>1</v>
      </c>
      <c r="V1227">
        <v>0</v>
      </c>
      <c r="W1227" s="1">
        <v>237970.43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237970.43</v>
      </c>
      <c r="AF1227" s="17">
        <v>45799</v>
      </c>
      <c r="AG1227" s="17">
        <v>46895</v>
      </c>
      <c r="AH1227" s="1">
        <v>237970.43</v>
      </c>
      <c r="AI1227" s="16">
        <f t="shared" si="76"/>
        <v>1.810958904109589</v>
      </c>
      <c r="AJ1227" s="16">
        <f t="shared" si="78"/>
        <v>3.0027397260273974</v>
      </c>
      <c r="AK1227" s="19">
        <v>8.7499999999999994E-2</v>
      </c>
      <c r="AL1227" s="16">
        <f t="shared" si="77"/>
        <v>1.810958904109589</v>
      </c>
      <c r="AM1227" s="16">
        <f t="shared" si="79"/>
        <v>3.0027397260273974</v>
      </c>
      <c r="AN1227" s="19">
        <v>8.7499999999999994E-2</v>
      </c>
      <c r="AO1227" t="s">
        <v>721</v>
      </c>
      <c r="AP1227" t="s">
        <v>722</v>
      </c>
      <c r="AQ1227" s="20">
        <v>46234</v>
      </c>
    </row>
    <row r="1228" spans="1:43" x14ac:dyDescent="0.3">
      <c r="A1228" t="s">
        <v>2806</v>
      </c>
      <c r="B1228" t="s">
        <v>2807</v>
      </c>
      <c r="C1228">
        <v>1</v>
      </c>
      <c r="D1228" t="s">
        <v>255</v>
      </c>
      <c r="E1228" t="s">
        <v>716</v>
      </c>
      <c r="F1228" t="s">
        <v>717</v>
      </c>
      <c r="G1228" t="s">
        <v>220</v>
      </c>
      <c r="H1228" t="s">
        <v>218</v>
      </c>
      <c r="I1228" t="s">
        <v>210</v>
      </c>
      <c r="J1228" t="s">
        <v>718</v>
      </c>
      <c r="K1228" t="s">
        <v>2805</v>
      </c>
      <c r="L1228" t="s">
        <v>719</v>
      </c>
      <c r="M1228" t="s">
        <v>720</v>
      </c>
      <c r="N1228">
        <v>1</v>
      </c>
      <c r="O1228">
        <v>1</v>
      </c>
      <c r="P1228">
        <v>1</v>
      </c>
      <c r="Q1228">
        <v>0</v>
      </c>
      <c r="R1228">
        <v>0</v>
      </c>
      <c r="S1228">
        <v>1</v>
      </c>
      <c r="T1228">
        <v>1</v>
      </c>
      <c r="U1228">
        <v>1</v>
      </c>
      <c r="V1228">
        <v>0</v>
      </c>
      <c r="W1228" s="1">
        <v>237970.43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237970.43</v>
      </c>
      <c r="AF1228" s="17">
        <v>45799</v>
      </c>
      <c r="AG1228" s="17">
        <v>47625</v>
      </c>
      <c r="AH1228" s="1">
        <v>237970.43</v>
      </c>
      <c r="AI1228" s="16">
        <f t="shared" si="76"/>
        <v>3.8109589041095893</v>
      </c>
      <c r="AJ1228" s="16">
        <f t="shared" si="78"/>
        <v>5.0027397260273974</v>
      </c>
      <c r="AK1228" s="19">
        <v>9.2499999999999999E-2</v>
      </c>
      <c r="AL1228" s="16">
        <f t="shared" si="77"/>
        <v>3.8109589041095893</v>
      </c>
      <c r="AM1228" s="16">
        <f t="shared" si="79"/>
        <v>5.0027397260273974</v>
      </c>
      <c r="AN1228" s="19">
        <v>9.2499999999999999E-2</v>
      </c>
      <c r="AO1228" t="s">
        <v>721</v>
      </c>
      <c r="AP1228" t="s">
        <v>722</v>
      </c>
      <c r="AQ1228" s="20">
        <v>46234</v>
      </c>
    </row>
    <row r="1229" spans="1:43" x14ac:dyDescent="0.3">
      <c r="A1229" t="s">
        <v>2808</v>
      </c>
      <c r="B1229" t="s">
        <v>2809</v>
      </c>
      <c r="C1229">
        <v>1</v>
      </c>
      <c r="D1229" t="s">
        <v>255</v>
      </c>
      <c r="E1229" t="s">
        <v>716</v>
      </c>
      <c r="F1229" t="s">
        <v>717</v>
      </c>
      <c r="G1229" t="s">
        <v>220</v>
      </c>
      <c r="H1229" t="s">
        <v>218</v>
      </c>
      <c r="I1229" t="s">
        <v>210</v>
      </c>
      <c r="J1229" t="s">
        <v>718</v>
      </c>
      <c r="K1229" t="s">
        <v>2810</v>
      </c>
      <c r="L1229" t="s">
        <v>719</v>
      </c>
      <c r="M1229" t="s">
        <v>720</v>
      </c>
      <c r="N1229">
        <v>1</v>
      </c>
      <c r="O1229">
        <v>1</v>
      </c>
      <c r="P1229">
        <v>1</v>
      </c>
      <c r="Q1229">
        <v>0</v>
      </c>
      <c r="R1229">
        <v>0</v>
      </c>
      <c r="S1229">
        <v>1</v>
      </c>
      <c r="T1229">
        <v>1</v>
      </c>
      <c r="U1229">
        <v>1</v>
      </c>
      <c r="V1229">
        <v>0</v>
      </c>
      <c r="W1229" s="1">
        <v>136919.35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136919.35</v>
      </c>
      <c r="AF1229" s="17">
        <v>45799</v>
      </c>
      <c r="AG1229" s="17">
        <v>46895</v>
      </c>
      <c r="AH1229" s="1">
        <v>136919.35</v>
      </c>
      <c r="AI1229" s="16">
        <f t="shared" si="76"/>
        <v>1.810958904109589</v>
      </c>
      <c r="AJ1229" s="16">
        <f t="shared" si="78"/>
        <v>3.0027397260273974</v>
      </c>
      <c r="AK1229" s="19">
        <v>8.7499999999999994E-2</v>
      </c>
      <c r="AL1229" s="16">
        <f t="shared" si="77"/>
        <v>1.810958904109589</v>
      </c>
      <c r="AM1229" s="16">
        <f t="shared" si="79"/>
        <v>3.0027397260273974</v>
      </c>
      <c r="AN1229" s="19">
        <v>8.7499999999999994E-2</v>
      </c>
      <c r="AO1229" t="s">
        <v>721</v>
      </c>
      <c r="AP1229" t="s">
        <v>722</v>
      </c>
      <c r="AQ1229" s="20">
        <v>46234</v>
      </c>
    </row>
    <row r="1230" spans="1:43" x14ac:dyDescent="0.3">
      <c r="A1230" t="s">
        <v>2811</v>
      </c>
      <c r="B1230" t="s">
        <v>2812</v>
      </c>
      <c r="C1230">
        <v>1</v>
      </c>
      <c r="D1230" t="s">
        <v>255</v>
      </c>
      <c r="E1230" t="s">
        <v>716</v>
      </c>
      <c r="F1230" t="s">
        <v>717</v>
      </c>
      <c r="G1230" t="s">
        <v>220</v>
      </c>
      <c r="H1230" t="s">
        <v>218</v>
      </c>
      <c r="I1230" t="s">
        <v>210</v>
      </c>
      <c r="J1230" t="s">
        <v>718</v>
      </c>
      <c r="K1230" t="s">
        <v>2810</v>
      </c>
      <c r="L1230" t="s">
        <v>719</v>
      </c>
      <c r="M1230" t="s">
        <v>720</v>
      </c>
      <c r="N1230">
        <v>1</v>
      </c>
      <c r="O1230">
        <v>1</v>
      </c>
      <c r="P1230">
        <v>1</v>
      </c>
      <c r="Q1230">
        <v>0</v>
      </c>
      <c r="R1230">
        <v>0</v>
      </c>
      <c r="S1230">
        <v>1</v>
      </c>
      <c r="T1230">
        <v>1</v>
      </c>
      <c r="U1230">
        <v>1</v>
      </c>
      <c r="V1230">
        <v>0</v>
      </c>
      <c r="W1230" s="1">
        <v>136919.35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136919.35</v>
      </c>
      <c r="AF1230" s="17">
        <v>45799</v>
      </c>
      <c r="AG1230" s="17">
        <v>47625</v>
      </c>
      <c r="AH1230" s="1">
        <v>136919.35</v>
      </c>
      <c r="AI1230" s="16">
        <f t="shared" si="76"/>
        <v>3.8109589041095893</v>
      </c>
      <c r="AJ1230" s="16">
        <f t="shared" si="78"/>
        <v>5.0027397260273974</v>
      </c>
      <c r="AK1230" s="19">
        <v>9.2499999999999999E-2</v>
      </c>
      <c r="AL1230" s="16">
        <f t="shared" si="77"/>
        <v>3.8109589041095893</v>
      </c>
      <c r="AM1230" s="16">
        <f t="shared" si="79"/>
        <v>5.0027397260273974</v>
      </c>
      <c r="AN1230" s="19">
        <v>9.2499999999999999E-2</v>
      </c>
      <c r="AO1230" t="s">
        <v>721</v>
      </c>
      <c r="AP1230" t="s">
        <v>722</v>
      </c>
      <c r="AQ1230" s="20">
        <v>46234</v>
      </c>
    </row>
    <row r="1231" spans="1:43" x14ac:dyDescent="0.3">
      <c r="A1231" t="s">
        <v>2813</v>
      </c>
      <c r="B1231" t="s">
        <v>2814</v>
      </c>
      <c r="C1231">
        <v>1</v>
      </c>
      <c r="D1231" t="s">
        <v>255</v>
      </c>
      <c r="E1231" t="s">
        <v>716</v>
      </c>
      <c r="F1231" t="s">
        <v>717</v>
      </c>
      <c r="G1231" t="s">
        <v>220</v>
      </c>
      <c r="H1231" t="s">
        <v>218</v>
      </c>
      <c r="I1231" t="s">
        <v>210</v>
      </c>
      <c r="J1231" t="s">
        <v>718</v>
      </c>
      <c r="K1231" t="s">
        <v>2815</v>
      </c>
      <c r="L1231" t="s">
        <v>719</v>
      </c>
      <c r="M1231" t="s">
        <v>720</v>
      </c>
      <c r="N1231">
        <v>1</v>
      </c>
      <c r="O1231">
        <v>1</v>
      </c>
      <c r="P1231">
        <v>1</v>
      </c>
      <c r="Q1231">
        <v>0</v>
      </c>
      <c r="R1231">
        <v>0</v>
      </c>
      <c r="S1231">
        <v>1</v>
      </c>
      <c r="T1231">
        <v>1</v>
      </c>
      <c r="U1231">
        <v>1</v>
      </c>
      <c r="V1231">
        <v>0</v>
      </c>
      <c r="W1231" s="1">
        <v>559271.15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559271.15</v>
      </c>
      <c r="AF1231" s="17">
        <v>45799</v>
      </c>
      <c r="AG1231" s="17">
        <v>46895</v>
      </c>
      <c r="AH1231" s="1">
        <v>559271.15</v>
      </c>
      <c r="AI1231" s="16">
        <f t="shared" si="76"/>
        <v>1.810958904109589</v>
      </c>
      <c r="AJ1231" s="16">
        <f t="shared" si="78"/>
        <v>3.0027397260273974</v>
      </c>
      <c r="AK1231" s="19">
        <v>8.7499999999999994E-2</v>
      </c>
      <c r="AL1231" s="16">
        <f t="shared" si="77"/>
        <v>1.810958904109589</v>
      </c>
      <c r="AM1231" s="16">
        <f t="shared" si="79"/>
        <v>3.0027397260273974</v>
      </c>
      <c r="AN1231" s="19">
        <v>8.7499999999999994E-2</v>
      </c>
      <c r="AO1231" t="s">
        <v>721</v>
      </c>
      <c r="AP1231" t="s">
        <v>722</v>
      </c>
      <c r="AQ1231" s="20">
        <v>46234</v>
      </c>
    </row>
    <row r="1232" spans="1:43" x14ac:dyDescent="0.3">
      <c r="A1232" t="s">
        <v>2816</v>
      </c>
      <c r="B1232" t="s">
        <v>2817</v>
      </c>
      <c r="C1232">
        <v>1</v>
      </c>
      <c r="D1232" t="s">
        <v>255</v>
      </c>
      <c r="E1232" t="s">
        <v>716</v>
      </c>
      <c r="F1232" t="s">
        <v>717</v>
      </c>
      <c r="G1232" t="s">
        <v>220</v>
      </c>
      <c r="H1232" t="s">
        <v>218</v>
      </c>
      <c r="I1232" t="s">
        <v>210</v>
      </c>
      <c r="J1232" t="s">
        <v>718</v>
      </c>
      <c r="K1232" t="s">
        <v>2815</v>
      </c>
      <c r="L1232" t="s">
        <v>719</v>
      </c>
      <c r="M1232" t="s">
        <v>720</v>
      </c>
      <c r="N1232">
        <v>1</v>
      </c>
      <c r="O1232">
        <v>1</v>
      </c>
      <c r="P1232">
        <v>1</v>
      </c>
      <c r="Q1232">
        <v>0</v>
      </c>
      <c r="R1232">
        <v>0</v>
      </c>
      <c r="S1232">
        <v>1</v>
      </c>
      <c r="T1232">
        <v>1</v>
      </c>
      <c r="U1232">
        <v>1</v>
      </c>
      <c r="V1232">
        <v>0</v>
      </c>
      <c r="W1232" s="1">
        <v>559271.16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559271.16</v>
      </c>
      <c r="AF1232" s="17">
        <v>45799</v>
      </c>
      <c r="AG1232" s="17">
        <v>47625</v>
      </c>
      <c r="AH1232" s="1">
        <v>559271.16</v>
      </c>
      <c r="AI1232" s="16">
        <f t="shared" si="76"/>
        <v>3.8109589041095893</v>
      </c>
      <c r="AJ1232" s="16">
        <f t="shared" si="78"/>
        <v>5.0027397260273974</v>
      </c>
      <c r="AK1232" s="19">
        <v>9.2499999999999999E-2</v>
      </c>
      <c r="AL1232" s="16">
        <f t="shared" si="77"/>
        <v>3.8109589041095893</v>
      </c>
      <c r="AM1232" s="16">
        <f t="shared" si="79"/>
        <v>5.0027397260273974</v>
      </c>
      <c r="AN1232" s="19">
        <v>9.2499999999999999E-2</v>
      </c>
      <c r="AO1232" t="s">
        <v>721</v>
      </c>
      <c r="AP1232" t="s">
        <v>722</v>
      </c>
      <c r="AQ1232" s="20">
        <v>46234</v>
      </c>
    </row>
    <row r="1233" spans="1:43" x14ac:dyDescent="0.3">
      <c r="A1233" t="s">
        <v>2818</v>
      </c>
      <c r="B1233" t="s">
        <v>2819</v>
      </c>
      <c r="C1233">
        <v>1</v>
      </c>
      <c r="D1233" t="s">
        <v>255</v>
      </c>
      <c r="E1233" t="s">
        <v>716</v>
      </c>
      <c r="F1233" t="s">
        <v>717</v>
      </c>
      <c r="G1233" t="s">
        <v>220</v>
      </c>
      <c r="H1233" t="s">
        <v>218</v>
      </c>
      <c r="I1233" t="s">
        <v>210</v>
      </c>
      <c r="J1233" t="s">
        <v>718</v>
      </c>
      <c r="K1233" t="s">
        <v>2820</v>
      </c>
      <c r="L1233" t="s">
        <v>719</v>
      </c>
      <c r="M1233" t="s">
        <v>720</v>
      </c>
      <c r="N1233">
        <v>1</v>
      </c>
      <c r="O1233">
        <v>1</v>
      </c>
      <c r="P1233">
        <v>1</v>
      </c>
      <c r="Q1233">
        <v>0</v>
      </c>
      <c r="R1233">
        <v>0</v>
      </c>
      <c r="S1233">
        <v>1</v>
      </c>
      <c r="T1233">
        <v>1</v>
      </c>
      <c r="U1233">
        <v>1</v>
      </c>
      <c r="V1233">
        <v>0</v>
      </c>
      <c r="W1233" s="1">
        <v>217447.53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217447.53</v>
      </c>
      <c r="AF1233" s="17">
        <v>45799</v>
      </c>
      <c r="AG1233" s="17">
        <v>46895</v>
      </c>
      <c r="AH1233" s="1">
        <v>217447.53</v>
      </c>
      <c r="AI1233" s="16">
        <f t="shared" si="76"/>
        <v>1.810958904109589</v>
      </c>
      <c r="AJ1233" s="16">
        <f t="shared" si="78"/>
        <v>3.0027397260273974</v>
      </c>
      <c r="AK1233" s="19">
        <v>8.7499999999999994E-2</v>
      </c>
      <c r="AL1233" s="16">
        <f t="shared" si="77"/>
        <v>1.810958904109589</v>
      </c>
      <c r="AM1233" s="16">
        <f t="shared" si="79"/>
        <v>3.0027397260273974</v>
      </c>
      <c r="AN1233" s="19">
        <v>8.7499999999999994E-2</v>
      </c>
      <c r="AO1233" t="s">
        <v>721</v>
      </c>
      <c r="AP1233" t="s">
        <v>722</v>
      </c>
      <c r="AQ1233" s="20">
        <v>46234</v>
      </c>
    </row>
    <row r="1234" spans="1:43" x14ac:dyDescent="0.3">
      <c r="A1234" t="s">
        <v>2821</v>
      </c>
      <c r="B1234" t="s">
        <v>2822</v>
      </c>
      <c r="C1234">
        <v>1</v>
      </c>
      <c r="D1234" t="s">
        <v>255</v>
      </c>
      <c r="E1234" t="s">
        <v>716</v>
      </c>
      <c r="F1234" t="s">
        <v>717</v>
      </c>
      <c r="G1234" t="s">
        <v>220</v>
      </c>
      <c r="H1234" t="s">
        <v>218</v>
      </c>
      <c r="I1234" t="s">
        <v>210</v>
      </c>
      <c r="J1234" t="s">
        <v>718</v>
      </c>
      <c r="K1234" t="s">
        <v>2820</v>
      </c>
      <c r="L1234" t="s">
        <v>719</v>
      </c>
      <c r="M1234" t="s">
        <v>720</v>
      </c>
      <c r="N1234">
        <v>1</v>
      </c>
      <c r="O1234">
        <v>1</v>
      </c>
      <c r="P1234">
        <v>1</v>
      </c>
      <c r="Q1234">
        <v>0</v>
      </c>
      <c r="R1234">
        <v>0</v>
      </c>
      <c r="S1234">
        <v>1</v>
      </c>
      <c r="T1234">
        <v>1</v>
      </c>
      <c r="U1234">
        <v>1</v>
      </c>
      <c r="V1234">
        <v>0</v>
      </c>
      <c r="W1234" s="1">
        <v>217447.52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217447.52</v>
      </c>
      <c r="AF1234" s="17">
        <v>45799</v>
      </c>
      <c r="AG1234" s="17">
        <v>47625</v>
      </c>
      <c r="AH1234" s="1">
        <v>217447.52</v>
      </c>
      <c r="AI1234" s="16">
        <f t="shared" si="76"/>
        <v>3.8109589041095893</v>
      </c>
      <c r="AJ1234" s="16">
        <f t="shared" si="78"/>
        <v>5.0027397260273974</v>
      </c>
      <c r="AK1234" s="19">
        <v>9.2499999999999999E-2</v>
      </c>
      <c r="AL1234" s="16">
        <f t="shared" si="77"/>
        <v>3.8109589041095893</v>
      </c>
      <c r="AM1234" s="16">
        <f t="shared" si="79"/>
        <v>5.0027397260273974</v>
      </c>
      <c r="AN1234" s="19">
        <v>9.2499999999999999E-2</v>
      </c>
      <c r="AO1234" t="s">
        <v>721</v>
      </c>
      <c r="AP1234" t="s">
        <v>722</v>
      </c>
      <c r="AQ1234" s="20">
        <v>46234</v>
      </c>
    </row>
    <row r="1235" spans="1:43" x14ac:dyDescent="0.3">
      <c r="A1235" t="s">
        <v>2823</v>
      </c>
      <c r="B1235" t="s">
        <v>2824</v>
      </c>
      <c r="C1235">
        <v>1</v>
      </c>
      <c r="D1235" t="s">
        <v>255</v>
      </c>
      <c r="E1235" t="s">
        <v>716</v>
      </c>
      <c r="F1235" t="s">
        <v>717</v>
      </c>
      <c r="G1235" t="s">
        <v>220</v>
      </c>
      <c r="H1235" t="s">
        <v>218</v>
      </c>
      <c r="I1235" t="s">
        <v>210</v>
      </c>
      <c r="J1235" t="s">
        <v>718</v>
      </c>
      <c r="K1235" t="s">
        <v>2825</v>
      </c>
      <c r="L1235" t="s">
        <v>719</v>
      </c>
      <c r="M1235" t="s">
        <v>720</v>
      </c>
      <c r="N1235">
        <v>1</v>
      </c>
      <c r="O1235">
        <v>1</v>
      </c>
      <c r="P1235">
        <v>1</v>
      </c>
      <c r="Q1235">
        <v>0</v>
      </c>
      <c r="R1235">
        <v>0</v>
      </c>
      <c r="S1235">
        <v>1</v>
      </c>
      <c r="T1235">
        <v>1</v>
      </c>
      <c r="U1235">
        <v>1</v>
      </c>
      <c r="V1235">
        <v>0</v>
      </c>
      <c r="W1235" s="1">
        <v>800195.37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800195.37</v>
      </c>
      <c r="AF1235" s="17">
        <v>45799</v>
      </c>
      <c r="AG1235" s="17">
        <v>46895</v>
      </c>
      <c r="AH1235" s="1">
        <v>800195.37</v>
      </c>
      <c r="AI1235" s="16">
        <f t="shared" si="76"/>
        <v>1.810958904109589</v>
      </c>
      <c r="AJ1235" s="16">
        <f t="shared" si="78"/>
        <v>3.0027397260273974</v>
      </c>
      <c r="AK1235" s="19">
        <v>8.7499999999999994E-2</v>
      </c>
      <c r="AL1235" s="16">
        <f t="shared" si="77"/>
        <v>1.810958904109589</v>
      </c>
      <c r="AM1235" s="16">
        <f t="shared" si="79"/>
        <v>3.0027397260273974</v>
      </c>
      <c r="AN1235" s="19">
        <v>8.7499999999999994E-2</v>
      </c>
      <c r="AO1235" t="s">
        <v>721</v>
      </c>
      <c r="AP1235" t="s">
        <v>722</v>
      </c>
      <c r="AQ1235" s="20">
        <v>46234</v>
      </c>
    </row>
    <row r="1236" spans="1:43" x14ac:dyDescent="0.3">
      <c r="A1236" t="s">
        <v>2826</v>
      </c>
      <c r="B1236" t="s">
        <v>2827</v>
      </c>
      <c r="C1236">
        <v>1</v>
      </c>
      <c r="D1236" t="s">
        <v>255</v>
      </c>
      <c r="E1236" t="s">
        <v>716</v>
      </c>
      <c r="F1236" t="s">
        <v>717</v>
      </c>
      <c r="G1236" t="s">
        <v>220</v>
      </c>
      <c r="H1236" t="s">
        <v>218</v>
      </c>
      <c r="I1236" t="s">
        <v>210</v>
      </c>
      <c r="J1236" t="s">
        <v>718</v>
      </c>
      <c r="K1236" t="s">
        <v>2828</v>
      </c>
      <c r="L1236" t="s">
        <v>719</v>
      </c>
      <c r="M1236" t="s">
        <v>720</v>
      </c>
      <c r="N1236">
        <v>1</v>
      </c>
      <c r="O1236">
        <v>1</v>
      </c>
      <c r="P1236">
        <v>1</v>
      </c>
      <c r="Q1236">
        <v>0</v>
      </c>
      <c r="R1236">
        <v>0</v>
      </c>
      <c r="S1236">
        <v>1</v>
      </c>
      <c r="T1236">
        <v>1</v>
      </c>
      <c r="U1236">
        <v>1</v>
      </c>
      <c r="V1236">
        <v>0</v>
      </c>
      <c r="W1236" s="1">
        <v>768346.79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768346.79</v>
      </c>
      <c r="AF1236" s="17">
        <v>45799</v>
      </c>
      <c r="AG1236" s="17">
        <v>46895</v>
      </c>
      <c r="AH1236" s="1">
        <v>768346.79</v>
      </c>
      <c r="AI1236" s="16">
        <f t="shared" si="76"/>
        <v>1.810958904109589</v>
      </c>
      <c r="AJ1236" s="16">
        <f t="shared" si="78"/>
        <v>3.0027397260273974</v>
      </c>
      <c r="AK1236" s="19">
        <v>8.7499999999999994E-2</v>
      </c>
      <c r="AL1236" s="16">
        <f t="shared" si="77"/>
        <v>1.810958904109589</v>
      </c>
      <c r="AM1236" s="16">
        <f t="shared" si="79"/>
        <v>3.0027397260273974</v>
      </c>
      <c r="AN1236" s="19">
        <v>8.7499999999999994E-2</v>
      </c>
      <c r="AO1236" t="s">
        <v>721</v>
      </c>
      <c r="AP1236" t="s">
        <v>722</v>
      </c>
      <c r="AQ1236" s="20">
        <v>46234</v>
      </c>
    </row>
    <row r="1237" spans="1:43" x14ac:dyDescent="0.3">
      <c r="A1237" t="s">
        <v>2829</v>
      </c>
      <c r="B1237" t="s">
        <v>2830</v>
      </c>
      <c r="C1237">
        <v>1</v>
      </c>
      <c r="D1237" t="s">
        <v>255</v>
      </c>
      <c r="E1237" t="s">
        <v>716</v>
      </c>
      <c r="F1237" t="s">
        <v>717</v>
      </c>
      <c r="G1237" t="s">
        <v>220</v>
      </c>
      <c r="H1237" t="s">
        <v>218</v>
      </c>
      <c r="I1237" t="s">
        <v>210</v>
      </c>
      <c r="J1237" t="s">
        <v>718</v>
      </c>
      <c r="K1237" t="s">
        <v>2828</v>
      </c>
      <c r="L1237" t="s">
        <v>719</v>
      </c>
      <c r="M1237" t="s">
        <v>720</v>
      </c>
      <c r="N1237">
        <v>1</v>
      </c>
      <c r="O1237">
        <v>1</v>
      </c>
      <c r="P1237">
        <v>1</v>
      </c>
      <c r="Q1237">
        <v>0</v>
      </c>
      <c r="R1237">
        <v>0</v>
      </c>
      <c r="S1237">
        <v>1</v>
      </c>
      <c r="T1237">
        <v>1</v>
      </c>
      <c r="U1237">
        <v>1</v>
      </c>
      <c r="V1237">
        <v>0</v>
      </c>
      <c r="W1237" s="1">
        <v>768346.79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768346.79</v>
      </c>
      <c r="AF1237" s="17">
        <v>45799</v>
      </c>
      <c r="AG1237" s="17">
        <v>47625</v>
      </c>
      <c r="AH1237" s="1">
        <v>768346.79</v>
      </c>
      <c r="AI1237" s="16">
        <f t="shared" si="76"/>
        <v>3.8109589041095893</v>
      </c>
      <c r="AJ1237" s="16">
        <f t="shared" si="78"/>
        <v>5.0027397260273974</v>
      </c>
      <c r="AK1237" s="19">
        <v>9.2499999999999999E-2</v>
      </c>
      <c r="AL1237" s="16">
        <f t="shared" si="77"/>
        <v>3.8109589041095893</v>
      </c>
      <c r="AM1237" s="16">
        <f t="shared" si="79"/>
        <v>5.0027397260273974</v>
      </c>
      <c r="AN1237" s="19">
        <v>9.2499999999999999E-2</v>
      </c>
      <c r="AO1237" t="s">
        <v>721</v>
      </c>
      <c r="AP1237" t="s">
        <v>722</v>
      </c>
      <c r="AQ1237" s="20">
        <v>46234</v>
      </c>
    </row>
    <row r="1238" spans="1:43" x14ac:dyDescent="0.3">
      <c r="A1238" t="s">
        <v>2831</v>
      </c>
      <c r="B1238" t="s">
        <v>2832</v>
      </c>
      <c r="C1238">
        <v>1</v>
      </c>
      <c r="D1238" t="s">
        <v>255</v>
      </c>
      <c r="E1238" t="s">
        <v>716</v>
      </c>
      <c r="F1238" t="s">
        <v>717</v>
      </c>
      <c r="G1238" t="s">
        <v>220</v>
      </c>
      <c r="H1238" t="s">
        <v>218</v>
      </c>
      <c r="I1238" t="s">
        <v>210</v>
      </c>
      <c r="J1238" t="s">
        <v>718</v>
      </c>
      <c r="K1238" t="s">
        <v>1881</v>
      </c>
      <c r="L1238" t="s">
        <v>719</v>
      </c>
      <c r="M1238" t="s">
        <v>720</v>
      </c>
      <c r="N1238">
        <v>1</v>
      </c>
      <c r="O1238">
        <v>1</v>
      </c>
      <c r="P1238">
        <v>1</v>
      </c>
      <c r="Q1238">
        <v>0</v>
      </c>
      <c r="R1238">
        <v>0</v>
      </c>
      <c r="S1238">
        <v>1</v>
      </c>
      <c r="T1238">
        <v>1</v>
      </c>
      <c r="U1238">
        <v>1</v>
      </c>
      <c r="V1238">
        <v>0</v>
      </c>
      <c r="W1238" s="1">
        <v>1312038.6599999999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1312038.6599999999</v>
      </c>
      <c r="AF1238" s="17">
        <v>45799</v>
      </c>
      <c r="AG1238" s="17">
        <v>46895</v>
      </c>
      <c r="AH1238" s="1">
        <v>1312038.6599999999</v>
      </c>
      <c r="AI1238" s="16">
        <f t="shared" si="76"/>
        <v>1.810958904109589</v>
      </c>
      <c r="AJ1238" s="16">
        <f t="shared" si="78"/>
        <v>3.0027397260273974</v>
      </c>
      <c r="AK1238" s="19">
        <v>8.7499999999999994E-2</v>
      </c>
      <c r="AL1238" s="16">
        <f t="shared" si="77"/>
        <v>1.810958904109589</v>
      </c>
      <c r="AM1238" s="16">
        <f t="shared" si="79"/>
        <v>3.0027397260273974</v>
      </c>
      <c r="AN1238" s="19">
        <v>8.7499999999999994E-2</v>
      </c>
      <c r="AO1238" t="s">
        <v>721</v>
      </c>
      <c r="AP1238" t="s">
        <v>722</v>
      </c>
      <c r="AQ1238" s="20">
        <v>46234</v>
      </c>
    </row>
    <row r="1239" spans="1:43" x14ac:dyDescent="0.3">
      <c r="A1239" t="s">
        <v>2833</v>
      </c>
      <c r="B1239" t="s">
        <v>2834</v>
      </c>
      <c r="C1239">
        <v>1</v>
      </c>
      <c r="D1239" t="s">
        <v>255</v>
      </c>
      <c r="E1239" t="s">
        <v>716</v>
      </c>
      <c r="F1239" t="s">
        <v>717</v>
      </c>
      <c r="G1239" t="s">
        <v>220</v>
      </c>
      <c r="H1239" t="s">
        <v>218</v>
      </c>
      <c r="I1239" t="s">
        <v>210</v>
      </c>
      <c r="J1239" t="s">
        <v>718</v>
      </c>
      <c r="K1239" t="s">
        <v>1881</v>
      </c>
      <c r="L1239" t="s">
        <v>719</v>
      </c>
      <c r="M1239" t="s">
        <v>720</v>
      </c>
      <c r="N1239">
        <v>1</v>
      </c>
      <c r="O1239">
        <v>1</v>
      </c>
      <c r="P1239">
        <v>1</v>
      </c>
      <c r="Q1239">
        <v>0</v>
      </c>
      <c r="R1239">
        <v>0</v>
      </c>
      <c r="S1239">
        <v>1</v>
      </c>
      <c r="T1239">
        <v>1</v>
      </c>
      <c r="U1239">
        <v>1</v>
      </c>
      <c r="V1239">
        <v>0</v>
      </c>
      <c r="W1239" s="1">
        <v>1312038.67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1312038.67</v>
      </c>
      <c r="AF1239" s="17">
        <v>45799</v>
      </c>
      <c r="AG1239" s="17">
        <v>47625</v>
      </c>
      <c r="AH1239" s="1">
        <v>1312038.67</v>
      </c>
      <c r="AI1239" s="16">
        <f t="shared" si="76"/>
        <v>3.8109589041095893</v>
      </c>
      <c r="AJ1239" s="16">
        <f t="shared" si="78"/>
        <v>5.0027397260273974</v>
      </c>
      <c r="AK1239" s="19">
        <v>9.2499999999999999E-2</v>
      </c>
      <c r="AL1239" s="16">
        <f t="shared" si="77"/>
        <v>3.8109589041095893</v>
      </c>
      <c r="AM1239" s="16">
        <f t="shared" si="79"/>
        <v>5.0027397260273974</v>
      </c>
      <c r="AN1239" s="19">
        <v>9.2499999999999999E-2</v>
      </c>
      <c r="AO1239" t="s">
        <v>721</v>
      </c>
      <c r="AP1239" t="s">
        <v>722</v>
      </c>
      <c r="AQ1239" s="20">
        <v>46234</v>
      </c>
    </row>
    <row r="1240" spans="1:43" x14ac:dyDescent="0.3">
      <c r="A1240" t="s">
        <v>2835</v>
      </c>
      <c r="B1240" t="s">
        <v>2836</v>
      </c>
      <c r="C1240">
        <v>1</v>
      </c>
      <c r="D1240" t="s">
        <v>255</v>
      </c>
      <c r="E1240" t="s">
        <v>716</v>
      </c>
      <c r="F1240" t="s">
        <v>717</v>
      </c>
      <c r="G1240" t="s">
        <v>220</v>
      </c>
      <c r="H1240" t="s">
        <v>218</v>
      </c>
      <c r="I1240" t="s">
        <v>210</v>
      </c>
      <c r="J1240" t="s">
        <v>718</v>
      </c>
      <c r="K1240" t="s">
        <v>2837</v>
      </c>
      <c r="L1240" t="s">
        <v>719</v>
      </c>
      <c r="M1240" t="s">
        <v>720</v>
      </c>
      <c r="N1240">
        <v>1</v>
      </c>
      <c r="O1240">
        <v>1</v>
      </c>
      <c r="P1240">
        <v>1</v>
      </c>
      <c r="Q1240">
        <v>0</v>
      </c>
      <c r="R1240">
        <v>0</v>
      </c>
      <c r="S1240">
        <v>1</v>
      </c>
      <c r="T1240">
        <v>1</v>
      </c>
      <c r="U1240">
        <v>1</v>
      </c>
      <c r="V1240">
        <v>0</v>
      </c>
      <c r="W1240" s="1">
        <v>1858429.85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1858429.85</v>
      </c>
      <c r="AF1240" s="17">
        <v>45799</v>
      </c>
      <c r="AG1240" s="17">
        <v>46895</v>
      </c>
      <c r="AH1240" s="1">
        <v>1858429.85</v>
      </c>
      <c r="AI1240" s="16">
        <f t="shared" si="76"/>
        <v>1.810958904109589</v>
      </c>
      <c r="AJ1240" s="16">
        <f t="shared" si="78"/>
        <v>3.0027397260273974</v>
      </c>
      <c r="AK1240" s="19">
        <v>8.7499999999999994E-2</v>
      </c>
      <c r="AL1240" s="16">
        <f t="shared" si="77"/>
        <v>1.810958904109589</v>
      </c>
      <c r="AM1240" s="16">
        <f t="shared" si="79"/>
        <v>3.0027397260273974</v>
      </c>
      <c r="AN1240" s="19">
        <v>8.7499999999999994E-2</v>
      </c>
      <c r="AO1240" t="s">
        <v>721</v>
      </c>
      <c r="AP1240" t="s">
        <v>722</v>
      </c>
      <c r="AQ1240" s="20">
        <v>46234</v>
      </c>
    </row>
    <row r="1241" spans="1:43" x14ac:dyDescent="0.3">
      <c r="A1241" t="s">
        <v>2838</v>
      </c>
      <c r="B1241" t="s">
        <v>2839</v>
      </c>
      <c r="C1241">
        <v>1</v>
      </c>
      <c r="D1241" t="s">
        <v>255</v>
      </c>
      <c r="E1241" t="s">
        <v>716</v>
      </c>
      <c r="F1241" t="s">
        <v>717</v>
      </c>
      <c r="G1241" t="s">
        <v>220</v>
      </c>
      <c r="H1241" t="s">
        <v>218</v>
      </c>
      <c r="I1241" t="s">
        <v>210</v>
      </c>
      <c r="J1241" t="s">
        <v>718</v>
      </c>
      <c r="K1241" t="s">
        <v>2837</v>
      </c>
      <c r="L1241" t="s">
        <v>719</v>
      </c>
      <c r="M1241" t="s">
        <v>720</v>
      </c>
      <c r="N1241">
        <v>1</v>
      </c>
      <c r="O1241">
        <v>1</v>
      </c>
      <c r="P1241">
        <v>1</v>
      </c>
      <c r="Q1241">
        <v>0</v>
      </c>
      <c r="R1241">
        <v>0</v>
      </c>
      <c r="S1241">
        <v>1</v>
      </c>
      <c r="T1241">
        <v>1</v>
      </c>
      <c r="U1241">
        <v>1</v>
      </c>
      <c r="V1241">
        <v>0</v>
      </c>
      <c r="W1241" s="1">
        <v>1858429.85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1858429.85</v>
      </c>
      <c r="AF1241" s="17">
        <v>45799</v>
      </c>
      <c r="AG1241" s="17">
        <v>47625</v>
      </c>
      <c r="AH1241" s="1">
        <v>1858429.85</v>
      </c>
      <c r="AI1241" s="16">
        <f t="shared" si="76"/>
        <v>3.8109589041095893</v>
      </c>
      <c r="AJ1241" s="16">
        <f t="shared" si="78"/>
        <v>5.0027397260273974</v>
      </c>
      <c r="AK1241" s="19">
        <v>9.2499999999999999E-2</v>
      </c>
      <c r="AL1241" s="16">
        <f t="shared" si="77"/>
        <v>3.8109589041095893</v>
      </c>
      <c r="AM1241" s="16">
        <f t="shared" si="79"/>
        <v>5.0027397260273974</v>
      </c>
      <c r="AN1241" s="19">
        <v>9.2499999999999999E-2</v>
      </c>
      <c r="AO1241" t="s">
        <v>721</v>
      </c>
      <c r="AP1241" t="s">
        <v>722</v>
      </c>
      <c r="AQ1241" s="20">
        <v>46234</v>
      </c>
    </row>
    <row r="1242" spans="1:43" x14ac:dyDescent="0.3">
      <c r="A1242" t="s">
        <v>2840</v>
      </c>
      <c r="B1242" t="s">
        <v>2841</v>
      </c>
      <c r="C1242">
        <v>1</v>
      </c>
      <c r="D1242" t="s">
        <v>255</v>
      </c>
      <c r="E1242" t="s">
        <v>716</v>
      </c>
      <c r="F1242" t="s">
        <v>717</v>
      </c>
      <c r="G1242" t="s">
        <v>213</v>
      </c>
      <c r="H1242" t="s">
        <v>214</v>
      </c>
      <c r="I1242" t="s">
        <v>724</v>
      </c>
      <c r="J1242" t="s">
        <v>725</v>
      </c>
      <c r="K1242" t="s">
        <v>726</v>
      </c>
      <c r="L1242" t="s">
        <v>719</v>
      </c>
      <c r="M1242" t="s">
        <v>720</v>
      </c>
      <c r="N1242">
        <v>1</v>
      </c>
      <c r="O1242">
        <v>1</v>
      </c>
      <c r="P1242">
        <v>1</v>
      </c>
      <c r="Q1242">
        <v>1</v>
      </c>
      <c r="R1242">
        <v>1</v>
      </c>
      <c r="S1242">
        <v>1</v>
      </c>
      <c r="T1242">
        <v>0</v>
      </c>
      <c r="U1242">
        <v>0</v>
      </c>
      <c r="V1242">
        <v>0</v>
      </c>
      <c r="W1242" s="1">
        <v>1601984.37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1601984.37</v>
      </c>
      <c r="AF1242" s="17">
        <v>45751</v>
      </c>
      <c r="AG1242" s="17">
        <v>47577</v>
      </c>
      <c r="AH1242" s="1">
        <v>1601984.37</v>
      </c>
      <c r="AI1242" s="16">
        <f t="shared" si="76"/>
        <v>3.6794520547945204</v>
      </c>
      <c r="AJ1242" s="16">
        <f t="shared" si="78"/>
        <v>5.0027397260273974</v>
      </c>
      <c r="AK1242" s="19">
        <v>9.2499999999999999E-2</v>
      </c>
      <c r="AL1242" s="16">
        <f t="shared" si="77"/>
        <v>3.6794520547945204</v>
      </c>
      <c r="AM1242" s="16">
        <f t="shared" si="79"/>
        <v>5.0027397260273974</v>
      </c>
      <c r="AN1242" s="19">
        <v>9.2499999999999999E-2</v>
      </c>
      <c r="AO1242" t="s">
        <v>721</v>
      </c>
      <c r="AP1242" t="s">
        <v>722</v>
      </c>
      <c r="AQ1242" s="20">
        <v>46234</v>
      </c>
    </row>
    <row r="1243" spans="1:43" x14ac:dyDescent="0.3">
      <c r="A1243" t="s">
        <v>2842</v>
      </c>
      <c r="B1243" t="s">
        <v>2843</v>
      </c>
      <c r="C1243">
        <v>1</v>
      </c>
      <c r="D1243" t="s">
        <v>255</v>
      </c>
      <c r="E1243" t="s">
        <v>716</v>
      </c>
      <c r="F1243" t="s">
        <v>717</v>
      </c>
      <c r="G1243" t="s">
        <v>213</v>
      </c>
      <c r="H1243" t="s">
        <v>214</v>
      </c>
      <c r="I1243" t="s">
        <v>724</v>
      </c>
      <c r="J1243" t="s">
        <v>725</v>
      </c>
      <c r="K1243" t="s">
        <v>726</v>
      </c>
      <c r="L1243" t="s">
        <v>719</v>
      </c>
      <c r="M1243" t="s">
        <v>720</v>
      </c>
      <c r="N1243">
        <v>1</v>
      </c>
      <c r="O1243">
        <v>1</v>
      </c>
      <c r="P1243">
        <v>1</v>
      </c>
      <c r="Q1243">
        <v>1</v>
      </c>
      <c r="R1243">
        <v>1</v>
      </c>
      <c r="S1243">
        <v>1</v>
      </c>
      <c r="T1243">
        <v>0</v>
      </c>
      <c r="U1243">
        <v>0</v>
      </c>
      <c r="V1243">
        <v>0</v>
      </c>
      <c r="W1243" s="1">
        <v>323340.84000000003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323340.84000000003</v>
      </c>
      <c r="AF1243" s="17">
        <v>45751</v>
      </c>
      <c r="AG1243" s="17">
        <v>46847</v>
      </c>
      <c r="AH1243" s="1">
        <v>323340.84000000003</v>
      </c>
      <c r="AI1243" s="16">
        <f t="shared" si="76"/>
        <v>1.6794520547945206</v>
      </c>
      <c r="AJ1243" s="16">
        <f t="shared" si="78"/>
        <v>3.0027397260273974</v>
      </c>
      <c r="AK1243" s="19">
        <v>8.7499999999999994E-2</v>
      </c>
      <c r="AL1243" s="16">
        <f t="shared" si="77"/>
        <v>1.6794520547945206</v>
      </c>
      <c r="AM1243" s="16">
        <f t="shared" si="79"/>
        <v>3.0027397260273974</v>
      </c>
      <c r="AN1243" s="19">
        <v>8.7499999999999994E-2</v>
      </c>
      <c r="AO1243" t="s">
        <v>721</v>
      </c>
      <c r="AP1243" t="s">
        <v>722</v>
      </c>
      <c r="AQ1243" s="20">
        <v>46234</v>
      </c>
    </row>
    <row r="1244" spans="1:43" x14ac:dyDescent="0.3">
      <c r="A1244" t="s">
        <v>2844</v>
      </c>
      <c r="B1244" t="s">
        <v>2845</v>
      </c>
      <c r="C1244">
        <v>1</v>
      </c>
      <c r="D1244" t="s">
        <v>255</v>
      </c>
      <c r="E1244" t="s">
        <v>716</v>
      </c>
      <c r="F1244" t="s">
        <v>717</v>
      </c>
      <c r="G1244" t="s">
        <v>213</v>
      </c>
      <c r="H1244" t="s">
        <v>214</v>
      </c>
      <c r="I1244" t="s">
        <v>724</v>
      </c>
      <c r="J1244" t="s">
        <v>725</v>
      </c>
      <c r="K1244" t="s">
        <v>726</v>
      </c>
      <c r="L1244" t="s">
        <v>719</v>
      </c>
      <c r="M1244" t="s">
        <v>720</v>
      </c>
      <c r="N1244">
        <v>1</v>
      </c>
      <c r="O1244">
        <v>1</v>
      </c>
      <c r="P1244">
        <v>1</v>
      </c>
      <c r="Q1244">
        <v>1</v>
      </c>
      <c r="R1244">
        <v>1</v>
      </c>
      <c r="S1244">
        <v>1</v>
      </c>
      <c r="T1244">
        <v>0</v>
      </c>
      <c r="U1244">
        <v>0</v>
      </c>
      <c r="V1244">
        <v>0</v>
      </c>
      <c r="W1244" s="1">
        <v>913857.41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913857.41</v>
      </c>
      <c r="AF1244" s="17">
        <v>45751</v>
      </c>
      <c r="AG1244" s="17">
        <v>47577</v>
      </c>
      <c r="AH1244" s="1">
        <v>913857.41</v>
      </c>
      <c r="AI1244" s="16">
        <f t="shared" si="76"/>
        <v>3.6794520547945204</v>
      </c>
      <c r="AJ1244" s="16">
        <f t="shared" si="78"/>
        <v>5.0027397260273974</v>
      </c>
      <c r="AK1244" s="19">
        <v>9.2499999999999999E-2</v>
      </c>
      <c r="AL1244" s="16">
        <f t="shared" si="77"/>
        <v>3.6794520547945204</v>
      </c>
      <c r="AM1244" s="16">
        <f t="shared" si="79"/>
        <v>5.0027397260273974</v>
      </c>
      <c r="AN1244" s="19">
        <v>9.2499999999999999E-2</v>
      </c>
      <c r="AO1244" t="s">
        <v>721</v>
      </c>
      <c r="AP1244" t="s">
        <v>722</v>
      </c>
      <c r="AQ1244" s="20">
        <v>46234</v>
      </c>
    </row>
    <row r="1245" spans="1:43" x14ac:dyDescent="0.3">
      <c r="A1245" t="s">
        <v>2846</v>
      </c>
      <c r="B1245" t="s">
        <v>2847</v>
      </c>
      <c r="C1245">
        <v>1</v>
      </c>
      <c r="D1245" t="s">
        <v>255</v>
      </c>
      <c r="E1245" t="s">
        <v>716</v>
      </c>
      <c r="F1245" t="s">
        <v>717</v>
      </c>
      <c r="G1245" t="s">
        <v>203</v>
      </c>
      <c r="H1245" t="s">
        <v>218</v>
      </c>
      <c r="I1245" t="s">
        <v>210</v>
      </c>
      <c r="J1245" t="s">
        <v>718</v>
      </c>
      <c r="K1245" t="s">
        <v>755</v>
      </c>
      <c r="L1245" t="s">
        <v>719</v>
      </c>
      <c r="M1245" t="s">
        <v>720</v>
      </c>
      <c r="N1245">
        <v>1</v>
      </c>
      <c r="O1245">
        <v>1</v>
      </c>
      <c r="P1245">
        <v>1</v>
      </c>
      <c r="Q1245">
        <v>0</v>
      </c>
      <c r="R1245">
        <v>0</v>
      </c>
      <c r="S1245">
        <v>1</v>
      </c>
      <c r="T1245">
        <v>1</v>
      </c>
      <c r="U1245">
        <v>1</v>
      </c>
      <c r="V1245">
        <v>0</v>
      </c>
      <c r="W1245" s="1">
        <v>50000000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50000000</v>
      </c>
      <c r="AF1245" s="17">
        <v>45799</v>
      </c>
      <c r="AG1245" s="17">
        <v>46895</v>
      </c>
      <c r="AH1245" s="1">
        <v>50000000</v>
      </c>
      <c r="AI1245" s="16">
        <f t="shared" si="76"/>
        <v>1.810958904109589</v>
      </c>
      <c r="AJ1245" s="16">
        <f t="shared" si="78"/>
        <v>3.0027397260273974</v>
      </c>
      <c r="AK1245" s="19">
        <v>8.7499999999999994E-2</v>
      </c>
      <c r="AL1245" s="16">
        <f t="shared" si="77"/>
        <v>1.810958904109589</v>
      </c>
      <c r="AM1245" s="16">
        <f t="shared" si="79"/>
        <v>3.0027397260273974</v>
      </c>
      <c r="AN1245" s="19">
        <v>8.7499999999999994E-2</v>
      </c>
      <c r="AO1245" t="s">
        <v>721</v>
      </c>
      <c r="AP1245" t="s">
        <v>722</v>
      </c>
      <c r="AQ1245" s="20">
        <v>46234</v>
      </c>
    </row>
    <row r="1246" spans="1:43" x14ac:dyDescent="0.3">
      <c r="A1246" t="s">
        <v>2848</v>
      </c>
      <c r="B1246" t="s">
        <v>2849</v>
      </c>
      <c r="C1246">
        <v>1</v>
      </c>
      <c r="D1246" t="s">
        <v>255</v>
      </c>
      <c r="E1246" t="s">
        <v>716</v>
      </c>
      <c r="F1246" t="s">
        <v>717</v>
      </c>
      <c r="G1246" t="s">
        <v>213</v>
      </c>
      <c r="H1246" t="s">
        <v>214</v>
      </c>
      <c r="I1246" t="s">
        <v>724</v>
      </c>
      <c r="J1246" t="s">
        <v>725</v>
      </c>
      <c r="K1246" t="s">
        <v>726</v>
      </c>
      <c r="L1246" t="s">
        <v>719</v>
      </c>
      <c r="M1246" t="s">
        <v>720</v>
      </c>
      <c r="N1246">
        <v>1</v>
      </c>
      <c r="O1246">
        <v>1</v>
      </c>
      <c r="P1246">
        <v>1</v>
      </c>
      <c r="Q1246">
        <v>1</v>
      </c>
      <c r="R1246">
        <v>1</v>
      </c>
      <c r="S1246">
        <v>1</v>
      </c>
      <c r="T1246">
        <v>0</v>
      </c>
      <c r="U1246">
        <v>0</v>
      </c>
      <c r="V1246">
        <v>0</v>
      </c>
      <c r="W1246" s="1">
        <v>1187237.5900000001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1187237.5900000001</v>
      </c>
      <c r="AF1246" s="17">
        <v>45807</v>
      </c>
      <c r="AG1246" s="17">
        <v>46903</v>
      </c>
      <c r="AH1246" s="1">
        <v>1187237.5900000001</v>
      </c>
      <c r="AI1246" s="16">
        <f t="shared" si="76"/>
        <v>1.832876712328767</v>
      </c>
      <c r="AJ1246" s="16">
        <f t="shared" si="78"/>
        <v>3.0027397260273974</v>
      </c>
      <c r="AK1246" s="19">
        <v>8.7499999999999994E-2</v>
      </c>
      <c r="AL1246" s="16">
        <f t="shared" si="77"/>
        <v>1.832876712328767</v>
      </c>
      <c r="AM1246" s="16">
        <f t="shared" si="79"/>
        <v>3.0027397260273974</v>
      </c>
      <c r="AN1246" s="19">
        <v>8.7499999999999994E-2</v>
      </c>
      <c r="AO1246" t="s">
        <v>721</v>
      </c>
      <c r="AP1246" t="s">
        <v>722</v>
      </c>
      <c r="AQ1246" s="20">
        <v>46234</v>
      </c>
    </row>
    <row r="1247" spans="1:43" x14ac:dyDescent="0.3">
      <c r="A1247" t="s">
        <v>2850</v>
      </c>
      <c r="B1247" t="s">
        <v>2851</v>
      </c>
      <c r="C1247">
        <v>1</v>
      </c>
      <c r="D1247" t="s">
        <v>255</v>
      </c>
      <c r="E1247" t="s">
        <v>716</v>
      </c>
      <c r="F1247" t="s">
        <v>717</v>
      </c>
      <c r="G1247" t="s">
        <v>213</v>
      </c>
      <c r="H1247" t="s">
        <v>214</v>
      </c>
      <c r="I1247" t="s">
        <v>724</v>
      </c>
      <c r="J1247" t="s">
        <v>725</v>
      </c>
      <c r="K1247" t="s">
        <v>726</v>
      </c>
      <c r="L1247" t="s">
        <v>719</v>
      </c>
      <c r="M1247" t="s">
        <v>720</v>
      </c>
      <c r="N1247">
        <v>1</v>
      </c>
      <c r="O1247">
        <v>1</v>
      </c>
      <c r="P1247">
        <v>1</v>
      </c>
      <c r="Q1247">
        <v>1</v>
      </c>
      <c r="R1247">
        <v>1</v>
      </c>
      <c r="S1247">
        <v>1</v>
      </c>
      <c r="T1247">
        <v>0</v>
      </c>
      <c r="U1247">
        <v>0</v>
      </c>
      <c r="V1247">
        <v>0</v>
      </c>
      <c r="W1247" s="1">
        <v>9191690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9191690</v>
      </c>
      <c r="AF1247" s="17">
        <v>45799</v>
      </c>
      <c r="AG1247" s="17">
        <v>46895</v>
      </c>
      <c r="AH1247" s="1">
        <v>9191690</v>
      </c>
      <c r="AI1247" s="16">
        <f t="shared" si="76"/>
        <v>1.810958904109589</v>
      </c>
      <c r="AJ1247" s="16">
        <f t="shared" si="78"/>
        <v>3.0027397260273974</v>
      </c>
      <c r="AK1247" s="19">
        <v>8.7499999999999994E-2</v>
      </c>
      <c r="AL1247" s="16">
        <f t="shared" si="77"/>
        <v>1.810958904109589</v>
      </c>
      <c r="AM1247" s="16">
        <f t="shared" si="79"/>
        <v>3.0027397260273974</v>
      </c>
      <c r="AN1247" s="19">
        <v>8.7499999999999994E-2</v>
      </c>
      <c r="AO1247" t="s">
        <v>721</v>
      </c>
      <c r="AP1247" t="s">
        <v>722</v>
      </c>
      <c r="AQ1247" s="20">
        <v>46234</v>
      </c>
    </row>
    <row r="1248" spans="1:43" x14ac:dyDescent="0.3">
      <c r="A1248" t="s">
        <v>2852</v>
      </c>
      <c r="B1248" t="s">
        <v>2853</v>
      </c>
      <c r="C1248">
        <v>1</v>
      </c>
      <c r="D1248" t="s">
        <v>255</v>
      </c>
      <c r="E1248" t="s">
        <v>716</v>
      </c>
      <c r="F1248" t="s">
        <v>717</v>
      </c>
      <c r="G1248" t="s">
        <v>213</v>
      </c>
      <c r="H1248" t="s">
        <v>214</v>
      </c>
      <c r="I1248" t="s">
        <v>724</v>
      </c>
      <c r="J1248" t="s">
        <v>725</v>
      </c>
      <c r="K1248" t="s">
        <v>726</v>
      </c>
      <c r="L1248" t="s">
        <v>719</v>
      </c>
      <c r="M1248" t="s">
        <v>720</v>
      </c>
      <c r="N1248">
        <v>1</v>
      </c>
      <c r="O1248">
        <v>1</v>
      </c>
      <c r="P1248">
        <v>1</v>
      </c>
      <c r="Q1248">
        <v>1</v>
      </c>
      <c r="R1248">
        <v>1</v>
      </c>
      <c r="S1248">
        <v>1</v>
      </c>
      <c r="T1248">
        <v>0</v>
      </c>
      <c r="U1248">
        <v>0</v>
      </c>
      <c r="V1248">
        <v>0</v>
      </c>
      <c r="W1248" s="1">
        <v>1377472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1377472</v>
      </c>
      <c r="AF1248" s="17">
        <v>45799</v>
      </c>
      <c r="AG1248" s="17">
        <v>46895</v>
      </c>
      <c r="AH1248" s="1">
        <v>1377472</v>
      </c>
      <c r="AI1248" s="16">
        <f t="shared" si="76"/>
        <v>1.810958904109589</v>
      </c>
      <c r="AJ1248" s="16">
        <f t="shared" si="78"/>
        <v>3.0027397260273974</v>
      </c>
      <c r="AK1248" s="19">
        <v>8.7499999999999994E-2</v>
      </c>
      <c r="AL1248" s="16">
        <f t="shared" si="77"/>
        <v>1.810958904109589</v>
      </c>
      <c r="AM1248" s="16">
        <f t="shared" si="79"/>
        <v>3.0027397260273974</v>
      </c>
      <c r="AN1248" s="19">
        <v>8.7499999999999994E-2</v>
      </c>
      <c r="AO1248" t="s">
        <v>721</v>
      </c>
      <c r="AP1248" t="s">
        <v>722</v>
      </c>
      <c r="AQ1248" s="20">
        <v>46234</v>
      </c>
    </row>
    <row r="1249" spans="1:43" x14ac:dyDescent="0.3">
      <c r="A1249" t="s">
        <v>2854</v>
      </c>
      <c r="B1249" t="s">
        <v>2855</v>
      </c>
      <c r="C1249">
        <v>1</v>
      </c>
      <c r="D1249" t="s">
        <v>255</v>
      </c>
      <c r="E1249" t="s">
        <v>716</v>
      </c>
      <c r="F1249" t="s">
        <v>717</v>
      </c>
      <c r="G1249" t="s">
        <v>213</v>
      </c>
      <c r="H1249" t="s">
        <v>214</v>
      </c>
      <c r="I1249" t="s">
        <v>724</v>
      </c>
      <c r="J1249" t="s">
        <v>725</v>
      </c>
      <c r="K1249" t="s">
        <v>726</v>
      </c>
      <c r="L1249" t="s">
        <v>719</v>
      </c>
      <c r="M1249" t="s">
        <v>720</v>
      </c>
      <c r="N1249">
        <v>1</v>
      </c>
      <c r="O1249">
        <v>1</v>
      </c>
      <c r="P1249">
        <v>1</v>
      </c>
      <c r="Q1249">
        <v>1</v>
      </c>
      <c r="R1249">
        <v>1</v>
      </c>
      <c r="S1249">
        <v>1</v>
      </c>
      <c r="T1249">
        <v>0</v>
      </c>
      <c r="U1249">
        <v>0</v>
      </c>
      <c r="V1249">
        <v>0</v>
      </c>
      <c r="W1249" s="1">
        <v>2233452.5699999998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2233452.5699999998</v>
      </c>
      <c r="AF1249" s="17">
        <v>45799</v>
      </c>
      <c r="AG1249" s="17">
        <v>46895</v>
      </c>
      <c r="AH1249" s="1">
        <v>2233452.5699999998</v>
      </c>
      <c r="AI1249" s="16">
        <f t="shared" si="76"/>
        <v>1.810958904109589</v>
      </c>
      <c r="AJ1249" s="16">
        <f t="shared" si="78"/>
        <v>3.0027397260273974</v>
      </c>
      <c r="AK1249" s="19">
        <v>8.7499999999999994E-2</v>
      </c>
      <c r="AL1249" s="16">
        <f t="shared" si="77"/>
        <v>1.810958904109589</v>
      </c>
      <c r="AM1249" s="16">
        <f t="shared" si="79"/>
        <v>3.0027397260273974</v>
      </c>
      <c r="AN1249" s="19">
        <v>8.7499999999999994E-2</v>
      </c>
      <c r="AO1249" t="s">
        <v>721</v>
      </c>
      <c r="AP1249" t="s">
        <v>722</v>
      </c>
      <c r="AQ1249" s="20">
        <v>46234</v>
      </c>
    </row>
    <row r="1250" spans="1:43" x14ac:dyDescent="0.3">
      <c r="A1250" t="s">
        <v>2856</v>
      </c>
      <c r="B1250" t="s">
        <v>2857</v>
      </c>
      <c r="C1250">
        <v>1</v>
      </c>
      <c r="D1250" t="s">
        <v>255</v>
      </c>
      <c r="E1250" t="s">
        <v>716</v>
      </c>
      <c r="F1250" t="s">
        <v>717</v>
      </c>
      <c r="G1250" t="s">
        <v>213</v>
      </c>
      <c r="H1250" t="s">
        <v>214</v>
      </c>
      <c r="I1250" t="s">
        <v>724</v>
      </c>
      <c r="J1250" t="s">
        <v>725</v>
      </c>
      <c r="K1250" t="s">
        <v>726</v>
      </c>
      <c r="L1250" t="s">
        <v>719</v>
      </c>
      <c r="M1250" t="s">
        <v>720</v>
      </c>
      <c r="N1250">
        <v>1</v>
      </c>
      <c r="O1250">
        <v>1</v>
      </c>
      <c r="P1250">
        <v>1</v>
      </c>
      <c r="Q1250">
        <v>1</v>
      </c>
      <c r="R1250">
        <v>1</v>
      </c>
      <c r="S1250">
        <v>1</v>
      </c>
      <c r="T1250">
        <v>0</v>
      </c>
      <c r="U1250">
        <v>0</v>
      </c>
      <c r="V1250">
        <v>0</v>
      </c>
      <c r="W1250" s="1">
        <v>1134514.47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1134514.47</v>
      </c>
      <c r="AF1250" s="17">
        <v>45799</v>
      </c>
      <c r="AG1250" s="17">
        <v>46895</v>
      </c>
      <c r="AH1250" s="1">
        <v>1134514.47</v>
      </c>
      <c r="AI1250" s="16">
        <f t="shared" si="76"/>
        <v>1.810958904109589</v>
      </c>
      <c r="AJ1250" s="16">
        <f t="shared" si="78"/>
        <v>3.0027397260273974</v>
      </c>
      <c r="AK1250" s="19">
        <v>8.7499999999999994E-2</v>
      </c>
      <c r="AL1250" s="16">
        <f t="shared" si="77"/>
        <v>1.810958904109589</v>
      </c>
      <c r="AM1250" s="16">
        <f t="shared" si="79"/>
        <v>3.0027397260273974</v>
      </c>
      <c r="AN1250" s="19">
        <v>8.7499999999999994E-2</v>
      </c>
      <c r="AO1250" t="s">
        <v>721</v>
      </c>
      <c r="AP1250" t="s">
        <v>722</v>
      </c>
      <c r="AQ1250" s="20">
        <v>46234</v>
      </c>
    </row>
    <row r="1251" spans="1:43" x14ac:dyDescent="0.3">
      <c r="A1251" t="s">
        <v>2858</v>
      </c>
      <c r="B1251" t="s">
        <v>2859</v>
      </c>
      <c r="C1251">
        <v>1</v>
      </c>
      <c r="D1251" t="s">
        <v>255</v>
      </c>
      <c r="E1251" t="s">
        <v>716</v>
      </c>
      <c r="F1251" t="s">
        <v>717</v>
      </c>
      <c r="G1251" t="s">
        <v>213</v>
      </c>
      <c r="H1251" t="s">
        <v>214</v>
      </c>
      <c r="I1251" t="s">
        <v>724</v>
      </c>
      <c r="J1251" t="s">
        <v>725</v>
      </c>
      <c r="K1251" t="s">
        <v>726</v>
      </c>
      <c r="L1251" t="s">
        <v>719</v>
      </c>
      <c r="M1251" t="s">
        <v>720</v>
      </c>
      <c r="N1251">
        <v>1</v>
      </c>
      <c r="O1251">
        <v>1</v>
      </c>
      <c r="P1251">
        <v>1</v>
      </c>
      <c r="Q1251">
        <v>1</v>
      </c>
      <c r="R1251">
        <v>1</v>
      </c>
      <c r="S1251">
        <v>1</v>
      </c>
      <c r="T1251">
        <v>0</v>
      </c>
      <c r="U1251">
        <v>0</v>
      </c>
      <c r="V1251">
        <v>0</v>
      </c>
      <c r="W1251" s="1">
        <v>1488594.38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1488594.38</v>
      </c>
      <c r="AF1251" s="17">
        <v>45799</v>
      </c>
      <c r="AG1251" s="17">
        <v>46895</v>
      </c>
      <c r="AH1251" s="1">
        <v>1488594.38</v>
      </c>
      <c r="AI1251" s="16">
        <f t="shared" si="76"/>
        <v>1.810958904109589</v>
      </c>
      <c r="AJ1251" s="16">
        <f t="shared" si="78"/>
        <v>3.0027397260273974</v>
      </c>
      <c r="AK1251" s="19">
        <v>8.7499999999999994E-2</v>
      </c>
      <c r="AL1251" s="16">
        <f t="shared" si="77"/>
        <v>1.810958904109589</v>
      </c>
      <c r="AM1251" s="16">
        <f t="shared" si="79"/>
        <v>3.0027397260273974</v>
      </c>
      <c r="AN1251" s="19">
        <v>8.7499999999999994E-2</v>
      </c>
      <c r="AO1251" t="s">
        <v>721</v>
      </c>
      <c r="AP1251" t="s">
        <v>722</v>
      </c>
      <c r="AQ1251" s="20">
        <v>46234</v>
      </c>
    </row>
    <row r="1252" spans="1:43" x14ac:dyDescent="0.3">
      <c r="A1252" t="s">
        <v>2860</v>
      </c>
      <c r="B1252" t="s">
        <v>2861</v>
      </c>
      <c r="C1252">
        <v>1</v>
      </c>
      <c r="D1252" t="s">
        <v>255</v>
      </c>
      <c r="E1252" t="s">
        <v>716</v>
      </c>
      <c r="F1252" t="s">
        <v>717</v>
      </c>
      <c r="G1252" t="s">
        <v>213</v>
      </c>
      <c r="H1252" t="s">
        <v>214</v>
      </c>
      <c r="I1252" t="s">
        <v>724</v>
      </c>
      <c r="J1252" t="s">
        <v>725</v>
      </c>
      <c r="K1252" t="s">
        <v>726</v>
      </c>
      <c r="L1252" t="s">
        <v>719</v>
      </c>
      <c r="M1252" t="s">
        <v>720</v>
      </c>
      <c r="N1252">
        <v>1</v>
      </c>
      <c r="O1252">
        <v>1</v>
      </c>
      <c r="P1252">
        <v>1</v>
      </c>
      <c r="Q1252">
        <v>1</v>
      </c>
      <c r="R1252">
        <v>1</v>
      </c>
      <c r="S1252">
        <v>1</v>
      </c>
      <c r="T1252">
        <v>0</v>
      </c>
      <c r="U1252">
        <v>0</v>
      </c>
      <c r="V1252">
        <v>0</v>
      </c>
      <c r="W1252" s="1">
        <v>956875.97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956875.97</v>
      </c>
      <c r="AF1252" s="17">
        <v>45799</v>
      </c>
      <c r="AG1252" s="17">
        <v>47625</v>
      </c>
      <c r="AH1252" s="1">
        <v>956875.97</v>
      </c>
      <c r="AI1252" s="16">
        <f t="shared" si="76"/>
        <v>3.8109589041095893</v>
      </c>
      <c r="AJ1252" s="16">
        <f t="shared" si="78"/>
        <v>5.0027397260273974</v>
      </c>
      <c r="AK1252" s="19">
        <v>9.2499999999999999E-2</v>
      </c>
      <c r="AL1252" s="16">
        <f t="shared" si="77"/>
        <v>3.8109589041095893</v>
      </c>
      <c r="AM1252" s="16">
        <f t="shared" si="79"/>
        <v>5.0027397260273974</v>
      </c>
      <c r="AN1252" s="19">
        <v>9.2499999999999999E-2</v>
      </c>
      <c r="AO1252" t="s">
        <v>721</v>
      </c>
      <c r="AP1252" t="s">
        <v>722</v>
      </c>
      <c r="AQ1252" s="20">
        <v>46234</v>
      </c>
    </row>
    <row r="1253" spans="1:43" x14ac:dyDescent="0.3">
      <c r="A1253" t="s">
        <v>2862</v>
      </c>
      <c r="B1253" t="s">
        <v>2863</v>
      </c>
      <c r="C1253">
        <v>1</v>
      </c>
      <c r="D1253" t="s">
        <v>255</v>
      </c>
      <c r="E1253" t="s">
        <v>716</v>
      </c>
      <c r="F1253" t="s">
        <v>717</v>
      </c>
      <c r="G1253" t="s">
        <v>213</v>
      </c>
      <c r="H1253" t="s">
        <v>214</v>
      </c>
      <c r="I1253" t="s">
        <v>724</v>
      </c>
      <c r="J1253" t="s">
        <v>725</v>
      </c>
      <c r="K1253" t="s">
        <v>726</v>
      </c>
      <c r="L1253" t="s">
        <v>719</v>
      </c>
      <c r="M1253" t="s">
        <v>720</v>
      </c>
      <c r="N1253">
        <v>1</v>
      </c>
      <c r="O1253">
        <v>1</v>
      </c>
      <c r="P1253">
        <v>1</v>
      </c>
      <c r="Q1253">
        <v>1</v>
      </c>
      <c r="R1253">
        <v>1</v>
      </c>
      <c r="S1253">
        <v>1</v>
      </c>
      <c r="T1253">
        <v>0</v>
      </c>
      <c r="U1253">
        <v>0</v>
      </c>
      <c r="V1253">
        <v>0</v>
      </c>
      <c r="W1253" s="1">
        <v>486058.96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486058.96</v>
      </c>
      <c r="AF1253" s="17">
        <v>45799</v>
      </c>
      <c r="AG1253" s="17">
        <v>47625</v>
      </c>
      <c r="AH1253" s="1">
        <v>486058.96</v>
      </c>
      <c r="AI1253" s="16">
        <f t="shared" si="76"/>
        <v>3.8109589041095893</v>
      </c>
      <c r="AJ1253" s="16">
        <f t="shared" si="78"/>
        <v>5.0027397260273974</v>
      </c>
      <c r="AK1253" s="19">
        <v>9.2499999999999999E-2</v>
      </c>
      <c r="AL1253" s="16">
        <f t="shared" si="77"/>
        <v>3.8109589041095893</v>
      </c>
      <c r="AM1253" s="16">
        <f t="shared" si="79"/>
        <v>5.0027397260273974</v>
      </c>
      <c r="AN1253" s="19">
        <v>9.2499999999999999E-2</v>
      </c>
      <c r="AO1253" t="s">
        <v>721</v>
      </c>
      <c r="AP1253" t="s">
        <v>722</v>
      </c>
      <c r="AQ1253" s="20">
        <v>46234</v>
      </c>
    </row>
    <row r="1254" spans="1:43" x14ac:dyDescent="0.3">
      <c r="A1254" t="s">
        <v>2864</v>
      </c>
      <c r="B1254" t="s">
        <v>2865</v>
      </c>
      <c r="C1254">
        <v>1</v>
      </c>
      <c r="D1254" t="s">
        <v>255</v>
      </c>
      <c r="E1254" t="s">
        <v>716</v>
      </c>
      <c r="F1254" t="s">
        <v>717</v>
      </c>
      <c r="G1254" t="s">
        <v>213</v>
      </c>
      <c r="H1254" t="s">
        <v>214</v>
      </c>
      <c r="I1254" t="s">
        <v>724</v>
      </c>
      <c r="J1254" t="s">
        <v>725</v>
      </c>
      <c r="K1254" t="s">
        <v>726</v>
      </c>
      <c r="L1254" t="s">
        <v>719</v>
      </c>
      <c r="M1254" t="s">
        <v>720</v>
      </c>
      <c r="N1254">
        <v>1</v>
      </c>
      <c r="O1254">
        <v>1</v>
      </c>
      <c r="P1254">
        <v>1</v>
      </c>
      <c r="Q1254">
        <v>1</v>
      </c>
      <c r="R1254">
        <v>1</v>
      </c>
      <c r="S1254">
        <v>1</v>
      </c>
      <c r="T1254">
        <v>0</v>
      </c>
      <c r="U1254">
        <v>0</v>
      </c>
      <c r="V1254">
        <v>0</v>
      </c>
      <c r="W1254" s="1">
        <v>2485810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2485810</v>
      </c>
      <c r="AF1254" s="17">
        <v>45799</v>
      </c>
      <c r="AG1254" s="17">
        <v>46895</v>
      </c>
      <c r="AH1254" s="1">
        <v>2485810</v>
      </c>
      <c r="AI1254" s="16">
        <f t="shared" si="76"/>
        <v>1.810958904109589</v>
      </c>
      <c r="AJ1254" s="16">
        <f t="shared" si="78"/>
        <v>3.0027397260273974</v>
      </c>
      <c r="AK1254" s="19">
        <v>8.7499999999999994E-2</v>
      </c>
      <c r="AL1254" s="16">
        <f t="shared" si="77"/>
        <v>1.810958904109589</v>
      </c>
      <c r="AM1254" s="16">
        <f t="shared" si="79"/>
        <v>3.0027397260273974</v>
      </c>
      <c r="AN1254" s="19">
        <v>8.7499999999999994E-2</v>
      </c>
      <c r="AO1254" t="s">
        <v>721</v>
      </c>
      <c r="AP1254" t="s">
        <v>722</v>
      </c>
      <c r="AQ1254" s="20">
        <v>46234</v>
      </c>
    </row>
    <row r="1255" spans="1:43" x14ac:dyDescent="0.3">
      <c r="A1255" t="s">
        <v>2866</v>
      </c>
      <c r="B1255" t="s">
        <v>2867</v>
      </c>
      <c r="C1255">
        <v>1</v>
      </c>
      <c r="D1255" t="s">
        <v>255</v>
      </c>
      <c r="E1255" t="s">
        <v>716</v>
      </c>
      <c r="F1255" t="s">
        <v>717</v>
      </c>
      <c r="G1255" t="s">
        <v>213</v>
      </c>
      <c r="H1255" t="s">
        <v>214</v>
      </c>
      <c r="I1255" t="s">
        <v>724</v>
      </c>
      <c r="J1255" t="s">
        <v>725</v>
      </c>
      <c r="K1255" t="s">
        <v>726</v>
      </c>
      <c r="L1255" t="s">
        <v>719</v>
      </c>
      <c r="M1255" t="s">
        <v>720</v>
      </c>
      <c r="N1255">
        <v>1</v>
      </c>
      <c r="O1255">
        <v>1</v>
      </c>
      <c r="P1255">
        <v>1</v>
      </c>
      <c r="Q1255">
        <v>1</v>
      </c>
      <c r="R1255">
        <v>1</v>
      </c>
      <c r="S1255">
        <v>1</v>
      </c>
      <c r="T1255">
        <v>0</v>
      </c>
      <c r="U1255">
        <v>0</v>
      </c>
      <c r="V1255">
        <v>0</v>
      </c>
      <c r="W1255" s="1">
        <v>637757.07999999996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637757.07999999996</v>
      </c>
      <c r="AF1255" s="17">
        <v>45799</v>
      </c>
      <c r="AG1255" s="17">
        <v>47625</v>
      </c>
      <c r="AH1255" s="1">
        <v>637757.07999999996</v>
      </c>
      <c r="AI1255" s="16">
        <f t="shared" si="76"/>
        <v>3.8109589041095893</v>
      </c>
      <c r="AJ1255" s="16">
        <f t="shared" si="78"/>
        <v>5.0027397260273974</v>
      </c>
      <c r="AK1255" s="19">
        <v>9.2499999999999999E-2</v>
      </c>
      <c r="AL1255" s="16">
        <f t="shared" si="77"/>
        <v>3.8109589041095893</v>
      </c>
      <c r="AM1255" s="16">
        <f t="shared" si="79"/>
        <v>5.0027397260273974</v>
      </c>
      <c r="AN1255" s="19">
        <v>9.2499999999999999E-2</v>
      </c>
      <c r="AO1255" t="s">
        <v>721</v>
      </c>
      <c r="AP1255" t="s">
        <v>722</v>
      </c>
      <c r="AQ1255" s="20">
        <v>46234</v>
      </c>
    </row>
    <row r="1256" spans="1:43" x14ac:dyDescent="0.3">
      <c r="A1256" t="s">
        <v>2868</v>
      </c>
      <c r="B1256" t="s">
        <v>2869</v>
      </c>
      <c r="C1256">
        <v>1</v>
      </c>
      <c r="D1256" t="s">
        <v>255</v>
      </c>
      <c r="E1256" t="s">
        <v>716</v>
      </c>
      <c r="F1256" t="s">
        <v>717</v>
      </c>
      <c r="G1256" t="s">
        <v>203</v>
      </c>
      <c r="H1256" t="s">
        <v>218</v>
      </c>
      <c r="I1256" t="s">
        <v>210</v>
      </c>
      <c r="J1256" t="s">
        <v>718</v>
      </c>
      <c r="K1256" t="s">
        <v>755</v>
      </c>
      <c r="L1256" t="s">
        <v>719</v>
      </c>
      <c r="M1256" t="s">
        <v>720</v>
      </c>
      <c r="N1256">
        <v>1</v>
      </c>
      <c r="O1256">
        <v>1</v>
      </c>
      <c r="P1256">
        <v>1</v>
      </c>
      <c r="Q1256">
        <v>0</v>
      </c>
      <c r="R1256">
        <v>0</v>
      </c>
      <c r="S1256">
        <v>1</v>
      </c>
      <c r="T1256">
        <v>1</v>
      </c>
      <c r="U1256">
        <v>1</v>
      </c>
      <c r="V1256">
        <v>0</v>
      </c>
      <c r="W1256" s="1">
        <v>200000000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200000000</v>
      </c>
      <c r="AF1256" s="17">
        <v>45825</v>
      </c>
      <c r="AG1256" s="17">
        <v>49477</v>
      </c>
      <c r="AH1256" s="1">
        <v>200000000</v>
      </c>
      <c r="AI1256" s="16">
        <f t="shared" si="76"/>
        <v>8.8849315068493144</v>
      </c>
      <c r="AJ1256" s="16">
        <f t="shared" si="78"/>
        <v>10.005479452054795</v>
      </c>
      <c r="AK1256" s="19">
        <v>0.1</v>
      </c>
      <c r="AL1256" s="16">
        <f t="shared" si="77"/>
        <v>8.8849315068493144</v>
      </c>
      <c r="AM1256" s="16">
        <f t="shared" si="79"/>
        <v>10.005479452054795</v>
      </c>
      <c r="AN1256" s="19">
        <v>0.1</v>
      </c>
      <c r="AO1256" t="s">
        <v>721</v>
      </c>
      <c r="AP1256" t="s">
        <v>722</v>
      </c>
      <c r="AQ1256" s="20">
        <v>46234</v>
      </c>
    </row>
    <row r="1257" spans="1:43" x14ac:dyDescent="0.3">
      <c r="A1257" t="s">
        <v>2870</v>
      </c>
      <c r="B1257" t="s">
        <v>2871</v>
      </c>
      <c r="C1257">
        <v>1</v>
      </c>
      <c r="D1257" t="s">
        <v>255</v>
      </c>
      <c r="E1257" t="s">
        <v>716</v>
      </c>
      <c r="F1257" t="s">
        <v>717</v>
      </c>
      <c r="G1257" t="s">
        <v>213</v>
      </c>
      <c r="H1257" t="s">
        <v>214</v>
      </c>
      <c r="I1257" t="s">
        <v>724</v>
      </c>
      <c r="J1257" t="s">
        <v>725</v>
      </c>
      <c r="K1257" t="s">
        <v>726</v>
      </c>
      <c r="L1257" t="s">
        <v>719</v>
      </c>
      <c r="M1257" t="s">
        <v>720</v>
      </c>
      <c r="N1257">
        <v>1</v>
      </c>
      <c r="O1257">
        <v>1</v>
      </c>
      <c r="P1257">
        <v>1</v>
      </c>
      <c r="Q1257">
        <v>1</v>
      </c>
      <c r="R1257">
        <v>1</v>
      </c>
      <c r="S1257">
        <v>1</v>
      </c>
      <c r="T1257">
        <v>0</v>
      </c>
      <c r="U1257">
        <v>0</v>
      </c>
      <c r="V1257">
        <v>0</v>
      </c>
      <c r="W1257" s="1">
        <v>1002769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1002769</v>
      </c>
      <c r="AF1257" s="17">
        <v>45799</v>
      </c>
      <c r="AG1257" s="17">
        <v>46895</v>
      </c>
      <c r="AH1257" s="1">
        <v>1002769</v>
      </c>
      <c r="AI1257" s="16">
        <f t="shared" si="76"/>
        <v>1.810958904109589</v>
      </c>
      <c r="AJ1257" s="16">
        <f t="shared" si="78"/>
        <v>3.0027397260273974</v>
      </c>
      <c r="AK1257" s="19">
        <v>9.2499999999999999E-2</v>
      </c>
      <c r="AL1257" s="16">
        <f t="shared" si="77"/>
        <v>1.810958904109589</v>
      </c>
      <c r="AM1257" s="16">
        <f t="shared" si="79"/>
        <v>3.0027397260273974</v>
      </c>
      <c r="AN1257" s="19">
        <v>9.2499999999999999E-2</v>
      </c>
      <c r="AO1257" t="s">
        <v>721</v>
      </c>
      <c r="AP1257" t="s">
        <v>722</v>
      </c>
      <c r="AQ1257" s="20">
        <v>46234</v>
      </c>
    </row>
    <row r="1258" spans="1:43" x14ac:dyDescent="0.3">
      <c r="A1258" t="s">
        <v>2872</v>
      </c>
      <c r="B1258" t="s">
        <v>2873</v>
      </c>
      <c r="C1258">
        <v>1</v>
      </c>
      <c r="D1258" t="s">
        <v>255</v>
      </c>
      <c r="E1258" t="s">
        <v>716</v>
      </c>
      <c r="F1258" t="s">
        <v>717</v>
      </c>
      <c r="G1258" t="s">
        <v>213</v>
      </c>
      <c r="H1258" t="s">
        <v>214</v>
      </c>
      <c r="I1258" t="s">
        <v>724</v>
      </c>
      <c r="J1258" t="s">
        <v>725</v>
      </c>
      <c r="K1258" t="s">
        <v>726</v>
      </c>
      <c r="L1258" t="s">
        <v>719</v>
      </c>
      <c r="M1258" t="s">
        <v>720</v>
      </c>
      <c r="N1258">
        <v>1</v>
      </c>
      <c r="O1258">
        <v>1</v>
      </c>
      <c r="P1258">
        <v>1</v>
      </c>
      <c r="Q1258">
        <v>1</v>
      </c>
      <c r="R1258">
        <v>1</v>
      </c>
      <c r="S1258">
        <v>1</v>
      </c>
      <c r="T1258">
        <v>0</v>
      </c>
      <c r="U1258">
        <v>0</v>
      </c>
      <c r="V1258">
        <v>0</v>
      </c>
      <c r="W1258" s="1">
        <v>1859862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1859862</v>
      </c>
      <c r="AF1258" s="17">
        <v>45835</v>
      </c>
      <c r="AG1258" s="17">
        <v>46931</v>
      </c>
      <c r="AH1258" s="1">
        <v>1859862</v>
      </c>
      <c r="AI1258" s="16">
        <f t="shared" si="76"/>
        <v>1.9095890410958904</v>
      </c>
      <c r="AJ1258" s="16">
        <f t="shared" si="78"/>
        <v>3.0027397260273974</v>
      </c>
      <c r="AK1258" s="19">
        <v>8.7499999999999994E-2</v>
      </c>
      <c r="AL1258" s="16">
        <f t="shared" si="77"/>
        <v>1.9095890410958904</v>
      </c>
      <c r="AM1258" s="16">
        <f t="shared" si="79"/>
        <v>3.0027397260273974</v>
      </c>
      <c r="AN1258" s="19">
        <v>8.7499999999999994E-2</v>
      </c>
      <c r="AO1258" t="s">
        <v>721</v>
      </c>
      <c r="AP1258" t="s">
        <v>722</v>
      </c>
      <c r="AQ1258" s="20">
        <v>46234</v>
      </c>
    </row>
    <row r="1259" spans="1:43" x14ac:dyDescent="0.3">
      <c r="A1259" t="s">
        <v>2874</v>
      </c>
      <c r="B1259" t="s">
        <v>2875</v>
      </c>
      <c r="C1259">
        <v>1</v>
      </c>
      <c r="D1259" t="s">
        <v>255</v>
      </c>
      <c r="E1259" t="s">
        <v>716</v>
      </c>
      <c r="F1259" t="s">
        <v>717</v>
      </c>
      <c r="G1259" t="s">
        <v>213</v>
      </c>
      <c r="H1259" t="s">
        <v>214</v>
      </c>
      <c r="I1259" t="s">
        <v>724</v>
      </c>
      <c r="J1259" t="s">
        <v>725</v>
      </c>
      <c r="K1259" t="s">
        <v>726</v>
      </c>
      <c r="L1259" t="s">
        <v>719</v>
      </c>
      <c r="M1259" t="s">
        <v>720</v>
      </c>
      <c r="N1259">
        <v>1</v>
      </c>
      <c r="O1259">
        <v>1</v>
      </c>
      <c r="P1259">
        <v>1</v>
      </c>
      <c r="Q1259">
        <v>1</v>
      </c>
      <c r="R1259">
        <v>1</v>
      </c>
      <c r="S1259">
        <v>1</v>
      </c>
      <c r="T1259">
        <v>0</v>
      </c>
      <c r="U1259">
        <v>0</v>
      </c>
      <c r="V1259">
        <v>0</v>
      </c>
      <c r="W1259" s="1">
        <v>1116346.03</v>
      </c>
      <c r="X1259" s="1">
        <v>0</v>
      </c>
      <c r="Y1259" s="1">
        <v>0</v>
      </c>
      <c r="Z1259" s="1">
        <v>48840.14</v>
      </c>
      <c r="AA1259" s="1">
        <v>0</v>
      </c>
      <c r="AB1259" s="1">
        <v>0</v>
      </c>
      <c r="AC1259" s="1">
        <v>0</v>
      </c>
      <c r="AD1259" s="1">
        <v>0</v>
      </c>
      <c r="AE1259" s="1">
        <v>1116346.03</v>
      </c>
      <c r="AF1259" s="17">
        <v>45839</v>
      </c>
      <c r="AG1259" s="17">
        <v>46935</v>
      </c>
      <c r="AH1259" s="1">
        <v>1116346.03</v>
      </c>
      <c r="AI1259" s="16">
        <f t="shared" si="76"/>
        <v>1.9205479452054794</v>
      </c>
      <c r="AJ1259" s="16">
        <f t="shared" si="78"/>
        <v>3.0027397260273974</v>
      </c>
      <c r="AK1259" s="19">
        <v>8.7499999999999994E-2</v>
      </c>
      <c r="AL1259" s="16">
        <f t="shared" si="77"/>
        <v>1.9205479452054794</v>
      </c>
      <c r="AM1259" s="16">
        <f t="shared" si="79"/>
        <v>3.0027397260273974</v>
      </c>
      <c r="AN1259" s="19">
        <v>8.7499999999999994E-2</v>
      </c>
      <c r="AO1259" t="s">
        <v>721</v>
      </c>
      <c r="AP1259" t="s">
        <v>722</v>
      </c>
      <c r="AQ1259" s="20">
        <v>46234</v>
      </c>
    </row>
    <row r="1260" spans="1:43" x14ac:dyDescent="0.3">
      <c r="A1260" t="s">
        <v>2876</v>
      </c>
      <c r="B1260" t="s">
        <v>2877</v>
      </c>
      <c r="C1260">
        <v>1</v>
      </c>
      <c r="D1260" t="s">
        <v>255</v>
      </c>
      <c r="E1260" t="s">
        <v>716</v>
      </c>
      <c r="F1260" t="s">
        <v>717</v>
      </c>
      <c r="G1260" t="s">
        <v>222</v>
      </c>
      <c r="H1260" t="s">
        <v>218</v>
      </c>
      <c r="I1260" t="s">
        <v>210</v>
      </c>
      <c r="J1260" t="s">
        <v>718</v>
      </c>
      <c r="K1260" t="s">
        <v>222</v>
      </c>
      <c r="L1260" t="s">
        <v>719</v>
      </c>
      <c r="M1260" t="s">
        <v>720</v>
      </c>
      <c r="N1260">
        <v>1</v>
      </c>
      <c r="O1260">
        <v>1</v>
      </c>
      <c r="P1260">
        <v>1</v>
      </c>
      <c r="Q1260">
        <v>0</v>
      </c>
      <c r="R1260">
        <v>0</v>
      </c>
      <c r="S1260">
        <v>1</v>
      </c>
      <c r="T1260">
        <v>1</v>
      </c>
      <c r="U1260">
        <v>1</v>
      </c>
      <c r="V1260">
        <v>0</v>
      </c>
      <c r="W1260" s="1">
        <v>29701752.449999999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29701752.449999999</v>
      </c>
      <c r="AF1260" s="17">
        <v>45799</v>
      </c>
      <c r="AG1260" s="17">
        <v>46895</v>
      </c>
      <c r="AH1260" s="1">
        <v>29701752.449999999</v>
      </c>
      <c r="AI1260" s="16">
        <f t="shared" si="76"/>
        <v>1.810958904109589</v>
      </c>
      <c r="AJ1260" s="16">
        <f t="shared" si="78"/>
        <v>3.0027397260273974</v>
      </c>
      <c r="AK1260" s="19">
        <v>8.7499999999999994E-2</v>
      </c>
      <c r="AL1260" s="16">
        <f t="shared" si="77"/>
        <v>1.810958904109589</v>
      </c>
      <c r="AM1260" s="16">
        <f t="shared" si="79"/>
        <v>3.0027397260273974</v>
      </c>
      <c r="AN1260" s="19">
        <v>8.7499999999999994E-2</v>
      </c>
      <c r="AO1260" t="s">
        <v>721</v>
      </c>
      <c r="AP1260" t="s">
        <v>722</v>
      </c>
      <c r="AQ1260" s="20">
        <v>46234</v>
      </c>
    </row>
    <row r="1261" spans="1:43" x14ac:dyDescent="0.3">
      <c r="A1261" t="s">
        <v>2878</v>
      </c>
      <c r="B1261" t="s">
        <v>2879</v>
      </c>
      <c r="C1261">
        <v>1</v>
      </c>
      <c r="D1261" t="s">
        <v>255</v>
      </c>
      <c r="E1261" t="s">
        <v>716</v>
      </c>
      <c r="F1261" t="s">
        <v>717</v>
      </c>
      <c r="G1261" t="s">
        <v>203</v>
      </c>
      <c r="H1261" t="s">
        <v>218</v>
      </c>
      <c r="I1261" t="s">
        <v>210</v>
      </c>
      <c r="J1261" t="s">
        <v>718</v>
      </c>
      <c r="K1261" t="s">
        <v>755</v>
      </c>
      <c r="L1261" t="s">
        <v>719</v>
      </c>
      <c r="M1261" t="s">
        <v>720</v>
      </c>
      <c r="N1261">
        <v>1</v>
      </c>
      <c r="O1261">
        <v>1</v>
      </c>
      <c r="P1261">
        <v>1</v>
      </c>
      <c r="Q1261">
        <v>0</v>
      </c>
      <c r="R1261">
        <v>0</v>
      </c>
      <c r="S1261">
        <v>1</v>
      </c>
      <c r="T1261">
        <v>1</v>
      </c>
      <c r="U1261">
        <v>1</v>
      </c>
      <c r="V1261">
        <v>0</v>
      </c>
      <c r="W1261" s="1">
        <v>200000000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200000000</v>
      </c>
      <c r="AF1261" s="17">
        <v>45825</v>
      </c>
      <c r="AG1261" s="17">
        <v>49477</v>
      </c>
      <c r="AH1261" s="1">
        <v>200000000</v>
      </c>
      <c r="AI1261" s="16">
        <f t="shared" si="76"/>
        <v>8.8849315068493144</v>
      </c>
      <c r="AJ1261" s="16">
        <f t="shared" si="78"/>
        <v>10.005479452054795</v>
      </c>
      <c r="AK1261" s="19">
        <v>0.1</v>
      </c>
      <c r="AL1261" s="16">
        <f t="shared" si="77"/>
        <v>8.8849315068493144</v>
      </c>
      <c r="AM1261" s="16">
        <f t="shared" si="79"/>
        <v>10.005479452054795</v>
      </c>
      <c r="AN1261" s="19">
        <v>0.1</v>
      </c>
      <c r="AO1261" t="s">
        <v>721</v>
      </c>
      <c r="AP1261" t="s">
        <v>722</v>
      </c>
      <c r="AQ1261" s="20">
        <v>46234</v>
      </c>
    </row>
    <row r="1262" spans="1:43" x14ac:dyDescent="0.3">
      <c r="A1262" t="s">
        <v>2880</v>
      </c>
      <c r="B1262" t="s">
        <v>2881</v>
      </c>
      <c r="C1262">
        <v>1</v>
      </c>
      <c r="D1262" t="s">
        <v>255</v>
      </c>
      <c r="E1262" t="s">
        <v>716</v>
      </c>
      <c r="F1262" t="s">
        <v>717</v>
      </c>
      <c r="G1262" t="s">
        <v>203</v>
      </c>
      <c r="H1262" t="s">
        <v>218</v>
      </c>
      <c r="I1262" t="s">
        <v>210</v>
      </c>
      <c r="J1262" t="s">
        <v>718</v>
      </c>
      <c r="K1262" t="s">
        <v>755</v>
      </c>
      <c r="L1262" t="s">
        <v>719</v>
      </c>
      <c r="M1262" t="s">
        <v>720</v>
      </c>
      <c r="N1262">
        <v>1</v>
      </c>
      <c r="O1262">
        <v>1</v>
      </c>
      <c r="P1262">
        <v>1</v>
      </c>
      <c r="Q1262">
        <v>0</v>
      </c>
      <c r="R1262">
        <v>0</v>
      </c>
      <c r="S1262">
        <v>1</v>
      </c>
      <c r="T1262">
        <v>1</v>
      </c>
      <c r="U1262">
        <v>1</v>
      </c>
      <c r="V1262">
        <v>0</v>
      </c>
      <c r="W1262" s="1">
        <v>54000000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54000000</v>
      </c>
      <c r="AF1262" s="17">
        <v>45835</v>
      </c>
      <c r="AG1262" s="17">
        <v>46931</v>
      </c>
      <c r="AH1262" s="1">
        <v>54000000</v>
      </c>
      <c r="AI1262" s="16">
        <f t="shared" si="76"/>
        <v>1.9095890410958904</v>
      </c>
      <c r="AJ1262" s="16">
        <f t="shared" si="78"/>
        <v>3.0027397260273974</v>
      </c>
      <c r="AK1262" s="19">
        <v>8.7499999999999994E-2</v>
      </c>
      <c r="AL1262" s="16">
        <f t="shared" si="77"/>
        <v>1.9095890410958904</v>
      </c>
      <c r="AM1262" s="16">
        <f t="shared" si="79"/>
        <v>3.0027397260273974</v>
      </c>
      <c r="AN1262" s="19">
        <v>8.7499999999999994E-2</v>
      </c>
      <c r="AO1262" t="s">
        <v>721</v>
      </c>
      <c r="AP1262" t="s">
        <v>722</v>
      </c>
      <c r="AQ1262" s="20">
        <v>46234</v>
      </c>
    </row>
    <row r="1263" spans="1:43" x14ac:dyDescent="0.3">
      <c r="A1263" t="s">
        <v>2882</v>
      </c>
      <c r="B1263" t="s">
        <v>2883</v>
      </c>
      <c r="C1263">
        <v>1</v>
      </c>
      <c r="D1263" t="s">
        <v>255</v>
      </c>
      <c r="E1263" t="s">
        <v>716</v>
      </c>
      <c r="F1263" t="s">
        <v>717</v>
      </c>
      <c r="G1263" t="s">
        <v>213</v>
      </c>
      <c r="H1263" t="s">
        <v>214</v>
      </c>
      <c r="I1263" t="s">
        <v>724</v>
      </c>
      <c r="J1263" t="s">
        <v>725</v>
      </c>
      <c r="K1263" t="s">
        <v>726</v>
      </c>
      <c r="L1263" t="s">
        <v>719</v>
      </c>
      <c r="M1263" t="s">
        <v>720</v>
      </c>
      <c r="N1263">
        <v>1</v>
      </c>
      <c r="O1263">
        <v>1</v>
      </c>
      <c r="P1263">
        <v>1</v>
      </c>
      <c r="Q1263">
        <v>1</v>
      </c>
      <c r="R1263">
        <v>1</v>
      </c>
      <c r="S1263">
        <v>1</v>
      </c>
      <c r="T1263">
        <v>0</v>
      </c>
      <c r="U1263">
        <v>0</v>
      </c>
      <c r="V1263">
        <v>0</v>
      </c>
      <c r="W1263" s="1">
        <v>754713.84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754713.84</v>
      </c>
      <c r="AF1263" s="17">
        <v>45799</v>
      </c>
      <c r="AG1263" s="17">
        <v>47625</v>
      </c>
      <c r="AH1263" s="1">
        <v>754713.84</v>
      </c>
      <c r="AI1263" s="16">
        <f t="shared" si="76"/>
        <v>3.8109589041095893</v>
      </c>
      <c r="AJ1263" s="16">
        <f t="shared" si="78"/>
        <v>5.0027397260273974</v>
      </c>
      <c r="AK1263" s="19">
        <v>9.2499999999999999E-2</v>
      </c>
      <c r="AL1263" s="16">
        <f t="shared" si="77"/>
        <v>3.8109589041095893</v>
      </c>
      <c r="AM1263" s="16">
        <f t="shared" si="79"/>
        <v>5.0027397260273974</v>
      </c>
      <c r="AN1263" s="19">
        <v>9.2499999999999999E-2</v>
      </c>
      <c r="AO1263" t="s">
        <v>721</v>
      </c>
      <c r="AP1263" t="s">
        <v>722</v>
      </c>
      <c r="AQ1263" s="20">
        <v>46234</v>
      </c>
    </row>
    <row r="1264" spans="1:43" x14ac:dyDescent="0.3">
      <c r="A1264" t="s">
        <v>2884</v>
      </c>
      <c r="B1264" t="s">
        <v>2885</v>
      </c>
      <c r="C1264">
        <v>1</v>
      </c>
      <c r="D1264" t="s">
        <v>255</v>
      </c>
      <c r="E1264" t="s">
        <v>716</v>
      </c>
      <c r="F1264" t="s">
        <v>717</v>
      </c>
      <c r="G1264" t="s">
        <v>213</v>
      </c>
      <c r="H1264" t="s">
        <v>214</v>
      </c>
      <c r="I1264" t="s">
        <v>724</v>
      </c>
      <c r="J1264" t="s">
        <v>725</v>
      </c>
      <c r="K1264" t="s">
        <v>726</v>
      </c>
      <c r="L1264" t="s">
        <v>719</v>
      </c>
      <c r="M1264" t="s">
        <v>720</v>
      </c>
      <c r="N1264">
        <v>1</v>
      </c>
      <c r="O1264">
        <v>1</v>
      </c>
      <c r="P1264">
        <v>1</v>
      </c>
      <c r="Q1264">
        <v>1</v>
      </c>
      <c r="R1264">
        <v>1</v>
      </c>
      <c r="S1264">
        <v>1</v>
      </c>
      <c r="T1264">
        <v>0</v>
      </c>
      <c r="U1264">
        <v>0</v>
      </c>
      <c r="V1264">
        <v>0</v>
      </c>
      <c r="W1264" s="1">
        <v>747415.49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747415.49</v>
      </c>
      <c r="AF1264" s="17">
        <v>45799</v>
      </c>
      <c r="AG1264" s="17">
        <v>47625</v>
      </c>
      <c r="AH1264" s="1">
        <v>747415.49</v>
      </c>
      <c r="AI1264" s="16">
        <f t="shared" si="76"/>
        <v>3.8109589041095893</v>
      </c>
      <c r="AJ1264" s="16">
        <f t="shared" si="78"/>
        <v>5.0027397260273974</v>
      </c>
      <c r="AK1264" s="19">
        <v>9.2499999999999999E-2</v>
      </c>
      <c r="AL1264" s="16">
        <f t="shared" si="77"/>
        <v>3.8109589041095893</v>
      </c>
      <c r="AM1264" s="16">
        <f t="shared" si="79"/>
        <v>5.0027397260273974</v>
      </c>
      <c r="AN1264" s="19">
        <v>9.2499999999999999E-2</v>
      </c>
      <c r="AO1264" t="s">
        <v>721</v>
      </c>
      <c r="AP1264" t="s">
        <v>722</v>
      </c>
      <c r="AQ1264" s="20">
        <v>46234</v>
      </c>
    </row>
    <row r="1265" spans="1:43" x14ac:dyDescent="0.3">
      <c r="A1265" t="s">
        <v>2886</v>
      </c>
      <c r="B1265" t="s">
        <v>2887</v>
      </c>
      <c r="C1265">
        <v>1</v>
      </c>
      <c r="D1265" t="s">
        <v>255</v>
      </c>
      <c r="E1265" t="s">
        <v>716</v>
      </c>
      <c r="F1265" t="s">
        <v>717</v>
      </c>
      <c r="G1265" t="s">
        <v>213</v>
      </c>
      <c r="H1265" t="s">
        <v>214</v>
      </c>
      <c r="I1265" t="s">
        <v>724</v>
      </c>
      <c r="J1265" t="s">
        <v>725</v>
      </c>
      <c r="K1265" t="s">
        <v>726</v>
      </c>
      <c r="L1265" t="s">
        <v>719</v>
      </c>
      <c r="M1265" t="s">
        <v>720</v>
      </c>
      <c r="N1265">
        <v>1</v>
      </c>
      <c r="O1265">
        <v>1</v>
      </c>
      <c r="P1265">
        <v>1</v>
      </c>
      <c r="Q1265">
        <v>1</v>
      </c>
      <c r="R1265">
        <v>1</v>
      </c>
      <c r="S1265">
        <v>1</v>
      </c>
      <c r="T1265">
        <v>0</v>
      </c>
      <c r="U1265">
        <v>0</v>
      </c>
      <c r="V1265">
        <v>0</v>
      </c>
      <c r="W1265" s="1">
        <v>238020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238020</v>
      </c>
      <c r="AF1265" s="17">
        <v>45835</v>
      </c>
      <c r="AG1265" s="17">
        <v>46931</v>
      </c>
      <c r="AH1265" s="1">
        <v>238020</v>
      </c>
      <c r="AI1265" s="16">
        <f t="shared" si="76"/>
        <v>1.9095890410958904</v>
      </c>
      <c r="AJ1265" s="16">
        <f t="shared" si="78"/>
        <v>3.0027397260273974</v>
      </c>
      <c r="AK1265" s="19">
        <v>8.7499999999999994E-2</v>
      </c>
      <c r="AL1265" s="16">
        <f t="shared" si="77"/>
        <v>1.9095890410958904</v>
      </c>
      <c r="AM1265" s="16">
        <f t="shared" si="79"/>
        <v>3.0027397260273974</v>
      </c>
      <c r="AN1265" s="19">
        <v>8.7499999999999994E-2</v>
      </c>
      <c r="AO1265" t="s">
        <v>721</v>
      </c>
      <c r="AP1265" t="s">
        <v>722</v>
      </c>
      <c r="AQ1265" s="20">
        <v>46234</v>
      </c>
    </row>
    <row r="1266" spans="1:43" x14ac:dyDescent="0.3">
      <c r="A1266" t="s">
        <v>2888</v>
      </c>
      <c r="B1266" t="s">
        <v>2889</v>
      </c>
      <c r="C1266">
        <v>1</v>
      </c>
      <c r="D1266" t="s">
        <v>255</v>
      </c>
      <c r="E1266" t="s">
        <v>716</v>
      </c>
      <c r="F1266" t="s">
        <v>717</v>
      </c>
      <c r="G1266" t="s">
        <v>213</v>
      </c>
      <c r="H1266" t="s">
        <v>214</v>
      </c>
      <c r="I1266" t="s">
        <v>724</v>
      </c>
      <c r="J1266" t="s">
        <v>725</v>
      </c>
      <c r="K1266" t="s">
        <v>726</v>
      </c>
      <c r="L1266" t="s">
        <v>719</v>
      </c>
      <c r="M1266" t="s">
        <v>720</v>
      </c>
      <c r="N1266">
        <v>1</v>
      </c>
      <c r="O1266">
        <v>1</v>
      </c>
      <c r="P1266">
        <v>1</v>
      </c>
      <c r="Q1266">
        <v>1</v>
      </c>
      <c r="R1266">
        <v>1</v>
      </c>
      <c r="S1266">
        <v>1</v>
      </c>
      <c r="T1266">
        <v>0</v>
      </c>
      <c r="U1266">
        <v>0</v>
      </c>
      <c r="V1266">
        <v>0</v>
      </c>
      <c r="W1266" s="1">
        <v>390367.05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390367.05</v>
      </c>
      <c r="AF1266" s="17">
        <v>45799</v>
      </c>
      <c r="AG1266" s="17">
        <v>47625</v>
      </c>
      <c r="AH1266" s="1">
        <v>390367.05</v>
      </c>
      <c r="AI1266" s="16">
        <f t="shared" si="76"/>
        <v>3.8109589041095893</v>
      </c>
      <c r="AJ1266" s="16">
        <f t="shared" si="78"/>
        <v>5.0027397260273974</v>
      </c>
      <c r="AK1266" s="19">
        <v>9.2499999999999999E-2</v>
      </c>
      <c r="AL1266" s="16">
        <f t="shared" si="77"/>
        <v>3.8109589041095893</v>
      </c>
      <c r="AM1266" s="16">
        <f t="shared" si="79"/>
        <v>5.0027397260273974</v>
      </c>
      <c r="AN1266" s="19">
        <v>9.2499999999999999E-2</v>
      </c>
      <c r="AO1266" t="s">
        <v>721</v>
      </c>
      <c r="AP1266" t="s">
        <v>722</v>
      </c>
      <c r="AQ1266" s="20">
        <v>46234</v>
      </c>
    </row>
    <row r="1267" spans="1:43" x14ac:dyDescent="0.3">
      <c r="A1267" t="s">
        <v>2890</v>
      </c>
      <c r="B1267" t="s">
        <v>2891</v>
      </c>
      <c r="C1267">
        <v>1</v>
      </c>
      <c r="D1267" t="s">
        <v>255</v>
      </c>
      <c r="E1267" t="s">
        <v>716</v>
      </c>
      <c r="F1267" t="s">
        <v>717</v>
      </c>
      <c r="G1267" t="s">
        <v>213</v>
      </c>
      <c r="H1267" t="s">
        <v>214</v>
      </c>
      <c r="I1267" t="s">
        <v>724</v>
      </c>
      <c r="J1267" t="s">
        <v>725</v>
      </c>
      <c r="K1267" t="s">
        <v>726</v>
      </c>
      <c r="L1267" t="s">
        <v>719</v>
      </c>
      <c r="M1267" t="s">
        <v>720</v>
      </c>
      <c r="N1267">
        <v>1</v>
      </c>
      <c r="O1267">
        <v>1</v>
      </c>
      <c r="P1267">
        <v>1</v>
      </c>
      <c r="Q1267">
        <v>1</v>
      </c>
      <c r="R1267">
        <v>1</v>
      </c>
      <c r="S1267">
        <v>1</v>
      </c>
      <c r="T1267">
        <v>0</v>
      </c>
      <c r="U1267">
        <v>0</v>
      </c>
      <c r="V1267">
        <v>0</v>
      </c>
      <c r="W1267" s="1">
        <v>489388.57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489388.57</v>
      </c>
      <c r="AF1267" s="17">
        <v>45799</v>
      </c>
      <c r="AG1267" s="17">
        <v>47625</v>
      </c>
      <c r="AH1267" s="1">
        <v>489388.57</v>
      </c>
      <c r="AI1267" s="16">
        <f t="shared" si="76"/>
        <v>3.8109589041095893</v>
      </c>
      <c r="AJ1267" s="16">
        <f t="shared" si="78"/>
        <v>5.0027397260273974</v>
      </c>
      <c r="AK1267" s="19">
        <v>9.2499999999999999E-2</v>
      </c>
      <c r="AL1267" s="16">
        <f t="shared" si="77"/>
        <v>3.8109589041095893</v>
      </c>
      <c r="AM1267" s="16">
        <f t="shared" si="79"/>
        <v>5.0027397260273974</v>
      </c>
      <c r="AN1267" s="19">
        <v>9.2499999999999999E-2</v>
      </c>
      <c r="AO1267" t="s">
        <v>721</v>
      </c>
      <c r="AP1267" t="s">
        <v>722</v>
      </c>
      <c r="AQ1267" s="20">
        <v>46234</v>
      </c>
    </row>
    <row r="1268" spans="1:43" x14ac:dyDescent="0.3">
      <c r="A1268" t="s">
        <v>2892</v>
      </c>
      <c r="B1268" t="s">
        <v>2893</v>
      </c>
      <c r="C1268">
        <v>1</v>
      </c>
      <c r="D1268" t="s">
        <v>255</v>
      </c>
      <c r="E1268" t="s">
        <v>716</v>
      </c>
      <c r="F1268" t="s">
        <v>717</v>
      </c>
      <c r="G1268" t="s">
        <v>213</v>
      </c>
      <c r="H1268" t="s">
        <v>214</v>
      </c>
      <c r="I1268" t="s">
        <v>724</v>
      </c>
      <c r="J1268" t="s">
        <v>725</v>
      </c>
      <c r="K1268" t="s">
        <v>726</v>
      </c>
      <c r="L1268" t="s">
        <v>719</v>
      </c>
      <c r="M1268" t="s">
        <v>720</v>
      </c>
      <c r="N1268">
        <v>1</v>
      </c>
      <c r="O1268">
        <v>1</v>
      </c>
      <c r="P1268">
        <v>1</v>
      </c>
      <c r="Q1268">
        <v>1</v>
      </c>
      <c r="R1268">
        <v>1</v>
      </c>
      <c r="S1268">
        <v>1</v>
      </c>
      <c r="T1268">
        <v>0</v>
      </c>
      <c r="U1268">
        <v>0</v>
      </c>
      <c r="V1268">
        <v>0</v>
      </c>
      <c r="W1268" s="1">
        <v>38352.57</v>
      </c>
      <c r="X1268" s="1">
        <v>0</v>
      </c>
      <c r="Y1268" s="1">
        <v>0</v>
      </c>
      <c r="Z1268" s="1">
        <v>1677.92</v>
      </c>
      <c r="AA1268" s="1">
        <v>0</v>
      </c>
      <c r="AB1268" s="1">
        <v>0</v>
      </c>
      <c r="AC1268" s="1">
        <v>0</v>
      </c>
      <c r="AD1268" s="1">
        <v>0</v>
      </c>
      <c r="AE1268" s="1">
        <v>38352.57</v>
      </c>
      <c r="AF1268" s="17">
        <v>45869</v>
      </c>
      <c r="AG1268" s="17">
        <v>46965</v>
      </c>
      <c r="AH1268" s="1">
        <v>38352.57</v>
      </c>
      <c r="AI1268" s="16">
        <f t="shared" si="76"/>
        <v>2.0027397260273974</v>
      </c>
      <c r="AJ1268" s="16">
        <f t="shared" si="78"/>
        <v>3.0027397260273974</v>
      </c>
      <c r="AK1268" s="19">
        <v>8.7499999999999994E-2</v>
      </c>
      <c r="AL1268" s="16">
        <f t="shared" si="77"/>
        <v>2.0027397260273974</v>
      </c>
      <c r="AM1268" s="16">
        <f t="shared" si="79"/>
        <v>3.0027397260273974</v>
      </c>
      <c r="AN1268" s="19">
        <v>8.7499999999999994E-2</v>
      </c>
      <c r="AO1268" t="s">
        <v>721</v>
      </c>
      <c r="AP1268" t="s">
        <v>722</v>
      </c>
      <c r="AQ1268" s="20">
        <v>46234</v>
      </c>
    </row>
    <row r="1269" spans="1:43" x14ac:dyDescent="0.3">
      <c r="A1269" t="s">
        <v>2894</v>
      </c>
      <c r="B1269" t="s">
        <v>2895</v>
      </c>
      <c r="C1269">
        <v>1</v>
      </c>
      <c r="D1269" t="s">
        <v>255</v>
      </c>
      <c r="E1269" t="s">
        <v>716</v>
      </c>
      <c r="F1269" t="s">
        <v>717</v>
      </c>
      <c r="G1269" t="s">
        <v>215</v>
      </c>
      <c r="H1269" t="s">
        <v>214</v>
      </c>
      <c r="I1269" t="s">
        <v>832</v>
      </c>
      <c r="J1269" t="s">
        <v>725</v>
      </c>
      <c r="K1269" t="s">
        <v>833</v>
      </c>
      <c r="L1269" t="s">
        <v>719</v>
      </c>
      <c r="M1269" t="s">
        <v>720</v>
      </c>
      <c r="N1269">
        <v>1</v>
      </c>
      <c r="O1269">
        <v>1</v>
      </c>
      <c r="P1269">
        <v>1</v>
      </c>
      <c r="Q1269">
        <v>1</v>
      </c>
      <c r="R1269">
        <v>1</v>
      </c>
      <c r="S1269">
        <v>1</v>
      </c>
      <c r="T1269">
        <v>0</v>
      </c>
      <c r="U1269">
        <v>0</v>
      </c>
      <c r="V1269">
        <v>0</v>
      </c>
      <c r="W1269" s="1">
        <v>168592.5</v>
      </c>
      <c r="X1269" s="1">
        <v>0</v>
      </c>
      <c r="Y1269" s="1">
        <v>0</v>
      </c>
      <c r="Z1269" s="1">
        <v>573.21</v>
      </c>
      <c r="AA1269" s="1">
        <v>0</v>
      </c>
      <c r="AB1269" s="1">
        <v>0</v>
      </c>
      <c r="AC1269" s="1">
        <v>0</v>
      </c>
      <c r="AD1269" s="1">
        <v>0</v>
      </c>
      <c r="AE1269" s="1">
        <v>168592.5</v>
      </c>
      <c r="AF1269" s="17">
        <v>45875</v>
      </c>
      <c r="AG1269" s="17">
        <v>46240</v>
      </c>
      <c r="AH1269" s="1">
        <v>168592.5</v>
      </c>
      <c r="AI1269" s="16">
        <f t="shared" si="76"/>
        <v>1.643835616438356E-2</v>
      </c>
      <c r="AJ1269" s="16">
        <f t="shared" si="78"/>
        <v>1</v>
      </c>
      <c r="AK1269" s="19">
        <v>4.0800000000000003E-2</v>
      </c>
      <c r="AL1269" s="16">
        <f t="shared" si="77"/>
        <v>1.643835616438356E-2</v>
      </c>
      <c r="AM1269" s="16">
        <f t="shared" si="79"/>
        <v>1</v>
      </c>
      <c r="AN1269" s="19">
        <v>4.0800000000000003E-2</v>
      </c>
      <c r="AO1269" t="s">
        <v>721</v>
      </c>
      <c r="AP1269" t="s">
        <v>722</v>
      </c>
      <c r="AQ1269" s="20">
        <v>46234</v>
      </c>
    </row>
    <row r="1270" spans="1:43" x14ac:dyDescent="0.3">
      <c r="A1270" t="s">
        <v>2896</v>
      </c>
      <c r="B1270" t="s">
        <v>2895</v>
      </c>
      <c r="C1270">
        <v>10</v>
      </c>
      <c r="D1270" t="s">
        <v>255</v>
      </c>
      <c r="E1270" t="s">
        <v>716</v>
      </c>
      <c r="F1270" t="s">
        <v>717</v>
      </c>
      <c r="G1270" t="s">
        <v>215</v>
      </c>
      <c r="H1270" t="s">
        <v>214</v>
      </c>
      <c r="I1270" t="s">
        <v>832</v>
      </c>
      <c r="J1270" t="s">
        <v>725</v>
      </c>
      <c r="K1270" t="s">
        <v>833</v>
      </c>
      <c r="L1270" t="s">
        <v>719</v>
      </c>
      <c r="M1270" t="s">
        <v>720</v>
      </c>
      <c r="N1270">
        <v>1</v>
      </c>
      <c r="O1270">
        <v>1</v>
      </c>
      <c r="P1270">
        <v>1</v>
      </c>
      <c r="Q1270">
        <v>1</v>
      </c>
      <c r="R1270">
        <v>1</v>
      </c>
      <c r="S1270">
        <v>1</v>
      </c>
      <c r="T1270">
        <v>0</v>
      </c>
      <c r="U1270">
        <v>0</v>
      </c>
      <c r="V1270">
        <v>0</v>
      </c>
      <c r="W1270" s="1">
        <v>53100</v>
      </c>
      <c r="X1270" s="1">
        <v>0</v>
      </c>
      <c r="Y1270" s="1">
        <v>0</v>
      </c>
      <c r="Z1270" s="1">
        <v>359.75</v>
      </c>
      <c r="AA1270" s="1">
        <v>0</v>
      </c>
      <c r="AB1270" s="1">
        <v>0</v>
      </c>
      <c r="AC1270" s="1">
        <v>0</v>
      </c>
      <c r="AD1270" s="1">
        <v>0</v>
      </c>
      <c r="AE1270" s="1">
        <v>53100</v>
      </c>
      <c r="AF1270" s="17">
        <v>45875</v>
      </c>
      <c r="AG1270" s="17">
        <v>49527</v>
      </c>
      <c r="AH1270" s="1">
        <v>53100</v>
      </c>
      <c r="AI1270" s="16">
        <f t="shared" si="76"/>
        <v>9.0219178082191789</v>
      </c>
      <c r="AJ1270" s="16">
        <f t="shared" si="78"/>
        <v>10.005479452054795</v>
      </c>
      <c r="AK1270" s="19">
        <v>8.1299999999999997E-2</v>
      </c>
      <c r="AL1270" s="16">
        <f t="shared" si="77"/>
        <v>9.0219178082191789</v>
      </c>
      <c r="AM1270" s="16">
        <f t="shared" si="79"/>
        <v>10.005479452054795</v>
      </c>
      <c r="AN1270" s="19">
        <v>8.1299999999999997E-2</v>
      </c>
      <c r="AO1270" t="s">
        <v>721</v>
      </c>
      <c r="AP1270" t="s">
        <v>722</v>
      </c>
      <c r="AQ1270" s="20">
        <v>46234</v>
      </c>
    </row>
    <row r="1271" spans="1:43" x14ac:dyDescent="0.3">
      <c r="A1271" t="s">
        <v>2897</v>
      </c>
      <c r="B1271" t="s">
        <v>2895</v>
      </c>
      <c r="C1271">
        <v>2</v>
      </c>
      <c r="D1271" t="s">
        <v>255</v>
      </c>
      <c r="E1271" t="s">
        <v>716</v>
      </c>
      <c r="F1271" t="s">
        <v>717</v>
      </c>
      <c r="G1271" t="s">
        <v>215</v>
      </c>
      <c r="H1271" t="s">
        <v>214</v>
      </c>
      <c r="I1271" t="s">
        <v>832</v>
      </c>
      <c r="J1271" t="s">
        <v>725</v>
      </c>
      <c r="K1271" t="s">
        <v>833</v>
      </c>
      <c r="L1271" t="s">
        <v>719</v>
      </c>
      <c r="M1271" t="s">
        <v>720</v>
      </c>
      <c r="N1271">
        <v>1</v>
      </c>
      <c r="O1271">
        <v>1</v>
      </c>
      <c r="P1271">
        <v>1</v>
      </c>
      <c r="Q1271">
        <v>1</v>
      </c>
      <c r="R1271">
        <v>1</v>
      </c>
      <c r="S1271">
        <v>1</v>
      </c>
      <c r="T1271">
        <v>0</v>
      </c>
      <c r="U1271">
        <v>0</v>
      </c>
      <c r="V1271">
        <v>0</v>
      </c>
      <c r="W1271" s="1">
        <v>511825</v>
      </c>
      <c r="X1271" s="1">
        <v>0</v>
      </c>
      <c r="Y1271" s="1">
        <v>0</v>
      </c>
      <c r="Z1271" s="1">
        <v>2196.58</v>
      </c>
      <c r="AA1271" s="1">
        <v>0</v>
      </c>
      <c r="AB1271" s="1">
        <v>0</v>
      </c>
      <c r="AC1271" s="1">
        <v>0</v>
      </c>
      <c r="AD1271" s="1">
        <v>0</v>
      </c>
      <c r="AE1271" s="1">
        <v>511825</v>
      </c>
      <c r="AF1271" s="17">
        <v>45875</v>
      </c>
      <c r="AG1271" s="17">
        <v>46605</v>
      </c>
      <c r="AH1271" s="1">
        <v>511825</v>
      </c>
      <c r="AI1271" s="16">
        <f t="shared" si="76"/>
        <v>1.0164383561643835</v>
      </c>
      <c r="AJ1271" s="16">
        <f t="shared" si="78"/>
        <v>2</v>
      </c>
      <c r="AK1271" s="19">
        <v>5.1499999999999997E-2</v>
      </c>
      <c r="AL1271" s="16">
        <f t="shared" si="77"/>
        <v>1.0164383561643835</v>
      </c>
      <c r="AM1271" s="16">
        <f t="shared" si="79"/>
        <v>2</v>
      </c>
      <c r="AN1271" s="19">
        <v>5.1499999999999997E-2</v>
      </c>
      <c r="AO1271" t="s">
        <v>721</v>
      </c>
      <c r="AP1271" t="s">
        <v>722</v>
      </c>
      <c r="AQ1271" s="20">
        <v>46234</v>
      </c>
    </row>
    <row r="1272" spans="1:43" x14ac:dyDescent="0.3">
      <c r="A1272" t="s">
        <v>2898</v>
      </c>
      <c r="B1272" t="s">
        <v>2895</v>
      </c>
      <c r="C1272">
        <v>3</v>
      </c>
      <c r="D1272" t="s">
        <v>255</v>
      </c>
      <c r="E1272" t="s">
        <v>716</v>
      </c>
      <c r="F1272" t="s">
        <v>717</v>
      </c>
      <c r="G1272" t="s">
        <v>215</v>
      </c>
      <c r="H1272" t="s">
        <v>214</v>
      </c>
      <c r="I1272" t="s">
        <v>832</v>
      </c>
      <c r="J1272" t="s">
        <v>725</v>
      </c>
      <c r="K1272" t="s">
        <v>833</v>
      </c>
      <c r="L1272" t="s">
        <v>719</v>
      </c>
      <c r="M1272" t="s">
        <v>720</v>
      </c>
      <c r="N1272">
        <v>1</v>
      </c>
      <c r="O1272">
        <v>1</v>
      </c>
      <c r="P1272">
        <v>1</v>
      </c>
      <c r="Q1272">
        <v>1</v>
      </c>
      <c r="R1272">
        <v>1</v>
      </c>
      <c r="S1272">
        <v>1</v>
      </c>
      <c r="T1272">
        <v>0</v>
      </c>
      <c r="U1272">
        <v>0</v>
      </c>
      <c r="V1272">
        <v>0</v>
      </c>
      <c r="W1272" s="1">
        <v>238802.5</v>
      </c>
      <c r="X1272" s="1">
        <v>0</v>
      </c>
      <c r="Y1272" s="1">
        <v>0</v>
      </c>
      <c r="Z1272" s="1">
        <v>1255.7</v>
      </c>
      <c r="AA1272" s="1">
        <v>0</v>
      </c>
      <c r="AB1272" s="1">
        <v>0</v>
      </c>
      <c r="AC1272" s="1">
        <v>0</v>
      </c>
      <c r="AD1272" s="1">
        <v>0</v>
      </c>
      <c r="AE1272" s="1">
        <v>238802.5</v>
      </c>
      <c r="AF1272" s="17">
        <v>45875</v>
      </c>
      <c r="AG1272" s="17">
        <v>46971</v>
      </c>
      <c r="AH1272" s="1">
        <v>238802.5</v>
      </c>
      <c r="AI1272" s="16">
        <f t="shared" si="76"/>
        <v>2.0191780821917806</v>
      </c>
      <c r="AJ1272" s="16">
        <f t="shared" si="78"/>
        <v>3.0027397260273974</v>
      </c>
      <c r="AK1272" s="19">
        <v>6.3100000000000003E-2</v>
      </c>
      <c r="AL1272" s="16">
        <f t="shared" si="77"/>
        <v>2.0191780821917806</v>
      </c>
      <c r="AM1272" s="16">
        <f t="shared" si="79"/>
        <v>3.0027397260273974</v>
      </c>
      <c r="AN1272" s="19">
        <v>6.3100000000000003E-2</v>
      </c>
      <c r="AO1272" t="s">
        <v>721</v>
      </c>
      <c r="AP1272" t="s">
        <v>722</v>
      </c>
      <c r="AQ1272" s="20">
        <v>46234</v>
      </c>
    </row>
    <row r="1273" spans="1:43" x14ac:dyDescent="0.3">
      <c r="A1273" t="s">
        <v>2899</v>
      </c>
      <c r="B1273" t="s">
        <v>2895</v>
      </c>
      <c r="C1273">
        <v>4</v>
      </c>
      <c r="D1273" t="s">
        <v>255</v>
      </c>
      <c r="E1273" t="s">
        <v>716</v>
      </c>
      <c r="F1273" t="s">
        <v>717</v>
      </c>
      <c r="G1273" t="s">
        <v>215</v>
      </c>
      <c r="H1273" t="s">
        <v>214</v>
      </c>
      <c r="I1273" t="s">
        <v>832</v>
      </c>
      <c r="J1273" t="s">
        <v>725</v>
      </c>
      <c r="K1273" t="s">
        <v>833</v>
      </c>
      <c r="L1273" t="s">
        <v>719</v>
      </c>
      <c r="M1273" t="s">
        <v>720</v>
      </c>
      <c r="N1273">
        <v>1</v>
      </c>
      <c r="O1273">
        <v>1</v>
      </c>
      <c r="P1273">
        <v>1</v>
      </c>
      <c r="Q1273">
        <v>1</v>
      </c>
      <c r="R1273">
        <v>1</v>
      </c>
      <c r="S1273">
        <v>1</v>
      </c>
      <c r="T1273">
        <v>0</v>
      </c>
      <c r="U1273">
        <v>0</v>
      </c>
      <c r="V1273">
        <v>0</v>
      </c>
      <c r="W1273" s="1">
        <v>331285</v>
      </c>
      <c r="X1273" s="1">
        <v>0</v>
      </c>
      <c r="Y1273" s="1">
        <v>0</v>
      </c>
      <c r="Z1273" s="1">
        <v>1882.8</v>
      </c>
      <c r="AA1273" s="1">
        <v>0</v>
      </c>
      <c r="AB1273" s="1">
        <v>0</v>
      </c>
      <c r="AC1273" s="1">
        <v>0</v>
      </c>
      <c r="AD1273" s="1">
        <v>0</v>
      </c>
      <c r="AE1273" s="1">
        <v>331285</v>
      </c>
      <c r="AF1273" s="17">
        <v>45875</v>
      </c>
      <c r="AG1273" s="17">
        <v>47336</v>
      </c>
      <c r="AH1273" s="1">
        <v>331285</v>
      </c>
      <c r="AI1273" s="16">
        <f t="shared" si="76"/>
        <v>3.0191780821917806</v>
      </c>
      <c r="AJ1273" s="16">
        <f t="shared" si="78"/>
        <v>4.0027397260273974</v>
      </c>
      <c r="AK1273" s="19">
        <v>6.8199999999999997E-2</v>
      </c>
      <c r="AL1273" s="16">
        <f t="shared" si="77"/>
        <v>3.0191780821917806</v>
      </c>
      <c r="AM1273" s="16">
        <f t="shared" si="79"/>
        <v>4.0027397260273974</v>
      </c>
      <c r="AN1273" s="19">
        <v>6.8199999999999997E-2</v>
      </c>
      <c r="AO1273" t="s">
        <v>721</v>
      </c>
      <c r="AP1273" t="s">
        <v>722</v>
      </c>
      <c r="AQ1273" s="20">
        <v>46234</v>
      </c>
    </row>
    <row r="1274" spans="1:43" x14ac:dyDescent="0.3">
      <c r="A1274" t="s">
        <v>2900</v>
      </c>
      <c r="B1274" t="s">
        <v>2895</v>
      </c>
      <c r="C1274">
        <v>5</v>
      </c>
      <c r="D1274" t="s">
        <v>255</v>
      </c>
      <c r="E1274" t="s">
        <v>716</v>
      </c>
      <c r="F1274" t="s">
        <v>717</v>
      </c>
      <c r="G1274" t="s">
        <v>215</v>
      </c>
      <c r="H1274" t="s">
        <v>214</v>
      </c>
      <c r="I1274" t="s">
        <v>832</v>
      </c>
      <c r="J1274" t="s">
        <v>725</v>
      </c>
      <c r="K1274" t="s">
        <v>833</v>
      </c>
      <c r="L1274" t="s">
        <v>719</v>
      </c>
      <c r="M1274" t="s">
        <v>720</v>
      </c>
      <c r="N1274">
        <v>1</v>
      </c>
      <c r="O1274">
        <v>1</v>
      </c>
      <c r="P1274">
        <v>1</v>
      </c>
      <c r="Q1274">
        <v>1</v>
      </c>
      <c r="R1274">
        <v>1</v>
      </c>
      <c r="S1274">
        <v>1</v>
      </c>
      <c r="T1274">
        <v>0</v>
      </c>
      <c r="U1274">
        <v>0</v>
      </c>
      <c r="V1274">
        <v>0</v>
      </c>
      <c r="W1274" s="1">
        <v>963470</v>
      </c>
      <c r="X1274" s="1">
        <v>0</v>
      </c>
      <c r="Y1274" s="1">
        <v>0</v>
      </c>
      <c r="Z1274" s="1">
        <v>5724.62</v>
      </c>
      <c r="AA1274" s="1">
        <v>0</v>
      </c>
      <c r="AB1274" s="1">
        <v>0</v>
      </c>
      <c r="AC1274" s="1">
        <v>0</v>
      </c>
      <c r="AD1274" s="1">
        <v>0</v>
      </c>
      <c r="AE1274" s="1">
        <v>963470</v>
      </c>
      <c r="AF1274" s="17">
        <v>45875</v>
      </c>
      <c r="AG1274" s="17">
        <v>47701</v>
      </c>
      <c r="AH1274" s="1">
        <v>963470</v>
      </c>
      <c r="AI1274" s="16">
        <f t="shared" si="76"/>
        <v>4.0191780821917806</v>
      </c>
      <c r="AJ1274" s="16">
        <f t="shared" si="78"/>
        <v>5.0027397260273974</v>
      </c>
      <c r="AK1274" s="19">
        <v>7.1300000000000002E-2</v>
      </c>
      <c r="AL1274" s="16">
        <f t="shared" si="77"/>
        <v>4.0191780821917806</v>
      </c>
      <c r="AM1274" s="16">
        <f t="shared" si="79"/>
        <v>5.0027397260273974</v>
      </c>
      <c r="AN1274" s="19">
        <v>7.1300000000000002E-2</v>
      </c>
      <c r="AO1274" t="s">
        <v>721</v>
      </c>
      <c r="AP1274" t="s">
        <v>722</v>
      </c>
      <c r="AQ1274" s="20">
        <v>46234</v>
      </c>
    </row>
    <row r="1275" spans="1:43" x14ac:dyDescent="0.3">
      <c r="A1275" t="s">
        <v>2901</v>
      </c>
      <c r="B1275" t="s">
        <v>2895</v>
      </c>
      <c r="C1275">
        <v>6</v>
      </c>
      <c r="D1275" t="s">
        <v>255</v>
      </c>
      <c r="E1275" t="s">
        <v>716</v>
      </c>
      <c r="F1275" t="s">
        <v>717</v>
      </c>
      <c r="G1275" t="s">
        <v>215</v>
      </c>
      <c r="H1275" t="s">
        <v>214</v>
      </c>
      <c r="I1275" t="s">
        <v>832</v>
      </c>
      <c r="J1275" t="s">
        <v>725</v>
      </c>
      <c r="K1275" t="s">
        <v>833</v>
      </c>
      <c r="L1275" t="s">
        <v>719</v>
      </c>
      <c r="M1275" t="s">
        <v>720</v>
      </c>
      <c r="N1275">
        <v>1</v>
      </c>
      <c r="O1275">
        <v>1</v>
      </c>
      <c r="P1275">
        <v>1</v>
      </c>
      <c r="Q1275">
        <v>1</v>
      </c>
      <c r="R1275">
        <v>1</v>
      </c>
      <c r="S1275">
        <v>1</v>
      </c>
      <c r="T1275">
        <v>0</v>
      </c>
      <c r="U1275">
        <v>0</v>
      </c>
      <c r="V1275">
        <v>0</v>
      </c>
      <c r="W1275" s="1">
        <v>2897637.5</v>
      </c>
      <c r="X1275" s="1">
        <v>0</v>
      </c>
      <c r="Y1275" s="1">
        <v>0</v>
      </c>
      <c r="Z1275" s="1">
        <v>17748.03</v>
      </c>
      <c r="AA1275" s="1">
        <v>0</v>
      </c>
      <c r="AB1275" s="1">
        <v>0</v>
      </c>
      <c r="AC1275" s="1">
        <v>0</v>
      </c>
      <c r="AD1275" s="1">
        <v>0</v>
      </c>
      <c r="AE1275" s="1">
        <v>2897637.5</v>
      </c>
      <c r="AF1275" s="17">
        <v>45875</v>
      </c>
      <c r="AG1275" s="17">
        <v>48066</v>
      </c>
      <c r="AH1275" s="1">
        <v>2897637.5</v>
      </c>
      <c r="AI1275" s="16">
        <f t="shared" si="76"/>
        <v>5.0191780821917806</v>
      </c>
      <c r="AJ1275" s="16">
        <f t="shared" si="78"/>
        <v>6.0027397260273974</v>
      </c>
      <c r="AK1275" s="19">
        <v>7.3499999999999996E-2</v>
      </c>
      <c r="AL1275" s="16">
        <f t="shared" si="77"/>
        <v>5.0191780821917806</v>
      </c>
      <c r="AM1275" s="16">
        <f t="shared" si="79"/>
        <v>6.0027397260273974</v>
      </c>
      <c r="AN1275" s="19">
        <v>7.3499999999999996E-2</v>
      </c>
      <c r="AO1275" t="s">
        <v>721</v>
      </c>
      <c r="AP1275" t="s">
        <v>722</v>
      </c>
      <c r="AQ1275" s="20">
        <v>46234</v>
      </c>
    </row>
    <row r="1276" spans="1:43" x14ac:dyDescent="0.3">
      <c r="A1276" t="s">
        <v>2902</v>
      </c>
      <c r="B1276" t="s">
        <v>2895</v>
      </c>
      <c r="C1276">
        <v>7</v>
      </c>
      <c r="D1276" t="s">
        <v>255</v>
      </c>
      <c r="E1276" t="s">
        <v>716</v>
      </c>
      <c r="F1276" t="s">
        <v>717</v>
      </c>
      <c r="G1276" t="s">
        <v>215</v>
      </c>
      <c r="H1276" t="s">
        <v>214</v>
      </c>
      <c r="I1276" t="s">
        <v>832</v>
      </c>
      <c r="J1276" t="s">
        <v>725</v>
      </c>
      <c r="K1276" t="s">
        <v>833</v>
      </c>
      <c r="L1276" t="s">
        <v>719</v>
      </c>
      <c r="M1276" t="s">
        <v>720</v>
      </c>
      <c r="N1276">
        <v>1</v>
      </c>
      <c r="O1276">
        <v>1</v>
      </c>
      <c r="P1276">
        <v>1</v>
      </c>
      <c r="Q1276">
        <v>1</v>
      </c>
      <c r="R1276">
        <v>1</v>
      </c>
      <c r="S1276">
        <v>1</v>
      </c>
      <c r="T1276">
        <v>0</v>
      </c>
      <c r="U1276">
        <v>0</v>
      </c>
      <c r="V1276">
        <v>0</v>
      </c>
      <c r="W1276" s="1">
        <v>3991350</v>
      </c>
      <c r="X1276" s="1">
        <v>0</v>
      </c>
      <c r="Y1276" s="1">
        <v>0</v>
      </c>
      <c r="Z1276" s="1">
        <v>25078.98</v>
      </c>
      <c r="AA1276" s="1">
        <v>0</v>
      </c>
      <c r="AB1276" s="1">
        <v>0</v>
      </c>
      <c r="AC1276" s="1">
        <v>0</v>
      </c>
      <c r="AD1276" s="1">
        <v>0</v>
      </c>
      <c r="AE1276" s="1">
        <v>3991350</v>
      </c>
      <c r="AF1276" s="17">
        <v>45875</v>
      </c>
      <c r="AG1276" s="17">
        <v>48432</v>
      </c>
      <c r="AH1276" s="1">
        <v>3991350</v>
      </c>
      <c r="AI1276" s="16">
        <f t="shared" si="76"/>
        <v>6.021917808219178</v>
      </c>
      <c r="AJ1276" s="16">
        <f t="shared" si="78"/>
        <v>7.0054794520547947</v>
      </c>
      <c r="AK1276" s="19">
        <v>7.5399999999999995E-2</v>
      </c>
      <c r="AL1276" s="16">
        <f t="shared" si="77"/>
        <v>6.021917808219178</v>
      </c>
      <c r="AM1276" s="16">
        <f t="shared" si="79"/>
        <v>7.0054794520547947</v>
      </c>
      <c r="AN1276" s="19">
        <v>7.5399999999999995E-2</v>
      </c>
      <c r="AO1276" t="s">
        <v>721</v>
      </c>
      <c r="AP1276" t="s">
        <v>722</v>
      </c>
      <c r="AQ1276" s="20">
        <v>46234</v>
      </c>
    </row>
    <row r="1277" spans="1:43" x14ac:dyDescent="0.3">
      <c r="A1277" t="s">
        <v>2903</v>
      </c>
      <c r="B1277" t="s">
        <v>2895</v>
      </c>
      <c r="C1277">
        <v>8</v>
      </c>
      <c r="D1277" t="s">
        <v>255</v>
      </c>
      <c r="E1277" t="s">
        <v>716</v>
      </c>
      <c r="F1277" t="s">
        <v>717</v>
      </c>
      <c r="G1277" t="s">
        <v>215</v>
      </c>
      <c r="H1277" t="s">
        <v>214</v>
      </c>
      <c r="I1277" t="s">
        <v>832</v>
      </c>
      <c r="J1277" t="s">
        <v>725</v>
      </c>
      <c r="K1277" t="s">
        <v>833</v>
      </c>
      <c r="L1277" t="s">
        <v>719</v>
      </c>
      <c r="M1277" t="s">
        <v>720</v>
      </c>
      <c r="N1277">
        <v>1</v>
      </c>
      <c r="O1277">
        <v>1</v>
      </c>
      <c r="P1277">
        <v>1</v>
      </c>
      <c r="Q1277">
        <v>1</v>
      </c>
      <c r="R1277">
        <v>1</v>
      </c>
      <c r="S1277">
        <v>1</v>
      </c>
      <c r="T1277">
        <v>0</v>
      </c>
      <c r="U1277">
        <v>0</v>
      </c>
      <c r="V1277">
        <v>0</v>
      </c>
      <c r="W1277" s="1">
        <v>464772.5</v>
      </c>
      <c r="X1277" s="1">
        <v>0</v>
      </c>
      <c r="Y1277" s="1">
        <v>0</v>
      </c>
      <c r="Z1277" s="1">
        <v>2990.04</v>
      </c>
      <c r="AA1277" s="1">
        <v>0</v>
      </c>
      <c r="AB1277" s="1">
        <v>0</v>
      </c>
      <c r="AC1277" s="1">
        <v>0</v>
      </c>
      <c r="AD1277" s="1">
        <v>0</v>
      </c>
      <c r="AE1277" s="1">
        <v>464772.5</v>
      </c>
      <c r="AF1277" s="17">
        <v>45875</v>
      </c>
      <c r="AG1277" s="17">
        <v>48797</v>
      </c>
      <c r="AH1277" s="1">
        <v>464772.5</v>
      </c>
      <c r="AI1277" s="16">
        <f t="shared" si="76"/>
        <v>7.021917808219178</v>
      </c>
      <c r="AJ1277" s="16">
        <f t="shared" si="78"/>
        <v>8.0054794520547947</v>
      </c>
      <c r="AK1277" s="19">
        <v>7.7200000000000005E-2</v>
      </c>
      <c r="AL1277" s="16">
        <f t="shared" si="77"/>
        <v>7.021917808219178</v>
      </c>
      <c r="AM1277" s="16">
        <f t="shared" si="79"/>
        <v>8.0054794520547947</v>
      </c>
      <c r="AN1277" s="19">
        <v>7.7200000000000005E-2</v>
      </c>
      <c r="AO1277" t="s">
        <v>721</v>
      </c>
      <c r="AP1277" t="s">
        <v>722</v>
      </c>
      <c r="AQ1277" s="20">
        <v>46234</v>
      </c>
    </row>
    <row r="1278" spans="1:43" x14ac:dyDescent="0.3">
      <c r="A1278" t="s">
        <v>2904</v>
      </c>
      <c r="B1278" t="s">
        <v>2895</v>
      </c>
      <c r="C1278">
        <v>9</v>
      </c>
      <c r="D1278" t="s">
        <v>255</v>
      </c>
      <c r="E1278" t="s">
        <v>716</v>
      </c>
      <c r="F1278" t="s">
        <v>717</v>
      </c>
      <c r="G1278" t="s">
        <v>215</v>
      </c>
      <c r="H1278" t="s">
        <v>214</v>
      </c>
      <c r="I1278" t="s">
        <v>832</v>
      </c>
      <c r="J1278" t="s">
        <v>725</v>
      </c>
      <c r="K1278" t="s">
        <v>833</v>
      </c>
      <c r="L1278" t="s">
        <v>719</v>
      </c>
      <c r="M1278" t="s">
        <v>720</v>
      </c>
      <c r="N1278">
        <v>1</v>
      </c>
      <c r="O1278">
        <v>1</v>
      </c>
      <c r="P1278">
        <v>1</v>
      </c>
      <c r="Q1278">
        <v>1</v>
      </c>
      <c r="R1278">
        <v>1</v>
      </c>
      <c r="S1278">
        <v>1</v>
      </c>
      <c r="T1278">
        <v>0</v>
      </c>
      <c r="U1278">
        <v>0</v>
      </c>
      <c r="V1278">
        <v>0</v>
      </c>
      <c r="W1278" s="1">
        <v>159300</v>
      </c>
      <c r="X1278" s="1">
        <v>0</v>
      </c>
      <c r="Y1278" s="1">
        <v>0</v>
      </c>
      <c r="Z1278" s="1">
        <v>1052.71</v>
      </c>
      <c r="AA1278" s="1">
        <v>0</v>
      </c>
      <c r="AB1278" s="1">
        <v>0</v>
      </c>
      <c r="AC1278" s="1">
        <v>0</v>
      </c>
      <c r="AD1278" s="1">
        <v>0</v>
      </c>
      <c r="AE1278" s="1">
        <v>159300</v>
      </c>
      <c r="AF1278" s="17">
        <v>45875</v>
      </c>
      <c r="AG1278" s="17">
        <v>49162</v>
      </c>
      <c r="AH1278" s="1">
        <v>159300</v>
      </c>
      <c r="AI1278" s="16">
        <f t="shared" si="76"/>
        <v>8.0219178082191789</v>
      </c>
      <c r="AJ1278" s="16">
        <f t="shared" si="78"/>
        <v>9.0054794520547947</v>
      </c>
      <c r="AK1278" s="19">
        <v>7.9299999999999995E-2</v>
      </c>
      <c r="AL1278" s="16">
        <f t="shared" si="77"/>
        <v>8.0219178082191789</v>
      </c>
      <c r="AM1278" s="16">
        <f t="shared" si="79"/>
        <v>9.0054794520547947</v>
      </c>
      <c r="AN1278" s="19">
        <v>7.9299999999999995E-2</v>
      </c>
      <c r="AO1278" t="s">
        <v>721</v>
      </c>
      <c r="AP1278" t="s">
        <v>722</v>
      </c>
      <c r="AQ1278" s="20">
        <v>46234</v>
      </c>
    </row>
    <row r="1279" spans="1:43" x14ac:dyDescent="0.3">
      <c r="A1279" t="s">
        <v>2905</v>
      </c>
      <c r="B1279" t="s">
        <v>2906</v>
      </c>
      <c r="C1279">
        <v>1</v>
      </c>
      <c r="D1279" t="s">
        <v>255</v>
      </c>
      <c r="E1279" t="s">
        <v>716</v>
      </c>
      <c r="F1279" t="s">
        <v>717</v>
      </c>
      <c r="G1279" t="s">
        <v>213</v>
      </c>
      <c r="H1279" t="s">
        <v>214</v>
      </c>
      <c r="I1279" t="s">
        <v>724</v>
      </c>
      <c r="J1279" t="s">
        <v>725</v>
      </c>
      <c r="K1279" t="s">
        <v>726</v>
      </c>
      <c r="L1279" t="s">
        <v>719</v>
      </c>
      <c r="M1279" t="s">
        <v>720</v>
      </c>
      <c r="N1279">
        <v>1</v>
      </c>
      <c r="O1279">
        <v>1</v>
      </c>
      <c r="P1279">
        <v>1</v>
      </c>
      <c r="Q1279">
        <v>1</v>
      </c>
      <c r="R1279">
        <v>1</v>
      </c>
      <c r="S1279">
        <v>1</v>
      </c>
      <c r="T1279">
        <v>0</v>
      </c>
      <c r="U1279">
        <v>0</v>
      </c>
      <c r="V1279">
        <v>0</v>
      </c>
      <c r="W1279" s="1">
        <v>2589338.1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2589338.1</v>
      </c>
      <c r="AF1279" s="17">
        <v>45799</v>
      </c>
      <c r="AG1279" s="17">
        <v>47625</v>
      </c>
      <c r="AH1279" s="1">
        <v>2589338.1</v>
      </c>
      <c r="AI1279" s="16">
        <f t="shared" si="76"/>
        <v>3.8109589041095893</v>
      </c>
      <c r="AJ1279" s="16">
        <f t="shared" si="78"/>
        <v>5.0027397260273974</v>
      </c>
      <c r="AK1279" s="19">
        <v>9.2499999999999999E-2</v>
      </c>
      <c r="AL1279" s="16">
        <f t="shared" si="77"/>
        <v>3.8109589041095893</v>
      </c>
      <c r="AM1279" s="16">
        <f t="shared" si="79"/>
        <v>5.0027397260273974</v>
      </c>
      <c r="AN1279" s="19">
        <v>9.2499999999999999E-2</v>
      </c>
      <c r="AO1279" t="s">
        <v>721</v>
      </c>
      <c r="AP1279" t="s">
        <v>722</v>
      </c>
      <c r="AQ1279" s="20">
        <v>46234</v>
      </c>
    </row>
    <row r="1280" spans="1:43" x14ac:dyDescent="0.3">
      <c r="A1280" t="s">
        <v>2907</v>
      </c>
      <c r="B1280" t="s">
        <v>2908</v>
      </c>
      <c r="C1280">
        <v>1</v>
      </c>
      <c r="D1280" t="s">
        <v>255</v>
      </c>
      <c r="E1280" t="s">
        <v>716</v>
      </c>
      <c r="F1280" t="s">
        <v>717</v>
      </c>
      <c r="G1280" t="s">
        <v>220</v>
      </c>
      <c r="H1280" t="s">
        <v>218</v>
      </c>
      <c r="I1280" t="s">
        <v>210</v>
      </c>
      <c r="J1280" t="s">
        <v>718</v>
      </c>
      <c r="K1280" t="s">
        <v>2488</v>
      </c>
      <c r="L1280" t="s">
        <v>719</v>
      </c>
      <c r="M1280" t="s">
        <v>720</v>
      </c>
      <c r="N1280">
        <v>1</v>
      </c>
      <c r="O1280">
        <v>1</v>
      </c>
      <c r="P1280">
        <v>1</v>
      </c>
      <c r="Q1280">
        <v>0</v>
      </c>
      <c r="R1280">
        <v>0</v>
      </c>
      <c r="S1280">
        <v>1</v>
      </c>
      <c r="T1280">
        <v>1</v>
      </c>
      <c r="U1280">
        <v>1</v>
      </c>
      <c r="V1280">
        <v>0</v>
      </c>
      <c r="W1280" s="1">
        <v>24976477.68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24976477.68</v>
      </c>
      <c r="AF1280" s="17">
        <v>45835</v>
      </c>
      <c r="AG1280" s="17">
        <v>46931</v>
      </c>
      <c r="AH1280" s="1">
        <v>24976477.68</v>
      </c>
      <c r="AI1280" s="16">
        <f t="shared" si="76"/>
        <v>1.9095890410958904</v>
      </c>
      <c r="AJ1280" s="16">
        <f t="shared" si="78"/>
        <v>3.0027397260273974</v>
      </c>
      <c r="AK1280" s="19">
        <v>8.7499999999999994E-2</v>
      </c>
      <c r="AL1280" s="16">
        <f t="shared" si="77"/>
        <v>1.9095890410958904</v>
      </c>
      <c r="AM1280" s="16">
        <f t="shared" si="79"/>
        <v>3.0027397260273974</v>
      </c>
      <c r="AN1280" s="19">
        <v>8.7499999999999994E-2</v>
      </c>
      <c r="AO1280" t="s">
        <v>721</v>
      </c>
      <c r="AP1280" t="s">
        <v>722</v>
      </c>
      <c r="AQ1280" s="20">
        <v>46234</v>
      </c>
    </row>
    <row r="1281" spans="1:43" x14ac:dyDescent="0.3">
      <c r="A1281" t="s">
        <v>2909</v>
      </c>
      <c r="B1281" t="s">
        <v>2910</v>
      </c>
      <c r="C1281">
        <v>1</v>
      </c>
      <c r="D1281" t="s">
        <v>255</v>
      </c>
      <c r="E1281" t="s">
        <v>716</v>
      </c>
      <c r="F1281" t="s">
        <v>717</v>
      </c>
      <c r="G1281" t="s">
        <v>203</v>
      </c>
      <c r="H1281" t="s">
        <v>218</v>
      </c>
      <c r="I1281" t="s">
        <v>210</v>
      </c>
      <c r="J1281" t="s">
        <v>718</v>
      </c>
      <c r="K1281" t="s">
        <v>755</v>
      </c>
      <c r="L1281" t="s">
        <v>719</v>
      </c>
      <c r="M1281" t="s">
        <v>720</v>
      </c>
      <c r="N1281">
        <v>1</v>
      </c>
      <c r="O1281">
        <v>1</v>
      </c>
      <c r="P1281">
        <v>1</v>
      </c>
      <c r="Q1281">
        <v>0</v>
      </c>
      <c r="R1281">
        <v>0</v>
      </c>
      <c r="S1281">
        <v>1</v>
      </c>
      <c r="T1281">
        <v>1</v>
      </c>
      <c r="U1281">
        <v>1</v>
      </c>
      <c r="V1281">
        <v>0</v>
      </c>
      <c r="W1281" s="1">
        <v>175000000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175000000</v>
      </c>
      <c r="AF1281" s="17">
        <v>45883</v>
      </c>
      <c r="AG1281" s="17">
        <v>49535</v>
      </c>
      <c r="AH1281" s="1">
        <v>175000000</v>
      </c>
      <c r="AI1281" s="16">
        <f t="shared" si="76"/>
        <v>9.043835616438356</v>
      </c>
      <c r="AJ1281" s="16">
        <f t="shared" si="78"/>
        <v>10.005479452054795</v>
      </c>
      <c r="AK1281" s="19">
        <v>0.1</v>
      </c>
      <c r="AL1281" s="16">
        <f t="shared" si="77"/>
        <v>9.043835616438356</v>
      </c>
      <c r="AM1281" s="16">
        <f t="shared" si="79"/>
        <v>10.005479452054795</v>
      </c>
      <c r="AN1281" s="19">
        <v>0.1</v>
      </c>
      <c r="AO1281" t="s">
        <v>721</v>
      </c>
      <c r="AP1281" t="s">
        <v>722</v>
      </c>
      <c r="AQ1281" s="20">
        <v>46234</v>
      </c>
    </row>
    <row r="1282" spans="1:43" x14ac:dyDescent="0.3">
      <c r="A1282" t="s">
        <v>2911</v>
      </c>
      <c r="B1282" t="s">
        <v>2912</v>
      </c>
      <c r="C1282">
        <v>1</v>
      </c>
      <c r="D1282" t="s">
        <v>255</v>
      </c>
      <c r="E1282" t="s">
        <v>716</v>
      </c>
      <c r="F1282" t="s">
        <v>717</v>
      </c>
      <c r="G1282" t="s">
        <v>203</v>
      </c>
      <c r="H1282" t="s">
        <v>218</v>
      </c>
      <c r="I1282" t="s">
        <v>210</v>
      </c>
      <c r="J1282" t="s">
        <v>718</v>
      </c>
      <c r="K1282" t="s">
        <v>755</v>
      </c>
      <c r="L1282" t="s">
        <v>719</v>
      </c>
      <c r="M1282" t="s">
        <v>720</v>
      </c>
      <c r="N1282">
        <v>1</v>
      </c>
      <c r="O1282">
        <v>1</v>
      </c>
      <c r="P1282">
        <v>1</v>
      </c>
      <c r="Q1282">
        <v>0</v>
      </c>
      <c r="R1282">
        <v>0</v>
      </c>
      <c r="S1282">
        <v>1</v>
      </c>
      <c r="T1282">
        <v>1</v>
      </c>
      <c r="U1282">
        <v>1</v>
      </c>
      <c r="V1282">
        <v>0</v>
      </c>
      <c r="W1282" s="1">
        <v>25000000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25000000</v>
      </c>
      <c r="AF1282" s="17">
        <v>45835</v>
      </c>
      <c r="AG1282" s="17">
        <v>46931</v>
      </c>
      <c r="AH1282" s="1">
        <v>25000000</v>
      </c>
      <c r="AI1282" s="16">
        <f t="shared" si="76"/>
        <v>1.9095890410958904</v>
      </c>
      <c r="AJ1282" s="16">
        <f t="shared" si="78"/>
        <v>3.0027397260273974</v>
      </c>
      <c r="AK1282" s="19">
        <v>8.7499999999999994E-2</v>
      </c>
      <c r="AL1282" s="16">
        <f t="shared" si="77"/>
        <v>1.9095890410958904</v>
      </c>
      <c r="AM1282" s="16">
        <f t="shared" si="79"/>
        <v>3.0027397260273974</v>
      </c>
      <c r="AN1282" s="19">
        <v>8.7499999999999994E-2</v>
      </c>
      <c r="AO1282" t="s">
        <v>721</v>
      </c>
      <c r="AP1282" t="s">
        <v>722</v>
      </c>
      <c r="AQ1282" s="20">
        <v>46234</v>
      </c>
    </row>
    <row r="1283" spans="1:43" x14ac:dyDescent="0.3">
      <c r="A1283" t="s">
        <v>2913</v>
      </c>
      <c r="B1283" t="s">
        <v>2914</v>
      </c>
      <c r="C1283">
        <v>1</v>
      </c>
      <c r="D1283" t="s">
        <v>255</v>
      </c>
      <c r="E1283" t="s">
        <v>716</v>
      </c>
      <c r="F1283" t="s">
        <v>717</v>
      </c>
      <c r="G1283" t="s">
        <v>213</v>
      </c>
      <c r="H1283" t="s">
        <v>214</v>
      </c>
      <c r="I1283" t="s">
        <v>724</v>
      </c>
      <c r="J1283" t="s">
        <v>725</v>
      </c>
      <c r="K1283" t="s">
        <v>726</v>
      </c>
      <c r="L1283" t="s">
        <v>719</v>
      </c>
      <c r="M1283" t="s">
        <v>720</v>
      </c>
      <c r="N1283">
        <v>1</v>
      </c>
      <c r="O1283">
        <v>1</v>
      </c>
      <c r="P1283">
        <v>1</v>
      </c>
      <c r="Q1283">
        <v>1</v>
      </c>
      <c r="R1283">
        <v>1</v>
      </c>
      <c r="S1283">
        <v>1</v>
      </c>
      <c r="T1283">
        <v>0</v>
      </c>
      <c r="U1283">
        <v>0</v>
      </c>
      <c r="V1283">
        <v>0</v>
      </c>
      <c r="W1283" s="1">
        <v>1685311.37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1685311.37</v>
      </c>
      <c r="AF1283" s="17">
        <v>45835</v>
      </c>
      <c r="AG1283" s="17">
        <v>46931</v>
      </c>
      <c r="AH1283" s="1">
        <v>1685311.37</v>
      </c>
      <c r="AI1283" s="16">
        <f t="shared" ref="AI1283:AI1346" si="80">(AG1283-AQ1283)/365</f>
        <v>1.9095890410958904</v>
      </c>
      <c r="AJ1283" s="16">
        <f t="shared" si="78"/>
        <v>3.0027397260273974</v>
      </c>
      <c r="AK1283" s="19">
        <v>8.7499999999999994E-2</v>
      </c>
      <c r="AL1283" s="16">
        <f t="shared" ref="AL1283:AL1346" si="81">(AG1283-AQ1283)/365</f>
        <v>1.9095890410958904</v>
      </c>
      <c r="AM1283" s="16">
        <f t="shared" si="79"/>
        <v>3.0027397260273974</v>
      </c>
      <c r="AN1283" s="19">
        <v>8.7499999999999994E-2</v>
      </c>
      <c r="AO1283" t="s">
        <v>721</v>
      </c>
      <c r="AP1283" t="s">
        <v>722</v>
      </c>
      <c r="AQ1283" s="20">
        <v>46234</v>
      </c>
    </row>
    <row r="1284" spans="1:43" x14ac:dyDescent="0.3">
      <c r="A1284" t="s">
        <v>2915</v>
      </c>
      <c r="B1284" t="s">
        <v>2916</v>
      </c>
      <c r="C1284">
        <v>1</v>
      </c>
      <c r="D1284" t="s">
        <v>255</v>
      </c>
      <c r="E1284" t="s">
        <v>716</v>
      </c>
      <c r="F1284" t="s">
        <v>717</v>
      </c>
      <c r="G1284" t="s">
        <v>213</v>
      </c>
      <c r="H1284" t="s">
        <v>214</v>
      </c>
      <c r="I1284" t="s">
        <v>724</v>
      </c>
      <c r="J1284" t="s">
        <v>725</v>
      </c>
      <c r="K1284" t="s">
        <v>726</v>
      </c>
      <c r="L1284" t="s">
        <v>719</v>
      </c>
      <c r="M1284" t="s">
        <v>720</v>
      </c>
      <c r="N1284">
        <v>1</v>
      </c>
      <c r="O1284">
        <v>1</v>
      </c>
      <c r="P1284">
        <v>1</v>
      </c>
      <c r="Q1284">
        <v>1</v>
      </c>
      <c r="R1284">
        <v>1</v>
      </c>
      <c r="S1284">
        <v>1</v>
      </c>
      <c r="T1284">
        <v>0</v>
      </c>
      <c r="U1284">
        <v>0</v>
      </c>
      <c r="V1284">
        <v>0</v>
      </c>
      <c r="W1284" s="1">
        <v>5539665.0899999999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5539665.0899999999</v>
      </c>
      <c r="AF1284" s="17">
        <v>45835</v>
      </c>
      <c r="AG1284" s="17">
        <v>46931</v>
      </c>
      <c r="AH1284" s="1">
        <v>5539665.0899999999</v>
      </c>
      <c r="AI1284" s="16">
        <f t="shared" si="80"/>
        <v>1.9095890410958904</v>
      </c>
      <c r="AJ1284" s="16">
        <f t="shared" ref="AJ1284:AJ1347" si="82">(AG1284-AF1284)/365</f>
        <v>3.0027397260273974</v>
      </c>
      <c r="AK1284" s="19">
        <v>8.7499999999999994E-2</v>
      </c>
      <c r="AL1284" s="16">
        <f t="shared" si="81"/>
        <v>1.9095890410958904</v>
      </c>
      <c r="AM1284" s="16">
        <f t="shared" ref="AM1284:AM1347" si="83">(AG1284-AF1284)/365</f>
        <v>3.0027397260273974</v>
      </c>
      <c r="AN1284" s="19">
        <v>8.7499999999999994E-2</v>
      </c>
      <c r="AO1284" t="s">
        <v>721</v>
      </c>
      <c r="AP1284" t="s">
        <v>722</v>
      </c>
      <c r="AQ1284" s="20">
        <v>46234</v>
      </c>
    </row>
    <row r="1285" spans="1:43" x14ac:dyDescent="0.3">
      <c r="A1285" t="s">
        <v>2917</v>
      </c>
      <c r="B1285" t="s">
        <v>2918</v>
      </c>
      <c r="C1285">
        <v>1</v>
      </c>
      <c r="D1285" t="s">
        <v>255</v>
      </c>
      <c r="E1285" t="s">
        <v>716</v>
      </c>
      <c r="F1285" t="s">
        <v>717</v>
      </c>
      <c r="G1285" t="s">
        <v>213</v>
      </c>
      <c r="H1285" t="s">
        <v>214</v>
      </c>
      <c r="I1285" t="s">
        <v>724</v>
      </c>
      <c r="J1285" t="s">
        <v>725</v>
      </c>
      <c r="K1285" t="s">
        <v>726</v>
      </c>
      <c r="L1285" t="s">
        <v>719</v>
      </c>
      <c r="M1285" t="s">
        <v>720</v>
      </c>
      <c r="N1285">
        <v>1</v>
      </c>
      <c r="O1285">
        <v>1</v>
      </c>
      <c r="P1285">
        <v>1</v>
      </c>
      <c r="Q1285">
        <v>1</v>
      </c>
      <c r="R1285">
        <v>1</v>
      </c>
      <c r="S1285">
        <v>1</v>
      </c>
      <c r="T1285">
        <v>0</v>
      </c>
      <c r="U1285">
        <v>0</v>
      </c>
      <c r="V1285">
        <v>0</v>
      </c>
      <c r="W1285" s="1">
        <v>3628608.81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3628608.81</v>
      </c>
      <c r="AF1285" s="17">
        <v>45835</v>
      </c>
      <c r="AG1285" s="17">
        <v>46931</v>
      </c>
      <c r="AH1285" s="1">
        <v>3628608.81</v>
      </c>
      <c r="AI1285" s="16">
        <f t="shared" si="80"/>
        <v>1.9095890410958904</v>
      </c>
      <c r="AJ1285" s="16">
        <f t="shared" si="82"/>
        <v>3.0027397260273974</v>
      </c>
      <c r="AK1285" s="19">
        <v>8.7499999999999994E-2</v>
      </c>
      <c r="AL1285" s="16">
        <f t="shared" si="81"/>
        <v>1.9095890410958904</v>
      </c>
      <c r="AM1285" s="16">
        <f t="shared" si="83"/>
        <v>3.0027397260273974</v>
      </c>
      <c r="AN1285" s="19">
        <v>8.7499999999999994E-2</v>
      </c>
      <c r="AO1285" t="s">
        <v>721</v>
      </c>
      <c r="AP1285" t="s">
        <v>722</v>
      </c>
      <c r="AQ1285" s="20">
        <v>46234</v>
      </c>
    </row>
    <row r="1286" spans="1:43" x14ac:dyDescent="0.3">
      <c r="A1286" t="s">
        <v>2919</v>
      </c>
      <c r="B1286" t="s">
        <v>2920</v>
      </c>
      <c r="C1286">
        <v>1</v>
      </c>
      <c r="D1286" t="s">
        <v>255</v>
      </c>
      <c r="E1286" t="s">
        <v>716</v>
      </c>
      <c r="F1286" t="s">
        <v>717</v>
      </c>
      <c r="G1286" t="s">
        <v>213</v>
      </c>
      <c r="H1286" t="s">
        <v>214</v>
      </c>
      <c r="I1286" t="s">
        <v>724</v>
      </c>
      <c r="J1286" t="s">
        <v>725</v>
      </c>
      <c r="K1286" t="s">
        <v>726</v>
      </c>
      <c r="L1286" t="s">
        <v>719</v>
      </c>
      <c r="M1286" t="s">
        <v>720</v>
      </c>
      <c r="N1286">
        <v>1</v>
      </c>
      <c r="O1286">
        <v>1</v>
      </c>
      <c r="P1286">
        <v>1</v>
      </c>
      <c r="Q1286">
        <v>1</v>
      </c>
      <c r="R1286">
        <v>1</v>
      </c>
      <c r="S1286">
        <v>1</v>
      </c>
      <c r="T1286">
        <v>0</v>
      </c>
      <c r="U1286">
        <v>0</v>
      </c>
      <c r="V1286">
        <v>0</v>
      </c>
      <c r="W1286" s="1">
        <v>3105807.78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3105807.78</v>
      </c>
      <c r="AF1286" s="17">
        <v>45835</v>
      </c>
      <c r="AG1286" s="17">
        <v>46931</v>
      </c>
      <c r="AH1286" s="1">
        <v>3105807.78</v>
      </c>
      <c r="AI1286" s="16">
        <f t="shared" si="80"/>
        <v>1.9095890410958904</v>
      </c>
      <c r="AJ1286" s="16">
        <f t="shared" si="82"/>
        <v>3.0027397260273974</v>
      </c>
      <c r="AK1286" s="19">
        <v>8.7499999999999994E-2</v>
      </c>
      <c r="AL1286" s="16">
        <f t="shared" si="81"/>
        <v>1.9095890410958904</v>
      </c>
      <c r="AM1286" s="16">
        <f t="shared" si="83"/>
        <v>3.0027397260273974</v>
      </c>
      <c r="AN1286" s="19">
        <v>8.7499999999999994E-2</v>
      </c>
      <c r="AO1286" t="s">
        <v>721</v>
      </c>
      <c r="AP1286" t="s">
        <v>722</v>
      </c>
      <c r="AQ1286" s="20">
        <v>46234</v>
      </c>
    </row>
    <row r="1287" spans="1:43" x14ac:dyDescent="0.3">
      <c r="A1287" t="s">
        <v>2921</v>
      </c>
      <c r="B1287" t="s">
        <v>2922</v>
      </c>
      <c r="C1287">
        <v>1</v>
      </c>
      <c r="D1287" t="s">
        <v>255</v>
      </c>
      <c r="E1287" t="s">
        <v>716</v>
      </c>
      <c r="F1287" t="s">
        <v>717</v>
      </c>
      <c r="G1287" t="s">
        <v>213</v>
      </c>
      <c r="H1287" t="s">
        <v>214</v>
      </c>
      <c r="I1287" t="s">
        <v>724</v>
      </c>
      <c r="J1287" t="s">
        <v>725</v>
      </c>
      <c r="K1287" t="s">
        <v>726</v>
      </c>
      <c r="L1287" t="s">
        <v>719</v>
      </c>
      <c r="M1287" t="s">
        <v>720</v>
      </c>
      <c r="N1287">
        <v>1</v>
      </c>
      <c r="O1287">
        <v>1</v>
      </c>
      <c r="P1287">
        <v>1</v>
      </c>
      <c r="Q1287">
        <v>1</v>
      </c>
      <c r="R1287">
        <v>1</v>
      </c>
      <c r="S1287">
        <v>1</v>
      </c>
      <c r="T1287">
        <v>0</v>
      </c>
      <c r="U1287">
        <v>0</v>
      </c>
      <c r="V1287">
        <v>0</v>
      </c>
      <c r="W1287" s="1">
        <v>17516237.890000001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17516237.890000001</v>
      </c>
      <c r="AF1287" s="17">
        <v>45835</v>
      </c>
      <c r="AG1287" s="17">
        <v>46931</v>
      </c>
      <c r="AH1287" s="1">
        <v>17516237.890000001</v>
      </c>
      <c r="AI1287" s="16">
        <f t="shared" si="80"/>
        <v>1.9095890410958904</v>
      </c>
      <c r="AJ1287" s="16">
        <f t="shared" si="82"/>
        <v>3.0027397260273974</v>
      </c>
      <c r="AK1287" s="19">
        <v>8.7499999999999994E-2</v>
      </c>
      <c r="AL1287" s="16">
        <f t="shared" si="81"/>
        <v>1.9095890410958904</v>
      </c>
      <c r="AM1287" s="16">
        <f t="shared" si="83"/>
        <v>3.0027397260273974</v>
      </c>
      <c r="AN1287" s="19">
        <v>8.7499999999999994E-2</v>
      </c>
      <c r="AO1287" t="s">
        <v>721</v>
      </c>
      <c r="AP1287" t="s">
        <v>722</v>
      </c>
      <c r="AQ1287" s="20">
        <v>46234</v>
      </c>
    </row>
    <row r="1288" spans="1:43" x14ac:dyDescent="0.3">
      <c r="A1288" t="s">
        <v>2923</v>
      </c>
      <c r="B1288" t="s">
        <v>2924</v>
      </c>
      <c r="C1288">
        <v>1</v>
      </c>
      <c r="D1288" t="s">
        <v>255</v>
      </c>
      <c r="E1288" t="s">
        <v>716</v>
      </c>
      <c r="F1288" t="s">
        <v>717</v>
      </c>
      <c r="G1288" t="s">
        <v>213</v>
      </c>
      <c r="H1288" t="s">
        <v>214</v>
      </c>
      <c r="I1288" t="s">
        <v>724</v>
      </c>
      <c r="J1288" t="s">
        <v>725</v>
      </c>
      <c r="K1288" t="s">
        <v>726</v>
      </c>
      <c r="L1288" t="s">
        <v>719</v>
      </c>
      <c r="M1288" t="s">
        <v>720</v>
      </c>
      <c r="N1288">
        <v>1</v>
      </c>
      <c r="O1288">
        <v>1</v>
      </c>
      <c r="P1288">
        <v>1</v>
      </c>
      <c r="Q1288">
        <v>1</v>
      </c>
      <c r="R1288">
        <v>1</v>
      </c>
      <c r="S1288">
        <v>1</v>
      </c>
      <c r="T1288">
        <v>0</v>
      </c>
      <c r="U1288">
        <v>0</v>
      </c>
      <c r="V1288">
        <v>0</v>
      </c>
      <c r="W1288" s="1">
        <v>389201.88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389201.88</v>
      </c>
      <c r="AF1288" s="17">
        <v>45895</v>
      </c>
      <c r="AG1288" s="17">
        <v>46991</v>
      </c>
      <c r="AH1288" s="1">
        <v>389201.88</v>
      </c>
      <c r="AI1288" s="16">
        <f t="shared" si="80"/>
        <v>2.0739726027397261</v>
      </c>
      <c r="AJ1288" s="16">
        <f t="shared" si="82"/>
        <v>3.0027397260273974</v>
      </c>
      <c r="AK1288" s="19">
        <v>8.7499999999999994E-2</v>
      </c>
      <c r="AL1288" s="16">
        <f t="shared" si="81"/>
        <v>2.0739726027397261</v>
      </c>
      <c r="AM1288" s="16">
        <f t="shared" si="83"/>
        <v>3.0027397260273974</v>
      </c>
      <c r="AN1288" s="19">
        <v>8.7499999999999994E-2</v>
      </c>
      <c r="AO1288" t="s">
        <v>721</v>
      </c>
      <c r="AP1288" t="s">
        <v>722</v>
      </c>
      <c r="AQ1288" s="20">
        <v>46234</v>
      </c>
    </row>
    <row r="1289" spans="1:43" x14ac:dyDescent="0.3">
      <c r="A1289" t="s">
        <v>2925</v>
      </c>
      <c r="B1289" t="s">
        <v>2926</v>
      </c>
      <c r="C1289">
        <v>1</v>
      </c>
      <c r="D1289" t="s">
        <v>255</v>
      </c>
      <c r="E1289" t="s">
        <v>716</v>
      </c>
      <c r="F1289" t="s">
        <v>717</v>
      </c>
      <c r="G1289" t="s">
        <v>213</v>
      </c>
      <c r="H1289" t="s">
        <v>214</v>
      </c>
      <c r="I1289" t="s">
        <v>724</v>
      </c>
      <c r="J1289" t="s">
        <v>725</v>
      </c>
      <c r="K1289" t="s">
        <v>726</v>
      </c>
      <c r="L1289" t="s">
        <v>719</v>
      </c>
      <c r="M1289" t="s">
        <v>720</v>
      </c>
      <c r="N1289">
        <v>1</v>
      </c>
      <c r="O1289">
        <v>1</v>
      </c>
      <c r="P1289">
        <v>1</v>
      </c>
      <c r="Q1289">
        <v>1</v>
      </c>
      <c r="R1289">
        <v>1</v>
      </c>
      <c r="S1289">
        <v>1</v>
      </c>
      <c r="T1289">
        <v>0</v>
      </c>
      <c r="U1289">
        <v>0</v>
      </c>
      <c r="V1289">
        <v>0</v>
      </c>
      <c r="W1289" s="1">
        <v>670000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670000</v>
      </c>
      <c r="AF1289" s="17">
        <v>45835</v>
      </c>
      <c r="AG1289" s="17">
        <v>46931</v>
      </c>
      <c r="AH1289" s="1">
        <v>670000</v>
      </c>
      <c r="AI1289" s="16">
        <f t="shared" si="80"/>
        <v>1.9095890410958904</v>
      </c>
      <c r="AJ1289" s="16">
        <f t="shared" si="82"/>
        <v>3.0027397260273974</v>
      </c>
      <c r="AK1289" s="19">
        <v>8.7499999999999994E-2</v>
      </c>
      <c r="AL1289" s="16">
        <f t="shared" si="81"/>
        <v>1.9095890410958904</v>
      </c>
      <c r="AM1289" s="16">
        <f t="shared" si="83"/>
        <v>3.0027397260273974</v>
      </c>
      <c r="AN1289" s="19">
        <v>8.7499999999999994E-2</v>
      </c>
      <c r="AO1289" t="s">
        <v>721</v>
      </c>
      <c r="AP1289" t="s">
        <v>722</v>
      </c>
      <c r="AQ1289" s="20">
        <v>46234</v>
      </c>
    </row>
    <row r="1290" spans="1:43" x14ac:dyDescent="0.3">
      <c r="A1290" t="s">
        <v>2927</v>
      </c>
      <c r="B1290" t="s">
        <v>2928</v>
      </c>
      <c r="C1290">
        <v>1</v>
      </c>
      <c r="D1290" t="s">
        <v>255</v>
      </c>
      <c r="E1290" t="s">
        <v>716</v>
      </c>
      <c r="F1290" t="s">
        <v>717</v>
      </c>
      <c r="G1290" t="s">
        <v>220</v>
      </c>
      <c r="H1290" t="s">
        <v>218</v>
      </c>
      <c r="I1290" t="s">
        <v>210</v>
      </c>
      <c r="J1290" t="s">
        <v>718</v>
      </c>
      <c r="K1290" t="s">
        <v>2488</v>
      </c>
      <c r="L1290" t="s">
        <v>719</v>
      </c>
      <c r="M1290" t="s">
        <v>720</v>
      </c>
      <c r="N1290">
        <v>1</v>
      </c>
      <c r="O1290">
        <v>1</v>
      </c>
      <c r="P1290">
        <v>1</v>
      </c>
      <c r="Q1290">
        <v>0</v>
      </c>
      <c r="R1290">
        <v>0</v>
      </c>
      <c r="S1290">
        <v>1</v>
      </c>
      <c r="T1290">
        <v>1</v>
      </c>
      <c r="U1290">
        <v>1</v>
      </c>
      <c r="V1290">
        <v>0</v>
      </c>
      <c r="W1290" s="1">
        <v>50442552.460000001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50442552.460000001</v>
      </c>
      <c r="AF1290" s="17">
        <v>45835</v>
      </c>
      <c r="AG1290" s="17">
        <v>46931</v>
      </c>
      <c r="AH1290" s="1">
        <v>50442552.460000001</v>
      </c>
      <c r="AI1290" s="16">
        <f t="shared" si="80"/>
        <v>1.9095890410958904</v>
      </c>
      <c r="AJ1290" s="16">
        <f t="shared" si="82"/>
        <v>3.0027397260273974</v>
      </c>
      <c r="AK1290" s="19">
        <v>8.7499999999999994E-2</v>
      </c>
      <c r="AL1290" s="16">
        <f t="shared" si="81"/>
        <v>1.9095890410958904</v>
      </c>
      <c r="AM1290" s="16">
        <f t="shared" si="83"/>
        <v>3.0027397260273974</v>
      </c>
      <c r="AN1290" s="19">
        <v>8.7499999999999994E-2</v>
      </c>
      <c r="AO1290" t="s">
        <v>721</v>
      </c>
      <c r="AP1290" t="s">
        <v>722</v>
      </c>
      <c r="AQ1290" s="20">
        <v>46234</v>
      </c>
    </row>
    <row r="1291" spans="1:43" x14ac:dyDescent="0.3">
      <c r="A1291" t="s">
        <v>2929</v>
      </c>
      <c r="B1291" t="s">
        <v>2930</v>
      </c>
      <c r="C1291">
        <v>1</v>
      </c>
      <c r="D1291" t="s">
        <v>255</v>
      </c>
      <c r="E1291" t="s">
        <v>716</v>
      </c>
      <c r="F1291" t="s">
        <v>717</v>
      </c>
      <c r="G1291" t="s">
        <v>213</v>
      </c>
      <c r="H1291" t="s">
        <v>214</v>
      </c>
      <c r="I1291" t="s">
        <v>724</v>
      </c>
      <c r="J1291" t="s">
        <v>725</v>
      </c>
      <c r="K1291" t="s">
        <v>726</v>
      </c>
      <c r="L1291" t="s">
        <v>719</v>
      </c>
      <c r="M1291" t="s">
        <v>720</v>
      </c>
      <c r="N1291">
        <v>1</v>
      </c>
      <c r="O1291">
        <v>1</v>
      </c>
      <c r="P1291">
        <v>1</v>
      </c>
      <c r="Q1291">
        <v>1</v>
      </c>
      <c r="R1291">
        <v>1</v>
      </c>
      <c r="S1291">
        <v>1</v>
      </c>
      <c r="T1291">
        <v>0</v>
      </c>
      <c r="U1291">
        <v>0</v>
      </c>
      <c r="V1291">
        <v>0</v>
      </c>
      <c r="W1291" s="1">
        <v>1000000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1000000</v>
      </c>
      <c r="AF1291" s="17">
        <v>45835</v>
      </c>
      <c r="AG1291" s="17">
        <v>46931</v>
      </c>
      <c r="AH1291" s="1">
        <v>1000000</v>
      </c>
      <c r="AI1291" s="16">
        <f t="shared" si="80"/>
        <v>1.9095890410958904</v>
      </c>
      <c r="AJ1291" s="16">
        <f t="shared" si="82"/>
        <v>3.0027397260273974</v>
      </c>
      <c r="AK1291" s="19">
        <v>8.7499999999999994E-2</v>
      </c>
      <c r="AL1291" s="16">
        <f t="shared" si="81"/>
        <v>1.9095890410958904</v>
      </c>
      <c r="AM1291" s="16">
        <f t="shared" si="83"/>
        <v>3.0027397260273974</v>
      </c>
      <c r="AN1291" s="19">
        <v>8.7499999999999994E-2</v>
      </c>
      <c r="AO1291" t="s">
        <v>721</v>
      </c>
      <c r="AP1291" t="s">
        <v>722</v>
      </c>
      <c r="AQ1291" s="20">
        <v>46234</v>
      </c>
    </row>
    <row r="1292" spans="1:43" x14ac:dyDescent="0.3">
      <c r="A1292" t="s">
        <v>2931</v>
      </c>
      <c r="B1292" t="s">
        <v>2932</v>
      </c>
      <c r="C1292">
        <v>1</v>
      </c>
      <c r="D1292" t="s">
        <v>255</v>
      </c>
      <c r="E1292" t="s">
        <v>716</v>
      </c>
      <c r="F1292" t="s">
        <v>717</v>
      </c>
      <c r="G1292" t="s">
        <v>213</v>
      </c>
      <c r="H1292" t="s">
        <v>214</v>
      </c>
      <c r="I1292" t="s">
        <v>724</v>
      </c>
      <c r="J1292" t="s">
        <v>725</v>
      </c>
      <c r="K1292" t="s">
        <v>726</v>
      </c>
      <c r="L1292" t="s">
        <v>719</v>
      </c>
      <c r="M1292" t="s">
        <v>720</v>
      </c>
      <c r="N1292">
        <v>1</v>
      </c>
      <c r="O1292">
        <v>1</v>
      </c>
      <c r="P1292">
        <v>1</v>
      </c>
      <c r="Q1292">
        <v>1</v>
      </c>
      <c r="R1292">
        <v>1</v>
      </c>
      <c r="S1292">
        <v>1</v>
      </c>
      <c r="T1292">
        <v>0</v>
      </c>
      <c r="U1292">
        <v>0</v>
      </c>
      <c r="V1292">
        <v>0</v>
      </c>
      <c r="W1292" s="1">
        <v>1100000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1100000</v>
      </c>
      <c r="AF1292" s="17">
        <v>45898</v>
      </c>
      <c r="AG1292" s="17">
        <v>46263</v>
      </c>
      <c r="AH1292" s="1">
        <v>1100000</v>
      </c>
      <c r="AI1292" s="16">
        <f t="shared" si="80"/>
        <v>7.9452054794520555E-2</v>
      </c>
      <c r="AJ1292" s="16">
        <f t="shared" si="82"/>
        <v>1</v>
      </c>
      <c r="AK1292" s="19">
        <v>4.9000000000000002E-2</v>
      </c>
      <c r="AL1292" s="16">
        <f t="shared" si="81"/>
        <v>7.9452054794520555E-2</v>
      </c>
      <c r="AM1292" s="16">
        <f t="shared" si="83"/>
        <v>1</v>
      </c>
      <c r="AN1292" s="19">
        <v>4.9000000000000002E-2</v>
      </c>
      <c r="AO1292" t="s">
        <v>721</v>
      </c>
      <c r="AP1292" t="s">
        <v>722</v>
      </c>
      <c r="AQ1292" s="20">
        <v>46234</v>
      </c>
    </row>
    <row r="1293" spans="1:43" x14ac:dyDescent="0.3">
      <c r="A1293" t="s">
        <v>2933</v>
      </c>
      <c r="B1293" t="s">
        <v>2934</v>
      </c>
      <c r="C1293">
        <v>1</v>
      </c>
      <c r="D1293" t="s">
        <v>255</v>
      </c>
      <c r="E1293" t="s">
        <v>716</v>
      </c>
      <c r="F1293" t="s">
        <v>717</v>
      </c>
      <c r="G1293" t="s">
        <v>213</v>
      </c>
      <c r="H1293" t="s">
        <v>214</v>
      </c>
      <c r="I1293" t="s">
        <v>724</v>
      </c>
      <c r="J1293" t="s">
        <v>725</v>
      </c>
      <c r="K1293" t="s">
        <v>726</v>
      </c>
      <c r="L1293" t="s">
        <v>719</v>
      </c>
      <c r="M1293" t="s">
        <v>720</v>
      </c>
      <c r="N1293">
        <v>1</v>
      </c>
      <c r="O1293">
        <v>1</v>
      </c>
      <c r="P1293">
        <v>1</v>
      </c>
      <c r="Q1293">
        <v>1</v>
      </c>
      <c r="R1293">
        <v>1</v>
      </c>
      <c r="S1293">
        <v>1</v>
      </c>
      <c r="T1293">
        <v>0</v>
      </c>
      <c r="U1293">
        <v>0</v>
      </c>
      <c r="V1293">
        <v>0</v>
      </c>
      <c r="W1293" s="1">
        <v>2000000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2000000</v>
      </c>
      <c r="AF1293" s="17">
        <v>45898</v>
      </c>
      <c r="AG1293" s="17">
        <v>46263</v>
      </c>
      <c r="AH1293" s="1">
        <v>2000000</v>
      </c>
      <c r="AI1293" s="16">
        <f t="shared" si="80"/>
        <v>7.9452054794520555E-2</v>
      </c>
      <c r="AJ1293" s="16">
        <f t="shared" si="82"/>
        <v>1</v>
      </c>
      <c r="AK1293" s="19">
        <v>4.9000000000000002E-2</v>
      </c>
      <c r="AL1293" s="16">
        <f t="shared" si="81"/>
        <v>7.9452054794520555E-2</v>
      </c>
      <c r="AM1293" s="16">
        <f t="shared" si="83"/>
        <v>1</v>
      </c>
      <c r="AN1293" s="19">
        <v>4.9000000000000002E-2</v>
      </c>
      <c r="AO1293" t="s">
        <v>721</v>
      </c>
      <c r="AP1293" t="s">
        <v>722</v>
      </c>
      <c r="AQ1293" s="20">
        <v>46234</v>
      </c>
    </row>
    <row r="1294" spans="1:43" x14ac:dyDescent="0.3">
      <c r="A1294" t="s">
        <v>2935</v>
      </c>
      <c r="B1294" t="s">
        <v>2936</v>
      </c>
      <c r="C1294">
        <v>1</v>
      </c>
      <c r="D1294" t="s">
        <v>255</v>
      </c>
      <c r="E1294" t="s">
        <v>716</v>
      </c>
      <c r="F1294" t="s">
        <v>717</v>
      </c>
      <c r="G1294" t="s">
        <v>213</v>
      </c>
      <c r="H1294" t="s">
        <v>214</v>
      </c>
      <c r="I1294" t="s">
        <v>724</v>
      </c>
      <c r="J1294" t="s">
        <v>725</v>
      </c>
      <c r="K1294" t="s">
        <v>726</v>
      </c>
      <c r="L1294" t="s">
        <v>719</v>
      </c>
      <c r="M1294" t="s">
        <v>720</v>
      </c>
      <c r="N1294">
        <v>1</v>
      </c>
      <c r="O1294">
        <v>1</v>
      </c>
      <c r="P1294">
        <v>1</v>
      </c>
      <c r="Q1294">
        <v>1</v>
      </c>
      <c r="R1294">
        <v>1</v>
      </c>
      <c r="S1294">
        <v>1</v>
      </c>
      <c r="T1294">
        <v>0</v>
      </c>
      <c r="U1294">
        <v>0</v>
      </c>
      <c r="V1294">
        <v>0</v>
      </c>
      <c r="W1294" s="1">
        <v>3300000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3300000</v>
      </c>
      <c r="AF1294" s="17">
        <v>45898</v>
      </c>
      <c r="AG1294" s="17">
        <v>46263</v>
      </c>
      <c r="AH1294" s="1">
        <v>3300000</v>
      </c>
      <c r="AI1294" s="16">
        <f t="shared" si="80"/>
        <v>7.9452054794520555E-2</v>
      </c>
      <c r="AJ1294" s="16">
        <f t="shared" si="82"/>
        <v>1</v>
      </c>
      <c r="AK1294" s="19">
        <v>4.9000000000000002E-2</v>
      </c>
      <c r="AL1294" s="16">
        <f t="shared" si="81"/>
        <v>7.9452054794520555E-2</v>
      </c>
      <c r="AM1294" s="16">
        <f t="shared" si="83"/>
        <v>1</v>
      </c>
      <c r="AN1294" s="19">
        <v>4.9000000000000002E-2</v>
      </c>
      <c r="AO1294" t="s">
        <v>721</v>
      </c>
      <c r="AP1294" t="s">
        <v>722</v>
      </c>
      <c r="AQ1294" s="20">
        <v>46234</v>
      </c>
    </row>
    <row r="1295" spans="1:43" x14ac:dyDescent="0.3">
      <c r="A1295" t="s">
        <v>2937</v>
      </c>
      <c r="B1295" t="s">
        <v>2938</v>
      </c>
      <c r="C1295">
        <v>1</v>
      </c>
      <c r="D1295" t="s">
        <v>255</v>
      </c>
      <c r="E1295" t="s">
        <v>716</v>
      </c>
      <c r="F1295" t="s">
        <v>717</v>
      </c>
      <c r="G1295" t="s">
        <v>213</v>
      </c>
      <c r="H1295" t="s">
        <v>214</v>
      </c>
      <c r="I1295" t="s">
        <v>724</v>
      </c>
      <c r="J1295" t="s">
        <v>725</v>
      </c>
      <c r="K1295" t="s">
        <v>726</v>
      </c>
      <c r="L1295" t="s">
        <v>719</v>
      </c>
      <c r="M1295" t="s">
        <v>720</v>
      </c>
      <c r="N1295">
        <v>1</v>
      </c>
      <c r="O1295">
        <v>1</v>
      </c>
      <c r="P1295">
        <v>1</v>
      </c>
      <c r="Q1295">
        <v>1</v>
      </c>
      <c r="R1295">
        <v>1</v>
      </c>
      <c r="S1295">
        <v>1</v>
      </c>
      <c r="T1295">
        <v>0</v>
      </c>
      <c r="U1295">
        <v>0</v>
      </c>
      <c r="V1295">
        <v>0</v>
      </c>
      <c r="W1295" s="1">
        <v>3320000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3320000</v>
      </c>
      <c r="AF1295" s="17">
        <v>45898</v>
      </c>
      <c r="AG1295" s="17">
        <v>46263</v>
      </c>
      <c r="AH1295" s="1">
        <v>3320000</v>
      </c>
      <c r="AI1295" s="16">
        <f t="shared" si="80"/>
        <v>7.9452054794520555E-2</v>
      </c>
      <c r="AJ1295" s="16">
        <f t="shared" si="82"/>
        <v>1</v>
      </c>
      <c r="AK1295" s="19">
        <v>4.9000000000000002E-2</v>
      </c>
      <c r="AL1295" s="16">
        <f t="shared" si="81"/>
        <v>7.9452054794520555E-2</v>
      </c>
      <c r="AM1295" s="16">
        <f t="shared" si="83"/>
        <v>1</v>
      </c>
      <c r="AN1295" s="19">
        <v>4.9000000000000002E-2</v>
      </c>
      <c r="AO1295" t="s">
        <v>721</v>
      </c>
      <c r="AP1295" t="s">
        <v>722</v>
      </c>
      <c r="AQ1295" s="20">
        <v>46234</v>
      </c>
    </row>
    <row r="1296" spans="1:43" x14ac:dyDescent="0.3">
      <c r="A1296" t="s">
        <v>2939</v>
      </c>
      <c r="B1296" t="s">
        <v>2940</v>
      </c>
      <c r="C1296">
        <v>1</v>
      </c>
      <c r="D1296" t="s">
        <v>255</v>
      </c>
      <c r="E1296" t="s">
        <v>716</v>
      </c>
      <c r="F1296" t="s">
        <v>717</v>
      </c>
      <c r="G1296" t="s">
        <v>213</v>
      </c>
      <c r="H1296" t="s">
        <v>214</v>
      </c>
      <c r="I1296" t="s">
        <v>724</v>
      </c>
      <c r="J1296" t="s">
        <v>725</v>
      </c>
      <c r="K1296" t="s">
        <v>726</v>
      </c>
      <c r="L1296" t="s">
        <v>719</v>
      </c>
      <c r="M1296" t="s">
        <v>720</v>
      </c>
      <c r="N1296">
        <v>1</v>
      </c>
      <c r="O1296">
        <v>1</v>
      </c>
      <c r="P1296">
        <v>1</v>
      </c>
      <c r="Q1296">
        <v>1</v>
      </c>
      <c r="R1296">
        <v>1</v>
      </c>
      <c r="S1296">
        <v>1</v>
      </c>
      <c r="T1296">
        <v>0</v>
      </c>
      <c r="U1296">
        <v>0</v>
      </c>
      <c r="V1296">
        <v>0</v>
      </c>
      <c r="W1296" s="1">
        <v>17576184.899999999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17576184.899999999</v>
      </c>
      <c r="AF1296" s="17">
        <v>45901</v>
      </c>
      <c r="AG1296" s="17">
        <v>47727</v>
      </c>
      <c r="AH1296" s="1">
        <v>17576184.899999999</v>
      </c>
      <c r="AI1296" s="16">
        <f t="shared" si="80"/>
        <v>4.0904109589041093</v>
      </c>
      <c r="AJ1296" s="16">
        <f t="shared" si="82"/>
        <v>5.0027397260273974</v>
      </c>
      <c r="AK1296" s="19">
        <v>9.2499999999999999E-2</v>
      </c>
      <c r="AL1296" s="16">
        <f t="shared" si="81"/>
        <v>4.0904109589041093</v>
      </c>
      <c r="AM1296" s="16">
        <f t="shared" si="83"/>
        <v>5.0027397260273974</v>
      </c>
      <c r="AN1296" s="19">
        <v>9.2499999999999999E-2</v>
      </c>
      <c r="AO1296" t="s">
        <v>721</v>
      </c>
      <c r="AP1296" t="s">
        <v>722</v>
      </c>
      <c r="AQ1296" s="20">
        <v>46234</v>
      </c>
    </row>
    <row r="1297" spans="1:43" x14ac:dyDescent="0.3">
      <c r="A1297" t="s">
        <v>2941</v>
      </c>
      <c r="B1297" t="s">
        <v>2942</v>
      </c>
      <c r="C1297">
        <v>1</v>
      </c>
      <c r="D1297" t="s">
        <v>255</v>
      </c>
      <c r="E1297" t="s">
        <v>716</v>
      </c>
      <c r="F1297" t="s">
        <v>717</v>
      </c>
      <c r="G1297" t="s">
        <v>213</v>
      </c>
      <c r="H1297" t="s">
        <v>214</v>
      </c>
      <c r="I1297" t="s">
        <v>724</v>
      </c>
      <c r="J1297" t="s">
        <v>725</v>
      </c>
      <c r="K1297" t="s">
        <v>726</v>
      </c>
      <c r="L1297" t="s">
        <v>719</v>
      </c>
      <c r="M1297" t="s">
        <v>720</v>
      </c>
      <c r="N1297">
        <v>1</v>
      </c>
      <c r="O1297">
        <v>1</v>
      </c>
      <c r="P1297">
        <v>1</v>
      </c>
      <c r="Q1297">
        <v>1</v>
      </c>
      <c r="R1297">
        <v>1</v>
      </c>
      <c r="S1297">
        <v>1</v>
      </c>
      <c r="T1297">
        <v>0</v>
      </c>
      <c r="U1297">
        <v>0</v>
      </c>
      <c r="V1297">
        <v>0</v>
      </c>
      <c r="W1297" s="1">
        <v>3440557.08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3440557.08</v>
      </c>
      <c r="AF1297" s="17">
        <v>45901</v>
      </c>
      <c r="AG1297" s="17">
        <v>47727</v>
      </c>
      <c r="AH1297" s="1">
        <v>3440557.08</v>
      </c>
      <c r="AI1297" s="16">
        <f t="shared" si="80"/>
        <v>4.0904109589041093</v>
      </c>
      <c r="AJ1297" s="16">
        <f t="shared" si="82"/>
        <v>5.0027397260273974</v>
      </c>
      <c r="AK1297" s="19">
        <v>9.2499999999999999E-2</v>
      </c>
      <c r="AL1297" s="16">
        <f t="shared" si="81"/>
        <v>4.0904109589041093</v>
      </c>
      <c r="AM1297" s="16">
        <f t="shared" si="83"/>
        <v>5.0027397260273974</v>
      </c>
      <c r="AN1297" s="19">
        <v>9.2499999999999999E-2</v>
      </c>
      <c r="AO1297" t="s">
        <v>721</v>
      </c>
      <c r="AP1297" t="s">
        <v>722</v>
      </c>
      <c r="AQ1297" s="20">
        <v>46234</v>
      </c>
    </row>
    <row r="1298" spans="1:43" x14ac:dyDescent="0.3">
      <c r="A1298" t="s">
        <v>2943</v>
      </c>
      <c r="B1298" t="s">
        <v>2944</v>
      </c>
      <c r="C1298">
        <v>1</v>
      </c>
      <c r="D1298" t="s">
        <v>255</v>
      </c>
      <c r="E1298" t="s">
        <v>716</v>
      </c>
      <c r="F1298" t="s">
        <v>717</v>
      </c>
      <c r="G1298" t="s">
        <v>213</v>
      </c>
      <c r="H1298" t="s">
        <v>214</v>
      </c>
      <c r="I1298" t="s">
        <v>724</v>
      </c>
      <c r="J1298" t="s">
        <v>725</v>
      </c>
      <c r="K1298" t="s">
        <v>726</v>
      </c>
      <c r="L1298" t="s">
        <v>719</v>
      </c>
      <c r="M1298" t="s">
        <v>720</v>
      </c>
      <c r="N1298">
        <v>1</v>
      </c>
      <c r="O1298">
        <v>1</v>
      </c>
      <c r="P1298">
        <v>1</v>
      </c>
      <c r="Q1298">
        <v>1</v>
      </c>
      <c r="R1298">
        <v>1</v>
      </c>
      <c r="S1298">
        <v>1</v>
      </c>
      <c r="T1298">
        <v>0</v>
      </c>
      <c r="U1298">
        <v>0</v>
      </c>
      <c r="V1298">
        <v>0</v>
      </c>
      <c r="W1298" s="1">
        <v>716233.21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716233.21</v>
      </c>
      <c r="AF1298" s="17">
        <v>45835</v>
      </c>
      <c r="AG1298" s="17">
        <v>46931</v>
      </c>
      <c r="AH1298" s="1">
        <v>716233.21</v>
      </c>
      <c r="AI1298" s="16">
        <f t="shared" si="80"/>
        <v>1.9095890410958904</v>
      </c>
      <c r="AJ1298" s="16">
        <f t="shared" si="82"/>
        <v>3.0027397260273974</v>
      </c>
      <c r="AK1298" s="19">
        <v>8.7499999999999994E-2</v>
      </c>
      <c r="AL1298" s="16">
        <f t="shared" si="81"/>
        <v>1.9095890410958904</v>
      </c>
      <c r="AM1298" s="16">
        <f t="shared" si="83"/>
        <v>3.0027397260273974</v>
      </c>
      <c r="AN1298" s="19">
        <v>8.7499999999999994E-2</v>
      </c>
      <c r="AO1298" t="s">
        <v>721</v>
      </c>
      <c r="AP1298" t="s">
        <v>722</v>
      </c>
      <c r="AQ1298" s="20">
        <v>46234</v>
      </c>
    </row>
    <row r="1299" spans="1:43" x14ac:dyDescent="0.3">
      <c r="A1299" t="s">
        <v>2945</v>
      </c>
      <c r="B1299" t="s">
        <v>2946</v>
      </c>
      <c r="C1299">
        <v>1</v>
      </c>
      <c r="D1299" t="s">
        <v>255</v>
      </c>
      <c r="E1299" t="s">
        <v>716</v>
      </c>
      <c r="F1299" t="s">
        <v>717</v>
      </c>
      <c r="G1299" t="s">
        <v>213</v>
      </c>
      <c r="H1299" t="s">
        <v>214</v>
      </c>
      <c r="I1299" t="s">
        <v>724</v>
      </c>
      <c r="J1299" t="s">
        <v>725</v>
      </c>
      <c r="K1299" t="s">
        <v>726</v>
      </c>
      <c r="L1299" t="s">
        <v>719</v>
      </c>
      <c r="M1299" t="s">
        <v>720</v>
      </c>
      <c r="N1299">
        <v>1</v>
      </c>
      <c r="O1299">
        <v>1</v>
      </c>
      <c r="P1299">
        <v>1</v>
      </c>
      <c r="Q1299">
        <v>1</v>
      </c>
      <c r="R1299">
        <v>1</v>
      </c>
      <c r="S1299">
        <v>1</v>
      </c>
      <c r="T1299">
        <v>0</v>
      </c>
      <c r="U1299">
        <v>0</v>
      </c>
      <c r="V1299">
        <v>0</v>
      </c>
      <c r="W1299" s="1">
        <v>540243.37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540243.37</v>
      </c>
      <c r="AF1299" s="17">
        <v>45835</v>
      </c>
      <c r="AG1299" s="17">
        <v>46931</v>
      </c>
      <c r="AH1299" s="1">
        <v>540243.37</v>
      </c>
      <c r="AI1299" s="16">
        <f t="shared" si="80"/>
        <v>1.9095890410958904</v>
      </c>
      <c r="AJ1299" s="16">
        <f t="shared" si="82"/>
        <v>3.0027397260273974</v>
      </c>
      <c r="AK1299" s="19">
        <v>8.7499999999999994E-2</v>
      </c>
      <c r="AL1299" s="16">
        <f t="shared" si="81"/>
        <v>1.9095890410958904</v>
      </c>
      <c r="AM1299" s="16">
        <f t="shared" si="83"/>
        <v>3.0027397260273974</v>
      </c>
      <c r="AN1299" s="19">
        <v>8.7499999999999994E-2</v>
      </c>
      <c r="AO1299" t="s">
        <v>721</v>
      </c>
      <c r="AP1299" t="s">
        <v>722</v>
      </c>
      <c r="AQ1299" s="20">
        <v>46234</v>
      </c>
    </row>
    <row r="1300" spans="1:43" x14ac:dyDescent="0.3">
      <c r="A1300" t="s">
        <v>2947</v>
      </c>
      <c r="B1300" t="s">
        <v>2948</v>
      </c>
      <c r="C1300">
        <v>1</v>
      </c>
      <c r="D1300" t="s">
        <v>255</v>
      </c>
      <c r="E1300" t="s">
        <v>716</v>
      </c>
      <c r="F1300" t="s">
        <v>717</v>
      </c>
      <c r="G1300" t="s">
        <v>213</v>
      </c>
      <c r="H1300" t="s">
        <v>214</v>
      </c>
      <c r="I1300" t="s">
        <v>724</v>
      </c>
      <c r="J1300" t="s">
        <v>725</v>
      </c>
      <c r="K1300" t="s">
        <v>726</v>
      </c>
      <c r="L1300" t="s">
        <v>719</v>
      </c>
      <c r="M1300" t="s">
        <v>720</v>
      </c>
      <c r="N1300">
        <v>1</v>
      </c>
      <c r="O1300">
        <v>1</v>
      </c>
      <c r="P1300">
        <v>1</v>
      </c>
      <c r="Q1300">
        <v>1</v>
      </c>
      <c r="R1300">
        <v>1</v>
      </c>
      <c r="S1300">
        <v>1</v>
      </c>
      <c r="T1300">
        <v>0</v>
      </c>
      <c r="U1300">
        <v>0</v>
      </c>
      <c r="V1300">
        <v>0</v>
      </c>
      <c r="W1300" s="1">
        <v>1210520.1200000001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1210520.1200000001</v>
      </c>
      <c r="AF1300" s="17">
        <v>45835</v>
      </c>
      <c r="AG1300" s="17">
        <v>46931</v>
      </c>
      <c r="AH1300" s="1">
        <v>1210520.1200000001</v>
      </c>
      <c r="AI1300" s="16">
        <f t="shared" si="80"/>
        <v>1.9095890410958904</v>
      </c>
      <c r="AJ1300" s="16">
        <f t="shared" si="82"/>
        <v>3.0027397260273974</v>
      </c>
      <c r="AK1300" s="19">
        <v>8.7499999999999994E-2</v>
      </c>
      <c r="AL1300" s="16">
        <f t="shared" si="81"/>
        <v>1.9095890410958904</v>
      </c>
      <c r="AM1300" s="16">
        <f t="shared" si="83"/>
        <v>3.0027397260273974</v>
      </c>
      <c r="AN1300" s="19">
        <v>8.7499999999999994E-2</v>
      </c>
      <c r="AO1300" t="s">
        <v>721</v>
      </c>
      <c r="AP1300" t="s">
        <v>722</v>
      </c>
      <c r="AQ1300" s="20">
        <v>46234</v>
      </c>
    </row>
    <row r="1301" spans="1:43" x14ac:dyDescent="0.3">
      <c r="A1301" t="s">
        <v>2949</v>
      </c>
      <c r="B1301" t="s">
        <v>2950</v>
      </c>
      <c r="C1301">
        <v>1</v>
      </c>
      <c r="D1301" t="s">
        <v>255</v>
      </c>
      <c r="E1301" t="s">
        <v>716</v>
      </c>
      <c r="F1301" t="s">
        <v>717</v>
      </c>
      <c r="G1301" t="s">
        <v>213</v>
      </c>
      <c r="H1301" t="s">
        <v>214</v>
      </c>
      <c r="I1301" t="s">
        <v>724</v>
      </c>
      <c r="J1301" t="s">
        <v>725</v>
      </c>
      <c r="K1301" t="s">
        <v>726</v>
      </c>
      <c r="L1301" t="s">
        <v>719</v>
      </c>
      <c r="M1301" t="s">
        <v>720</v>
      </c>
      <c r="N1301">
        <v>1</v>
      </c>
      <c r="O1301">
        <v>1</v>
      </c>
      <c r="P1301">
        <v>1</v>
      </c>
      <c r="Q1301">
        <v>1</v>
      </c>
      <c r="R1301">
        <v>1</v>
      </c>
      <c r="S1301">
        <v>1</v>
      </c>
      <c r="T1301">
        <v>0</v>
      </c>
      <c r="U1301">
        <v>0</v>
      </c>
      <c r="V1301">
        <v>0</v>
      </c>
      <c r="W1301" s="1">
        <v>1492622.82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1492622.82</v>
      </c>
      <c r="AF1301" s="17">
        <v>45835</v>
      </c>
      <c r="AG1301" s="17">
        <v>46931</v>
      </c>
      <c r="AH1301" s="1">
        <v>1492622.82</v>
      </c>
      <c r="AI1301" s="16">
        <f t="shared" si="80"/>
        <v>1.9095890410958904</v>
      </c>
      <c r="AJ1301" s="16">
        <f t="shared" si="82"/>
        <v>3.0027397260273974</v>
      </c>
      <c r="AK1301" s="19">
        <v>8.7499999999999994E-2</v>
      </c>
      <c r="AL1301" s="16">
        <f t="shared" si="81"/>
        <v>1.9095890410958904</v>
      </c>
      <c r="AM1301" s="16">
        <f t="shared" si="83"/>
        <v>3.0027397260273974</v>
      </c>
      <c r="AN1301" s="19">
        <v>8.7499999999999994E-2</v>
      </c>
      <c r="AO1301" t="s">
        <v>721</v>
      </c>
      <c r="AP1301" t="s">
        <v>722</v>
      </c>
      <c r="AQ1301" s="20">
        <v>46234</v>
      </c>
    </row>
    <row r="1302" spans="1:43" x14ac:dyDescent="0.3">
      <c r="A1302" t="s">
        <v>2951</v>
      </c>
      <c r="B1302" t="s">
        <v>2952</v>
      </c>
      <c r="C1302">
        <v>1</v>
      </c>
      <c r="D1302" t="s">
        <v>255</v>
      </c>
      <c r="E1302" t="s">
        <v>716</v>
      </c>
      <c r="F1302" t="s">
        <v>717</v>
      </c>
      <c r="G1302" t="s">
        <v>213</v>
      </c>
      <c r="H1302" t="s">
        <v>214</v>
      </c>
      <c r="I1302" t="s">
        <v>724</v>
      </c>
      <c r="J1302" t="s">
        <v>725</v>
      </c>
      <c r="K1302" t="s">
        <v>726</v>
      </c>
      <c r="L1302" t="s">
        <v>719</v>
      </c>
      <c r="M1302" t="s">
        <v>720</v>
      </c>
      <c r="N1302">
        <v>1</v>
      </c>
      <c r="O1302">
        <v>1</v>
      </c>
      <c r="P1302">
        <v>1</v>
      </c>
      <c r="Q1302">
        <v>1</v>
      </c>
      <c r="R1302">
        <v>1</v>
      </c>
      <c r="S1302">
        <v>1</v>
      </c>
      <c r="T1302">
        <v>0</v>
      </c>
      <c r="U1302">
        <v>0</v>
      </c>
      <c r="V1302">
        <v>0</v>
      </c>
      <c r="W1302" s="1">
        <v>3000000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3000000</v>
      </c>
      <c r="AF1302" s="17">
        <v>45799</v>
      </c>
      <c r="AG1302" s="17">
        <v>46895</v>
      </c>
      <c r="AH1302" s="1">
        <v>3000000</v>
      </c>
      <c r="AI1302" s="16">
        <f t="shared" si="80"/>
        <v>1.810958904109589</v>
      </c>
      <c r="AJ1302" s="16">
        <f t="shared" si="82"/>
        <v>3.0027397260273974</v>
      </c>
      <c r="AK1302" s="19">
        <v>8.7499999999999994E-2</v>
      </c>
      <c r="AL1302" s="16">
        <f t="shared" si="81"/>
        <v>1.810958904109589</v>
      </c>
      <c r="AM1302" s="16">
        <f t="shared" si="83"/>
        <v>3.0027397260273974</v>
      </c>
      <c r="AN1302" s="19">
        <v>8.7499999999999994E-2</v>
      </c>
      <c r="AO1302" t="s">
        <v>721</v>
      </c>
      <c r="AP1302" t="s">
        <v>722</v>
      </c>
      <c r="AQ1302" s="20">
        <v>46234</v>
      </c>
    </row>
    <row r="1303" spans="1:43" x14ac:dyDescent="0.3">
      <c r="A1303" t="s">
        <v>2953</v>
      </c>
      <c r="B1303" t="s">
        <v>2954</v>
      </c>
      <c r="C1303">
        <v>1</v>
      </c>
      <c r="D1303" t="s">
        <v>255</v>
      </c>
      <c r="E1303" t="s">
        <v>716</v>
      </c>
      <c r="F1303" t="s">
        <v>717</v>
      </c>
      <c r="G1303" t="s">
        <v>213</v>
      </c>
      <c r="H1303" t="s">
        <v>214</v>
      </c>
      <c r="I1303" t="s">
        <v>724</v>
      </c>
      <c r="J1303" t="s">
        <v>725</v>
      </c>
      <c r="K1303" t="s">
        <v>726</v>
      </c>
      <c r="L1303" t="s">
        <v>719</v>
      </c>
      <c r="M1303" t="s">
        <v>720</v>
      </c>
      <c r="N1303">
        <v>1</v>
      </c>
      <c r="O1303">
        <v>1</v>
      </c>
      <c r="P1303">
        <v>1</v>
      </c>
      <c r="Q1303">
        <v>1</v>
      </c>
      <c r="R1303">
        <v>1</v>
      </c>
      <c r="S1303">
        <v>1</v>
      </c>
      <c r="T1303">
        <v>0</v>
      </c>
      <c r="U1303">
        <v>0</v>
      </c>
      <c r="V1303">
        <v>0</v>
      </c>
      <c r="W1303" s="1">
        <v>472904.55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472904.55</v>
      </c>
      <c r="AF1303" s="17">
        <v>45799</v>
      </c>
      <c r="AG1303" s="17">
        <v>47625</v>
      </c>
      <c r="AH1303" s="1">
        <v>472904.55</v>
      </c>
      <c r="AI1303" s="16">
        <f t="shared" si="80"/>
        <v>3.8109589041095893</v>
      </c>
      <c r="AJ1303" s="16">
        <f t="shared" si="82"/>
        <v>5.0027397260273974</v>
      </c>
      <c r="AK1303" s="19">
        <v>9.2499999999999999E-2</v>
      </c>
      <c r="AL1303" s="16">
        <f t="shared" si="81"/>
        <v>3.8109589041095893</v>
      </c>
      <c r="AM1303" s="16">
        <f t="shared" si="83"/>
        <v>5.0027397260273974</v>
      </c>
      <c r="AN1303" s="19">
        <v>9.2499999999999999E-2</v>
      </c>
      <c r="AO1303" t="s">
        <v>721</v>
      </c>
      <c r="AP1303" t="s">
        <v>722</v>
      </c>
      <c r="AQ1303" s="20">
        <v>46234</v>
      </c>
    </row>
    <row r="1304" spans="1:43" x14ac:dyDescent="0.3">
      <c r="A1304" t="s">
        <v>2955</v>
      </c>
      <c r="B1304" t="s">
        <v>2956</v>
      </c>
      <c r="C1304">
        <v>1</v>
      </c>
      <c r="D1304" t="s">
        <v>255</v>
      </c>
      <c r="E1304" t="s">
        <v>716</v>
      </c>
      <c r="F1304" t="s">
        <v>717</v>
      </c>
      <c r="G1304" t="s">
        <v>213</v>
      </c>
      <c r="H1304" t="s">
        <v>214</v>
      </c>
      <c r="I1304" t="s">
        <v>724</v>
      </c>
      <c r="J1304" t="s">
        <v>725</v>
      </c>
      <c r="K1304" t="s">
        <v>726</v>
      </c>
      <c r="L1304" t="s">
        <v>719</v>
      </c>
      <c r="M1304" t="s">
        <v>720</v>
      </c>
      <c r="N1304">
        <v>1</v>
      </c>
      <c r="O1304">
        <v>1</v>
      </c>
      <c r="P1304">
        <v>1</v>
      </c>
      <c r="Q1304">
        <v>1</v>
      </c>
      <c r="R1304">
        <v>1</v>
      </c>
      <c r="S1304">
        <v>1</v>
      </c>
      <c r="T1304">
        <v>0</v>
      </c>
      <c r="U1304">
        <v>0</v>
      </c>
      <c r="V1304">
        <v>0</v>
      </c>
      <c r="W1304" s="1">
        <v>535059.06999999995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535059.06999999995</v>
      </c>
      <c r="AF1304" s="17">
        <v>45799</v>
      </c>
      <c r="AG1304" s="17">
        <v>47625</v>
      </c>
      <c r="AH1304" s="1">
        <v>535059.06999999995</v>
      </c>
      <c r="AI1304" s="16">
        <f t="shared" si="80"/>
        <v>3.8109589041095893</v>
      </c>
      <c r="AJ1304" s="16">
        <f t="shared" si="82"/>
        <v>5.0027397260273974</v>
      </c>
      <c r="AK1304" s="19">
        <v>9.2499999999999999E-2</v>
      </c>
      <c r="AL1304" s="16">
        <f t="shared" si="81"/>
        <v>3.8109589041095893</v>
      </c>
      <c r="AM1304" s="16">
        <f t="shared" si="83"/>
        <v>5.0027397260273974</v>
      </c>
      <c r="AN1304" s="19">
        <v>9.2499999999999999E-2</v>
      </c>
      <c r="AO1304" t="s">
        <v>721</v>
      </c>
      <c r="AP1304" t="s">
        <v>722</v>
      </c>
      <c r="AQ1304" s="20">
        <v>46234</v>
      </c>
    </row>
    <row r="1305" spans="1:43" x14ac:dyDescent="0.3">
      <c r="A1305" t="s">
        <v>2957</v>
      </c>
      <c r="B1305" t="s">
        <v>2958</v>
      </c>
      <c r="C1305">
        <v>1</v>
      </c>
      <c r="D1305" t="s">
        <v>255</v>
      </c>
      <c r="E1305" t="s">
        <v>716</v>
      </c>
      <c r="F1305" t="s">
        <v>717</v>
      </c>
      <c r="G1305" t="s">
        <v>213</v>
      </c>
      <c r="H1305" t="s">
        <v>214</v>
      </c>
      <c r="I1305" t="s">
        <v>724</v>
      </c>
      <c r="J1305" t="s">
        <v>725</v>
      </c>
      <c r="K1305" t="s">
        <v>726</v>
      </c>
      <c r="L1305" t="s">
        <v>719</v>
      </c>
      <c r="M1305" t="s">
        <v>720</v>
      </c>
      <c r="N1305">
        <v>1</v>
      </c>
      <c r="O1305">
        <v>1</v>
      </c>
      <c r="P1305">
        <v>1</v>
      </c>
      <c r="Q1305">
        <v>1</v>
      </c>
      <c r="R1305">
        <v>1</v>
      </c>
      <c r="S1305">
        <v>1</v>
      </c>
      <c r="T1305">
        <v>0</v>
      </c>
      <c r="U1305">
        <v>0</v>
      </c>
      <c r="V1305">
        <v>0</v>
      </c>
      <c r="W1305" s="1">
        <v>1198888.56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1198888.56</v>
      </c>
      <c r="AF1305" s="17">
        <v>45799</v>
      </c>
      <c r="AG1305" s="17">
        <v>47625</v>
      </c>
      <c r="AH1305" s="1">
        <v>1198888.56</v>
      </c>
      <c r="AI1305" s="16">
        <f t="shared" si="80"/>
        <v>3.8109589041095893</v>
      </c>
      <c r="AJ1305" s="16">
        <f t="shared" si="82"/>
        <v>5.0027397260273974</v>
      </c>
      <c r="AK1305" s="19">
        <v>9.2499999999999999E-2</v>
      </c>
      <c r="AL1305" s="16">
        <f t="shared" si="81"/>
        <v>3.8109589041095893</v>
      </c>
      <c r="AM1305" s="16">
        <f t="shared" si="83"/>
        <v>5.0027397260273974</v>
      </c>
      <c r="AN1305" s="19">
        <v>9.2499999999999999E-2</v>
      </c>
      <c r="AO1305" t="s">
        <v>721</v>
      </c>
      <c r="AP1305" t="s">
        <v>722</v>
      </c>
      <c r="AQ1305" s="20">
        <v>46234</v>
      </c>
    </row>
    <row r="1306" spans="1:43" x14ac:dyDescent="0.3">
      <c r="A1306" t="s">
        <v>2959</v>
      </c>
      <c r="B1306" t="s">
        <v>2960</v>
      </c>
      <c r="C1306">
        <v>1</v>
      </c>
      <c r="D1306" t="s">
        <v>255</v>
      </c>
      <c r="E1306" t="s">
        <v>716</v>
      </c>
      <c r="F1306" t="s">
        <v>717</v>
      </c>
      <c r="G1306" t="s">
        <v>213</v>
      </c>
      <c r="H1306" t="s">
        <v>214</v>
      </c>
      <c r="I1306" t="s">
        <v>724</v>
      </c>
      <c r="J1306" t="s">
        <v>725</v>
      </c>
      <c r="K1306" t="s">
        <v>726</v>
      </c>
      <c r="L1306" t="s">
        <v>719</v>
      </c>
      <c r="M1306" t="s">
        <v>720</v>
      </c>
      <c r="N1306">
        <v>1</v>
      </c>
      <c r="O1306">
        <v>1</v>
      </c>
      <c r="P1306">
        <v>1</v>
      </c>
      <c r="Q1306">
        <v>1</v>
      </c>
      <c r="R1306">
        <v>1</v>
      </c>
      <c r="S1306">
        <v>1</v>
      </c>
      <c r="T1306">
        <v>0</v>
      </c>
      <c r="U1306">
        <v>0</v>
      </c>
      <c r="V1306">
        <v>0</v>
      </c>
      <c r="W1306" s="1">
        <v>3449321.43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3449321.43</v>
      </c>
      <c r="AF1306" s="17">
        <v>45799</v>
      </c>
      <c r="AG1306" s="17">
        <v>47625</v>
      </c>
      <c r="AH1306" s="1">
        <v>3449321.43</v>
      </c>
      <c r="AI1306" s="16">
        <f t="shared" si="80"/>
        <v>3.8109589041095893</v>
      </c>
      <c r="AJ1306" s="16">
        <f t="shared" si="82"/>
        <v>5.0027397260273974</v>
      </c>
      <c r="AK1306" s="19">
        <v>9.2499999999999999E-2</v>
      </c>
      <c r="AL1306" s="16">
        <f t="shared" si="81"/>
        <v>3.8109589041095893</v>
      </c>
      <c r="AM1306" s="16">
        <f t="shared" si="83"/>
        <v>5.0027397260273974</v>
      </c>
      <c r="AN1306" s="19">
        <v>9.2499999999999999E-2</v>
      </c>
      <c r="AO1306" t="s">
        <v>721</v>
      </c>
      <c r="AP1306" t="s">
        <v>722</v>
      </c>
      <c r="AQ1306" s="20">
        <v>46234</v>
      </c>
    </row>
    <row r="1307" spans="1:43" x14ac:dyDescent="0.3">
      <c r="A1307" t="s">
        <v>2961</v>
      </c>
      <c r="B1307" t="s">
        <v>2962</v>
      </c>
      <c r="C1307">
        <v>1</v>
      </c>
      <c r="D1307" t="s">
        <v>255</v>
      </c>
      <c r="E1307" t="s">
        <v>716</v>
      </c>
      <c r="F1307" t="s">
        <v>717</v>
      </c>
      <c r="G1307" t="s">
        <v>213</v>
      </c>
      <c r="H1307" t="s">
        <v>214</v>
      </c>
      <c r="I1307" t="s">
        <v>724</v>
      </c>
      <c r="J1307" t="s">
        <v>725</v>
      </c>
      <c r="K1307" t="s">
        <v>726</v>
      </c>
      <c r="L1307" t="s">
        <v>719</v>
      </c>
      <c r="M1307" t="s">
        <v>720</v>
      </c>
      <c r="N1307">
        <v>1</v>
      </c>
      <c r="O1307">
        <v>1</v>
      </c>
      <c r="P1307">
        <v>1</v>
      </c>
      <c r="Q1307">
        <v>1</v>
      </c>
      <c r="R1307">
        <v>1</v>
      </c>
      <c r="S1307">
        <v>1</v>
      </c>
      <c r="T1307">
        <v>0</v>
      </c>
      <c r="U1307">
        <v>0</v>
      </c>
      <c r="V1307">
        <v>0</v>
      </c>
      <c r="W1307" s="1">
        <v>15221765.65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15221765.65</v>
      </c>
      <c r="AF1307" s="17">
        <v>45903</v>
      </c>
      <c r="AG1307" s="17">
        <v>47729</v>
      </c>
      <c r="AH1307" s="1">
        <v>15221765.65</v>
      </c>
      <c r="AI1307" s="16">
        <f t="shared" si="80"/>
        <v>4.095890410958904</v>
      </c>
      <c r="AJ1307" s="16">
        <f t="shared" si="82"/>
        <v>5.0027397260273974</v>
      </c>
      <c r="AK1307" s="19">
        <v>9.2499999999999999E-2</v>
      </c>
      <c r="AL1307" s="16">
        <f t="shared" si="81"/>
        <v>4.095890410958904</v>
      </c>
      <c r="AM1307" s="16">
        <f t="shared" si="83"/>
        <v>5.0027397260273974</v>
      </c>
      <c r="AN1307" s="19">
        <v>9.2499999999999999E-2</v>
      </c>
      <c r="AO1307" t="s">
        <v>721</v>
      </c>
      <c r="AP1307" t="s">
        <v>722</v>
      </c>
      <c r="AQ1307" s="20">
        <v>46234</v>
      </c>
    </row>
    <row r="1308" spans="1:43" x14ac:dyDescent="0.3">
      <c r="A1308" t="s">
        <v>2963</v>
      </c>
      <c r="B1308" t="s">
        <v>2964</v>
      </c>
      <c r="C1308">
        <v>1</v>
      </c>
      <c r="D1308" t="s">
        <v>255</v>
      </c>
      <c r="E1308" t="s">
        <v>716</v>
      </c>
      <c r="F1308" t="s">
        <v>717</v>
      </c>
      <c r="G1308" t="s">
        <v>213</v>
      </c>
      <c r="H1308" t="s">
        <v>214</v>
      </c>
      <c r="I1308" t="s">
        <v>724</v>
      </c>
      <c r="J1308" t="s">
        <v>725</v>
      </c>
      <c r="K1308" t="s">
        <v>726</v>
      </c>
      <c r="L1308" t="s">
        <v>719</v>
      </c>
      <c r="M1308" t="s">
        <v>720</v>
      </c>
      <c r="N1308">
        <v>1</v>
      </c>
      <c r="O1308">
        <v>1</v>
      </c>
      <c r="P1308">
        <v>1</v>
      </c>
      <c r="Q1308">
        <v>1</v>
      </c>
      <c r="R1308">
        <v>1</v>
      </c>
      <c r="S1308">
        <v>1</v>
      </c>
      <c r="T1308">
        <v>0</v>
      </c>
      <c r="U1308">
        <v>0</v>
      </c>
      <c r="V1308">
        <v>0</v>
      </c>
      <c r="W1308" s="1">
        <v>4174788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4174788</v>
      </c>
      <c r="AF1308" s="17">
        <v>45835</v>
      </c>
      <c r="AG1308" s="17">
        <v>46931</v>
      </c>
      <c r="AH1308" s="1">
        <v>4174788</v>
      </c>
      <c r="AI1308" s="16">
        <f t="shared" si="80"/>
        <v>1.9095890410958904</v>
      </c>
      <c r="AJ1308" s="16">
        <f t="shared" si="82"/>
        <v>3.0027397260273974</v>
      </c>
      <c r="AK1308" s="19">
        <v>8.7499999999999994E-2</v>
      </c>
      <c r="AL1308" s="16">
        <f t="shared" si="81"/>
        <v>1.9095890410958904</v>
      </c>
      <c r="AM1308" s="16">
        <f t="shared" si="83"/>
        <v>3.0027397260273974</v>
      </c>
      <c r="AN1308" s="19">
        <v>8.7499999999999994E-2</v>
      </c>
      <c r="AO1308" t="s">
        <v>721</v>
      </c>
      <c r="AP1308" t="s">
        <v>722</v>
      </c>
      <c r="AQ1308" s="20">
        <v>46234</v>
      </c>
    </row>
    <row r="1309" spans="1:43" x14ac:dyDescent="0.3">
      <c r="A1309" t="s">
        <v>2965</v>
      </c>
      <c r="B1309" t="s">
        <v>2966</v>
      </c>
      <c r="C1309">
        <v>1</v>
      </c>
      <c r="D1309" t="s">
        <v>255</v>
      </c>
      <c r="E1309" t="s">
        <v>716</v>
      </c>
      <c r="F1309" t="s">
        <v>717</v>
      </c>
      <c r="G1309" t="s">
        <v>213</v>
      </c>
      <c r="H1309" t="s">
        <v>214</v>
      </c>
      <c r="I1309" t="s">
        <v>724</v>
      </c>
      <c r="J1309" t="s">
        <v>725</v>
      </c>
      <c r="K1309" t="s">
        <v>726</v>
      </c>
      <c r="L1309" t="s">
        <v>719</v>
      </c>
      <c r="M1309" t="s">
        <v>720</v>
      </c>
      <c r="N1309">
        <v>1</v>
      </c>
      <c r="O1309">
        <v>1</v>
      </c>
      <c r="P1309">
        <v>1</v>
      </c>
      <c r="Q1309">
        <v>1</v>
      </c>
      <c r="R1309">
        <v>1</v>
      </c>
      <c r="S1309">
        <v>1</v>
      </c>
      <c r="T1309">
        <v>0</v>
      </c>
      <c r="U1309">
        <v>0</v>
      </c>
      <c r="V1309">
        <v>0</v>
      </c>
      <c r="W1309" s="1">
        <v>3500000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3500000</v>
      </c>
      <c r="AF1309" s="17">
        <v>45898</v>
      </c>
      <c r="AG1309" s="17">
        <v>46263</v>
      </c>
      <c r="AH1309" s="1">
        <v>3500000</v>
      </c>
      <c r="AI1309" s="16">
        <f t="shared" si="80"/>
        <v>7.9452054794520555E-2</v>
      </c>
      <c r="AJ1309" s="16">
        <f t="shared" si="82"/>
        <v>1</v>
      </c>
      <c r="AK1309" s="19">
        <v>4.9000000000000002E-2</v>
      </c>
      <c r="AL1309" s="16">
        <f t="shared" si="81"/>
        <v>7.9452054794520555E-2</v>
      </c>
      <c r="AM1309" s="16">
        <f t="shared" si="83"/>
        <v>1</v>
      </c>
      <c r="AN1309" s="19">
        <v>4.9000000000000002E-2</v>
      </c>
      <c r="AO1309" t="s">
        <v>721</v>
      </c>
      <c r="AP1309" t="s">
        <v>722</v>
      </c>
      <c r="AQ1309" s="20">
        <v>46234</v>
      </c>
    </row>
    <row r="1310" spans="1:43" x14ac:dyDescent="0.3">
      <c r="A1310" t="s">
        <v>2967</v>
      </c>
      <c r="B1310" t="s">
        <v>2968</v>
      </c>
      <c r="C1310">
        <v>1</v>
      </c>
      <c r="D1310" t="s">
        <v>255</v>
      </c>
      <c r="E1310" t="s">
        <v>716</v>
      </c>
      <c r="F1310" t="s">
        <v>717</v>
      </c>
      <c r="G1310" t="s">
        <v>215</v>
      </c>
      <c r="H1310" t="s">
        <v>214</v>
      </c>
      <c r="I1310" t="s">
        <v>832</v>
      </c>
      <c r="J1310" t="s">
        <v>725</v>
      </c>
      <c r="K1310" t="s">
        <v>833</v>
      </c>
      <c r="L1310" t="s">
        <v>719</v>
      </c>
      <c r="M1310" t="s">
        <v>720</v>
      </c>
      <c r="N1310">
        <v>1</v>
      </c>
      <c r="O1310">
        <v>1</v>
      </c>
      <c r="P1310">
        <v>1</v>
      </c>
      <c r="Q1310">
        <v>1</v>
      </c>
      <c r="R1310">
        <v>1</v>
      </c>
      <c r="S1310">
        <v>1</v>
      </c>
      <c r="T1310">
        <v>0</v>
      </c>
      <c r="U1310">
        <v>0</v>
      </c>
      <c r="V1310">
        <v>0</v>
      </c>
      <c r="W1310" s="1">
        <v>191455</v>
      </c>
      <c r="X1310" s="1">
        <v>0</v>
      </c>
      <c r="Y1310" s="1">
        <v>0</v>
      </c>
      <c r="Z1310" s="1">
        <v>650.95000000000005</v>
      </c>
      <c r="AA1310" s="1">
        <v>0</v>
      </c>
      <c r="AB1310" s="1">
        <v>0</v>
      </c>
      <c r="AC1310" s="1">
        <v>0</v>
      </c>
      <c r="AD1310" s="1">
        <v>0</v>
      </c>
      <c r="AE1310" s="1">
        <v>191455</v>
      </c>
      <c r="AF1310" s="17">
        <v>45905</v>
      </c>
      <c r="AG1310" s="17">
        <v>46270</v>
      </c>
      <c r="AH1310" s="1">
        <v>191455</v>
      </c>
      <c r="AI1310" s="16">
        <f t="shared" si="80"/>
        <v>9.8630136986301367E-2</v>
      </c>
      <c r="AJ1310" s="16">
        <f t="shared" si="82"/>
        <v>1</v>
      </c>
      <c r="AK1310" s="19">
        <v>4.0800000000000003E-2</v>
      </c>
      <c r="AL1310" s="16">
        <f t="shared" si="81"/>
        <v>9.8630136986301367E-2</v>
      </c>
      <c r="AM1310" s="16">
        <f t="shared" si="83"/>
        <v>1</v>
      </c>
      <c r="AN1310" s="19">
        <v>4.0800000000000003E-2</v>
      </c>
      <c r="AO1310" t="s">
        <v>721</v>
      </c>
      <c r="AP1310" t="s">
        <v>722</v>
      </c>
      <c r="AQ1310" s="20">
        <v>46234</v>
      </c>
    </row>
    <row r="1311" spans="1:43" x14ac:dyDescent="0.3">
      <c r="A1311" t="s">
        <v>2969</v>
      </c>
      <c r="B1311" t="s">
        <v>2968</v>
      </c>
      <c r="C1311">
        <v>10</v>
      </c>
      <c r="D1311" t="s">
        <v>255</v>
      </c>
      <c r="E1311" t="s">
        <v>716</v>
      </c>
      <c r="F1311" t="s">
        <v>717</v>
      </c>
      <c r="G1311" t="s">
        <v>215</v>
      </c>
      <c r="H1311" t="s">
        <v>214</v>
      </c>
      <c r="I1311" t="s">
        <v>832</v>
      </c>
      <c r="J1311" t="s">
        <v>725</v>
      </c>
      <c r="K1311" t="s">
        <v>833</v>
      </c>
      <c r="L1311" t="s">
        <v>719</v>
      </c>
      <c r="M1311" t="s">
        <v>720</v>
      </c>
      <c r="N1311">
        <v>1</v>
      </c>
      <c r="O1311">
        <v>1</v>
      </c>
      <c r="P1311">
        <v>1</v>
      </c>
      <c r="Q1311">
        <v>1</v>
      </c>
      <c r="R1311">
        <v>1</v>
      </c>
      <c r="S1311">
        <v>1</v>
      </c>
      <c r="T1311">
        <v>0</v>
      </c>
      <c r="U1311">
        <v>0</v>
      </c>
      <c r="V1311">
        <v>0</v>
      </c>
      <c r="W1311" s="1">
        <v>17110</v>
      </c>
      <c r="X1311" s="1">
        <v>0</v>
      </c>
      <c r="Y1311" s="1">
        <v>0</v>
      </c>
      <c r="Z1311" s="1">
        <v>115.92</v>
      </c>
      <c r="AA1311" s="1">
        <v>0</v>
      </c>
      <c r="AB1311" s="1">
        <v>0</v>
      </c>
      <c r="AC1311" s="1">
        <v>0</v>
      </c>
      <c r="AD1311" s="1">
        <v>0</v>
      </c>
      <c r="AE1311" s="1">
        <v>17110</v>
      </c>
      <c r="AF1311" s="17">
        <v>45905</v>
      </c>
      <c r="AG1311" s="17">
        <v>49557</v>
      </c>
      <c r="AH1311" s="1">
        <v>17110</v>
      </c>
      <c r="AI1311" s="16">
        <f t="shared" si="80"/>
        <v>9.1041095890410961</v>
      </c>
      <c r="AJ1311" s="16">
        <f t="shared" si="82"/>
        <v>10.005479452054795</v>
      </c>
      <c r="AK1311" s="19">
        <v>8.1299999999999997E-2</v>
      </c>
      <c r="AL1311" s="16">
        <f t="shared" si="81"/>
        <v>9.1041095890410961</v>
      </c>
      <c r="AM1311" s="16">
        <f t="shared" si="83"/>
        <v>10.005479452054795</v>
      </c>
      <c r="AN1311" s="19">
        <v>8.1299999999999997E-2</v>
      </c>
      <c r="AO1311" t="s">
        <v>721</v>
      </c>
      <c r="AP1311" t="s">
        <v>722</v>
      </c>
      <c r="AQ1311" s="20">
        <v>46234</v>
      </c>
    </row>
    <row r="1312" spans="1:43" x14ac:dyDescent="0.3">
      <c r="A1312" t="s">
        <v>2970</v>
      </c>
      <c r="B1312" t="s">
        <v>2968</v>
      </c>
      <c r="C1312">
        <v>2</v>
      </c>
      <c r="D1312" t="s">
        <v>255</v>
      </c>
      <c r="E1312" t="s">
        <v>716</v>
      </c>
      <c r="F1312" t="s">
        <v>717</v>
      </c>
      <c r="G1312" t="s">
        <v>215</v>
      </c>
      <c r="H1312" t="s">
        <v>214</v>
      </c>
      <c r="I1312" t="s">
        <v>832</v>
      </c>
      <c r="J1312" t="s">
        <v>725</v>
      </c>
      <c r="K1312" t="s">
        <v>833</v>
      </c>
      <c r="L1312" t="s">
        <v>719</v>
      </c>
      <c r="M1312" t="s">
        <v>720</v>
      </c>
      <c r="N1312">
        <v>1</v>
      </c>
      <c r="O1312">
        <v>1</v>
      </c>
      <c r="P1312">
        <v>1</v>
      </c>
      <c r="Q1312">
        <v>1</v>
      </c>
      <c r="R1312">
        <v>1</v>
      </c>
      <c r="S1312">
        <v>1</v>
      </c>
      <c r="T1312">
        <v>0</v>
      </c>
      <c r="U1312">
        <v>0</v>
      </c>
      <c r="V1312">
        <v>0</v>
      </c>
      <c r="W1312" s="1">
        <v>577757.5</v>
      </c>
      <c r="X1312" s="1">
        <v>0</v>
      </c>
      <c r="Y1312" s="1">
        <v>0</v>
      </c>
      <c r="Z1312" s="1">
        <v>2479.54</v>
      </c>
      <c r="AA1312" s="1">
        <v>0</v>
      </c>
      <c r="AB1312" s="1">
        <v>0</v>
      </c>
      <c r="AC1312" s="1">
        <v>0</v>
      </c>
      <c r="AD1312" s="1">
        <v>0</v>
      </c>
      <c r="AE1312" s="1">
        <v>577757.5</v>
      </c>
      <c r="AF1312" s="17">
        <v>45905</v>
      </c>
      <c r="AG1312" s="17">
        <v>46635</v>
      </c>
      <c r="AH1312" s="1">
        <v>577757.5</v>
      </c>
      <c r="AI1312" s="16">
        <f t="shared" si="80"/>
        <v>1.0986301369863014</v>
      </c>
      <c r="AJ1312" s="16">
        <f t="shared" si="82"/>
        <v>2</v>
      </c>
      <c r="AK1312" s="19">
        <v>5.1499999999999997E-2</v>
      </c>
      <c r="AL1312" s="16">
        <f t="shared" si="81"/>
        <v>1.0986301369863014</v>
      </c>
      <c r="AM1312" s="16">
        <f t="shared" si="83"/>
        <v>2</v>
      </c>
      <c r="AN1312" s="19">
        <v>5.1499999999999997E-2</v>
      </c>
      <c r="AO1312" t="s">
        <v>721</v>
      </c>
      <c r="AP1312" t="s">
        <v>722</v>
      </c>
      <c r="AQ1312" s="20">
        <v>46234</v>
      </c>
    </row>
    <row r="1313" spans="1:43" x14ac:dyDescent="0.3">
      <c r="A1313" t="s">
        <v>2971</v>
      </c>
      <c r="B1313" t="s">
        <v>2968</v>
      </c>
      <c r="C1313">
        <v>3</v>
      </c>
      <c r="D1313" t="s">
        <v>255</v>
      </c>
      <c r="E1313" t="s">
        <v>716</v>
      </c>
      <c r="F1313" t="s">
        <v>717</v>
      </c>
      <c r="G1313" t="s">
        <v>215</v>
      </c>
      <c r="H1313" t="s">
        <v>214</v>
      </c>
      <c r="I1313" t="s">
        <v>832</v>
      </c>
      <c r="J1313" t="s">
        <v>725</v>
      </c>
      <c r="K1313" t="s">
        <v>833</v>
      </c>
      <c r="L1313" t="s">
        <v>719</v>
      </c>
      <c r="M1313" t="s">
        <v>720</v>
      </c>
      <c r="N1313">
        <v>1</v>
      </c>
      <c r="O1313">
        <v>1</v>
      </c>
      <c r="P1313">
        <v>1</v>
      </c>
      <c r="Q1313">
        <v>1</v>
      </c>
      <c r="R1313">
        <v>1</v>
      </c>
      <c r="S1313">
        <v>1</v>
      </c>
      <c r="T1313">
        <v>0</v>
      </c>
      <c r="U1313">
        <v>0</v>
      </c>
      <c r="V1313">
        <v>0</v>
      </c>
      <c r="W1313" s="1">
        <v>497960</v>
      </c>
      <c r="X1313" s="1">
        <v>0</v>
      </c>
      <c r="Y1313" s="1">
        <v>0</v>
      </c>
      <c r="Z1313" s="1">
        <v>2618.44</v>
      </c>
      <c r="AA1313" s="1">
        <v>0</v>
      </c>
      <c r="AB1313" s="1">
        <v>0</v>
      </c>
      <c r="AC1313" s="1">
        <v>0</v>
      </c>
      <c r="AD1313" s="1">
        <v>0</v>
      </c>
      <c r="AE1313" s="1">
        <v>497960</v>
      </c>
      <c r="AF1313" s="17">
        <v>45905</v>
      </c>
      <c r="AG1313" s="17">
        <v>47001</v>
      </c>
      <c r="AH1313" s="1">
        <v>497960</v>
      </c>
      <c r="AI1313" s="16">
        <f t="shared" si="80"/>
        <v>2.1013698630136988</v>
      </c>
      <c r="AJ1313" s="16">
        <f t="shared" si="82"/>
        <v>3.0027397260273974</v>
      </c>
      <c r="AK1313" s="19">
        <v>6.3100000000000003E-2</v>
      </c>
      <c r="AL1313" s="16">
        <f t="shared" si="81"/>
        <v>2.1013698630136988</v>
      </c>
      <c r="AM1313" s="16">
        <f t="shared" si="83"/>
        <v>3.0027397260273974</v>
      </c>
      <c r="AN1313" s="19">
        <v>6.3100000000000003E-2</v>
      </c>
      <c r="AO1313" t="s">
        <v>721</v>
      </c>
      <c r="AP1313" t="s">
        <v>722</v>
      </c>
      <c r="AQ1313" s="20">
        <v>46234</v>
      </c>
    </row>
    <row r="1314" spans="1:43" x14ac:dyDescent="0.3">
      <c r="A1314" t="s">
        <v>2972</v>
      </c>
      <c r="B1314" t="s">
        <v>2968</v>
      </c>
      <c r="C1314">
        <v>4</v>
      </c>
      <c r="D1314" t="s">
        <v>255</v>
      </c>
      <c r="E1314" t="s">
        <v>716</v>
      </c>
      <c r="F1314" t="s">
        <v>717</v>
      </c>
      <c r="G1314" t="s">
        <v>215</v>
      </c>
      <c r="H1314" t="s">
        <v>214</v>
      </c>
      <c r="I1314" t="s">
        <v>832</v>
      </c>
      <c r="J1314" t="s">
        <v>725</v>
      </c>
      <c r="K1314" t="s">
        <v>833</v>
      </c>
      <c r="L1314" t="s">
        <v>719</v>
      </c>
      <c r="M1314" t="s">
        <v>720</v>
      </c>
      <c r="N1314">
        <v>1</v>
      </c>
      <c r="O1314">
        <v>1</v>
      </c>
      <c r="P1314">
        <v>1</v>
      </c>
      <c r="Q1314">
        <v>1</v>
      </c>
      <c r="R1314">
        <v>1</v>
      </c>
      <c r="S1314">
        <v>1</v>
      </c>
      <c r="T1314">
        <v>0</v>
      </c>
      <c r="U1314">
        <v>0</v>
      </c>
      <c r="V1314">
        <v>0</v>
      </c>
      <c r="W1314" s="1">
        <v>463002.5</v>
      </c>
      <c r="X1314" s="1">
        <v>0</v>
      </c>
      <c r="Y1314" s="1">
        <v>0</v>
      </c>
      <c r="Z1314" s="1">
        <v>2631.4</v>
      </c>
      <c r="AA1314" s="1">
        <v>0</v>
      </c>
      <c r="AB1314" s="1">
        <v>0</v>
      </c>
      <c r="AC1314" s="1">
        <v>0</v>
      </c>
      <c r="AD1314" s="1">
        <v>0</v>
      </c>
      <c r="AE1314" s="1">
        <v>463002.5</v>
      </c>
      <c r="AF1314" s="17">
        <v>45905</v>
      </c>
      <c r="AG1314" s="17">
        <v>47366</v>
      </c>
      <c r="AH1314" s="1">
        <v>463002.5</v>
      </c>
      <c r="AI1314" s="16">
        <f t="shared" si="80"/>
        <v>3.1013698630136988</v>
      </c>
      <c r="AJ1314" s="16">
        <f t="shared" si="82"/>
        <v>4.0027397260273974</v>
      </c>
      <c r="AK1314" s="19">
        <v>6.8199999999999997E-2</v>
      </c>
      <c r="AL1314" s="16">
        <f t="shared" si="81"/>
        <v>3.1013698630136988</v>
      </c>
      <c r="AM1314" s="16">
        <f t="shared" si="83"/>
        <v>4.0027397260273974</v>
      </c>
      <c r="AN1314" s="19">
        <v>6.8199999999999997E-2</v>
      </c>
      <c r="AO1314" t="s">
        <v>721</v>
      </c>
      <c r="AP1314" t="s">
        <v>722</v>
      </c>
      <c r="AQ1314" s="20">
        <v>46234</v>
      </c>
    </row>
    <row r="1315" spans="1:43" x14ac:dyDescent="0.3">
      <c r="A1315" t="s">
        <v>2973</v>
      </c>
      <c r="B1315" t="s">
        <v>2968</v>
      </c>
      <c r="C1315">
        <v>5</v>
      </c>
      <c r="D1315" t="s">
        <v>255</v>
      </c>
      <c r="E1315" t="s">
        <v>716</v>
      </c>
      <c r="F1315" t="s">
        <v>717</v>
      </c>
      <c r="G1315" t="s">
        <v>215</v>
      </c>
      <c r="H1315" t="s">
        <v>214</v>
      </c>
      <c r="I1315" t="s">
        <v>832</v>
      </c>
      <c r="J1315" t="s">
        <v>725</v>
      </c>
      <c r="K1315" t="s">
        <v>833</v>
      </c>
      <c r="L1315" t="s">
        <v>719</v>
      </c>
      <c r="M1315" t="s">
        <v>720</v>
      </c>
      <c r="N1315">
        <v>1</v>
      </c>
      <c r="O1315">
        <v>1</v>
      </c>
      <c r="P1315">
        <v>1</v>
      </c>
      <c r="Q1315">
        <v>1</v>
      </c>
      <c r="R1315">
        <v>1</v>
      </c>
      <c r="S1315">
        <v>1</v>
      </c>
      <c r="T1315">
        <v>0</v>
      </c>
      <c r="U1315">
        <v>0</v>
      </c>
      <c r="V1315">
        <v>0</v>
      </c>
      <c r="W1315" s="1">
        <v>1276907.5</v>
      </c>
      <c r="X1315" s="1">
        <v>0</v>
      </c>
      <c r="Y1315" s="1">
        <v>0</v>
      </c>
      <c r="Z1315" s="1">
        <v>7586.96</v>
      </c>
      <c r="AA1315" s="1">
        <v>0</v>
      </c>
      <c r="AB1315" s="1">
        <v>0</v>
      </c>
      <c r="AC1315" s="1">
        <v>0</v>
      </c>
      <c r="AD1315" s="1">
        <v>0</v>
      </c>
      <c r="AE1315" s="1">
        <v>1276907.5</v>
      </c>
      <c r="AF1315" s="17">
        <v>45905</v>
      </c>
      <c r="AG1315" s="17">
        <v>47731</v>
      </c>
      <c r="AH1315" s="1">
        <v>1276907.5</v>
      </c>
      <c r="AI1315" s="16">
        <f t="shared" si="80"/>
        <v>4.1013698630136988</v>
      </c>
      <c r="AJ1315" s="16">
        <f t="shared" si="82"/>
        <v>5.0027397260273974</v>
      </c>
      <c r="AK1315" s="19">
        <v>7.1300000000000002E-2</v>
      </c>
      <c r="AL1315" s="16">
        <f t="shared" si="81"/>
        <v>4.1013698630136988</v>
      </c>
      <c r="AM1315" s="16">
        <f t="shared" si="83"/>
        <v>5.0027397260273974</v>
      </c>
      <c r="AN1315" s="19">
        <v>7.1300000000000002E-2</v>
      </c>
      <c r="AO1315" t="s">
        <v>721</v>
      </c>
      <c r="AP1315" t="s">
        <v>722</v>
      </c>
      <c r="AQ1315" s="20">
        <v>46234</v>
      </c>
    </row>
    <row r="1316" spans="1:43" x14ac:dyDescent="0.3">
      <c r="A1316" t="s">
        <v>2974</v>
      </c>
      <c r="B1316" t="s">
        <v>2968</v>
      </c>
      <c r="C1316">
        <v>6</v>
      </c>
      <c r="D1316" t="s">
        <v>255</v>
      </c>
      <c r="E1316" t="s">
        <v>716</v>
      </c>
      <c r="F1316" t="s">
        <v>717</v>
      </c>
      <c r="G1316" t="s">
        <v>215</v>
      </c>
      <c r="H1316" t="s">
        <v>214</v>
      </c>
      <c r="I1316" t="s">
        <v>832</v>
      </c>
      <c r="J1316" t="s">
        <v>725</v>
      </c>
      <c r="K1316" t="s">
        <v>833</v>
      </c>
      <c r="L1316" t="s">
        <v>719</v>
      </c>
      <c r="M1316" t="s">
        <v>720</v>
      </c>
      <c r="N1316">
        <v>1</v>
      </c>
      <c r="O1316">
        <v>1</v>
      </c>
      <c r="P1316">
        <v>1</v>
      </c>
      <c r="Q1316">
        <v>1</v>
      </c>
      <c r="R1316">
        <v>1</v>
      </c>
      <c r="S1316">
        <v>1</v>
      </c>
      <c r="T1316">
        <v>0</v>
      </c>
      <c r="U1316">
        <v>0</v>
      </c>
      <c r="V1316">
        <v>0</v>
      </c>
      <c r="W1316" s="1">
        <v>1866022.5</v>
      </c>
      <c r="X1316" s="1">
        <v>0</v>
      </c>
      <c r="Y1316" s="1">
        <v>0</v>
      </c>
      <c r="Z1316" s="1">
        <v>11429.39</v>
      </c>
      <c r="AA1316" s="1">
        <v>0</v>
      </c>
      <c r="AB1316" s="1">
        <v>0</v>
      </c>
      <c r="AC1316" s="1">
        <v>0</v>
      </c>
      <c r="AD1316" s="1">
        <v>0</v>
      </c>
      <c r="AE1316" s="1">
        <v>1866022.5</v>
      </c>
      <c r="AF1316" s="17">
        <v>45905</v>
      </c>
      <c r="AG1316" s="17">
        <v>48096</v>
      </c>
      <c r="AH1316" s="1">
        <v>1866022.5</v>
      </c>
      <c r="AI1316" s="16">
        <f t="shared" si="80"/>
        <v>5.1013698630136988</v>
      </c>
      <c r="AJ1316" s="16">
        <f t="shared" si="82"/>
        <v>6.0027397260273974</v>
      </c>
      <c r="AK1316" s="19">
        <v>7.3499999999999996E-2</v>
      </c>
      <c r="AL1316" s="16">
        <f t="shared" si="81"/>
        <v>5.1013698630136988</v>
      </c>
      <c r="AM1316" s="16">
        <f t="shared" si="83"/>
        <v>6.0027397260273974</v>
      </c>
      <c r="AN1316" s="19">
        <v>7.3499999999999996E-2</v>
      </c>
      <c r="AO1316" t="s">
        <v>721</v>
      </c>
      <c r="AP1316" t="s">
        <v>722</v>
      </c>
      <c r="AQ1316" s="20">
        <v>46234</v>
      </c>
    </row>
    <row r="1317" spans="1:43" x14ac:dyDescent="0.3">
      <c r="A1317" t="s">
        <v>2975</v>
      </c>
      <c r="B1317" t="s">
        <v>2968</v>
      </c>
      <c r="C1317">
        <v>7</v>
      </c>
      <c r="D1317" t="s">
        <v>255</v>
      </c>
      <c r="E1317" t="s">
        <v>716</v>
      </c>
      <c r="F1317" t="s">
        <v>717</v>
      </c>
      <c r="G1317" t="s">
        <v>215</v>
      </c>
      <c r="H1317" t="s">
        <v>214</v>
      </c>
      <c r="I1317" t="s">
        <v>832</v>
      </c>
      <c r="J1317" t="s">
        <v>725</v>
      </c>
      <c r="K1317" t="s">
        <v>833</v>
      </c>
      <c r="L1317" t="s">
        <v>719</v>
      </c>
      <c r="M1317" t="s">
        <v>720</v>
      </c>
      <c r="N1317">
        <v>1</v>
      </c>
      <c r="O1317">
        <v>1</v>
      </c>
      <c r="P1317">
        <v>1</v>
      </c>
      <c r="Q1317">
        <v>1</v>
      </c>
      <c r="R1317">
        <v>1</v>
      </c>
      <c r="S1317">
        <v>1</v>
      </c>
      <c r="T1317">
        <v>0</v>
      </c>
      <c r="U1317">
        <v>0</v>
      </c>
      <c r="V1317">
        <v>0</v>
      </c>
      <c r="W1317" s="1">
        <v>3800042.5</v>
      </c>
      <c r="X1317" s="1">
        <v>0</v>
      </c>
      <c r="Y1317" s="1">
        <v>0</v>
      </c>
      <c r="Z1317" s="1">
        <v>23876.93</v>
      </c>
      <c r="AA1317" s="1">
        <v>0</v>
      </c>
      <c r="AB1317" s="1">
        <v>0</v>
      </c>
      <c r="AC1317" s="1">
        <v>0</v>
      </c>
      <c r="AD1317" s="1">
        <v>0</v>
      </c>
      <c r="AE1317" s="1">
        <v>3800042.5</v>
      </c>
      <c r="AF1317" s="17">
        <v>45905</v>
      </c>
      <c r="AG1317" s="17">
        <v>48462</v>
      </c>
      <c r="AH1317" s="1">
        <v>3800042.5</v>
      </c>
      <c r="AI1317" s="16">
        <f t="shared" si="80"/>
        <v>6.1041095890410961</v>
      </c>
      <c r="AJ1317" s="16">
        <f t="shared" si="82"/>
        <v>7.0054794520547947</v>
      </c>
      <c r="AK1317" s="19">
        <v>7.5399999999999995E-2</v>
      </c>
      <c r="AL1317" s="16">
        <f t="shared" si="81"/>
        <v>6.1041095890410961</v>
      </c>
      <c r="AM1317" s="16">
        <f t="shared" si="83"/>
        <v>7.0054794520547947</v>
      </c>
      <c r="AN1317" s="19">
        <v>7.5399999999999995E-2</v>
      </c>
      <c r="AO1317" t="s">
        <v>721</v>
      </c>
      <c r="AP1317" t="s">
        <v>722</v>
      </c>
      <c r="AQ1317" s="20">
        <v>46234</v>
      </c>
    </row>
    <row r="1318" spans="1:43" x14ac:dyDescent="0.3">
      <c r="A1318" t="s">
        <v>2976</v>
      </c>
      <c r="B1318" t="s">
        <v>2968</v>
      </c>
      <c r="C1318">
        <v>8</v>
      </c>
      <c r="D1318" t="s">
        <v>255</v>
      </c>
      <c r="E1318" t="s">
        <v>716</v>
      </c>
      <c r="F1318" t="s">
        <v>717</v>
      </c>
      <c r="G1318" t="s">
        <v>215</v>
      </c>
      <c r="H1318" t="s">
        <v>214</v>
      </c>
      <c r="I1318" t="s">
        <v>832</v>
      </c>
      <c r="J1318" t="s">
        <v>725</v>
      </c>
      <c r="K1318" t="s">
        <v>833</v>
      </c>
      <c r="L1318" t="s">
        <v>719</v>
      </c>
      <c r="M1318" t="s">
        <v>720</v>
      </c>
      <c r="N1318">
        <v>1</v>
      </c>
      <c r="O1318">
        <v>1</v>
      </c>
      <c r="P1318">
        <v>1</v>
      </c>
      <c r="Q1318">
        <v>1</v>
      </c>
      <c r="R1318">
        <v>1</v>
      </c>
      <c r="S1318">
        <v>1</v>
      </c>
      <c r="T1318">
        <v>0</v>
      </c>
      <c r="U1318">
        <v>0</v>
      </c>
      <c r="V1318">
        <v>0</v>
      </c>
      <c r="W1318" s="1">
        <v>459757.5</v>
      </c>
      <c r="X1318" s="1">
        <v>0</v>
      </c>
      <c r="Y1318" s="1">
        <v>0</v>
      </c>
      <c r="Z1318" s="1">
        <v>2957.77</v>
      </c>
      <c r="AA1318" s="1">
        <v>0</v>
      </c>
      <c r="AB1318" s="1">
        <v>0</v>
      </c>
      <c r="AC1318" s="1">
        <v>0</v>
      </c>
      <c r="AD1318" s="1">
        <v>0</v>
      </c>
      <c r="AE1318" s="1">
        <v>459757.5</v>
      </c>
      <c r="AF1318" s="17">
        <v>45905</v>
      </c>
      <c r="AG1318" s="17">
        <v>48827</v>
      </c>
      <c r="AH1318" s="1">
        <v>459757.5</v>
      </c>
      <c r="AI1318" s="16">
        <f t="shared" si="80"/>
        <v>7.1041095890410961</v>
      </c>
      <c r="AJ1318" s="16">
        <f t="shared" si="82"/>
        <v>8.0054794520547947</v>
      </c>
      <c r="AK1318" s="19">
        <v>7.7200000000000005E-2</v>
      </c>
      <c r="AL1318" s="16">
        <f t="shared" si="81"/>
        <v>7.1041095890410961</v>
      </c>
      <c r="AM1318" s="16">
        <f t="shared" si="83"/>
        <v>8.0054794520547947</v>
      </c>
      <c r="AN1318" s="19">
        <v>7.7200000000000005E-2</v>
      </c>
      <c r="AO1318" t="s">
        <v>721</v>
      </c>
      <c r="AP1318" t="s">
        <v>722</v>
      </c>
      <c r="AQ1318" s="20">
        <v>46234</v>
      </c>
    </row>
    <row r="1319" spans="1:43" x14ac:dyDescent="0.3">
      <c r="A1319" t="s">
        <v>2977</v>
      </c>
      <c r="B1319" t="s">
        <v>2968</v>
      </c>
      <c r="C1319">
        <v>9</v>
      </c>
      <c r="D1319" t="s">
        <v>255</v>
      </c>
      <c r="E1319" t="s">
        <v>716</v>
      </c>
      <c r="F1319" t="s">
        <v>717</v>
      </c>
      <c r="G1319" t="s">
        <v>215</v>
      </c>
      <c r="H1319" t="s">
        <v>214</v>
      </c>
      <c r="I1319" t="s">
        <v>832</v>
      </c>
      <c r="J1319" t="s">
        <v>725</v>
      </c>
      <c r="K1319" t="s">
        <v>833</v>
      </c>
      <c r="L1319" t="s">
        <v>719</v>
      </c>
      <c r="M1319" t="s">
        <v>720</v>
      </c>
      <c r="N1319">
        <v>1</v>
      </c>
      <c r="O1319">
        <v>1</v>
      </c>
      <c r="P1319">
        <v>1</v>
      </c>
      <c r="Q1319">
        <v>1</v>
      </c>
      <c r="R1319">
        <v>1</v>
      </c>
      <c r="S1319">
        <v>1</v>
      </c>
      <c r="T1319">
        <v>0</v>
      </c>
      <c r="U1319">
        <v>0</v>
      </c>
      <c r="V1319">
        <v>0</v>
      </c>
      <c r="W1319" s="1">
        <v>106200</v>
      </c>
      <c r="X1319" s="1">
        <v>0</v>
      </c>
      <c r="Y1319" s="1">
        <v>0</v>
      </c>
      <c r="Z1319" s="1">
        <v>701.8</v>
      </c>
      <c r="AA1319" s="1">
        <v>0</v>
      </c>
      <c r="AB1319" s="1">
        <v>0</v>
      </c>
      <c r="AC1319" s="1">
        <v>0</v>
      </c>
      <c r="AD1319" s="1">
        <v>0</v>
      </c>
      <c r="AE1319" s="1">
        <v>106200</v>
      </c>
      <c r="AF1319" s="17">
        <v>45905</v>
      </c>
      <c r="AG1319" s="17">
        <v>49192</v>
      </c>
      <c r="AH1319" s="1">
        <v>106200</v>
      </c>
      <c r="AI1319" s="16">
        <f t="shared" si="80"/>
        <v>8.1041095890410961</v>
      </c>
      <c r="AJ1319" s="16">
        <f t="shared" si="82"/>
        <v>9.0054794520547947</v>
      </c>
      <c r="AK1319" s="19">
        <v>7.9299999999999995E-2</v>
      </c>
      <c r="AL1319" s="16">
        <f t="shared" si="81"/>
        <v>8.1041095890410961</v>
      </c>
      <c r="AM1319" s="16">
        <f t="shared" si="83"/>
        <v>9.0054794520547947</v>
      </c>
      <c r="AN1319" s="19">
        <v>7.9299999999999995E-2</v>
      </c>
      <c r="AO1319" t="s">
        <v>721</v>
      </c>
      <c r="AP1319" t="s">
        <v>722</v>
      </c>
      <c r="AQ1319" s="20">
        <v>46234</v>
      </c>
    </row>
    <row r="1320" spans="1:43" x14ac:dyDescent="0.3">
      <c r="A1320" t="s">
        <v>2978</v>
      </c>
      <c r="B1320" t="s">
        <v>2979</v>
      </c>
      <c r="C1320">
        <v>1</v>
      </c>
      <c r="D1320" t="s">
        <v>255</v>
      </c>
      <c r="E1320" t="s">
        <v>716</v>
      </c>
      <c r="F1320" t="s">
        <v>717</v>
      </c>
      <c r="G1320" t="s">
        <v>213</v>
      </c>
      <c r="H1320" t="s">
        <v>214</v>
      </c>
      <c r="I1320" t="s">
        <v>724</v>
      </c>
      <c r="J1320" t="s">
        <v>725</v>
      </c>
      <c r="K1320" t="s">
        <v>726</v>
      </c>
      <c r="L1320" t="s">
        <v>719</v>
      </c>
      <c r="M1320" t="s">
        <v>720</v>
      </c>
      <c r="N1320">
        <v>1</v>
      </c>
      <c r="O1320">
        <v>1</v>
      </c>
      <c r="P1320">
        <v>1</v>
      </c>
      <c r="Q1320">
        <v>1</v>
      </c>
      <c r="R1320">
        <v>1</v>
      </c>
      <c r="S1320">
        <v>1</v>
      </c>
      <c r="T1320">
        <v>0</v>
      </c>
      <c r="U1320">
        <v>0</v>
      </c>
      <c r="V1320">
        <v>0</v>
      </c>
      <c r="W1320" s="1">
        <v>29844877.670000002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29844877.670000002</v>
      </c>
      <c r="AF1320" s="17">
        <v>45909</v>
      </c>
      <c r="AG1320" s="17">
        <v>47735</v>
      </c>
      <c r="AH1320" s="1">
        <v>29844877.670000002</v>
      </c>
      <c r="AI1320" s="16">
        <f t="shared" si="80"/>
        <v>4.1123287671232873</v>
      </c>
      <c r="AJ1320" s="16">
        <f t="shared" si="82"/>
        <v>5.0027397260273974</v>
      </c>
      <c r="AK1320" s="19">
        <v>9.2499999999999999E-2</v>
      </c>
      <c r="AL1320" s="16">
        <f t="shared" si="81"/>
        <v>4.1123287671232873</v>
      </c>
      <c r="AM1320" s="16">
        <f t="shared" si="83"/>
        <v>5.0027397260273974</v>
      </c>
      <c r="AN1320" s="19">
        <v>9.2499999999999999E-2</v>
      </c>
      <c r="AO1320" t="s">
        <v>721</v>
      </c>
      <c r="AP1320" t="s">
        <v>722</v>
      </c>
      <c r="AQ1320" s="20">
        <v>46234</v>
      </c>
    </row>
    <row r="1321" spans="1:43" x14ac:dyDescent="0.3">
      <c r="A1321" t="s">
        <v>2980</v>
      </c>
      <c r="B1321" t="s">
        <v>2981</v>
      </c>
      <c r="C1321">
        <v>1</v>
      </c>
      <c r="D1321" t="s">
        <v>255</v>
      </c>
      <c r="E1321" t="s">
        <v>716</v>
      </c>
      <c r="F1321" t="s">
        <v>717</v>
      </c>
      <c r="G1321" t="s">
        <v>215</v>
      </c>
      <c r="H1321" t="s">
        <v>214</v>
      </c>
      <c r="I1321" t="s">
        <v>832</v>
      </c>
      <c r="J1321" t="s">
        <v>725</v>
      </c>
      <c r="K1321" t="s">
        <v>833</v>
      </c>
      <c r="L1321" t="s">
        <v>719</v>
      </c>
      <c r="M1321" t="s">
        <v>720</v>
      </c>
      <c r="N1321">
        <v>1</v>
      </c>
      <c r="O1321">
        <v>1</v>
      </c>
      <c r="P1321">
        <v>1</v>
      </c>
      <c r="Q1321">
        <v>1</v>
      </c>
      <c r="R1321">
        <v>1</v>
      </c>
      <c r="S1321">
        <v>1</v>
      </c>
      <c r="T1321">
        <v>0</v>
      </c>
      <c r="U1321">
        <v>0</v>
      </c>
      <c r="V1321">
        <v>0</v>
      </c>
      <c r="W1321" s="1">
        <v>259010</v>
      </c>
      <c r="X1321" s="1">
        <v>0</v>
      </c>
      <c r="Y1321" s="1">
        <v>0</v>
      </c>
      <c r="Z1321" s="1">
        <v>880.63</v>
      </c>
      <c r="AA1321" s="1">
        <v>0</v>
      </c>
      <c r="AB1321" s="1">
        <v>0</v>
      </c>
      <c r="AC1321" s="1">
        <v>0</v>
      </c>
      <c r="AD1321" s="1">
        <v>0</v>
      </c>
      <c r="AE1321" s="1">
        <v>259010</v>
      </c>
      <c r="AF1321" s="17">
        <v>45910</v>
      </c>
      <c r="AG1321" s="17">
        <v>46275</v>
      </c>
      <c r="AH1321" s="1">
        <v>259010</v>
      </c>
      <c r="AI1321" s="16">
        <f t="shared" si="80"/>
        <v>0.11232876712328767</v>
      </c>
      <c r="AJ1321" s="16">
        <f t="shared" si="82"/>
        <v>1</v>
      </c>
      <c r="AK1321" s="19">
        <v>4.0800000000000003E-2</v>
      </c>
      <c r="AL1321" s="16">
        <f t="shared" si="81"/>
        <v>0.11232876712328767</v>
      </c>
      <c r="AM1321" s="16">
        <f t="shared" si="83"/>
        <v>1</v>
      </c>
      <c r="AN1321" s="19">
        <v>4.0800000000000003E-2</v>
      </c>
      <c r="AO1321" t="s">
        <v>721</v>
      </c>
      <c r="AP1321" t="s">
        <v>722</v>
      </c>
      <c r="AQ1321" s="20">
        <v>46234</v>
      </c>
    </row>
    <row r="1322" spans="1:43" x14ac:dyDescent="0.3">
      <c r="A1322" t="s">
        <v>2982</v>
      </c>
      <c r="B1322" t="s">
        <v>2981</v>
      </c>
      <c r="C1322">
        <v>10</v>
      </c>
      <c r="D1322" t="s">
        <v>255</v>
      </c>
      <c r="E1322" t="s">
        <v>716</v>
      </c>
      <c r="F1322" t="s">
        <v>717</v>
      </c>
      <c r="G1322" t="s">
        <v>215</v>
      </c>
      <c r="H1322" t="s">
        <v>214</v>
      </c>
      <c r="I1322" t="s">
        <v>832</v>
      </c>
      <c r="J1322" t="s">
        <v>725</v>
      </c>
      <c r="K1322" t="s">
        <v>833</v>
      </c>
      <c r="L1322" t="s">
        <v>719</v>
      </c>
      <c r="M1322" t="s">
        <v>720</v>
      </c>
      <c r="N1322">
        <v>1</v>
      </c>
      <c r="O1322">
        <v>1</v>
      </c>
      <c r="P1322">
        <v>1</v>
      </c>
      <c r="Q1322">
        <v>1</v>
      </c>
      <c r="R1322">
        <v>1</v>
      </c>
      <c r="S1322">
        <v>1</v>
      </c>
      <c r="T1322">
        <v>0</v>
      </c>
      <c r="U1322">
        <v>0</v>
      </c>
      <c r="V1322">
        <v>0</v>
      </c>
      <c r="W1322" s="1">
        <v>106200</v>
      </c>
      <c r="X1322" s="1">
        <v>0</v>
      </c>
      <c r="Y1322" s="1">
        <v>0</v>
      </c>
      <c r="Z1322" s="1">
        <v>719.5</v>
      </c>
      <c r="AA1322" s="1">
        <v>0</v>
      </c>
      <c r="AB1322" s="1">
        <v>0</v>
      </c>
      <c r="AC1322" s="1">
        <v>0</v>
      </c>
      <c r="AD1322" s="1">
        <v>0</v>
      </c>
      <c r="AE1322" s="1">
        <v>106200</v>
      </c>
      <c r="AF1322" s="17">
        <v>45910</v>
      </c>
      <c r="AG1322" s="17">
        <v>49562</v>
      </c>
      <c r="AH1322" s="1">
        <v>106200</v>
      </c>
      <c r="AI1322" s="16">
        <f t="shared" si="80"/>
        <v>9.117808219178082</v>
      </c>
      <c r="AJ1322" s="16">
        <f t="shared" si="82"/>
        <v>10.005479452054795</v>
      </c>
      <c r="AK1322" s="19">
        <v>8.1299999999999997E-2</v>
      </c>
      <c r="AL1322" s="16">
        <f t="shared" si="81"/>
        <v>9.117808219178082</v>
      </c>
      <c r="AM1322" s="16">
        <f t="shared" si="83"/>
        <v>10.005479452054795</v>
      </c>
      <c r="AN1322" s="19">
        <v>8.1299999999999997E-2</v>
      </c>
      <c r="AO1322" t="s">
        <v>721</v>
      </c>
      <c r="AP1322" t="s">
        <v>722</v>
      </c>
      <c r="AQ1322" s="20">
        <v>46234</v>
      </c>
    </row>
    <row r="1323" spans="1:43" x14ac:dyDescent="0.3">
      <c r="A1323" t="s">
        <v>2983</v>
      </c>
      <c r="B1323" t="s">
        <v>2981</v>
      </c>
      <c r="C1323">
        <v>2</v>
      </c>
      <c r="D1323" t="s">
        <v>255</v>
      </c>
      <c r="E1323" t="s">
        <v>716</v>
      </c>
      <c r="F1323" t="s">
        <v>717</v>
      </c>
      <c r="G1323" t="s">
        <v>215</v>
      </c>
      <c r="H1323" t="s">
        <v>214</v>
      </c>
      <c r="I1323" t="s">
        <v>832</v>
      </c>
      <c r="J1323" t="s">
        <v>725</v>
      </c>
      <c r="K1323" t="s">
        <v>833</v>
      </c>
      <c r="L1323" t="s">
        <v>719</v>
      </c>
      <c r="M1323" t="s">
        <v>720</v>
      </c>
      <c r="N1323">
        <v>1</v>
      </c>
      <c r="O1323">
        <v>1</v>
      </c>
      <c r="P1323">
        <v>1</v>
      </c>
      <c r="Q1323">
        <v>1</v>
      </c>
      <c r="R1323">
        <v>1</v>
      </c>
      <c r="S1323">
        <v>1</v>
      </c>
      <c r="T1323">
        <v>0</v>
      </c>
      <c r="U1323">
        <v>0</v>
      </c>
      <c r="V1323">
        <v>0</v>
      </c>
      <c r="W1323" s="1">
        <v>579675</v>
      </c>
      <c r="X1323" s="1">
        <v>0</v>
      </c>
      <c r="Y1323" s="1">
        <v>0</v>
      </c>
      <c r="Z1323" s="1">
        <v>2487.77</v>
      </c>
      <c r="AA1323" s="1">
        <v>0</v>
      </c>
      <c r="AB1323" s="1">
        <v>0</v>
      </c>
      <c r="AC1323" s="1">
        <v>0</v>
      </c>
      <c r="AD1323" s="1">
        <v>0</v>
      </c>
      <c r="AE1323" s="1">
        <v>579675</v>
      </c>
      <c r="AF1323" s="17">
        <v>45910</v>
      </c>
      <c r="AG1323" s="17">
        <v>46640</v>
      </c>
      <c r="AH1323" s="1">
        <v>579675</v>
      </c>
      <c r="AI1323" s="16">
        <f t="shared" si="80"/>
        <v>1.1123287671232878</v>
      </c>
      <c r="AJ1323" s="16">
        <f t="shared" si="82"/>
        <v>2</v>
      </c>
      <c r="AK1323" s="19">
        <v>5.1499999999999997E-2</v>
      </c>
      <c r="AL1323" s="16">
        <f t="shared" si="81"/>
        <v>1.1123287671232878</v>
      </c>
      <c r="AM1323" s="16">
        <f t="shared" si="83"/>
        <v>2</v>
      </c>
      <c r="AN1323" s="19">
        <v>5.1499999999999997E-2</v>
      </c>
      <c r="AO1323" t="s">
        <v>721</v>
      </c>
      <c r="AP1323" t="s">
        <v>722</v>
      </c>
      <c r="AQ1323" s="20">
        <v>46234</v>
      </c>
    </row>
    <row r="1324" spans="1:43" x14ac:dyDescent="0.3">
      <c r="A1324" t="s">
        <v>2984</v>
      </c>
      <c r="B1324" t="s">
        <v>2981</v>
      </c>
      <c r="C1324">
        <v>3</v>
      </c>
      <c r="D1324" t="s">
        <v>255</v>
      </c>
      <c r="E1324" t="s">
        <v>716</v>
      </c>
      <c r="F1324" t="s">
        <v>717</v>
      </c>
      <c r="G1324" t="s">
        <v>215</v>
      </c>
      <c r="H1324" t="s">
        <v>214</v>
      </c>
      <c r="I1324" t="s">
        <v>832</v>
      </c>
      <c r="J1324" t="s">
        <v>725</v>
      </c>
      <c r="K1324" t="s">
        <v>833</v>
      </c>
      <c r="L1324" t="s">
        <v>719</v>
      </c>
      <c r="M1324" t="s">
        <v>720</v>
      </c>
      <c r="N1324">
        <v>1</v>
      </c>
      <c r="O1324">
        <v>1</v>
      </c>
      <c r="P1324">
        <v>1</v>
      </c>
      <c r="Q1324">
        <v>1</v>
      </c>
      <c r="R1324">
        <v>1</v>
      </c>
      <c r="S1324">
        <v>1</v>
      </c>
      <c r="T1324">
        <v>0</v>
      </c>
      <c r="U1324">
        <v>0</v>
      </c>
      <c r="V1324">
        <v>0</v>
      </c>
      <c r="W1324" s="1">
        <v>491175</v>
      </c>
      <c r="X1324" s="1">
        <v>0</v>
      </c>
      <c r="Y1324" s="1">
        <v>0</v>
      </c>
      <c r="Z1324" s="1">
        <v>2582.7600000000002</v>
      </c>
      <c r="AA1324" s="1">
        <v>0</v>
      </c>
      <c r="AB1324" s="1">
        <v>0</v>
      </c>
      <c r="AC1324" s="1">
        <v>0</v>
      </c>
      <c r="AD1324" s="1">
        <v>0</v>
      </c>
      <c r="AE1324" s="1">
        <v>491175</v>
      </c>
      <c r="AF1324" s="17">
        <v>45910</v>
      </c>
      <c r="AG1324" s="17">
        <v>47006</v>
      </c>
      <c r="AH1324" s="1">
        <v>491175</v>
      </c>
      <c r="AI1324" s="16">
        <f t="shared" si="80"/>
        <v>2.1150684931506851</v>
      </c>
      <c r="AJ1324" s="16">
        <f t="shared" si="82"/>
        <v>3.0027397260273974</v>
      </c>
      <c r="AK1324" s="19">
        <v>6.3100000000000003E-2</v>
      </c>
      <c r="AL1324" s="16">
        <f t="shared" si="81"/>
        <v>2.1150684931506851</v>
      </c>
      <c r="AM1324" s="16">
        <f t="shared" si="83"/>
        <v>3.0027397260273974</v>
      </c>
      <c r="AN1324" s="19">
        <v>6.3100000000000003E-2</v>
      </c>
      <c r="AO1324" t="s">
        <v>721</v>
      </c>
      <c r="AP1324" t="s">
        <v>722</v>
      </c>
      <c r="AQ1324" s="20">
        <v>46234</v>
      </c>
    </row>
    <row r="1325" spans="1:43" x14ac:dyDescent="0.3">
      <c r="A1325" t="s">
        <v>2985</v>
      </c>
      <c r="B1325" t="s">
        <v>2981</v>
      </c>
      <c r="C1325">
        <v>4</v>
      </c>
      <c r="D1325" t="s">
        <v>255</v>
      </c>
      <c r="E1325" t="s">
        <v>716</v>
      </c>
      <c r="F1325" t="s">
        <v>717</v>
      </c>
      <c r="G1325" t="s">
        <v>215</v>
      </c>
      <c r="H1325" t="s">
        <v>214</v>
      </c>
      <c r="I1325" t="s">
        <v>832</v>
      </c>
      <c r="J1325" t="s">
        <v>725</v>
      </c>
      <c r="K1325" t="s">
        <v>833</v>
      </c>
      <c r="L1325" t="s">
        <v>719</v>
      </c>
      <c r="M1325" t="s">
        <v>720</v>
      </c>
      <c r="N1325">
        <v>1</v>
      </c>
      <c r="O1325">
        <v>1</v>
      </c>
      <c r="P1325">
        <v>1</v>
      </c>
      <c r="Q1325">
        <v>1</v>
      </c>
      <c r="R1325">
        <v>1</v>
      </c>
      <c r="S1325">
        <v>1</v>
      </c>
      <c r="T1325">
        <v>0</v>
      </c>
      <c r="U1325">
        <v>0</v>
      </c>
      <c r="V1325">
        <v>0</v>
      </c>
      <c r="W1325" s="1">
        <v>509907.5</v>
      </c>
      <c r="X1325" s="1">
        <v>0</v>
      </c>
      <c r="Y1325" s="1">
        <v>0</v>
      </c>
      <c r="Z1325" s="1">
        <v>2897.97</v>
      </c>
      <c r="AA1325" s="1">
        <v>0</v>
      </c>
      <c r="AB1325" s="1">
        <v>0</v>
      </c>
      <c r="AC1325" s="1">
        <v>0</v>
      </c>
      <c r="AD1325" s="1">
        <v>0</v>
      </c>
      <c r="AE1325" s="1">
        <v>509907.5</v>
      </c>
      <c r="AF1325" s="17">
        <v>45910</v>
      </c>
      <c r="AG1325" s="17">
        <v>47371</v>
      </c>
      <c r="AH1325" s="1">
        <v>509907.5</v>
      </c>
      <c r="AI1325" s="16">
        <f t="shared" si="80"/>
        <v>3.1150684931506851</v>
      </c>
      <c r="AJ1325" s="16">
        <f t="shared" si="82"/>
        <v>4.0027397260273974</v>
      </c>
      <c r="AK1325" s="19">
        <v>6.8199999999999997E-2</v>
      </c>
      <c r="AL1325" s="16">
        <f t="shared" si="81"/>
        <v>3.1150684931506851</v>
      </c>
      <c r="AM1325" s="16">
        <f t="shared" si="83"/>
        <v>4.0027397260273974</v>
      </c>
      <c r="AN1325" s="19">
        <v>6.8199999999999997E-2</v>
      </c>
      <c r="AO1325" t="s">
        <v>721</v>
      </c>
      <c r="AP1325" t="s">
        <v>722</v>
      </c>
      <c r="AQ1325" s="20">
        <v>46234</v>
      </c>
    </row>
    <row r="1326" spans="1:43" x14ac:dyDescent="0.3">
      <c r="A1326" t="s">
        <v>2986</v>
      </c>
      <c r="B1326" t="s">
        <v>2981</v>
      </c>
      <c r="C1326">
        <v>5</v>
      </c>
      <c r="D1326" t="s">
        <v>255</v>
      </c>
      <c r="E1326" t="s">
        <v>716</v>
      </c>
      <c r="F1326" t="s">
        <v>717</v>
      </c>
      <c r="G1326" t="s">
        <v>215</v>
      </c>
      <c r="H1326" t="s">
        <v>214</v>
      </c>
      <c r="I1326" t="s">
        <v>832</v>
      </c>
      <c r="J1326" t="s">
        <v>725</v>
      </c>
      <c r="K1326" t="s">
        <v>833</v>
      </c>
      <c r="L1326" t="s">
        <v>719</v>
      </c>
      <c r="M1326" t="s">
        <v>720</v>
      </c>
      <c r="N1326">
        <v>1</v>
      </c>
      <c r="O1326">
        <v>1</v>
      </c>
      <c r="P1326">
        <v>1</v>
      </c>
      <c r="Q1326">
        <v>1</v>
      </c>
      <c r="R1326">
        <v>1</v>
      </c>
      <c r="S1326">
        <v>1</v>
      </c>
      <c r="T1326">
        <v>0</v>
      </c>
      <c r="U1326">
        <v>0</v>
      </c>
      <c r="V1326">
        <v>0</v>
      </c>
      <c r="W1326" s="1">
        <v>945327.5</v>
      </c>
      <c r="X1326" s="1">
        <v>0</v>
      </c>
      <c r="Y1326" s="1">
        <v>0</v>
      </c>
      <c r="Z1326" s="1">
        <v>5616.82</v>
      </c>
      <c r="AA1326" s="1">
        <v>0</v>
      </c>
      <c r="AB1326" s="1">
        <v>0</v>
      </c>
      <c r="AC1326" s="1">
        <v>0</v>
      </c>
      <c r="AD1326" s="1">
        <v>0</v>
      </c>
      <c r="AE1326" s="1">
        <v>945327.5</v>
      </c>
      <c r="AF1326" s="17">
        <v>45910</v>
      </c>
      <c r="AG1326" s="17">
        <v>47736</v>
      </c>
      <c r="AH1326" s="1">
        <v>945327.5</v>
      </c>
      <c r="AI1326" s="16">
        <f t="shared" si="80"/>
        <v>4.1150684931506847</v>
      </c>
      <c r="AJ1326" s="16">
        <f t="shared" si="82"/>
        <v>5.0027397260273974</v>
      </c>
      <c r="AK1326" s="19">
        <v>7.1300000000000002E-2</v>
      </c>
      <c r="AL1326" s="16">
        <f t="shared" si="81"/>
        <v>4.1150684931506847</v>
      </c>
      <c r="AM1326" s="16">
        <f t="shared" si="83"/>
        <v>5.0027397260273974</v>
      </c>
      <c r="AN1326" s="19">
        <v>7.1300000000000002E-2</v>
      </c>
      <c r="AO1326" t="s">
        <v>721</v>
      </c>
      <c r="AP1326" t="s">
        <v>722</v>
      </c>
      <c r="AQ1326" s="20">
        <v>46234</v>
      </c>
    </row>
    <row r="1327" spans="1:43" x14ac:dyDescent="0.3">
      <c r="A1327" t="s">
        <v>2987</v>
      </c>
      <c r="B1327" t="s">
        <v>2981</v>
      </c>
      <c r="C1327">
        <v>6</v>
      </c>
      <c r="D1327" t="s">
        <v>255</v>
      </c>
      <c r="E1327" t="s">
        <v>716</v>
      </c>
      <c r="F1327" t="s">
        <v>717</v>
      </c>
      <c r="G1327" t="s">
        <v>215</v>
      </c>
      <c r="H1327" t="s">
        <v>214</v>
      </c>
      <c r="I1327" t="s">
        <v>832</v>
      </c>
      <c r="J1327" t="s">
        <v>725</v>
      </c>
      <c r="K1327" t="s">
        <v>833</v>
      </c>
      <c r="L1327" t="s">
        <v>719</v>
      </c>
      <c r="M1327" t="s">
        <v>720</v>
      </c>
      <c r="N1327">
        <v>1</v>
      </c>
      <c r="O1327">
        <v>1</v>
      </c>
      <c r="P1327">
        <v>1</v>
      </c>
      <c r="Q1327">
        <v>1</v>
      </c>
      <c r="R1327">
        <v>1</v>
      </c>
      <c r="S1327">
        <v>1</v>
      </c>
      <c r="T1327">
        <v>0</v>
      </c>
      <c r="U1327">
        <v>0</v>
      </c>
      <c r="V1327">
        <v>0</v>
      </c>
      <c r="W1327" s="1">
        <v>2490685</v>
      </c>
      <c r="X1327" s="1">
        <v>0</v>
      </c>
      <c r="Y1327" s="1">
        <v>0</v>
      </c>
      <c r="Z1327" s="1">
        <v>15255.45</v>
      </c>
      <c r="AA1327" s="1">
        <v>0</v>
      </c>
      <c r="AB1327" s="1">
        <v>0</v>
      </c>
      <c r="AC1327" s="1">
        <v>0</v>
      </c>
      <c r="AD1327" s="1">
        <v>0</v>
      </c>
      <c r="AE1327" s="1">
        <v>2490685</v>
      </c>
      <c r="AF1327" s="17">
        <v>45910</v>
      </c>
      <c r="AG1327" s="17">
        <v>48101</v>
      </c>
      <c r="AH1327" s="1">
        <v>2490685</v>
      </c>
      <c r="AI1327" s="16">
        <f t="shared" si="80"/>
        <v>5.1150684931506847</v>
      </c>
      <c r="AJ1327" s="16">
        <f t="shared" si="82"/>
        <v>6.0027397260273974</v>
      </c>
      <c r="AK1327" s="19">
        <v>7.3499999999999996E-2</v>
      </c>
      <c r="AL1327" s="16">
        <f t="shared" si="81"/>
        <v>5.1150684931506847</v>
      </c>
      <c r="AM1327" s="16">
        <f t="shared" si="83"/>
        <v>6.0027397260273974</v>
      </c>
      <c r="AN1327" s="19">
        <v>7.3499999999999996E-2</v>
      </c>
      <c r="AO1327" t="s">
        <v>721</v>
      </c>
      <c r="AP1327" t="s">
        <v>722</v>
      </c>
      <c r="AQ1327" s="20">
        <v>46234</v>
      </c>
    </row>
    <row r="1328" spans="1:43" x14ac:dyDescent="0.3">
      <c r="A1328" t="s">
        <v>2988</v>
      </c>
      <c r="B1328" t="s">
        <v>2981</v>
      </c>
      <c r="C1328">
        <v>7</v>
      </c>
      <c r="D1328" t="s">
        <v>255</v>
      </c>
      <c r="E1328" t="s">
        <v>716</v>
      </c>
      <c r="F1328" t="s">
        <v>717</v>
      </c>
      <c r="G1328" t="s">
        <v>215</v>
      </c>
      <c r="H1328" t="s">
        <v>214</v>
      </c>
      <c r="I1328" t="s">
        <v>832</v>
      </c>
      <c r="J1328" t="s">
        <v>725</v>
      </c>
      <c r="K1328" t="s">
        <v>833</v>
      </c>
      <c r="L1328" t="s">
        <v>719</v>
      </c>
      <c r="M1328" t="s">
        <v>720</v>
      </c>
      <c r="N1328">
        <v>1</v>
      </c>
      <c r="O1328">
        <v>1</v>
      </c>
      <c r="P1328">
        <v>1</v>
      </c>
      <c r="Q1328">
        <v>1</v>
      </c>
      <c r="R1328">
        <v>1</v>
      </c>
      <c r="S1328">
        <v>1</v>
      </c>
      <c r="T1328">
        <v>0</v>
      </c>
      <c r="U1328">
        <v>0</v>
      </c>
      <c r="V1328">
        <v>0</v>
      </c>
      <c r="W1328" s="1">
        <v>3617880</v>
      </c>
      <c r="X1328" s="1">
        <v>0</v>
      </c>
      <c r="Y1328" s="1">
        <v>0</v>
      </c>
      <c r="Z1328" s="1">
        <v>22732.35</v>
      </c>
      <c r="AA1328" s="1">
        <v>0</v>
      </c>
      <c r="AB1328" s="1">
        <v>0</v>
      </c>
      <c r="AC1328" s="1">
        <v>0</v>
      </c>
      <c r="AD1328" s="1">
        <v>0</v>
      </c>
      <c r="AE1328" s="1">
        <v>3617880</v>
      </c>
      <c r="AF1328" s="17">
        <v>45910</v>
      </c>
      <c r="AG1328" s="17">
        <v>48467</v>
      </c>
      <c r="AH1328" s="1">
        <v>3617880</v>
      </c>
      <c r="AI1328" s="16">
        <f t="shared" si="80"/>
        <v>6.117808219178082</v>
      </c>
      <c r="AJ1328" s="16">
        <f t="shared" si="82"/>
        <v>7.0054794520547947</v>
      </c>
      <c r="AK1328" s="19">
        <v>7.5399999999999995E-2</v>
      </c>
      <c r="AL1328" s="16">
        <f t="shared" si="81"/>
        <v>6.117808219178082</v>
      </c>
      <c r="AM1328" s="16">
        <f t="shared" si="83"/>
        <v>7.0054794520547947</v>
      </c>
      <c r="AN1328" s="19">
        <v>7.5399999999999995E-2</v>
      </c>
      <c r="AO1328" t="s">
        <v>721</v>
      </c>
      <c r="AP1328" t="s">
        <v>722</v>
      </c>
      <c r="AQ1328" s="20">
        <v>46234</v>
      </c>
    </row>
    <row r="1329" spans="1:43" x14ac:dyDescent="0.3">
      <c r="A1329" t="s">
        <v>2989</v>
      </c>
      <c r="B1329" t="s">
        <v>2981</v>
      </c>
      <c r="C1329">
        <v>8</v>
      </c>
      <c r="D1329" t="s">
        <v>255</v>
      </c>
      <c r="E1329" t="s">
        <v>716</v>
      </c>
      <c r="F1329" t="s">
        <v>717</v>
      </c>
      <c r="G1329" t="s">
        <v>215</v>
      </c>
      <c r="H1329" t="s">
        <v>214</v>
      </c>
      <c r="I1329" t="s">
        <v>832</v>
      </c>
      <c r="J1329" t="s">
        <v>725</v>
      </c>
      <c r="K1329" t="s">
        <v>833</v>
      </c>
      <c r="L1329" t="s">
        <v>719</v>
      </c>
      <c r="M1329" t="s">
        <v>720</v>
      </c>
      <c r="N1329">
        <v>1</v>
      </c>
      <c r="O1329">
        <v>1</v>
      </c>
      <c r="P1329">
        <v>1</v>
      </c>
      <c r="Q1329">
        <v>1</v>
      </c>
      <c r="R1329">
        <v>1</v>
      </c>
      <c r="S1329">
        <v>1</v>
      </c>
      <c r="T1329">
        <v>0</v>
      </c>
      <c r="U1329">
        <v>0</v>
      </c>
      <c r="V1329">
        <v>0</v>
      </c>
      <c r="W1329" s="1">
        <v>348690</v>
      </c>
      <c r="X1329" s="1">
        <v>0</v>
      </c>
      <c r="Y1329" s="1">
        <v>0</v>
      </c>
      <c r="Z1329" s="1">
        <v>2243.2399999999998</v>
      </c>
      <c r="AA1329" s="1">
        <v>0</v>
      </c>
      <c r="AB1329" s="1">
        <v>0</v>
      </c>
      <c r="AC1329" s="1">
        <v>0</v>
      </c>
      <c r="AD1329" s="1">
        <v>0</v>
      </c>
      <c r="AE1329" s="1">
        <v>348690</v>
      </c>
      <c r="AF1329" s="17">
        <v>45910</v>
      </c>
      <c r="AG1329" s="17">
        <v>48832</v>
      </c>
      <c r="AH1329" s="1">
        <v>348690</v>
      </c>
      <c r="AI1329" s="16">
        <f t="shared" si="80"/>
        <v>7.117808219178082</v>
      </c>
      <c r="AJ1329" s="16">
        <f t="shared" si="82"/>
        <v>8.0054794520547947</v>
      </c>
      <c r="AK1329" s="19">
        <v>7.7200000000000005E-2</v>
      </c>
      <c r="AL1329" s="16">
        <f t="shared" si="81"/>
        <v>7.117808219178082</v>
      </c>
      <c r="AM1329" s="16">
        <f t="shared" si="83"/>
        <v>8.0054794520547947</v>
      </c>
      <c r="AN1329" s="19">
        <v>7.7200000000000005E-2</v>
      </c>
      <c r="AO1329" t="s">
        <v>721</v>
      </c>
      <c r="AP1329" t="s">
        <v>722</v>
      </c>
      <c r="AQ1329" s="20">
        <v>46234</v>
      </c>
    </row>
    <row r="1330" spans="1:43" x14ac:dyDescent="0.3">
      <c r="A1330" t="s">
        <v>2990</v>
      </c>
      <c r="B1330" t="s">
        <v>2981</v>
      </c>
      <c r="C1330">
        <v>9</v>
      </c>
      <c r="D1330" t="s">
        <v>255</v>
      </c>
      <c r="E1330" t="s">
        <v>716</v>
      </c>
      <c r="F1330" t="s">
        <v>717</v>
      </c>
      <c r="G1330" t="s">
        <v>215</v>
      </c>
      <c r="H1330" t="s">
        <v>214</v>
      </c>
      <c r="I1330" t="s">
        <v>832</v>
      </c>
      <c r="J1330" t="s">
        <v>725</v>
      </c>
      <c r="K1330" t="s">
        <v>833</v>
      </c>
      <c r="L1330" t="s">
        <v>719</v>
      </c>
      <c r="M1330" t="s">
        <v>720</v>
      </c>
      <c r="N1330">
        <v>1</v>
      </c>
      <c r="O1330">
        <v>1</v>
      </c>
      <c r="P1330">
        <v>1</v>
      </c>
      <c r="Q1330">
        <v>1</v>
      </c>
      <c r="R1330">
        <v>1</v>
      </c>
      <c r="S1330">
        <v>1</v>
      </c>
      <c r="T1330">
        <v>0</v>
      </c>
      <c r="U1330">
        <v>0</v>
      </c>
      <c r="V1330">
        <v>0</v>
      </c>
      <c r="W1330" s="1">
        <v>159300</v>
      </c>
      <c r="X1330" s="1">
        <v>0</v>
      </c>
      <c r="Y1330" s="1">
        <v>0</v>
      </c>
      <c r="Z1330" s="1">
        <v>1052.71</v>
      </c>
      <c r="AA1330" s="1">
        <v>0</v>
      </c>
      <c r="AB1330" s="1">
        <v>0</v>
      </c>
      <c r="AC1330" s="1">
        <v>0</v>
      </c>
      <c r="AD1330" s="1">
        <v>0</v>
      </c>
      <c r="AE1330" s="1">
        <v>159300</v>
      </c>
      <c r="AF1330" s="17">
        <v>45910</v>
      </c>
      <c r="AG1330" s="17">
        <v>49197</v>
      </c>
      <c r="AH1330" s="1">
        <v>159300</v>
      </c>
      <c r="AI1330" s="16">
        <f t="shared" si="80"/>
        <v>8.117808219178082</v>
      </c>
      <c r="AJ1330" s="16">
        <f t="shared" si="82"/>
        <v>9.0054794520547947</v>
      </c>
      <c r="AK1330" s="19">
        <v>7.9299999999999995E-2</v>
      </c>
      <c r="AL1330" s="16">
        <f t="shared" si="81"/>
        <v>8.117808219178082</v>
      </c>
      <c r="AM1330" s="16">
        <f t="shared" si="83"/>
        <v>9.0054794520547947</v>
      </c>
      <c r="AN1330" s="19">
        <v>7.9299999999999995E-2</v>
      </c>
      <c r="AO1330" t="s">
        <v>721</v>
      </c>
      <c r="AP1330" t="s">
        <v>722</v>
      </c>
      <c r="AQ1330" s="20">
        <v>46234</v>
      </c>
    </row>
    <row r="1331" spans="1:43" x14ac:dyDescent="0.3">
      <c r="A1331" t="s">
        <v>2991</v>
      </c>
      <c r="B1331" t="s">
        <v>2992</v>
      </c>
      <c r="C1331">
        <v>1</v>
      </c>
      <c r="D1331" t="s">
        <v>255</v>
      </c>
      <c r="E1331" t="s">
        <v>716</v>
      </c>
      <c r="F1331" t="s">
        <v>717</v>
      </c>
      <c r="G1331" t="s">
        <v>220</v>
      </c>
      <c r="H1331" t="s">
        <v>218</v>
      </c>
      <c r="I1331" t="s">
        <v>210</v>
      </c>
      <c r="J1331" t="s">
        <v>718</v>
      </c>
      <c r="K1331" t="s">
        <v>2993</v>
      </c>
      <c r="L1331" t="s">
        <v>719</v>
      </c>
      <c r="M1331" t="s">
        <v>720</v>
      </c>
      <c r="N1331">
        <v>1</v>
      </c>
      <c r="O1331">
        <v>1</v>
      </c>
      <c r="P1331">
        <v>1</v>
      </c>
      <c r="Q1331">
        <v>0</v>
      </c>
      <c r="R1331">
        <v>0</v>
      </c>
      <c r="S1331">
        <v>1</v>
      </c>
      <c r="T1331">
        <v>1</v>
      </c>
      <c r="U1331">
        <v>1</v>
      </c>
      <c r="V1331">
        <v>0</v>
      </c>
      <c r="W1331" s="1">
        <v>958507.75</v>
      </c>
      <c r="X1331" s="1">
        <v>0</v>
      </c>
      <c r="Y1331" s="1">
        <v>18083.86</v>
      </c>
      <c r="Z1331" s="1">
        <v>6218.32</v>
      </c>
      <c r="AA1331" s="1">
        <v>0</v>
      </c>
      <c r="AB1331" s="1">
        <v>0</v>
      </c>
      <c r="AC1331" s="1">
        <v>0</v>
      </c>
      <c r="AD1331" s="1">
        <v>0</v>
      </c>
      <c r="AE1331" s="1">
        <v>940423.89</v>
      </c>
      <c r="AF1331" s="17">
        <v>45911</v>
      </c>
      <c r="AG1331" s="17">
        <v>48490</v>
      </c>
      <c r="AH1331" s="1">
        <v>1116100.58</v>
      </c>
      <c r="AI1331" s="16">
        <f t="shared" si="80"/>
        <v>6.1808219178082195</v>
      </c>
      <c r="AJ1331" s="16">
        <f t="shared" si="82"/>
        <v>7.065753424657534</v>
      </c>
      <c r="AK1331" s="19">
        <v>7.7799999999999994E-2</v>
      </c>
      <c r="AL1331" s="16">
        <f t="shared" si="81"/>
        <v>6.1808219178082195</v>
      </c>
      <c r="AM1331" s="16">
        <f t="shared" si="83"/>
        <v>7.065753424657534</v>
      </c>
      <c r="AN1331" s="19">
        <v>7.7799999999999994E-2</v>
      </c>
      <c r="AO1331" t="s">
        <v>721</v>
      </c>
      <c r="AP1331" t="s">
        <v>722</v>
      </c>
      <c r="AQ1331" s="20">
        <v>46234</v>
      </c>
    </row>
    <row r="1332" spans="1:43" x14ac:dyDescent="0.3">
      <c r="A1332" t="s">
        <v>2994</v>
      </c>
      <c r="B1332" t="s">
        <v>2995</v>
      </c>
      <c r="C1332">
        <v>1</v>
      </c>
      <c r="D1332" t="s">
        <v>255</v>
      </c>
      <c r="E1332" t="s">
        <v>716</v>
      </c>
      <c r="F1332" t="s">
        <v>717</v>
      </c>
      <c r="G1332" t="s">
        <v>220</v>
      </c>
      <c r="H1332" t="s">
        <v>218</v>
      </c>
      <c r="I1332" t="s">
        <v>210</v>
      </c>
      <c r="J1332" t="s">
        <v>718</v>
      </c>
      <c r="K1332" t="s">
        <v>702</v>
      </c>
      <c r="L1332" t="s">
        <v>719</v>
      </c>
      <c r="M1332" t="s">
        <v>720</v>
      </c>
      <c r="N1332">
        <v>1</v>
      </c>
      <c r="O1332">
        <v>1</v>
      </c>
      <c r="P1332">
        <v>1</v>
      </c>
      <c r="Q1332">
        <v>0</v>
      </c>
      <c r="R1332">
        <v>0</v>
      </c>
      <c r="S1332">
        <v>1</v>
      </c>
      <c r="T1332">
        <v>1</v>
      </c>
      <c r="U1332">
        <v>1</v>
      </c>
      <c r="V1332">
        <v>0</v>
      </c>
      <c r="W1332" s="1">
        <v>77830.259999999995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77830.259999999995</v>
      </c>
      <c r="AF1332" s="17">
        <v>45911</v>
      </c>
      <c r="AG1332" s="17">
        <v>46276</v>
      </c>
      <c r="AH1332" s="1">
        <v>77830.259999999995</v>
      </c>
      <c r="AI1332" s="16">
        <f t="shared" si="80"/>
        <v>0.11506849315068493</v>
      </c>
      <c r="AJ1332" s="16">
        <f t="shared" si="82"/>
        <v>1</v>
      </c>
      <c r="AK1332" s="19">
        <v>5.4800000000000001E-2</v>
      </c>
      <c r="AL1332" s="16">
        <f t="shared" si="81"/>
        <v>0.11506849315068493</v>
      </c>
      <c r="AM1332" s="16">
        <f t="shared" si="83"/>
        <v>1</v>
      </c>
      <c r="AN1332" s="19">
        <v>5.4800000000000001E-2</v>
      </c>
      <c r="AO1332" t="s">
        <v>721</v>
      </c>
      <c r="AP1332" t="s">
        <v>722</v>
      </c>
      <c r="AQ1332" s="20">
        <v>46234</v>
      </c>
    </row>
    <row r="1333" spans="1:43" x14ac:dyDescent="0.3">
      <c r="A1333" t="s">
        <v>2996</v>
      </c>
      <c r="B1333" t="s">
        <v>2997</v>
      </c>
      <c r="C1333">
        <v>1</v>
      </c>
      <c r="D1333" t="s">
        <v>255</v>
      </c>
      <c r="E1333" t="s">
        <v>716</v>
      </c>
      <c r="F1333" t="s">
        <v>717</v>
      </c>
      <c r="G1333" t="s">
        <v>220</v>
      </c>
      <c r="H1333" t="s">
        <v>218</v>
      </c>
      <c r="I1333" t="s">
        <v>210</v>
      </c>
      <c r="J1333" t="s">
        <v>718</v>
      </c>
      <c r="K1333" t="s">
        <v>2998</v>
      </c>
      <c r="L1333" t="s">
        <v>719</v>
      </c>
      <c r="M1333" t="s">
        <v>720</v>
      </c>
      <c r="N1333">
        <v>1</v>
      </c>
      <c r="O1333">
        <v>1</v>
      </c>
      <c r="P1333">
        <v>1</v>
      </c>
      <c r="Q1333">
        <v>0</v>
      </c>
      <c r="R1333">
        <v>0</v>
      </c>
      <c r="S1333">
        <v>1</v>
      </c>
      <c r="T1333">
        <v>1</v>
      </c>
      <c r="U1333">
        <v>1</v>
      </c>
      <c r="V1333">
        <v>0</v>
      </c>
      <c r="W1333" s="1">
        <v>585220.26</v>
      </c>
      <c r="X1333" s="1">
        <v>0</v>
      </c>
      <c r="Y1333" s="1">
        <v>11738.490000000002</v>
      </c>
      <c r="Z1333" s="1">
        <v>8257.6200000000008</v>
      </c>
      <c r="AA1333" s="1">
        <v>0</v>
      </c>
      <c r="AB1333" s="1">
        <v>0</v>
      </c>
      <c r="AC1333" s="1">
        <v>0</v>
      </c>
      <c r="AD1333" s="1">
        <v>0</v>
      </c>
      <c r="AE1333" s="1">
        <v>573481.77</v>
      </c>
      <c r="AF1333" s="17">
        <v>45911</v>
      </c>
      <c r="AG1333" s="17">
        <v>49594</v>
      </c>
      <c r="AH1333" s="1">
        <v>674845.46</v>
      </c>
      <c r="AI1333" s="16">
        <f t="shared" si="80"/>
        <v>9.205479452054794</v>
      </c>
      <c r="AJ1333" s="16">
        <f t="shared" si="82"/>
        <v>10.09041095890411</v>
      </c>
      <c r="AK1333" s="19">
        <v>8.5000000000000006E-2</v>
      </c>
      <c r="AL1333" s="16">
        <f t="shared" si="81"/>
        <v>9.205479452054794</v>
      </c>
      <c r="AM1333" s="16">
        <f t="shared" si="83"/>
        <v>10.09041095890411</v>
      </c>
      <c r="AN1333" s="19">
        <v>8.5000000000000006E-2</v>
      </c>
      <c r="AO1333" t="s">
        <v>721</v>
      </c>
      <c r="AP1333" t="s">
        <v>722</v>
      </c>
      <c r="AQ1333" s="20">
        <v>46234</v>
      </c>
    </row>
    <row r="1334" spans="1:43" x14ac:dyDescent="0.3">
      <c r="A1334" t="s">
        <v>2999</v>
      </c>
      <c r="B1334" t="s">
        <v>3000</v>
      </c>
      <c r="C1334">
        <v>1</v>
      </c>
      <c r="D1334" t="s">
        <v>255</v>
      </c>
      <c r="E1334" t="s">
        <v>716</v>
      </c>
      <c r="F1334" t="s">
        <v>717</v>
      </c>
      <c r="G1334" t="s">
        <v>220</v>
      </c>
      <c r="H1334" t="s">
        <v>218</v>
      </c>
      <c r="I1334" t="s">
        <v>210</v>
      </c>
      <c r="J1334" t="s">
        <v>718</v>
      </c>
      <c r="K1334" t="s">
        <v>3001</v>
      </c>
      <c r="L1334" t="s">
        <v>719</v>
      </c>
      <c r="M1334" t="s">
        <v>720</v>
      </c>
      <c r="N1334">
        <v>1</v>
      </c>
      <c r="O1334">
        <v>1</v>
      </c>
      <c r="P1334">
        <v>1</v>
      </c>
      <c r="Q1334">
        <v>0</v>
      </c>
      <c r="R1334">
        <v>0</v>
      </c>
      <c r="S1334">
        <v>1</v>
      </c>
      <c r="T1334">
        <v>1</v>
      </c>
      <c r="U1334">
        <v>1</v>
      </c>
      <c r="V1334">
        <v>0</v>
      </c>
      <c r="W1334" s="1">
        <v>498093.57</v>
      </c>
      <c r="X1334" s="1">
        <v>0</v>
      </c>
      <c r="Y1334" s="1">
        <v>4753.26</v>
      </c>
      <c r="Z1334" s="1">
        <v>3270.81</v>
      </c>
      <c r="AA1334" s="1">
        <v>0</v>
      </c>
      <c r="AB1334" s="1">
        <v>0</v>
      </c>
      <c r="AC1334" s="1">
        <v>0</v>
      </c>
      <c r="AD1334" s="1">
        <v>0</v>
      </c>
      <c r="AE1334" s="1">
        <v>493340.31</v>
      </c>
      <c r="AF1334" s="17">
        <v>45911</v>
      </c>
      <c r="AG1334" s="17">
        <v>48603</v>
      </c>
      <c r="AH1334" s="1">
        <v>543953.56000000006</v>
      </c>
      <c r="AI1334" s="16">
        <f t="shared" si="80"/>
        <v>6.4904109589041097</v>
      </c>
      <c r="AJ1334" s="16">
        <f t="shared" si="82"/>
        <v>7.375342465753425</v>
      </c>
      <c r="AK1334" s="19">
        <v>7.8799999999999995E-2</v>
      </c>
      <c r="AL1334" s="16">
        <f t="shared" si="81"/>
        <v>6.4904109589041097</v>
      </c>
      <c r="AM1334" s="16">
        <f t="shared" si="83"/>
        <v>7.375342465753425</v>
      </c>
      <c r="AN1334" s="19">
        <v>7.8799999999999995E-2</v>
      </c>
      <c r="AO1334" t="s">
        <v>721</v>
      </c>
      <c r="AP1334" t="s">
        <v>722</v>
      </c>
      <c r="AQ1334" s="20">
        <v>46234</v>
      </c>
    </row>
    <row r="1335" spans="1:43" x14ac:dyDescent="0.3">
      <c r="A1335" t="s">
        <v>3002</v>
      </c>
      <c r="B1335" t="s">
        <v>3003</v>
      </c>
      <c r="C1335">
        <v>1</v>
      </c>
      <c r="D1335" t="s">
        <v>255</v>
      </c>
      <c r="E1335" t="s">
        <v>716</v>
      </c>
      <c r="F1335" t="s">
        <v>717</v>
      </c>
      <c r="G1335" t="s">
        <v>220</v>
      </c>
      <c r="H1335" t="s">
        <v>218</v>
      </c>
      <c r="I1335" t="s">
        <v>210</v>
      </c>
      <c r="J1335" t="s">
        <v>718</v>
      </c>
      <c r="K1335" t="s">
        <v>3004</v>
      </c>
      <c r="L1335" t="s">
        <v>719</v>
      </c>
      <c r="M1335" t="s">
        <v>720</v>
      </c>
      <c r="N1335">
        <v>1</v>
      </c>
      <c r="O1335">
        <v>1</v>
      </c>
      <c r="P1335">
        <v>1</v>
      </c>
      <c r="Q1335">
        <v>0</v>
      </c>
      <c r="R1335">
        <v>0</v>
      </c>
      <c r="S1335">
        <v>1</v>
      </c>
      <c r="T1335">
        <v>1</v>
      </c>
      <c r="U1335">
        <v>1</v>
      </c>
      <c r="V1335">
        <v>0</v>
      </c>
      <c r="W1335" s="1">
        <v>1786645.22</v>
      </c>
      <c r="X1335" s="1">
        <v>0</v>
      </c>
      <c r="Y1335" s="1">
        <v>43751.199999999997</v>
      </c>
      <c r="Z1335" s="1">
        <v>12640.52</v>
      </c>
      <c r="AA1335" s="1">
        <v>0</v>
      </c>
      <c r="AB1335" s="1">
        <v>0</v>
      </c>
      <c r="AC1335" s="1">
        <v>0</v>
      </c>
      <c r="AD1335" s="1">
        <v>0</v>
      </c>
      <c r="AE1335" s="1">
        <v>1742894.02</v>
      </c>
      <c r="AF1335" s="17">
        <v>45911</v>
      </c>
      <c r="AG1335" s="17">
        <v>47256</v>
      </c>
      <c r="AH1335" s="1">
        <v>2166830.4900000002</v>
      </c>
      <c r="AI1335" s="16">
        <f t="shared" si="80"/>
        <v>2.8</v>
      </c>
      <c r="AJ1335" s="16">
        <f t="shared" si="82"/>
        <v>3.6849315068493151</v>
      </c>
      <c r="AK1335" s="19">
        <v>8.4900000000000003E-2</v>
      </c>
      <c r="AL1335" s="16">
        <f t="shared" si="81"/>
        <v>2.8</v>
      </c>
      <c r="AM1335" s="16">
        <f t="shared" si="83"/>
        <v>3.6849315068493151</v>
      </c>
      <c r="AN1335" s="19">
        <v>8.4900000000000003E-2</v>
      </c>
      <c r="AO1335" t="s">
        <v>721</v>
      </c>
      <c r="AP1335" t="s">
        <v>722</v>
      </c>
      <c r="AQ1335" s="20">
        <v>46234</v>
      </c>
    </row>
    <row r="1336" spans="1:43" x14ac:dyDescent="0.3">
      <c r="A1336" t="s">
        <v>3005</v>
      </c>
      <c r="B1336" t="s">
        <v>3006</v>
      </c>
      <c r="C1336">
        <v>1</v>
      </c>
      <c r="D1336" t="s">
        <v>255</v>
      </c>
      <c r="E1336" t="s">
        <v>716</v>
      </c>
      <c r="F1336" t="s">
        <v>717</v>
      </c>
      <c r="G1336" t="s">
        <v>220</v>
      </c>
      <c r="H1336" t="s">
        <v>218</v>
      </c>
      <c r="I1336" t="s">
        <v>210</v>
      </c>
      <c r="J1336" t="s">
        <v>718</v>
      </c>
      <c r="K1336" t="s">
        <v>3007</v>
      </c>
      <c r="L1336" t="s">
        <v>719</v>
      </c>
      <c r="M1336" t="s">
        <v>720</v>
      </c>
      <c r="N1336">
        <v>1</v>
      </c>
      <c r="O1336">
        <v>1</v>
      </c>
      <c r="P1336">
        <v>1</v>
      </c>
      <c r="Q1336">
        <v>0</v>
      </c>
      <c r="R1336">
        <v>0</v>
      </c>
      <c r="S1336">
        <v>1</v>
      </c>
      <c r="T1336">
        <v>1</v>
      </c>
      <c r="U1336">
        <v>1</v>
      </c>
      <c r="V1336">
        <v>0</v>
      </c>
      <c r="W1336" s="1">
        <v>1189849.02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1189849.02</v>
      </c>
      <c r="AF1336" s="17">
        <v>45911</v>
      </c>
      <c r="AG1336" s="17">
        <v>47007</v>
      </c>
      <c r="AH1336" s="1">
        <v>1189849.02</v>
      </c>
      <c r="AI1336" s="16">
        <f t="shared" si="80"/>
        <v>2.117808219178082</v>
      </c>
      <c r="AJ1336" s="16">
        <f t="shared" si="82"/>
        <v>3.0027397260273974</v>
      </c>
      <c r="AK1336" s="19">
        <v>8.7499999999999994E-2</v>
      </c>
      <c r="AL1336" s="16">
        <f t="shared" si="81"/>
        <v>2.117808219178082</v>
      </c>
      <c r="AM1336" s="16">
        <f t="shared" si="83"/>
        <v>3.0027397260273974</v>
      </c>
      <c r="AN1336" s="19">
        <v>8.7499999999999994E-2</v>
      </c>
      <c r="AO1336" t="s">
        <v>721</v>
      </c>
      <c r="AP1336" t="s">
        <v>722</v>
      </c>
      <c r="AQ1336" s="20">
        <v>46234</v>
      </c>
    </row>
    <row r="1337" spans="1:43" x14ac:dyDescent="0.3">
      <c r="A1337" t="s">
        <v>3008</v>
      </c>
      <c r="B1337" t="s">
        <v>3009</v>
      </c>
      <c r="C1337">
        <v>1</v>
      </c>
      <c r="D1337" t="s">
        <v>255</v>
      </c>
      <c r="E1337" t="s">
        <v>716</v>
      </c>
      <c r="F1337" t="s">
        <v>717</v>
      </c>
      <c r="G1337" t="s">
        <v>220</v>
      </c>
      <c r="H1337" t="s">
        <v>218</v>
      </c>
      <c r="I1337" t="s">
        <v>210</v>
      </c>
      <c r="J1337" t="s">
        <v>718</v>
      </c>
      <c r="K1337" t="s">
        <v>3007</v>
      </c>
      <c r="L1337" t="s">
        <v>719</v>
      </c>
      <c r="M1337" t="s">
        <v>720</v>
      </c>
      <c r="N1337">
        <v>1</v>
      </c>
      <c r="O1337">
        <v>1</v>
      </c>
      <c r="P1337">
        <v>1</v>
      </c>
      <c r="Q1337">
        <v>0</v>
      </c>
      <c r="R1337">
        <v>0</v>
      </c>
      <c r="S1337">
        <v>1</v>
      </c>
      <c r="T1337">
        <v>1</v>
      </c>
      <c r="U1337">
        <v>1</v>
      </c>
      <c r="V1337">
        <v>0</v>
      </c>
      <c r="W1337" s="1">
        <v>1189849.02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1189849.02</v>
      </c>
      <c r="AF1337" s="17">
        <v>45911</v>
      </c>
      <c r="AG1337" s="17">
        <v>47737</v>
      </c>
      <c r="AH1337" s="1">
        <v>1189849.02</v>
      </c>
      <c r="AI1337" s="16">
        <f t="shared" si="80"/>
        <v>4.117808219178082</v>
      </c>
      <c r="AJ1337" s="16">
        <f t="shared" si="82"/>
        <v>5.0027397260273974</v>
      </c>
      <c r="AK1337" s="19">
        <v>9.5000000000000001E-2</v>
      </c>
      <c r="AL1337" s="16">
        <f t="shared" si="81"/>
        <v>4.117808219178082</v>
      </c>
      <c r="AM1337" s="16">
        <f t="shared" si="83"/>
        <v>5.0027397260273974</v>
      </c>
      <c r="AN1337" s="19">
        <v>9.5000000000000001E-2</v>
      </c>
      <c r="AO1337" t="s">
        <v>721</v>
      </c>
      <c r="AP1337" t="s">
        <v>722</v>
      </c>
      <c r="AQ1337" s="20">
        <v>46234</v>
      </c>
    </row>
    <row r="1338" spans="1:43" x14ac:dyDescent="0.3">
      <c r="A1338" t="s">
        <v>3010</v>
      </c>
      <c r="B1338" t="s">
        <v>3011</v>
      </c>
      <c r="C1338">
        <v>1</v>
      </c>
      <c r="D1338" t="s">
        <v>255</v>
      </c>
      <c r="E1338" t="s">
        <v>716</v>
      </c>
      <c r="F1338" t="s">
        <v>717</v>
      </c>
      <c r="G1338" t="s">
        <v>213</v>
      </c>
      <c r="H1338" t="s">
        <v>214</v>
      </c>
      <c r="I1338" t="s">
        <v>724</v>
      </c>
      <c r="J1338" t="s">
        <v>725</v>
      </c>
      <c r="K1338" t="s">
        <v>726</v>
      </c>
      <c r="L1338" t="s">
        <v>719</v>
      </c>
      <c r="M1338" t="s">
        <v>720</v>
      </c>
      <c r="N1338">
        <v>1</v>
      </c>
      <c r="O1338">
        <v>1</v>
      </c>
      <c r="P1338">
        <v>1</v>
      </c>
      <c r="Q1338">
        <v>1</v>
      </c>
      <c r="R1338">
        <v>1</v>
      </c>
      <c r="S1338">
        <v>1</v>
      </c>
      <c r="T1338">
        <v>0</v>
      </c>
      <c r="U1338">
        <v>0</v>
      </c>
      <c r="V1338">
        <v>0</v>
      </c>
      <c r="W1338" s="1">
        <v>764339.59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764339.59</v>
      </c>
      <c r="AF1338" s="17">
        <v>45911</v>
      </c>
      <c r="AG1338" s="17">
        <v>47007</v>
      </c>
      <c r="AH1338" s="1">
        <v>764339.59</v>
      </c>
      <c r="AI1338" s="16">
        <f t="shared" si="80"/>
        <v>2.117808219178082</v>
      </c>
      <c r="AJ1338" s="16">
        <f t="shared" si="82"/>
        <v>3.0027397260273974</v>
      </c>
      <c r="AK1338" s="19">
        <v>8.7499999999999994E-2</v>
      </c>
      <c r="AL1338" s="16">
        <f t="shared" si="81"/>
        <v>2.117808219178082</v>
      </c>
      <c r="AM1338" s="16">
        <f t="shared" si="83"/>
        <v>3.0027397260273974</v>
      </c>
      <c r="AN1338" s="19">
        <v>8.7499999999999994E-2</v>
      </c>
      <c r="AO1338" t="s">
        <v>721</v>
      </c>
      <c r="AP1338" t="s">
        <v>722</v>
      </c>
      <c r="AQ1338" s="20">
        <v>46234</v>
      </c>
    </row>
    <row r="1339" spans="1:43" x14ac:dyDescent="0.3">
      <c r="A1339" t="s">
        <v>3012</v>
      </c>
      <c r="B1339" t="s">
        <v>3013</v>
      </c>
      <c r="C1339">
        <v>1</v>
      </c>
      <c r="D1339" t="s">
        <v>255</v>
      </c>
      <c r="E1339" t="s">
        <v>716</v>
      </c>
      <c r="F1339" t="s">
        <v>717</v>
      </c>
      <c r="G1339" t="s">
        <v>213</v>
      </c>
      <c r="H1339" t="s">
        <v>214</v>
      </c>
      <c r="I1339" t="s">
        <v>724</v>
      </c>
      <c r="J1339" t="s">
        <v>725</v>
      </c>
      <c r="K1339" t="s">
        <v>726</v>
      </c>
      <c r="L1339" t="s">
        <v>719</v>
      </c>
      <c r="M1339" t="s">
        <v>720</v>
      </c>
      <c r="N1339">
        <v>1</v>
      </c>
      <c r="O1339">
        <v>1</v>
      </c>
      <c r="P1339">
        <v>1</v>
      </c>
      <c r="Q1339">
        <v>1</v>
      </c>
      <c r="R1339">
        <v>1</v>
      </c>
      <c r="S1339">
        <v>1</v>
      </c>
      <c r="T1339">
        <v>0</v>
      </c>
      <c r="U1339">
        <v>0</v>
      </c>
      <c r="V1339">
        <v>0</v>
      </c>
      <c r="W1339" s="1">
        <v>764339.59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764339.59</v>
      </c>
      <c r="AF1339" s="17">
        <v>45911</v>
      </c>
      <c r="AG1339" s="17">
        <v>47737</v>
      </c>
      <c r="AH1339" s="1">
        <v>764339.59</v>
      </c>
      <c r="AI1339" s="16">
        <f t="shared" si="80"/>
        <v>4.117808219178082</v>
      </c>
      <c r="AJ1339" s="16">
        <f t="shared" si="82"/>
        <v>5.0027397260273974</v>
      </c>
      <c r="AK1339" s="19">
        <v>9.5000000000000001E-2</v>
      </c>
      <c r="AL1339" s="16">
        <f t="shared" si="81"/>
        <v>4.117808219178082</v>
      </c>
      <c r="AM1339" s="16">
        <f t="shared" si="83"/>
        <v>5.0027397260273974</v>
      </c>
      <c r="AN1339" s="19">
        <v>9.5000000000000001E-2</v>
      </c>
      <c r="AO1339" t="s">
        <v>721</v>
      </c>
      <c r="AP1339" t="s">
        <v>722</v>
      </c>
      <c r="AQ1339" s="20">
        <v>46234</v>
      </c>
    </row>
    <row r="1340" spans="1:43" x14ac:dyDescent="0.3">
      <c r="A1340" t="s">
        <v>3014</v>
      </c>
      <c r="B1340" t="s">
        <v>3015</v>
      </c>
      <c r="C1340">
        <v>1</v>
      </c>
      <c r="D1340" t="s">
        <v>255</v>
      </c>
      <c r="E1340" t="s">
        <v>716</v>
      </c>
      <c r="F1340" t="s">
        <v>717</v>
      </c>
      <c r="G1340" t="s">
        <v>220</v>
      </c>
      <c r="H1340" t="s">
        <v>218</v>
      </c>
      <c r="I1340" t="s">
        <v>210</v>
      </c>
      <c r="J1340" t="s">
        <v>718</v>
      </c>
      <c r="K1340" t="s">
        <v>3016</v>
      </c>
      <c r="L1340" t="s">
        <v>719</v>
      </c>
      <c r="M1340" t="s">
        <v>720</v>
      </c>
      <c r="N1340">
        <v>1</v>
      </c>
      <c r="O1340">
        <v>1</v>
      </c>
      <c r="P1340">
        <v>1</v>
      </c>
      <c r="Q1340">
        <v>0</v>
      </c>
      <c r="R1340">
        <v>0</v>
      </c>
      <c r="S1340">
        <v>1</v>
      </c>
      <c r="T1340">
        <v>1</v>
      </c>
      <c r="U1340">
        <v>1</v>
      </c>
      <c r="V1340">
        <v>0</v>
      </c>
      <c r="W1340" s="1">
        <v>1354461.46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1354461.46</v>
      </c>
      <c r="AF1340" s="17">
        <v>45911</v>
      </c>
      <c r="AG1340" s="17">
        <v>47007</v>
      </c>
      <c r="AH1340" s="1">
        <v>1354461.46</v>
      </c>
      <c r="AI1340" s="16">
        <f t="shared" si="80"/>
        <v>2.117808219178082</v>
      </c>
      <c r="AJ1340" s="16">
        <f t="shared" si="82"/>
        <v>3.0027397260273974</v>
      </c>
      <c r="AK1340" s="19">
        <v>8.7499999999999994E-2</v>
      </c>
      <c r="AL1340" s="16">
        <f t="shared" si="81"/>
        <v>2.117808219178082</v>
      </c>
      <c r="AM1340" s="16">
        <f t="shared" si="83"/>
        <v>3.0027397260273974</v>
      </c>
      <c r="AN1340" s="19">
        <v>8.7499999999999994E-2</v>
      </c>
      <c r="AO1340" t="s">
        <v>721</v>
      </c>
      <c r="AP1340" t="s">
        <v>722</v>
      </c>
      <c r="AQ1340" s="20">
        <v>46234</v>
      </c>
    </row>
    <row r="1341" spans="1:43" x14ac:dyDescent="0.3">
      <c r="A1341" t="s">
        <v>3017</v>
      </c>
      <c r="B1341" t="s">
        <v>3018</v>
      </c>
      <c r="C1341">
        <v>1</v>
      </c>
      <c r="D1341" t="s">
        <v>255</v>
      </c>
      <c r="E1341" t="s">
        <v>716</v>
      </c>
      <c r="F1341" t="s">
        <v>717</v>
      </c>
      <c r="G1341" t="s">
        <v>220</v>
      </c>
      <c r="H1341" t="s">
        <v>218</v>
      </c>
      <c r="I1341" t="s">
        <v>210</v>
      </c>
      <c r="J1341" t="s">
        <v>718</v>
      </c>
      <c r="K1341" t="s">
        <v>3016</v>
      </c>
      <c r="L1341" t="s">
        <v>719</v>
      </c>
      <c r="M1341" t="s">
        <v>720</v>
      </c>
      <c r="N1341">
        <v>1</v>
      </c>
      <c r="O1341">
        <v>1</v>
      </c>
      <c r="P1341">
        <v>1</v>
      </c>
      <c r="Q1341">
        <v>0</v>
      </c>
      <c r="R1341">
        <v>0</v>
      </c>
      <c r="S1341">
        <v>1</v>
      </c>
      <c r="T1341">
        <v>1</v>
      </c>
      <c r="U1341">
        <v>1</v>
      </c>
      <c r="V1341">
        <v>0</v>
      </c>
      <c r="W1341" s="1">
        <v>1354461.47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1354461.47</v>
      </c>
      <c r="AF1341" s="17">
        <v>45911</v>
      </c>
      <c r="AG1341" s="17">
        <v>47737</v>
      </c>
      <c r="AH1341" s="1">
        <v>1354461.47</v>
      </c>
      <c r="AI1341" s="16">
        <f t="shared" si="80"/>
        <v>4.117808219178082</v>
      </c>
      <c r="AJ1341" s="16">
        <f t="shared" si="82"/>
        <v>5.0027397260273974</v>
      </c>
      <c r="AK1341" s="19">
        <v>9.5000000000000001E-2</v>
      </c>
      <c r="AL1341" s="16">
        <f t="shared" si="81"/>
        <v>4.117808219178082</v>
      </c>
      <c r="AM1341" s="16">
        <f t="shared" si="83"/>
        <v>5.0027397260273974</v>
      </c>
      <c r="AN1341" s="19">
        <v>9.5000000000000001E-2</v>
      </c>
      <c r="AO1341" t="s">
        <v>721</v>
      </c>
      <c r="AP1341" t="s">
        <v>722</v>
      </c>
      <c r="AQ1341" s="20">
        <v>46234</v>
      </c>
    </row>
    <row r="1342" spans="1:43" x14ac:dyDescent="0.3">
      <c r="A1342" t="s">
        <v>3019</v>
      </c>
      <c r="B1342" t="s">
        <v>3020</v>
      </c>
      <c r="C1342">
        <v>1</v>
      </c>
      <c r="D1342" t="s">
        <v>255</v>
      </c>
      <c r="E1342" t="s">
        <v>716</v>
      </c>
      <c r="F1342" t="s">
        <v>717</v>
      </c>
      <c r="G1342" t="s">
        <v>220</v>
      </c>
      <c r="H1342" t="s">
        <v>218</v>
      </c>
      <c r="I1342" t="s">
        <v>210</v>
      </c>
      <c r="J1342" t="s">
        <v>718</v>
      </c>
      <c r="K1342" t="s">
        <v>3021</v>
      </c>
      <c r="L1342" t="s">
        <v>719</v>
      </c>
      <c r="M1342" t="s">
        <v>720</v>
      </c>
      <c r="N1342">
        <v>1</v>
      </c>
      <c r="O1342">
        <v>1</v>
      </c>
      <c r="P1342">
        <v>1</v>
      </c>
      <c r="Q1342">
        <v>0</v>
      </c>
      <c r="R1342">
        <v>0</v>
      </c>
      <c r="S1342">
        <v>1</v>
      </c>
      <c r="T1342">
        <v>1</v>
      </c>
      <c r="U1342">
        <v>1</v>
      </c>
      <c r="V1342">
        <v>0</v>
      </c>
      <c r="W1342" s="1">
        <v>534687.97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534687.97</v>
      </c>
      <c r="AF1342" s="17">
        <v>45911</v>
      </c>
      <c r="AG1342" s="17">
        <v>47007</v>
      </c>
      <c r="AH1342" s="1">
        <v>534687.97</v>
      </c>
      <c r="AI1342" s="16">
        <f t="shared" si="80"/>
        <v>2.117808219178082</v>
      </c>
      <c r="AJ1342" s="16">
        <f t="shared" si="82"/>
        <v>3.0027397260273974</v>
      </c>
      <c r="AK1342" s="19">
        <v>8.7499999999999994E-2</v>
      </c>
      <c r="AL1342" s="16">
        <f t="shared" si="81"/>
        <v>2.117808219178082</v>
      </c>
      <c r="AM1342" s="16">
        <f t="shared" si="83"/>
        <v>3.0027397260273974</v>
      </c>
      <c r="AN1342" s="19">
        <v>8.7499999999999994E-2</v>
      </c>
      <c r="AO1342" t="s">
        <v>721</v>
      </c>
      <c r="AP1342" t="s">
        <v>722</v>
      </c>
      <c r="AQ1342" s="20">
        <v>46234</v>
      </c>
    </row>
    <row r="1343" spans="1:43" x14ac:dyDescent="0.3">
      <c r="A1343" t="s">
        <v>3022</v>
      </c>
      <c r="B1343" t="s">
        <v>3023</v>
      </c>
      <c r="C1343">
        <v>1</v>
      </c>
      <c r="D1343" t="s">
        <v>255</v>
      </c>
      <c r="E1343" t="s">
        <v>716</v>
      </c>
      <c r="F1343" t="s">
        <v>717</v>
      </c>
      <c r="G1343" t="s">
        <v>220</v>
      </c>
      <c r="H1343" t="s">
        <v>218</v>
      </c>
      <c r="I1343" t="s">
        <v>210</v>
      </c>
      <c r="J1343" t="s">
        <v>718</v>
      </c>
      <c r="K1343" t="s">
        <v>2781</v>
      </c>
      <c r="L1343" t="s">
        <v>719</v>
      </c>
      <c r="M1343" t="s">
        <v>720</v>
      </c>
      <c r="N1343">
        <v>1</v>
      </c>
      <c r="O1343">
        <v>1</v>
      </c>
      <c r="P1343">
        <v>1</v>
      </c>
      <c r="Q1343">
        <v>0</v>
      </c>
      <c r="R1343">
        <v>0</v>
      </c>
      <c r="S1343">
        <v>1</v>
      </c>
      <c r="T1343">
        <v>1</v>
      </c>
      <c r="U1343">
        <v>1</v>
      </c>
      <c r="V1343">
        <v>0</v>
      </c>
      <c r="W1343" s="1">
        <v>320686.34999999998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320686.34999999998</v>
      </c>
      <c r="AF1343" s="17">
        <v>45911</v>
      </c>
      <c r="AG1343" s="17">
        <v>47007</v>
      </c>
      <c r="AH1343" s="1">
        <v>320686.34999999998</v>
      </c>
      <c r="AI1343" s="16">
        <f t="shared" si="80"/>
        <v>2.117808219178082</v>
      </c>
      <c r="AJ1343" s="16">
        <f t="shared" si="82"/>
        <v>3.0027397260273974</v>
      </c>
      <c r="AK1343" s="19">
        <v>8.7499999999999994E-2</v>
      </c>
      <c r="AL1343" s="16">
        <f t="shared" si="81"/>
        <v>2.117808219178082</v>
      </c>
      <c r="AM1343" s="16">
        <f t="shared" si="83"/>
        <v>3.0027397260273974</v>
      </c>
      <c r="AN1343" s="19">
        <v>8.7499999999999994E-2</v>
      </c>
      <c r="AO1343" t="s">
        <v>721</v>
      </c>
      <c r="AP1343" t="s">
        <v>722</v>
      </c>
      <c r="AQ1343" s="20">
        <v>46234</v>
      </c>
    </row>
    <row r="1344" spans="1:43" x14ac:dyDescent="0.3">
      <c r="A1344" t="s">
        <v>3024</v>
      </c>
      <c r="B1344" t="s">
        <v>3025</v>
      </c>
      <c r="C1344">
        <v>1</v>
      </c>
      <c r="D1344" t="s">
        <v>255</v>
      </c>
      <c r="E1344" t="s">
        <v>716</v>
      </c>
      <c r="F1344" t="s">
        <v>717</v>
      </c>
      <c r="G1344" t="s">
        <v>220</v>
      </c>
      <c r="H1344" t="s">
        <v>218</v>
      </c>
      <c r="I1344" t="s">
        <v>210</v>
      </c>
      <c r="J1344" t="s">
        <v>718</v>
      </c>
      <c r="K1344" t="s">
        <v>2781</v>
      </c>
      <c r="L1344" t="s">
        <v>719</v>
      </c>
      <c r="M1344" t="s">
        <v>720</v>
      </c>
      <c r="N1344">
        <v>1</v>
      </c>
      <c r="O1344">
        <v>1</v>
      </c>
      <c r="P1344">
        <v>1</v>
      </c>
      <c r="Q1344">
        <v>0</v>
      </c>
      <c r="R1344">
        <v>0</v>
      </c>
      <c r="S1344">
        <v>1</v>
      </c>
      <c r="T1344">
        <v>1</v>
      </c>
      <c r="U1344">
        <v>1</v>
      </c>
      <c r="V1344">
        <v>0</v>
      </c>
      <c r="W1344" s="1">
        <v>320686.34999999998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320686.34999999998</v>
      </c>
      <c r="AF1344" s="17">
        <v>45911</v>
      </c>
      <c r="AG1344" s="17">
        <v>47737</v>
      </c>
      <c r="AH1344" s="1">
        <v>320686.34999999998</v>
      </c>
      <c r="AI1344" s="16">
        <f t="shared" si="80"/>
        <v>4.117808219178082</v>
      </c>
      <c r="AJ1344" s="16">
        <f t="shared" si="82"/>
        <v>5.0027397260273974</v>
      </c>
      <c r="AK1344" s="19">
        <v>9.5000000000000001E-2</v>
      </c>
      <c r="AL1344" s="16">
        <f t="shared" si="81"/>
        <v>4.117808219178082</v>
      </c>
      <c r="AM1344" s="16">
        <f t="shared" si="83"/>
        <v>5.0027397260273974</v>
      </c>
      <c r="AN1344" s="19">
        <v>9.5000000000000001E-2</v>
      </c>
      <c r="AO1344" t="s">
        <v>721</v>
      </c>
      <c r="AP1344" t="s">
        <v>722</v>
      </c>
      <c r="AQ1344" s="20">
        <v>46234</v>
      </c>
    </row>
    <row r="1345" spans="1:43" x14ac:dyDescent="0.3">
      <c r="A1345" t="s">
        <v>3026</v>
      </c>
      <c r="B1345" t="s">
        <v>3027</v>
      </c>
      <c r="C1345">
        <v>1</v>
      </c>
      <c r="D1345" t="s">
        <v>255</v>
      </c>
      <c r="E1345" t="s">
        <v>716</v>
      </c>
      <c r="F1345" t="s">
        <v>717</v>
      </c>
      <c r="G1345" t="s">
        <v>220</v>
      </c>
      <c r="H1345" t="s">
        <v>218</v>
      </c>
      <c r="I1345" t="s">
        <v>210</v>
      </c>
      <c r="J1345" t="s">
        <v>718</v>
      </c>
      <c r="K1345" t="s">
        <v>3028</v>
      </c>
      <c r="L1345" t="s">
        <v>719</v>
      </c>
      <c r="M1345" t="s">
        <v>720</v>
      </c>
      <c r="N1345">
        <v>1</v>
      </c>
      <c r="O1345">
        <v>1</v>
      </c>
      <c r="P1345">
        <v>1</v>
      </c>
      <c r="Q1345">
        <v>0</v>
      </c>
      <c r="R1345">
        <v>0</v>
      </c>
      <c r="S1345">
        <v>1</v>
      </c>
      <c r="T1345">
        <v>1</v>
      </c>
      <c r="U1345">
        <v>1</v>
      </c>
      <c r="V1345">
        <v>0</v>
      </c>
      <c r="W1345" s="1">
        <v>108461.75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108461.75</v>
      </c>
      <c r="AF1345" s="17">
        <v>45911</v>
      </c>
      <c r="AG1345" s="17">
        <v>47007</v>
      </c>
      <c r="AH1345" s="1">
        <v>108461.75</v>
      </c>
      <c r="AI1345" s="16">
        <f t="shared" si="80"/>
        <v>2.117808219178082</v>
      </c>
      <c r="AJ1345" s="16">
        <f t="shared" si="82"/>
        <v>3.0027397260273974</v>
      </c>
      <c r="AK1345" s="19">
        <v>8.7499999999999994E-2</v>
      </c>
      <c r="AL1345" s="16">
        <f t="shared" si="81"/>
        <v>2.117808219178082</v>
      </c>
      <c r="AM1345" s="16">
        <f t="shared" si="83"/>
        <v>3.0027397260273974</v>
      </c>
      <c r="AN1345" s="19">
        <v>8.7499999999999994E-2</v>
      </c>
      <c r="AO1345" t="s">
        <v>721</v>
      </c>
      <c r="AP1345" t="s">
        <v>722</v>
      </c>
      <c r="AQ1345" s="20">
        <v>46234</v>
      </c>
    </row>
    <row r="1346" spans="1:43" x14ac:dyDescent="0.3">
      <c r="A1346" t="s">
        <v>3029</v>
      </c>
      <c r="B1346" t="s">
        <v>3030</v>
      </c>
      <c r="C1346">
        <v>1</v>
      </c>
      <c r="D1346" t="s">
        <v>255</v>
      </c>
      <c r="E1346" t="s">
        <v>716</v>
      </c>
      <c r="F1346" t="s">
        <v>717</v>
      </c>
      <c r="G1346" t="s">
        <v>220</v>
      </c>
      <c r="H1346" t="s">
        <v>218</v>
      </c>
      <c r="I1346" t="s">
        <v>210</v>
      </c>
      <c r="J1346" t="s">
        <v>718</v>
      </c>
      <c r="K1346" t="s">
        <v>3028</v>
      </c>
      <c r="L1346" t="s">
        <v>719</v>
      </c>
      <c r="M1346" t="s">
        <v>720</v>
      </c>
      <c r="N1346">
        <v>1</v>
      </c>
      <c r="O1346">
        <v>1</v>
      </c>
      <c r="P1346">
        <v>1</v>
      </c>
      <c r="Q1346">
        <v>0</v>
      </c>
      <c r="R1346">
        <v>0</v>
      </c>
      <c r="S1346">
        <v>1</v>
      </c>
      <c r="T1346">
        <v>1</v>
      </c>
      <c r="U1346">
        <v>1</v>
      </c>
      <c r="V1346">
        <v>0</v>
      </c>
      <c r="W1346" s="1">
        <v>108461.75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108461.75</v>
      </c>
      <c r="AF1346" s="17">
        <v>45911</v>
      </c>
      <c r="AG1346" s="17">
        <v>47737</v>
      </c>
      <c r="AH1346" s="1">
        <v>108461.75</v>
      </c>
      <c r="AI1346" s="16">
        <f t="shared" si="80"/>
        <v>4.117808219178082</v>
      </c>
      <c r="AJ1346" s="16">
        <f t="shared" si="82"/>
        <v>5.0027397260273974</v>
      </c>
      <c r="AK1346" s="19">
        <v>9.5000000000000001E-2</v>
      </c>
      <c r="AL1346" s="16">
        <f t="shared" si="81"/>
        <v>4.117808219178082</v>
      </c>
      <c r="AM1346" s="16">
        <f t="shared" si="83"/>
        <v>5.0027397260273974</v>
      </c>
      <c r="AN1346" s="19">
        <v>9.5000000000000001E-2</v>
      </c>
      <c r="AO1346" t="s">
        <v>721</v>
      </c>
      <c r="AP1346" t="s">
        <v>722</v>
      </c>
      <c r="AQ1346" s="20">
        <v>46234</v>
      </c>
    </row>
    <row r="1347" spans="1:43" x14ac:dyDescent="0.3">
      <c r="A1347" t="s">
        <v>3031</v>
      </c>
      <c r="B1347" t="s">
        <v>3032</v>
      </c>
      <c r="C1347">
        <v>1</v>
      </c>
      <c r="D1347" t="s">
        <v>255</v>
      </c>
      <c r="E1347" t="s">
        <v>716</v>
      </c>
      <c r="F1347" t="s">
        <v>717</v>
      </c>
      <c r="G1347" t="s">
        <v>213</v>
      </c>
      <c r="H1347" t="s">
        <v>214</v>
      </c>
      <c r="I1347" t="s">
        <v>724</v>
      </c>
      <c r="J1347" t="s">
        <v>725</v>
      </c>
      <c r="K1347" t="s">
        <v>726</v>
      </c>
      <c r="L1347" t="s">
        <v>719</v>
      </c>
      <c r="M1347" t="s">
        <v>720</v>
      </c>
      <c r="N1347">
        <v>1</v>
      </c>
      <c r="O1347">
        <v>1</v>
      </c>
      <c r="P1347">
        <v>1</v>
      </c>
      <c r="Q1347">
        <v>1</v>
      </c>
      <c r="R1347">
        <v>1</v>
      </c>
      <c r="S1347">
        <v>1</v>
      </c>
      <c r="T1347">
        <v>0</v>
      </c>
      <c r="U1347">
        <v>0</v>
      </c>
      <c r="V1347">
        <v>0</v>
      </c>
      <c r="W1347" s="1">
        <v>203074.21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203074.21</v>
      </c>
      <c r="AF1347" s="17">
        <v>45911</v>
      </c>
      <c r="AG1347" s="17">
        <v>47007</v>
      </c>
      <c r="AH1347" s="1">
        <v>203074.21</v>
      </c>
      <c r="AI1347" s="16">
        <f t="shared" ref="AI1347:AI1410" si="84">(AG1347-AQ1347)/365</f>
        <v>2.117808219178082</v>
      </c>
      <c r="AJ1347" s="16">
        <f t="shared" si="82"/>
        <v>3.0027397260273974</v>
      </c>
      <c r="AK1347" s="19">
        <v>8.7499999999999994E-2</v>
      </c>
      <c r="AL1347" s="16">
        <f t="shared" ref="AL1347:AL1410" si="85">(AG1347-AQ1347)/365</f>
        <v>2.117808219178082</v>
      </c>
      <c r="AM1347" s="16">
        <f t="shared" si="83"/>
        <v>3.0027397260273974</v>
      </c>
      <c r="AN1347" s="19">
        <v>8.7499999999999994E-2</v>
      </c>
      <c r="AO1347" t="s">
        <v>721</v>
      </c>
      <c r="AP1347" t="s">
        <v>722</v>
      </c>
      <c r="AQ1347" s="20">
        <v>46234</v>
      </c>
    </row>
    <row r="1348" spans="1:43" x14ac:dyDescent="0.3">
      <c r="A1348" t="s">
        <v>3033</v>
      </c>
      <c r="B1348" t="s">
        <v>3034</v>
      </c>
      <c r="C1348">
        <v>1</v>
      </c>
      <c r="D1348" t="s">
        <v>255</v>
      </c>
      <c r="E1348" t="s">
        <v>716</v>
      </c>
      <c r="F1348" t="s">
        <v>717</v>
      </c>
      <c r="G1348" t="s">
        <v>220</v>
      </c>
      <c r="H1348" t="s">
        <v>218</v>
      </c>
      <c r="I1348" t="s">
        <v>210</v>
      </c>
      <c r="J1348" t="s">
        <v>718</v>
      </c>
      <c r="K1348" t="s">
        <v>3035</v>
      </c>
      <c r="L1348" t="s">
        <v>719</v>
      </c>
      <c r="M1348" t="s">
        <v>720</v>
      </c>
      <c r="N1348">
        <v>1</v>
      </c>
      <c r="O1348">
        <v>1</v>
      </c>
      <c r="P1348">
        <v>1</v>
      </c>
      <c r="Q1348">
        <v>0</v>
      </c>
      <c r="R1348">
        <v>0</v>
      </c>
      <c r="S1348">
        <v>1</v>
      </c>
      <c r="T1348">
        <v>1</v>
      </c>
      <c r="U1348">
        <v>1</v>
      </c>
      <c r="V1348">
        <v>0</v>
      </c>
      <c r="W1348" s="1">
        <v>1306035.1100000001</v>
      </c>
      <c r="X1348" s="1">
        <v>0</v>
      </c>
      <c r="Y1348" s="1">
        <v>33811.75</v>
      </c>
      <c r="Z1348" s="1">
        <v>9465.66</v>
      </c>
      <c r="AA1348" s="1">
        <v>0</v>
      </c>
      <c r="AB1348" s="1">
        <v>0</v>
      </c>
      <c r="AC1348" s="1">
        <v>0</v>
      </c>
      <c r="AD1348" s="1">
        <v>0</v>
      </c>
      <c r="AE1348" s="1">
        <v>1272223.3600000001</v>
      </c>
      <c r="AF1348" s="17">
        <v>45911</v>
      </c>
      <c r="AG1348" s="17">
        <v>48704</v>
      </c>
      <c r="AH1348" s="1">
        <v>1631532.04</v>
      </c>
      <c r="AI1348" s="16">
        <f t="shared" si="84"/>
        <v>6.7671232876712333</v>
      </c>
      <c r="AJ1348" s="16">
        <f t="shared" ref="AJ1348:AJ1411" si="86">(AG1348-AF1348)/365</f>
        <v>7.6520547945205477</v>
      </c>
      <c r="AK1348" s="19">
        <v>8.6900000000000005E-2</v>
      </c>
      <c r="AL1348" s="16">
        <f t="shared" si="85"/>
        <v>6.7671232876712333</v>
      </c>
      <c r="AM1348" s="16">
        <f t="shared" ref="AM1348:AM1411" si="87">(AG1348-AF1348)/365</f>
        <v>7.6520547945205477</v>
      </c>
      <c r="AN1348" s="19">
        <v>8.6900000000000005E-2</v>
      </c>
      <c r="AO1348" t="s">
        <v>721</v>
      </c>
      <c r="AP1348" t="s">
        <v>722</v>
      </c>
      <c r="AQ1348" s="20">
        <v>46234</v>
      </c>
    </row>
    <row r="1349" spans="1:43" x14ac:dyDescent="0.3">
      <c r="A1349" t="s">
        <v>3036</v>
      </c>
      <c r="B1349" t="s">
        <v>3037</v>
      </c>
      <c r="C1349">
        <v>1</v>
      </c>
      <c r="D1349" t="s">
        <v>255</v>
      </c>
      <c r="E1349" t="s">
        <v>716</v>
      </c>
      <c r="F1349" t="s">
        <v>717</v>
      </c>
      <c r="G1349" t="s">
        <v>220</v>
      </c>
      <c r="H1349" t="s">
        <v>218</v>
      </c>
      <c r="I1349" t="s">
        <v>210</v>
      </c>
      <c r="J1349" t="s">
        <v>718</v>
      </c>
      <c r="K1349" t="s">
        <v>1887</v>
      </c>
      <c r="L1349" t="s">
        <v>719</v>
      </c>
      <c r="M1349" t="s">
        <v>720</v>
      </c>
      <c r="N1349">
        <v>1</v>
      </c>
      <c r="O1349">
        <v>1</v>
      </c>
      <c r="P1349">
        <v>1</v>
      </c>
      <c r="Q1349">
        <v>0</v>
      </c>
      <c r="R1349">
        <v>0</v>
      </c>
      <c r="S1349">
        <v>1</v>
      </c>
      <c r="T1349">
        <v>1</v>
      </c>
      <c r="U1349">
        <v>1</v>
      </c>
      <c r="V1349">
        <v>0</v>
      </c>
      <c r="W1349" s="1">
        <v>4457364.59</v>
      </c>
      <c r="X1349" s="1">
        <v>0</v>
      </c>
      <c r="Y1349" s="1">
        <v>87107.36</v>
      </c>
      <c r="Z1349" s="1">
        <v>29992.720000000001</v>
      </c>
      <c r="AA1349" s="1">
        <v>0</v>
      </c>
      <c r="AB1349" s="1">
        <v>0</v>
      </c>
      <c r="AC1349" s="1">
        <v>0</v>
      </c>
      <c r="AD1349" s="1">
        <v>0</v>
      </c>
      <c r="AE1349" s="1">
        <v>4370257.2299999995</v>
      </c>
      <c r="AF1349" s="17">
        <v>45911</v>
      </c>
      <c r="AG1349" s="17">
        <v>48584</v>
      </c>
      <c r="AH1349" s="1">
        <v>5513969.9699999997</v>
      </c>
      <c r="AI1349" s="16">
        <f t="shared" si="84"/>
        <v>6.4383561643835616</v>
      </c>
      <c r="AJ1349" s="16">
        <f t="shared" si="86"/>
        <v>7.3232876712328769</v>
      </c>
      <c r="AK1349" s="19">
        <v>8.0699999999999994E-2</v>
      </c>
      <c r="AL1349" s="16">
        <f t="shared" si="85"/>
        <v>6.4383561643835616</v>
      </c>
      <c r="AM1349" s="16">
        <f t="shared" si="87"/>
        <v>7.3232876712328769</v>
      </c>
      <c r="AN1349" s="19">
        <v>8.0699999999999994E-2</v>
      </c>
      <c r="AO1349" t="s">
        <v>721</v>
      </c>
      <c r="AP1349" t="s">
        <v>722</v>
      </c>
      <c r="AQ1349" s="20">
        <v>46234</v>
      </c>
    </row>
    <row r="1350" spans="1:43" x14ac:dyDescent="0.3">
      <c r="A1350" t="s">
        <v>3038</v>
      </c>
      <c r="B1350" t="s">
        <v>3039</v>
      </c>
      <c r="C1350">
        <v>1</v>
      </c>
      <c r="D1350" t="s">
        <v>255</v>
      </c>
      <c r="E1350" t="s">
        <v>716</v>
      </c>
      <c r="F1350" t="s">
        <v>717</v>
      </c>
      <c r="G1350" t="s">
        <v>220</v>
      </c>
      <c r="H1350" t="s">
        <v>218</v>
      </c>
      <c r="I1350" t="s">
        <v>210</v>
      </c>
      <c r="J1350" t="s">
        <v>718</v>
      </c>
      <c r="K1350" t="s">
        <v>3028</v>
      </c>
      <c r="L1350" t="s">
        <v>719</v>
      </c>
      <c r="M1350" t="s">
        <v>720</v>
      </c>
      <c r="N1350">
        <v>1</v>
      </c>
      <c r="O1350">
        <v>1</v>
      </c>
      <c r="P1350">
        <v>1</v>
      </c>
      <c r="Q1350">
        <v>0</v>
      </c>
      <c r="R1350">
        <v>0</v>
      </c>
      <c r="S1350">
        <v>1</v>
      </c>
      <c r="T1350">
        <v>1</v>
      </c>
      <c r="U1350">
        <v>1</v>
      </c>
      <c r="V1350">
        <v>0</v>
      </c>
      <c r="W1350" s="1">
        <v>121329.91</v>
      </c>
      <c r="X1350" s="1">
        <v>0</v>
      </c>
      <c r="Y1350" s="1">
        <v>5150.24</v>
      </c>
      <c r="Z1350" s="1">
        <v>790.67</v>
      </c>
      <c r="AA1350" s="1">
        <v>0</v>
      </c>
      <c r="AB1350" s="1">
        <v>0</v>
      </c>
      <c r="AC1350" s="1">
        <v>0</v>
      </c>
      <c r="AD1350" s="1">
        <v>0</v>
      </c>
      <c r="AE1350" s="1">
        <v>116179.67</v>
      </c>
      <c r="AF1350" s="17">
        <v>45911</v>
      </c>
      <c r="AG1350" s="17">
        <v>46849</v>
      </c>
      <c r="AH1350" s="1">
        <v>216752.78</v>
      </c>
      <c r="AI1350" s="16">
        <f t="shared" si="84"/>
        <v>1.6849315068493151</v>
      </c>
      <c r="AJ1350" s="16">
        <f t="shared" si="86"/>
        <v>2.56986301369863</v>
      </c>
      <c r="AK1350" s="19">
        <v>7.8200000000000006E-2</v>
      </c>
      <c r="AL1350" s="16">
        <f t="shared" si="85"/>
        <v>1.6849315068493151</v>
      </c>
      <c r="AM1350" s="16">
        <f t="shared" si="87"/>
        <v>2.56986301369863</v>
      </c>
      <c r="AN1350" s="19">
        <v>7.8200000000000006E-2</v>
      </c>
      <c r="AO1350" t="s">
        <v>721</v>
      </c>
      <c r="AP1350" t="s">
        <v>722</v>
      </c>
      <c r="AQ1350" s="20">
        <v>46234</v>
      </c>
    </row>
    <row r="1351" spans="1:43" x14ac:dyDescent="0.3">
      <c r="A1351" t="s">
        <v>3040</v>
      </c>
      <c r="B1351" t="s">
        <v>3041</v>
      </c>
      <c r="C1351">
        <v>1</v>
      </c>
      <c r="D1351" t="s">
        <v>255</v>
      </c>
      <c r="E1351" t="s">
        <v>716</v>
      </c>
      <c r="F1351" t="s">
        <v>717</v>
      </c>
      <c r="G1351" t="s">
        <v>220</v>
      </c>
      <c r="H1351" t="s">
        <v>218</v>
      </c>
      <c r="I1351" t="s">
        <v>210</v>
      </c>
      <c r="J1351" t="s">
        <v>718</v>
      </c>
      <c r="K1351" t="s">
        <v>3042</v>
      </c>
      <c r="L1351" t="s">
        <v>719</v>
      </c>
      <c r="M1351" t="s">
        <v>720</v>
      </c>
      <c r="N1351">
        <v>1</v>
      </c>
      <c r="O1351">
        <v>1</v>
      </c>
      <c r="P1351">
        <v>1</v>
      </c>
      <c r="Q1351">
        <v>0</v>
      </c>
      <c r="R1351">
        <v>0</v>
      </c>
      <c r="S1351">
        <v>1</v>
      </c>
      <c r="T1351">
        <v>1</v>
      </c>
      <c r="U1351">
        <v>1</v>
      </c>
      <c r="V1351">
        <v>0</v>
      </c>
      <c r="W1351" s="1">
        <v>628251</v>
      </c>
      <c r="X1351" s="1">
        <v>0</v>
      </c>
      <c r="Y1351" s="1">
        <v>15005.46</v>
      </c>
      <c r="Z1351" s="1">
        <v>4333.0600000000004</v>
      </c>
      <c r="AA1351" s="1">
        <v>0</v>
      </c>
      <c r="AB1351" s="1">
        <v>0</v>
      </c>
      <c r="AC1351" s="1">
        <v>0</v>
      </c>
      <c r="AD1351" s="1">
        <v>0</v>
      </c>
      <c r="AE1351" s="1">
        <v>613245.54</v>
      </c>
      <c r="AF1351" s="17">
        <v>45911</v>
      </c>
      <c r="AG1351" s="17">
        <v>48651</v>
      </c>
      <c r="AH1351" s="1">
        <v>772974.52</v>
      </c>
      <c r="AI1351" s="16">
        <f t="shared" si="84"/>
        <v>6.6219178082191785</v>
      </c>
      <c r="AJ1351" s="16">
        <f t="shared" si="86"/>
        <v>7.506849315068493</v>
      </c>
      <c r="AK1351" s="19">
        <v>8.2799999999999999E-2</v>
      </c>
      <c r="AL1351" s="16">
        <f t="shared" si="85"/>
        <v>6.6219178082191785</v>
      </c>
      <c r="AM1351" s="16">
        <f t="shared" si="87"/>
        <v>7.506849315068493</v>
      </c>
      <c r="AN1351" s="19">
        <v>8.2799999999999999E-2</v>
      </c>
      <c r="AO1351" t="s">
        <v>721</v>
      </c>
      <c r="AP1351" t="s">
        <v>722</v>
      </c>
      <c r="AQ1351" s="20">
        <v>46234</v>
      </c>
    </row>
    <row r="1352" spans="1:43" x14ac:dyDescent="0.3">
      <c r="A1352" t="s">
        <v>3043</v>
      </c>
      <c r="B1352" t="s">
        <v>3044</v>
      </c>
      <c r="C1352">
        <v>1</v>
      </c>
      <c r="D1352" t="s">
        <v>255</v>
      </c>
      <c r="E1352" t="s">
        <v>716</v>
      </c>
      <c r="F1352" t="s">
        <v>717</v>
      </c>
      <c r="G1352" t="s">
        <v>213</v>
      </c>
      <c r="H1352" t="s">
        <v>214</v>
      </c>
      <c r="I1352" t="s">
        <v>724</v>
      </c>
      <c r="J1352" t="s">
        <v>725</v>
      </c>
      <c r="K1352" t="s">
        <v>726</v>
      </c>
      <c r="L1352" t="s">
        <v>719</v>
      </c>
      <c r="M1352" t="s">
        <v>720</v>
      </c>
      <c r="N1352">
        <v>1</v>
      </c>
      <c r="O1352">
        <v>1</v>
      </c>
      <c r="P1352">
        <v>1</v>
      </c>
      <c r="Q1352">
        <v>1</v>
      </c>
      <c r="R1352">
        <v>1</v>
      </c>
      <c r="S1352">
        <v>1</v>
      </c>
      <c r="T1352">
        <v>0</v>
      </c>
      <c r="U1352">
        <v>0</v>
      </c>
      <c r="V1352">
        <v>0</v>
      </c>
      <c r="W1352" s="1">
        <v>203074.21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203074.21</v>
      </c>
      <c r="AF1352" s="17">
        <v>45911</v>
      </c>
      <c r="AG1352" s="17">
        <v>47737</v>
      </c>
      <c r="AH1352" s="1">
        <v>203074.21</v>
      </c>
      <c r="AI1352" s="16">
        <f t="shared" si="84"/>
        <v>4.117808219178082</v>
      </c>
      <c r="AJ1352" s="16">
        <f t="shared" si="86"/>
        <v>5.0027397260273974</v>
      </c>
      <c r="AK1352" s="19">
        <v>9.5000000000000001E-2</v>
      </c>
      <c r="AL1352" s="16">
        <f t="shared" si="85"/>
        <v>4.117808219178082</v>
      </c>
      <c r="AM1352" s="16">
        <f t="shared" si="87"/>
        <v>5.0027397260273974</v>
      </c>
      <c r="AN1352" s="19">
        <v>9.5000000000000001E-2</v>
      </c>
      <c r="AO1352" t="s">
        <v>721</v>
      </c>
      <c r="AP1352" t="s">
        <v>722</v>
      </c>
      <c r="AQ1352" s="20">
        <v>46234</v>
      </c>
    </row>
    <row r="1353" spans="1:43" x14ac:dyDescent="0.3">
      <c r="A1353" t="s">
        <v>3045</v>
      </c>
      <c r="B1353" t="s">
        <v>3046</v>
      </c>
      <c r="C1353">
        <v>1</v>
      </c>
      <c r="D1353" t="s">
        <v>255</v>
      </c>
      <c r="E1353" t="s">
        <v>716</v>
      </c>
      <c r="F1353" t="s">
        <v>717</v>
      </c>
      <c r="G1353" t="s">
        <v>220</v>
      </c>
      <c r="H1353" t="s">
        <v>218</v>
      </c>
      <c r="I1353" t="s">
        <v>210</v>
      </c>
      <c r="J1353" t="s">
        <v>718</v>
      </c>
      <c r="K1353" t="s">
        <v>2791</v>
      </c>
      <c r="L1353" t="s">
        <v>719</v>
      </c>
      <c r="M1353" t="s">
        <v>720</v>
      </c>
      <c r="N1353">
        <v>1</v>
      </c>
      <c r="O1353">
        <v>1</v>
      </c>
      <c r="P1353">
        <v>1</v>
      </c>
      <c r="Q1353">
        <v>0</v>
      </c>
      <c r="R1353">
        <v>0</v>
      </c>
      <c r="S1353">
        <v>1</v>
      </c>
      <c r="T1353">
        <v>1</v>
      </c>
      <c r="U1353">
        <v>1</v>
      </c>
      <c r="V1353">
        <v>0</v>
      </c>
      <c r="W1353" s="1">
        <v>394835.53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394835.53</v>
      </c>
      <c r="AF1353" s="17">
        <v>45911</v>
      </c>
      <c r="AG1353" s="17">
        <v>47007</v>
      </c>
      <c r="AH1353" s="1">
        <v>394835.53</v>
      </c>
      <c r="AI1353" s="16">
        <f t="shared" si="84"/>
        <v>2.117808219178082</v>
      </c>
      <c r="AJ1353" s="16">
        <f t="shared" si="86"/>
        <v>3.0027397260273974</v>
      </c>
      <c r="AK1353" s="19">
        <v>8.7499999999999994E-2</v>
      </c>
      <c r="AL1353" s="16">
        <f t="shared" si="85"/>
        <v>2.117808219178082</v>
      </c>
      <c r="AM1353" s="16">
        <f t="shared" si="87"/>
        <v>3.0027397260273974</v>
      </c>
      <c r="AN1353" s="19">
        <v>8.7499999999999994E-2</v>
      </c>
      <c r="AO1353" t="s">
        <v>721</v>
      </c>
      <c r="AP1353" t="s">
        <v>722</v>
      </c>
      <c r="AQ1353" s="20">
        <v>46234</v>
      </c>
    </row>
    <row r="1354" spans="1:43" x14ac:dyDescent="0.3">
      <c r="A1354" t="s">
        <v>3047</v>
      </c>
      <c r="B1354" t="s">
        <v>3048</v>
      </c>
      <c r="C1354">
        <v>1</v>
      </c>
      <c r="D1354" t="s">
        <v>255</v>
      </c>
      <c r="E1354" t="s">
        <v>716</v>
      </c>
      <c r="F1354" t="s">
        <v>717</v>
      </c>
      <c r="G1354" t="s">
        <v>220</v>
      </c>
      <c r="H1354" t="s">
        <v>218</v>
      </c>
      <c r="I1354" t="s">
        <v>210</v>
      </c>
      <c r="J1354" t="s">
        <v>718</v>
      </c>
      <c r="K1354" t="s">
        <v>2791</v>
      </c>
      <c r="L1354" t="s">
        <v>719</v>
      </c>
      <c r="M1354" t="s">
        <v>720</v>
      </c>
      <c r="N1354">
        <v>1</v>
      </c>
      <c r="O1354">
        <v>1</v>
      </c>
      <c r="P1354">
        <v>1</v>
      </c>
      <c r="Q1354">
        <v>0</v>
      </c>
      <c r="R1354">
        <v>0</v>
      </c>
      <c r="S1354">
        <v>1</v>
      </c>
      <c r="T1354">
        <v>1</v>
      </c>
      <c r="U1354">
        <v>1</v>
      </c>
      <c r="V1354">
        <v>0</v>
      </c>
      <c r="W1354" s="1">
        <v>394835.53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394835.53</v>
      </c>
      <c r="AF1354" s="17">
        <v>45911</v>
      </c>
      <c r="AG1354" s="17">
        <v>47737</v>
      </c>
      <c r="AH1354" s="1">
        <v>394835.53</v>
      </c>
      <c r="AI1354" s="16">
        <f t="shared" si="84"/>
        <v>4.117808219178082</v>
      </c>
      <c r="AJ1354" s="16">
        <f t="shared" si="86"/>
        <v>5.0027397260273974</v>
      </c>
      <c r="AK1354" s="19">
        <v>9.5000000000000001E-2</v>
      </c>
      <c r="AL1354" s="16">
        <f t="shared" si="85"/>
        <v>4.117808219178082</v>
      </c>
      <c r="AM1354" s="16">
        <f t="shared" si="87"/>
        <v>5.0027397260273974</v>
      </c>
      <c r="AN1354" s="19">
        <v>9.5000000000000001E-2</v>
      </c>
      <c r="AO1354" t="s">
        <v>721</v>
      </c>
      <c r="AP1354" t="s">
        <v>722</v>
      </c>
      <c r="AQ1354" s="20">
        <v>46234</v>
      </c>
    </row>
    <row r="1355" spans="1:43" x14ac:dyDescent="0.3">
      <c r="A1355" t="s">
        <v>3049</v>
      </c>
      <c r="B1355" t="s">
        <v>3050</v>
      </c>
      <c r="C1355">
        <v>1</v>
      </c>
      <c r="D1355" t="s">
        <v>255</v>
      </c>
      <c r="E1355" t="s">
        <v>716</v>
      </c>
      <c r="F1355" t="s">
        <v>717</v>
      </c>
      <c r="G1355" t="s">
        <v>220</v>
      </c>
      <c r="H1355" t="s">
        <v>218</v>
      </c>
      <c r="I1355" t="s">
        <v>210</v>
      </c>
      <c r="J1355" t="s">
        <v>718</v>
      </c>
      <c r="K1355" t="s">
        <v>2267</v>
      </c>
      <c r="L1355" t="s">
        <v>719</v>
      </c>
      <c r="M1355" t="s">
        <v>720</v>
      </c>
      <c r="N1355">
        <v>1</v>
      </c>
      <c r="O1355">
        <v>1</v>
      </c>
      <c r="P1355">
        <v>1</v>
      </c>
      <c r="Q1355">
        <v>0</v>
      </c>
      <c r="R1355">
        <v>0</v>
      </c>
      <c r="S1355">
        <v>1</v>
      </c>
      <c r="T1355">
        <v>1</v>
      </c>
      <c r="U1355">
        <v>1</v>
      </c>
      <c r="V1355">
        <v>0</v>
      </c>
      <c r="W1355" s="1">
        <v>1571481.19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1571481.19</v>
      </c>
      <c r="AF1355" s="17">
        <v>45911</v>
      </c>
      <c r="AG1355" s="17">
        <v>47007</v>
      </c>
      <c r="AH1355" s="1">
        <v>1571481.19</v>
      </c>
      <c r="AI1355" s="16">
        <f t="shared" si="84"/>
        <v>2.117808219178082</v>
      </c>
      <c r="AJ1355" s="16">
        <f t="shared" si="86"/>
        <v>3.0027397260273974</v>
      </c>
      <c r="AK1355" s="19">
        <v>8.7499999999999994E-2</v>
      </c>
      <c r="AL1355" s="16">
        <f t="shared" si="85"/>
        <v>2.117808219178082</v>
      </c>
      <c r="AM1355" s="16">
        <f t="shared" si="87"/>
        <v>3.0027397260273974</v>
      </c>
      <c r="AN1355" s="19">
        <v>8.7499999999999994E-2</v>
      </c>
      <c r="AO1355" t="s">
        <v>721</v>
      </c>
      <c r="AP1355" t="s">
        <v>722</v>
      </c>
      <c r="AQ1355" s="20">
        <v>46234</v>
      </c>
    </row>
    <row r="1356" spans="1:43" x14ac:dyDescent="0.3">
      <c r="A1356" t="s">
        <v>3051</v>
      </c>
      <c r="B1356" t="s">
        <v>3052</v>
      </c>
      <c r="C1356">
        <v>1</v>
      </c>
      <c r="D1356" t="s">
        <v>255</v>
      </c>
      <c r="E1356" t="s">
        <v>716</v>
      </c>
      <c r="F1356" t="s">
        <v>717</v>
      </c>
      <c r="G1356" t="s">
        <v>220</v>
      </c>
      <c r="H1356" t="s">
        <v>218</v>
      </c>
      <c r="I1356" t="s">
        <v>210</v>
      </c>
      <c r="J1356" t="s">
        <v>718</v>
      </c>
      <c r="K1356" t="s">
        <v>2267</v>
      </c>
      <c r="L1356" t="s">
        <v>719</v>
      </c>
      <c r="M1356" t="s">
        <v>720</v>
      </c>
      <c r="N1356">
        <v>1</v>
      </c>
      <c r="O1356">
        <v>1</v>
      </c>
      <c r="P1356">
        <v>1</v>
      </c>
      <c r="Q1356">
        <v>0</v>
      </c>
      <c r="R1356">
        <v>0</v>
      </c>
      <c r="S1356">
        <v>1</v>
      </c>
      <c r="T1356">
        <v>1</v>
      </c>
      <c r="U1356">
        <v>1</v>
      </c>
      <c r="V1356">
        <v>0</v>
      </c>
      <c r="W1356" s="1">
        <v>1571481.19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1571481.19</v>
      </c>
      <c r="AF1356" s="17">
        <v>45911</v>
      </c>
      <c r="AG1356" s="17">
        <v>47737</v>
      </c>
      <c r="AH1356" s="1">
        <v>1571481.19</v>
      </c>
      <c r="AI1356" s="16">
        <f t="shared" si="84"/>
        <v>4.117808219178082</v>
      </c>
      <c r="AJ1356" s="16">
        <f t="shared" si="86"/>
        <v>5.0027397260273974</v>
      </c>
      <c r="AK1356" s="19">
        <v>9.5000000000000001E-2</v>
      </c>
      <c r="AL1356" s="16">
        <f t="shared" si="85"/>
        <v>4.117808219178082</v>
      </c>
      <c r="AM1356" s="16">
        <f t="shared" si="87"/>
        <v>5.0027397260273974</v>
      </c>
      <c r="AN1356" s="19">
        <v>9.5000000000000001E-2</v>
      </c>
      <c r="AO1356" t="s">
        <v>721</v>
      </c>
      <c r="AP1356" t="s">
        <v>722</v>
      </c>
      <c r="AQ1356" s="20">
        <v>46234</v>
      </c>
    </row>
    <row r="1357" spans="1:43" x14ac:dyDescent="0.3">
      <c r="A1357" t="s">
        <v>3053</v>
      </c>
      <c r="B1357" t="s">
        <v>3054</v>
      </c>
      <c r="C1357">
        <v>1</v>
      </c>
      <c r="D1357" t="s">
        <v>255</v>
      </c>
      <c r="E1357" t="s">
        <v>716</v>
      </c>
      <c r="F1357" t="s">
        <v>717</v>
      </c>
      <c r="G1357" t="s">
        <v>220</v>
      </c>
      <c r="H1357" t="s">
        <v>218</v>
      </c>
      <c r="I1357" t="s">
        <v>210</v>
      </c>
      <c r="J1357" t="s">
        <v>718</v>
      </c>
      <c r="K1357" t="s">
        <v>2800</v>
      </c>
      <c r="L1357" t="s">
        <v>719</v>
      </c>
      <c r="M1357" t="s">
        <v>720</v>
      </c>
      <c r="N1357">
        <v>1</v>
      </c>
      <c r="O1357">
        <v>1</v>
      </c>
      <c r="P1357">
        <v>1</v>
      </c>
      <c r="Q1357">
        <v>0</v>
      </c>
      <c r="R1357">
        <v>0</v>
      </c>
      <c r="S1357">
        <v>1</v>
      </c>
      <c r="T1357">
        <v>1</v>
      </c>
      <c r="U1357">
        <v>1</v>
      </c>
      <c r="V1357">
        <v>0</v>
      </c>
      <c r="W1357" s="1">
        <v>798752.64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798752.64</v>
      </c>
      <c r="AF1357" s="17">
        <v>45911</v>
      </c>
      <c r="AG1357" s="17">
        <v>47007</v>
      </c>
      <c r="AH1357" s="1">
        <v>798752.64</v>
      </c>
      <c r="AI1357" s="16">
        <f t="shared" si="84"/>
        <v>2.117808219178082</v>
      </c>
      <c r="AJ1357" s="16">
        <f t="shared" si="86"/>
        <v>3.0027397260273974</v>
      </c>
      <c r="AK1357" s="19">
        <v>8.7499999999999994E-2</v>
      </c>
      <c r="AL1357" s="16">
        <f t="shared" si="85"/>
        <v>2.117808219178082</v>
      </c>
      <c r="AM1357" s="16">
        <f t="shared" si="87"/>
        <v>3.0027397260273974</v>
      </c>
      <c r="AN1357" s="19">
        <v>8.7499999999999994E-2</v>
      </c>
      <c r="AO1357" t="s">
        <v>721</v>
      </c>
      <c r="AP1357" t="s">
        <v>722</v>
      </c>
      <c r="AQ1357" s="20">
        <v>46234</v>
      </c>
    </row>
    <row r="1358" spans="1:43" x14ac:dyDescent="0.3">
      <c r="A1358" t="s">
        <v>3055</v>
      </c>
      <c r="B1358" t="s">
        <v>3056</v>
      </c>
      <c r="C1358">
        <v>1</v>
      </c>
      <c r="D1358" t="s">
        <v>255</v>
      </c>
      <c r="E1358" t="s">
        <v>716</v>
      </c>
      <c r="F1358" t="s">
        <v>717</v>
      </c>
      <c r="G1358" t="s">
        <v>220</v>
      </c>
      <c r="H1358" t="s">
        <v>218</v>
      </c>
      <c r="I1358" t="s">
        <v>210</v>
      </c>
      <c r="J1358" t="s">
        <v>718</v>
      </c>
      <c r="K1358" t="s">
        <v>2800</v>
      </c>
      <c r="L1358" t="s">
        <v>719</v>
      </c>
      <c r="M1358" t="s">
        <v>720</v>
      </c>
      <c r="N1358">
        <v>1</v>
      </c>
      <c r="O1358">
        <v>1</v>
      </c>
      <c r="P1358">
        <v>1</v>
      </c>
      <c r="Q1358">
        <v>0</v>
      </c>
      <c r="R1358">
        <v>0</v>
      </c>
      <c r="S1358">
        <v>1</v>
      </c>
      <c r="T1358">
        <v>1</v>
      </c>
      <c r="U1358">
        <v>1</v>
      </c>
      <c r="V1358">
        <v>0</v>
      </c>
      <c r="W1358" s="1">
        <v>798752.65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798752.65</v>
      </c>
      <c r="AF1358" s="17">
        <v>45911</v>
      </c>
      <c r="AG1358" s="17">
        <v>47737</v>
      </c>
      <c r="AH1358" s="1">
        <v>798752.65</v>
      </c>
      <c r="AI1358" s="16">
        <f t="shared" si="84"/>
        <v>4.117808219178082</v>
      </c>
      <c r="AJ1358" s="16">
        <f t="shared" si="86"/>
        <v>5.0027397260273974</v>
      </c>
      <c r="AK1358" s="19">
        <v>9.5000000000000001E-2</v>
      </c>
      <c r="AL1358" s="16">
        <f t="shared" si="85"/>
        <v>4.117808219178082</v>
      </c>
      <c r="AM1358" s="16">
        <f t="shared" si="87"/>
        <v>5.0027397260273974</v>
      </c>
      <c r="AN1358" s="19">
        <v>9.5000000000000001E-2</v>
      </c>
      <c r="AO1358" t="s">
        <v>721</v>
      </c>
      <c r="AP1358" t="s">
        <v>722</v>
      </c>
      <c r="AQ1358" s="20">
        <v>46234</v>
      </c>
    </row>
    <row r="1359" spans="1:43" x14ac:dyDescent="0.3">
      <c r="A1359" t="s">
        <v>3057</v>
      </c>
      <c r="B1359" t="s">
        <v>3058</v>
      </c>
      <c r="C1359">
        <v>1</v>
      </c>
      <c r="D1359" t="s">
        <v>255</v>
      </c>
      <c r="E1359" t="s">
        <v>716</v>
      </c>
      <c r="F1359" t="s">
        <v>717</v>
      </c>
      <c r="G1359" t="s">
        <v>220</v>
      </c>
      <c r="H1359" t="s">
        <v>218</v>
      </c>
      <c r="I1359" t="s">
        <v>210</v>
      </c>
      <c r="J1359" t="s">
        <v>718</v>
      </c>
      <c r="K1359" t="s">
        <v>3059</v>
      </c>
      <c r="L1359" t="s">
        <v>719</v>
      </c>
      <c r="M1359" t="s">
        <v>720</v>
      </c>
      <c r="N1359">
        <v>1</v>
      </c>
      <c r="O1359">
        <v>1</v>
      </c>
      <c r="P1359">
        <v>1</v>
      </c>
      <c r="Q1359">
        <v>0</v>
      </c>
      <c r="R1359">
        <v>0</v>
      </c>
      <c r="S1359">
        <v>1</v>
      </c>
      <c r="T1359">
        <v>1</v>
      </c>
      <c r="U1359">
        <v>1</v>
      </c>
      <c r="V1359">
        <v>0</v>
      </c>
      <c r="W1359" s="1">
        <v>210141.24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210141.24</v>
      </c>
      <c r="AF1359" s="17">
        <v>45911</v>
      </c>
      <c r="AG1359" s="17">
        <v>47007</v>
      </c>
      <c r="AH1359" s="1">
        <v>210141.24</v>
      </c>
      <c r="AI1359" s="16">
        <f t="shared" si="84"/>
        <v>2.117808219178082</v>
      </c>
      <c r="AJ1359" s="16">
        <f t="shared" si="86"/>
        <v>3.0027397260273974</v>
      </c>
      <c r="AK1359" s="19">
        <v>8.7499999999999994E-2</v>
      </c>
      <c r="AL1359" s="16">
        <f t="shared" si="85"/>
        <v>2.117808219178082</v>
      </c>
      <c r="AM1359" s="16">
        <f t="shared" si="87"/>
        <v>3.0027397260273974</v>
      </c>
      <c r="AN1359" s="19">
        <v>8.7499999999999994E-2</v>
      </c>
      <c r="AO1359" t="s">
        <v>721</v>
      </c>
      <c r="AP1359" t="s">
        <v>722</v>
      </c>
      <c r="AQ1359" s="20">
        <v>46234</v>
      </c>
    </row>
    <row r="1360" spans="1:43" x14ac:dyDescent="0.3">
      <c r="A1360" t="s">
        <v>3060</v>
      </c>
      <c r="B1360" t="s">
        <v>3061</v>
      </c>
      <c r="C1360">
        <v>1</v>
      </c>
      <c r="D1360" t="s">
        <v>255</v>
      </c>
      <c r="E1360" t="s">
        <v>716</v>
      </c>
      <c r="F1360" t="s">
        <v>717</v>
      </c>
      <c r="G1360" t="s">
        <v>220</v>
      </c>
      <c r="H1360" t="s">
        <v>218</v>
      </c>
      <c r="I1360" t="s">
        <v>210</v>
      </c>
      <c r="J1360" t="s">
        <v>718</v>
      </c>
      <c r="K1360" t="s">
        <v>3059</v>
      </c>
      <c r="L1360" t="s">
        <v>719</v>
      </c>
      <c r="M1360" t="s">
        <v>720</v>
      </c>
      <c r="N1360">
        <v>1</v>
      </c>
      <c r="O1360">
        <v>1</v>
      </c>
      <c r="P1360">
        <v>1</v>
      </c>
      <c r="Q1360">
        <v>0</v>
      </c>
      <c r="R1360">
        <v>0</v>
      </c>
      <c r="S1360">
        <v>1</v>
      </c>
      <c r="T1360">
        <v>1</v>
      </c>
      <c r="U1360">
        <v>1</v>
      </c>
      <c r="V1360">
        <v>0</v>
      </c>
      <c r="W1360" s="1">
        <v>210141.24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210141.24</v>
      </c>
      <c r="AF1360" s="17">
        <v>45911</v>
      </c>
      <c r="AG1360" s="17">
        <v>47737</v>
      </c>
      <c r="AH1360" s="1">
        <v>210141.24</v>
      </c>
      <c r="AI1360" s="16">
        <f t="shared" si="84"/>
        <v>4.117808219178082</v>
      </c>
      <c r="AJ1360" s="16">
        <f t="shared" si="86"/>
        <v>5.0027397260273974</v>
      </c>
      <c r="AK1360" s="19">
        <v>9.5000000000000001E-2</v>
      </c>
      <c r="AL1360" s="16">
        <f t="shared" si="85"/>
        <v>4.117808219178082</v>
      </c>
      <c r="AM1360" s="16">
        <f t="shared" si="87"/>
        <v>5.0027397260273974</v>
      </c>
      <c r="AN1360" s="19">
        <v>9.5000000000000001E-2</v>
      </c>
      <c r="AO1360" t="s">
        <v>721</v>
      </c>
      <c r="AP1360" t="s">
        <v>722</v>
      </c>
      <c r="AQ1360" s="20">
        <v>46234</v>
      </c>
    </row>
    <row r="1361" spans="1:43" x14ac:dyDescent="0.3">
      <c r="A1361" t="s">
        <v>3062</v>
      </c>
      <c r="B1361" t="s">
        <v>3063</v>
      </c>
      <c r="C1361">
        <v>1</v>
      </c>
      <c r="D1361" t="s">
        <v>255</v>
      </c>
      <c r="E1361" t="s">
        <v>716</v>
      </c>
      <c r="F1361" t="s">
        <v>717</v>
      </c>
      <c r="G1361" t="s">
        <v>220</v>
      </c>
      <c r="H1361" t="s">
        <v>218</v>
      </c>
      <c r="I1361" t="s">
        <v>210</v>
      </c>
      <c r="J1361" t="s">
        <v>718</v>
      </c>
      <c r="K1361" t="s">
        <v>702</v>
      </c>
      <c r="L1361" t="s">
        <v>719</v>
      </c>
      <c r="M1361" t="s">
        <v>720</v>
      </c>
      <c r="N1361">
        <v>1</v>
      </c>
      <c r="O1361">
        <v>1</v>
      </c>
      <c r="P1361">
        <v>1</v>
      </c>
      <c r="Q1361">
        <v>0</v>
      </c>
      <c r="R1361">
        <v>0</v>
      </c>
      <c r="S1361">
        <v>1</v>
      </c>
      <c r="T1361">
        <v>1</v>
      </c>
      <c r="U1361">
        <v>1</v>
      </c>
      <c r="V1361">
        <v>0</v>
      </c>
      <c r="W1361" s="1">
        <v>365227.84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365227.84</v>
      </c>
      <c r="AF1361" s="17">
        <v>45911</v>
      </c>
      <c r="AG1361" s="17">
        <v>47007</v>
      </c>
      <c r="AH1361" s="1">
        <v>365227.84</v>
      </c>
      <c r="AI1361" s="16">
        <f t="shared" si="84"/>
        <v>2.117808219178082</v>
      </c>
      <c r="AJ1361" s="16">
        <f t="shared" si="86"/>
        <v>3.0027397260273974</v>
      </c>
      <c r="AK1361" s="19">
        <v>8.7499999999999994E-2</v>
      </c>
      <c r="AL1361" s="16">
        <f t="shared" si="85"/>
        <v>2.117808219178082</v>
      </c>
      <c r="AM1361" s="16">
        <f t="shared" si="87"/>
        <v>3.0027397260273974</v>
      </c>
      <c r="AN1361" s="19">
        <v>8.7499999999999994E-2</v>
      </c>
      <c r="AO1361" t="s">
        <v>721</v>
      </c>
      <c r="AP1361" t="s">
        <v>722</v>
      </c>
      <c r="AQ1361" s="20">
        <v>46234</v>
      </c>
    </row>
    <row r="1362" spans="1:43" x14ac:dyDescent="0.3">
      <c r="A1362" t="s">
        <v>3064</v>
      </c>
      <c r="B1362" t="s">
        <v>3065</v>
      </c>
      <c r="C1362">
        <v>1</v>
      </c>
      <c r="D1362" t="s">
        <v>255</v>
      </c>
      <c r="E1362" t="s">
        <v>716</v>
      </c>
      <c r="F1362" t="s">
        <v>717</v>
      </c>
      <c r="G1362" t="s">
        <v>220</v>
      </c>
      <c r="H1362" t="s">
        <v>218</v>
      </c>
      <c r="I1362" t="s">
        <v>210</v>
      </c>
      <c r="J1362" t="s">
        <v>718</v>
      </c>
      <c r="K1362" t="s">
        <v>702</v>
      </c>
      <c r="L1362" t="s">
        <v>719</v>
      </c>
      <c r="M1362" t="s">
        <v>720</v>
      </c>
      <c r="N1362">
        <v>1</v>
      </c>
      <c r="O1362">
        <v>1</v>
      </c>
      <c r="P1362">
        <v>1</v>
      </c>
      <c r="Q1362">
        <v>0</v>
      </c>
      <c r="R1362">
        <v>0</v>
      </c>
      <c r="S1362">
        <v>1</v>
      </c>
      <c r="T1362">
        <v>1</v>
      </c>
      <c r="U1362">
        <v>1</v>
      </c>
      <c r="V1362">
        <v>0</v>
      </c>
      <c r="W1362" s="1">
        <v>365227.84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365227.84</v>
      </c>
      <c r="AF1362" s="17">
        <v>45911</v>
      </c>
      <c r="AG1362" s="17">
        <v>47737</v>
      </c>
      <c r="AH1362" s="1">
        <v>365227.84</v>
      </c>
      <c r="AI1362" s="16">
        <f t="shared" si="84"/>
        <v>4.117808219178082</v>
      </c>
      <c r="AJ1362" s="16">
        <f t="shared" si="86"/>
        <v>5.0027397260273974</v>
      </c>
      <c r="AK1362" s="19">
        <v>9.5000000000000001E-2</v>
      </c>
      <c r="AL1362" s="16">
        <f t="shared" si="85"/>
        <v>4.117808219178082</v>
      </c>
      <c r="AM1362" s="16">
        <f t="shared" si="87"/>
        <v>5.0027397260273974</v>
      </c>
      <c r="AN1362" s="19">
        <v>9.5000000000000001E-2</v>
      </c>
      <c r="AO1362" t="s">
        <v>721</v>
      </c>
      <c r="AP1362" t="s">
        <v>722</v>
      </c>
      <c r="AQ1362" s="20">
        <v>46234</v>
      </c>
    </row>
    <row r="1363" spans="1:43" x14ac:dyDescent="0.3">
      <c r="A1363" t="s">
        <v>3066</v>
      </c>
      <c r="B1363" t="s">
        <v>3067</v>
      </c>
      <c r="C1363">
        <v>1</v>
      </c>
      <c r="D1363" t="s">
        <v>255</v>
      </c>
      <c r="E1363" t="s">
        <v>716</v>
      </c>
      <c r="F1363" t="s">
        <v>717</v>
      </c>
      <c r="G1363" t="s">
        <v>220</v>
      </c>
      <c r="H1363" t="s">
        <v>218</v>
      </c>
      <c r="I1363" t="s">
        <v>210</v>
      </c>
      <c r="J1363" t="s">
        <v>718</v>
      </c>
      <c r="K1363" t="s">
        <v>3068</v>
      </c>
      <c r="L1363" t="s">
        <v>719</v>
      </c>
      <c r="M1363" t="s">
        <v>720</v>
      </c>
      <c r="N1363">
        <v>1</v>
      </c>
      <c r="O1363">
        <v>1</v>
      </c>
      <c r="P1363">
        <v>1</v>
      </c>
      <c r="Q1363">
        <v>0</v>
      </c>
      <c r="R1363">
        <v>0</v>
      </c>
      <c r="S1363">
        <v>1</v>
      </c>
      <c r="T1363">
        <v>1</v>
      </c>
      <c r="U1363">
        <v>1</v>
      </c>
      <c r="V1363">
        <v>0</v>
      </c>
      <c r="W1363" s="1">
        <v>246466.06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246466.06</v>
      </c>
      <c r="AF1363" s="17">
        <v>45911</v>
      </c>
      <c r="AG1363" s="17">
        <v>47007</v>
      </c>
      <c r="AH1363" s="1">
        <v>246466.06</v>
      </c>
      <c r="AI1363" s="16">
        <f t="shared" si="84"/>
        <v>2.117808219178082</v>
      </c>
      <c r="AJ1363" s="16">
        <f t="shared" si="86"/>
        <v>3.0027397260273974</v>
      </c>
      <c r="AK1363" s="19">
        <v>8.7499999999999994E-2</v>
      </c>
      <c r="AL1363" s="16">
        <f t="shared" si="85"/>
        <v>2.117808219178082</v>
      </c>
      <c r="AM1363" s="16">
        <f t="shared" si="87"/>
        <v>3.0027397260273974</v>
      </c>
      <c r="AN1363" s="19">
        <v>8.7499999999999994E-2</v>
      </c>
      <c r="AO1363" t="s">
        <v>721</v>
      </c>
      <c r="AP1363" t="s">
        <v>722</v>
      </c>
      <c r="AQ1363" s="20">
        <v>46234</v>
      </c>
    </row>
    <row r="1364" spans="1:43" x14ac:dyDescent="0.3">
      <c r="A1364" t="s">
        <v>3069</v>
      </c>
      <c r="B1364" t="s">
        <v>3070</v>
      </c>
      <c r="C1364">
        <v>1</v>
      </c>
      <c r="D1364" t="s">
        <v>255</v>
      </c>
      <c r="E1364" t="s">
        <v>716</v>
      </c>
      <c r="F1364" t="s">
        <v>717</v>
      </c>
      <c r="G1364" t="s">
        <v>220</v>
      </c>
      <c r="H1364" t="s">
        <v>218</v>
      </c>
      <c r="I1364" t="s">
        <v>210</v>
      </c>
      <c r="J1364" t="s">
        <v>718</v>
      </c>
      <c r="K1364" t="s">
        <v>3068</v>
      </c>
      <c r="L1364" t="s">
        <v>719</v>
      </c>
      <c r="M1364" t="s">
        <v>720</v>
      </c>
      <c r="N1364">
        <v>1</v>
      </c>
      <c r="O1364">
        <v>1</v>
      </c>
      <c r="P1364">
        <v>1</v>
      </c>
      <c r="Q1364">
        <v>0</v>
      </c>
      <c r="R1364">
        <v>0</v>
      </c>
      <c r="S1364">
        <v>1</v>
      </c>
      <c r="T1364">
        <v>1</v>
      </c>
      <c r="U1364">
        <v>1</v>
      </c>
      <c r="V1364">
        <v>0</v>
      </c>
      <c r="W1364" s="1">
        <v>246466.06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246466.06</v>
      </c>
      <c r="AF1364" s="17">
        <v>45911</v>
      </c>
      <c r="AG1364" s="17">
        <v>47737</v>
      </c>
      <c r="AH1364" s="1">
        <v>246466.06</v>
      </c>
      <c r="AI1364" s="16">
        <f t="shared" si="84"/>
        <v>4.117808219178082</v>
      </c>
      <c r="AJ1364" s="16">
        <f t="shared" si="86"/>
        <v>5.0027397260273974</v>
      </c>
      <c r="AK1364" s="19">
        <v>9.5000000000000001E-2</v>
      </c>
      <c r="AL1364" s="16">
        <f t="shared" si="85"/>
        <v>4.117808219178082</v>
      </c>
      <c r="AM1364" s="16">
        <f t="shared" si="87"/>
        <v>5.0027397260273974</v>
      </c>
      <c r="AN1364" s="19">
        <v>9.5000000000000001E-2</v>
      </c>
      <c r="AO1364" t="s">
        <v>721</v>
      </c>
      <c r="AP1364" t="s">
        <v>722</v>
      </c>
      <c r="AQ1364" s="20">
        <v>46234</v>
      </c>
    </row>
    <row r="1365" spans="1:43" x14ac:dyDescent="0.3">
      <c r="A1365" t="s">
        <v>3071</v>
      </c>
      <c r="B1365" t="s">
        <v>3072</v>
      </c>
      <c r="C1365">
        <v>1</v>
      </c>
      <c r="D1365" t="s">
        <v>255</v>
      </c>
      <c r="E1365" t="s">
        <v>716</v>
      </c>
      <c r="F1365" t="s">
        <v>717</v>
      </c>
      <c r="G1365" t="s">
        <v>220</v>
      </c>
      <c r="H1365" t="s">
        <v>218</v>
      </c>
      <c r="I1365" t="s">
        <v>210</v>
      </c>
      <c r="J1365" t="s">
        <v>718</v>
      </c>
      <c r="K1365" t="s">
        <v>2274</v>
      </c>
      <c r="L1365" t="s">
        <v>719</v>
      </c>
      <c r="M1365" t="s">
        <v>720</v>
      </c>
      <c r="N1365">
        <v>1</v>
      </c>
      <c r="O1365">
        <v>1</v>
      </c>
      <c r="P1365">
        <v>1</v>
      </c>
      <c r="Q1365">
        <v>0</v>
      </c>
      <c r="R1365">
        <v>0</v>
      </c>
      <c r="S1365">
        <v>1</v>
      </c>
      <c r="T1365">
        <v>1</v>
      </c>
      <c r="U1365">
        <v>1</v>
      </c>
      <c r="V1365">
        <v>0</v>
      </c>
      <c r="W1365" s="1">
        <v>777900.07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777900.07</v>
      </c>
      <c r="AF1365" s="17">
        <v>45911</v>
      </c>
      <c r="AG1365" s="17">
        <v>47007</v>
      </c>
      <c r="AH1365" s="1">
        <v>777900.07</v>
      </c>
      <c r="AI1365" s="16">
        <f t="shared" si="84"/>
        <v>2.117808219178082</v>
      </c>
      <c r="AJ1365" s="16">
        <f t="shared" si="86"/>
        <v>3.0027397260273974</v>
      </c>
      <c r="AK1365" s="19">
        <v>8.7499999999999994E-2</v>
      </c>
      <c r="AL1365" s="16">
        <f t="shared" si="85"/>
        <v>2.117808219178082</v>
      </c>
      <c r="AM1365" s="16">
        <f t="shared" si="87"/>
        <v>3.0027397260273974</v>
      </c>
      <c r="AN1365" s="19">
        <v>8.7499999999999994E-2</v>
      </c>
      <c r="AO1365" t="s">
        <v>721</v>
      </c>
      <c r="AP1365" t="s">
        <v>722</v>
      </c>
      <c r="AQ1365" s="20">
        <v>46234</v>
      </c>
    </row>
    <row r="1366" spans="1:43" x14ac:dyDescent="0.3">
      <c r="A1366" t="s">
        <v>3073</v>
      </c>
      <c r="B1366" t="s">
        <v>3074</v>
      </c>
      <c r="C1366">
        <v>1</v>
      </c>
      <c r="D1366" t="s">
        <v>255</v>
      </c>
      <c r="E1366" t="s">
        <v>716</v>
      </c>
      <c r="F1366" t="s">
        <v>717</v>
      </c>
      <c r="G1366" t="s">
        <v>220</v>
      </c>
      <c r="H1366" t="s">
        <v>218</v>
      </c>
      <c r="I1366" t="s">
        <v>210</v>
      </c>
      <c r="J1366" t="s">
        <v>718</v>
      </c>
      <c r="K1366" t="s">
        <v>2274</v>
      </c>
      <c r="L1366" t="s">
        <v>719</v>
      </c>
      <c r="M1366" t="s">
        <v>720</v>
      </c>
      <c r="N1366">
        <v>1</v>
      </c>
      <c r="O1366">
        <v>1</v>
      </c>
      <c r="P1366">
        <v>1</v>
      </c>
      <c r="Q1366">
        <v>0</v>
      </c>
      <c r="R1366">
        <v>0</v>
      </c>
      <c r="S1366">
        <v>1</v>
      </c>
      <c r="T1366">
        <v>1</v>
      </c>
      <c r="U1366">
        <v>1</v>
      </c>
      <c r="V1366">
        <v>0</v>
      </c>
      <c r="W1366" s="1">
        <v>777900.07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777900.07</v>
      </c>
      <c r="AF1366" s="17">
        <v>45911</v>
      </c>
      <c r="AG1366" s="17">
        <v>47737</v>
      </c>
      <c r="AH1366" s="1">
        <v>777900.07</v>
      </c>
      <c r="AI1366" s="16">
        <f t="shared" si="84"/>
        <v>4.117808219178082</v>
      </c>
      <c r="AJ1366" s="16">
        <f t="shared" si="86"/>
        <v>5.0027397260273974</v>
      </c>
      <c r="AK1366" s="19">
        <v>9.5000000000000001E-2</v>
      </c>
      <c r="AL1366" s="16">
        <f t="shared" si="85"/>
        <v>4.117808219178082</v>
      </c>
      <c r="AM1366" s="16">
        <f t="shared" si="87"/>
        <v>5.0027397260273974</v>
      </c>
      <c r="AN1366" s="19">
        <v>9.5000000000000001E-2</v>
      </c>
      <c r="AO1366" t="s">
        <v>721</v>
      </c>
      <c r="AP1366" t="s">
        <v>722</v>
      </c>
      <c r="AQ1366" s="20">
        <v>46234</v>
      </c>
    </row>
    <row r="1367" spans="1:43" x14ac:dyDescent="0.3">
      <c r="A1367" t="s">
        <v>3075</v>
      </c>
      <c r="B1367" t="s">
        <v>3076</v>
      </c>
      <c r="C1367">
        <v>1</v>
      </c>
      <c r="D1367" t="s">
        <v>255</v>
      </c>
      <c r="E1367" t="s">
        <v>716</v>
      </c>
      <c r="F1367" t="s">
        <v>717</v>
      </c>
      <c r="G1367" t="s">
        <v>220</v>
      </c>
      <c r="H1367" t="s">
        <v>218</v>
      </c>
      <c r="I1367" t="s">
        <v>210</v>
      </c>
      <c r="J1367" t="s">
        <v>718</v>
      </c>
      <c r="K1367" t="s">
        <v>3077</v>
      </c>
      <c r="L1367" t="s">
        <v>719</v>
      </c>
      <c r="M1367" t="s">
        <v>720</v>
      </c>
      <c r="N1367">
        <v>1</v>
      </c>
      <c r="O1367">
        <v>1</v>
      </c>
      <c r="P1367">
        <v>1</v>
      </c>
      <c r="Q1367">
        <v>0</v>
      </c>
      <c r="R1367">
        <v>0</v>
      </c>
      <c r="S1367">
        <v>1</v>
      </c>
      <c r="T1367">
        <v>1</v>
      </c>
      <c r="U1367">
        <v>1</v>
      </c>
      <c r="V1367">
        <v>0</v>
      </c>
      <c r="W1367" s="1">
        <v>413490.1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413490.1</v>
      </c>
      <c r="AF1367" s="17">
        <v>45911</v>
      </c>
      <c r="AG1367" s="17">
        <v>47007</v>
      </c>
      <c r="AH1367" s="1">
        <v>413490.1</v>
      </c>
      <c r="AI1367" s="16">
        <f t="shared" si="84"/>
        <v>2.117808219178082</v>
      </c>
      <c r="AJ1367" s="16">
        <f t="shared" si="86"/>
        <v>3.0027397260273974</v>
      </c>
      <c r="AK1367" s="19">
        <v>8.7499999999999994E-2</v>
      </c>
      <c r="AL1367" s="16">
        <f t="shared" si="85"/>
        <v>2.117808219178082</v>
      </c>
      <c r="AM1367" s="16">
        <f t="shared" si="87"/>
        <v>3.0027397260273974</v>
      </c>
      <c r="AN1367" s="19">
        <v>8.7499999999999994E-2</v>
      </c>
      <c r="AO1367" t="s">
        <v>721</v>
      </c>
      <c r="AP1367" t="s">
        <v>722</v>
      </c>
      <c r="AQ1367" s="20">
        <v>46234</v>
      </c>
    </row>
    <row r="1368" spans="1:43" x14ac:dyDescent="0.3">
      <c r="A1368" t="s">
        <v>3078</v>
      </c>
      <c r="B1368" t="s">
        <v>3079</v>
      </c>
      <c r="C1368">
        <v>1</v>
      </c>
      <c r="D1368" t="s">
        <v>255</v>
      </c>
      <c r="E1368" t="s">
        <v>716</v>
      </c>
      <c r="F1368" t="s">
        <v>717</v>
      </c>
      <c r="G1368" t="s">
        <v>220</v>
      </c>
      <c r="H1368" t="s">
        <v>218</v>
      </c>
      <c r="I1368" t="s">
        <v>210</v>
      </c>
      <c r="J1368" t="s">
        <v>718</v>
      </c>
      <c r="K1368" t="s">
        <v>3077</v>
      </c>
      <c r="L1368" t="s">
        <v>719</v>
      </c>
      <c r="M1368" t="s">
        <v>720</v>
      </c>
      <c r="N1368">
        <v>1</v>
      </c>
      <c r="O1368">
        <v>1</v>
      </c>
      <c r="P1368">
        <v>1</v>
      </c>
      <c r="Q1368">
        <v>0</v>
      </c>
      <c r="R1368">
        <v>0</v>
      </c>
      <c r="S1368">
        <v>1</v>
      </c>
      <c r="T1368">
        <v>1</v>
      </c>
      <c r="U1368">
        <v>1</v>
      </c>
      <c r="V1368">
        <v>0</v>
      </c>
      <c r="W1368" s="1">
        <v>413490.1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413490.1</v>
      </c>
      <c r="AF1368" s="17">
        <v>45911</v>
      </c>
      <c r="AG1368" s="17">
        <v>47737</v>
      </c>
      <c r="AH1368" s="1">
        <v>413490.1</v>
      </c>
      <c r="AI1368" s="16">
        <f t="shared" si="84"/>
        <v>4.117808219178082</v>
      </c>
      <c r="AJ1368" s="16">
        <f t="shared" si="86"/>
        <v>5.0027397260273974</v>
      </c>
      <c r="AK1368" s="19">
        <v>9.5000000000000001E-2</v>
      </c>
      <c r="AL1368" s="16">
        <f t="shared" si="85"/>
        <v>4.117808219178082</v>
      </c>
      <c r="AM1368" s="16">
        <f t="shared" si="87"/>
        <v>5.0027397260273974</v>
      </c>
      <c r="AN1368" s="19">
        <v>9.5000000000000001E-2</v>
      </c>
      <c r="AO1368" t="s">
        <v>721</v>
      </c>
      <c r="AP1368" t="s">
        <v>722</v>
      </c>
      <c r="AQ1368" s="20">
        <v>46234</v>
      </c>
    </row>
    <row r="1369" spans="1:43" x14ac:dyDescent="0.3">
      <c r="A1369" t="s">
        <v>3080</v>
      </c>
      <c r="B1369" t="s">
        <v>3081</v>
      </c>
      <c r="C1369">
        <v>1</v>
      </c>
      <c r="D1369" t="s">
        <v>255</v>
      </c>
      <c r="E1369" t="s">
        <v>716</v>
      </c>
      <c r="F1369" t="s">
        <v>717</v>
      </c>
      <c r="G1369" t="s">
        <v>220</v>
      </c>
      <c r="H1369" t="s">
        <v>218</v>
      </c>
      <c r="I1369" t="s">
        <v>210</v>
      </c>
      <c r="J1369" t="s">
        <v>718</v>
      </c>
      <c r="K1369" t="s">
        <v>3082</v>
      </c>
      <c r="L1369" t="s">
        <v>719</v>
      </c>
      <c r="M1369" t="s">
        <v>720</v>
      </c>
      <c r="N1369">
        <v>1</v>
      </c>
      <c r="O1369">
        <v>1</v>
      </c>
      <c r="P1369">
        <v>1</v>
      </c>
      <c r="Q1369">
        <v>0</v>
      </c>
      <c r="R1369">
        <v>0</v>
      </c>
      <c r="S1369">
        <v>1</v>
      </c>
      <c r="T1369">
        <v>1</v>
      </c>
      <c r="U1369">
        <v>1</v>
      </c>
      <c r="V1369">
        <v>0</v>
      </c>
      <c r="W1369" s="1">
        <v>325917.89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325917.89</v>
      </c>
      <c r="AF1369" s="17">
        <v>45911</v>
      </c>
      <c r="AG1369" s="17">
        <v>47007</v>
      </c>
      <c r="AH1369" s="1">
        <v>325917.89</v>
      </c>
      <c r="AI1369" s="16">
        <f t="shared" si="84"/>
        <v>2.117808219178082</v>
      </c>
      <c r="AJ1369" s="16">
        <f t="shared" si="86"/>
        <v>3.0027397260273974</v>
      </c>
      <c r="AK1369" s="19">
        <v>8.7499999999999994E-2</v>
      </c>
      <c r="AL1369" s="16">
        <f t="shared" si="85"/>
        <v>2.117808219178082</v>
      </c>
      <c r="AM1369" s="16">
        <f t="shared" si="87"/>
        <v>3.0027397260273974</v>
      </c>
      <c r="AN1369" s="19">
        <v>8.7499999999999994E-2</v>
      </c>
      <c r="AO1369" t="s">
        <v>721</v>
      </c>
      <c r="AP1369" t="s">
        <v>722</v>
      </c>
      <c r="AQ1369" s="20">
        <v>46234</v>
      </c>
    </row>
    <row r="1370" spans="1:43" x14ac:dyDescent="0.3">
      <c r="A1370" t="s">
        <v>3083</v>
      </c>
      <c r="B1370" t="s">
        <v>3084</v>
      </c>
      <c r="C1370">
        <v>1</v>
      </c>
      <c r="D1370" t="s">
        <v>255</v>
      </c>
      <c r="E1370" t="s">
        <v>716</v>
      </c>
      <c r="F1370" t="s">
        <v>717</v>
      </c>
      <c r="G1370" t="s">
        <v>220</v>
      </c>
      <c r="H1370" t="s">
        <v>218</v>
      </c>
      <c r="I1370" t="s">
        <v>210</v>
      </c>
      <c r="J1370" t="s">
        <v>718</v>
      </c>
      <c r="K1370" t="s">
        <v>3082</v>
      </c>
      <c r="L1370" t="s">
        <v>719</v>
      </c>
      <c r="M1370" t="s">
        <v>720</v>
      </c>
      <c r="N1370">
        <v>1</v>
      </c>
      <c r="O1370">
        <v>1</v>
      </c>
      <c r="P1370">
        <v>1</v>
      </c>
      <c r="Q1370">
        <v>0</v>
      </c>
      <c r="R1370">
        <v>0</v>
      </c>
      <c r="S1370">
        <v>1</v>
      </c>
      <c r="T1370">
        <v>1</v>
      </c>
      <c r="U1370">
        <v>1</v>
      </c>
      <c r="V1370">
        <v>0</v>
      </c>
      <c r="W1370" s="1">
        <v>325917.89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325917.89</v>
      </c>
      <c r="AF1370" s="17">
        <v>45911</v>
      </c>
      <c r="AG1370" s="17">
        <v>47737</v>
      </c>
      <c r="AH1370" s="1">
        <v>325917.89</v>
      </c>
      <c r="AI1370" s="16">
        <f t="shared" si="84"/>
        <v>4.117808219178082</v>
      </c>
      <c r="AJ1370" s="16">
        <f t="shared" si="86"/>
        <v>5.0027397260273974</v>
      </c>
      <c r="AK1370" s="19">
        <v>9.5000000000000001E-2</v>
      </c>
      <c r="AL1370" s="16">
        <f t="shared" si="85"/>
        <v>4.117808219178082</v>
      </c>
      <c r="AM1370" s="16">
        <f t="shared" si="87"/>
        <v>5.0027397260273974</v>
      </c>
      <c r="AN1370" s="19">
        <v>9.5000000000000001E-2</v>
      </c>
      <c r="AO1370" t="s">
        <v>721</v>
      </c>
      <c r="AP1370" t="s">
        <v>722</v>
      </c>
      <c r="AQ1370" s="20">
        <v>46234</v>
      </c>
    </row>
    <row r="1371" spans="1:43" x14ac:dyDescent="0.3">
      <c r="A1371" t="s">
        <v>3085</v>
      </c>
      <c r="B1371" t="s">
        <v>3086</v>
      </c>
      <c r="C1371">
        <v>1</v>
      </c>
      <c r="D1371" t="s">
        <v>255</v>
      </c>
      <c r="E1371" t="s">
        <v>716</v>
      </c>
      <c r="F1371" t="s">
        <v>717</v>
      </c>
      <c r="G1371" t="s">
        <v>220</v>
      </c>
      <c r="H1371" t="s">
        <v>218</v>
      </c>
      <c r="I1371" t="s">
        <v>210</v>
      </c>
      <c r="J1371" t="s">
        <v>718</v>
      </c>
      <c r="K1371" t="s">
        <v>3087</v>
      </c>
      <c r="L1371" t="s">
        <v>719</v>
      </c>
      <c r="M1371" t="s">
        <v>720</v>
      </c>
      <c r="N1371">
        <v>1</v>
      </c>
      <c r="O1371">
        <v>1</v>
      </c>
      <c r="P1371">
        <v>1</v>
      </c>
      <c r="Q1371">
        <v>0</v>
      </c>
      <c r="R1371">
        <v>0</v>
      </c>
      <c r="S1371">
        <v>1</v>
      </c>
      <c r="T1371">
        <v>1</v>
      </c>
      <c r="U1371">
        <v>1</v>
      </c>
      <c r="V1371">
        <v>0</v>
      </c>
      <c r="W1371" s="1">
        <v>338352.17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338352.17</v>
      </c>
      <c r="AF1371" s="17">
        <v>45911</v>
      </c>
      <c r="AG1371" s="17">
        <v>47007</v>
      </c>
      <c r="AH1371" s="1">
        <v>338352.17</v>
      </c>
      <c r="AI1371" s="16">
        <f t="shared" si="84"/>
        <v>2.117808219178082</v>
      </c>
      <c r="AJ1371" s="16">
        <f t="shared" si="86"/>
        <v>3.0027397260273974</v>
      </c>
      <c r="AK1371" s="19">
        <v>8.7499999999999994E-2</v>
      </c>
      <c r="AL1371" s="16">
        <f t="shared" si="85"/>
        <v>2.117808219178082</v>
      </c>
      <c r="AM1371" s="16">
        <f t="shared" si="87"/>
        <v>3.0027397260273974</v>
      </c>
      <c r="AN1371" s="19">
        <v>8.7499999999999994E-2</v>
      </c>
      <c r="AO1371" t="s">
        <v>721</v>
      </c>
      <c r="AP1371" t="s">
        <v>722</v>
      </c>
      <c r="AQ1371" s="20">
        <v>46234</v>
      </c>
    </row>
    <row r="1372" spans="1:43" x14ac:dyDescent="0.3">
      <c r="A1372" t="s">
        <v>3088</v>
      </c>
      <c r="B1372" t="s">
        <v>3089</v>
      </c>
      <c r="C1372">
        <v>1</v>
      </c>
      <c r="D1372" t="s">
        <v>255</v>
      </c>
      <c r="E1372" t="s">
        <v>716</v>
      </c>
      <c r="F1372" t="s">
        <v>717</v>
      </c>
      <c r="G1372" t="s">
        <v>220</v>
      </c>
      <c r="H1372" t="s">
        <v>218</v>
      </c>
      <c r="I1372" t="s">
        <v>210</v>
      </c>
      <c r="J1372" t="s">
        <v>718</v>
      </c>
      <c r="K1372" t="s">
        <v>3087</v>
      </c>
      <c r="L1372" t="s">
        <v>719</v>
      </c>
      <c r="M1372" t="s">
        <v>720</v>
      </c>
      <c r="N1372">
        <v>1</v>
      </c>
      <c r="O1372">
        <v>1</v>
      </c>
      <c r="P1372">
        <v>1</v>
      </c>
      <c r="Q1372">
        <v>0</v>
      </c>
      <c r="R1372">
        <v>0</v>
      </c>
      <c r="S1372">
        <v>1</v>
      </c>
      <c r="T1372">
        <v>1</v>
      </c>
      <c r="U1372">
        <v>1</v>
      </c>
      <c r="V1372">
        <v>0</v>
      </c>
      <c r="W1372" s="1">
        <v>338352.17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338352.17</v>
      </c>
      <c r="AF1372" s="17">
        <v>45911</v>
      </c>
      <c r="AG1372" s="17">
        <v>47737</v>
      </c>
      <c r="AH1372" s="1">
        <v>338352.17</v>
      </c>
      <c r="AI1372" s="16">
        <f t="shared" si="84"/>
        <v>4.117808219178082</v>
      </c>
      <c r="AJ1372" s="16">
        <f t="shared" si="86"/>
        <v>5.0027397260273974</v>
      </c>
      <c r="AK1372" s="19">
        <v>9.5000000000000001E-2</v>
      </c>
      <c r="AL1372" s="16">
        <f t="shared" si="85"/>
        <v>4.117808219178082</v>
      </c>
      <c r="AM1372" s="16">
        <f t="shared" si="87"/>
        <v>5.0027397260273974</v>
      </c>
      <c r="AN1372" s="19">
        <v>9.5000000000000001E-2</v>
      </c>
      <c r="AO1372" t="s">
        <v>721</v>
      </c>
      <c r="AP1372" t="s">
        <v>722</v>
      </c>
      <c r="AQ1372" s="20">
        <v>46234</v>
      </c>
    </row>
    <row r="1373" spans="1:43" x14ac:dyDescent="0.3">
      <c r="A1373" t="s">
        <v>3090</v>
      </c>
      <c r="B1373" t="s">
        <v>3091</v>
      </c>
      <c r="C1373">
        <v>1</v>
      </c>
      <c r="D1373" t="s">
        <v>255</v>
      </c>
      <c r="E1373" t="s">
        <v>716</v>
      </c>
      <c r="F1373" t="s">
        <v>717</v>
      </c>
      <c r="G1373" t="s">
        <v>220</v>
      </c>
      <c r="H1373" t="s">
        <v>218</v>
      </c>
      <c r="I1373" t="s">
        <v>210</v>
      </c>
      <c r="J1373" t="s">
        <v>718</v>
      </c>
      <c r="K1373" t="s">
        <v>3092</v>
      </c>
      <c r="L1373" t="s">
        <v>719</v>
      </c>
      <c r="M1373" t="s">
        <v>720</v>
      </c>
      <c r="N1373">
        <v>1</v>
      </c>
      <c r="O1373">
        <v>1</v>
      </c>
      <c r="P1373">
        <v>1</v>
      </c>
      <c r="Q1373">
        <v>0</v>
      </c>
      <c r="R1373">
        <v>0</v>
      </c>
      <c r="S1373">
        <v>1</v>
      </c>
      <c r="T1373">
        <v>1</v>
      </c>
      <c r="U1373">
        <v>1</v>
      </c>
      <c r="V1373">
        <v>0</v>
      </c>
      <c r="W1373" s="1">
        <v>208128.9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208128.9</v>
      </c>
      <c r="AF1373" s="17">
        <v>45911</v>
      </c>
      <c r="AG1373" s="17">
        <v>47007</v>
      </c>
      <c r="AH1373" s="1">
        <v>208128.9</v>
      </c>
      <c r="AI1373" s="16">
        <f t="shared" si="84"/>
        <v>2.117808219178082</v>
      </c>
      <c r="AJ1373" s="16">
        <f t="shared" si="86"/>
        <v>3.0027397260273974</v>
      </c>
      <c r="AK1373" s="19">
        <v>8.7499999999999994E-2</v>
      </c>
      <c r="AL1373" s="16">
        <f t="shared" si="85"/>
        <v>2.117808219178082</v>
      </c>
      <c r="AM1373" s="16">
        <f t="shared" si="87"/>
        <v>3.0027397260273974</v>
      </c>
      <c r="AN1373" s="19">
        <v>8.7499999999999994E-2</v>
      </c>
      <c r="AO1373" t="s">
        <v>721</v>
      </c>
      <c r="AP1373" t="s">
        <v>722</v>
      </c>
      <c r="AQ1373" s="20">
        <v>46234</v>
      </c>
    </row>
    <row r="1374" spans="1:43" x14ac:dyDescent="0.3">
      <c r="A1374" t="s">
        <v>3093</v>
      </c>
      <c r="B1374" t="s">
        <v>3094</v>
      </c>
      <c r="C1374">
        <v>1</v>
      </c>
      <c r="D1374" t="s">
        <v>255</v>
      </c>
      <c r="E1374" t="s">
        <v>716</v>
      </c>
      <c r="F1374" t="s">
        <v>717</v>
      </c>
      <c r="G1374" t="s">
        <v>220</v>
      </c>
      <c r="H1374" t="s">
        <v>218</v>
      </c>
      <c r="I1374" t="s">
        <v>210</v>
      </c>
      <c r="J1374" t="s">
        <v>718</v>
      </c>
      <c r="K1374" t="s">
        <v>3092</v>
      </c>
      <c r="L1374" t="s">
        <v>719</v>
      </c>
      <c r="M1374" t="s">
        <v>720</v>
      </c>
      <c r="N1374">
        <v>1</v>
      </c>
      <c r="O1374">
        <v>1</v>
      </c>
      <c r="P1374">
        <v>1</v>
      </c>
      <c r="Q1374">
        <v>0</v>
      </c>
      <c r="R1374">
        <v>0</v>
      </c>
      <c r="S1374">
        <v>1</v>
      </c>
      <c r="T1374">
        <v>1</v>
      </c>
      <c r="U1374">
        <v>1</v>
      </c>
      <c r="V1374">
        <v>0</v>
      </c>
      <c r="W1374" s="1">
        <v>208128.91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208128.91</v>
      </c>
      <c r="AF1374" s="17">
        <v>45911</v>
      </c>
      <c r="AG1374" s="17">
        <v>47737</v>
      </c>
      <c r="AH1374" s="1">
        <v>208128.91</v>
      </c>
      <c r="AI1374" s="16">
        <f t="shared" si="84"/>
        <v>4.117808219178082</v>
      </c>
      <c r="AJ1374" s="16">
        <f t="shared" si="86"/>
        <v>5.0027397260273974</v>
      </c>
      <c r="AK1374" s="19">
        <v>9.5000000000000001E-2</v>
      </c>
      <c r="AL1374" s="16">
        <f t="shared" si="85"/>
        <v>4.117808219178082</v>
      </c>
      <c r="AM1374" s="16">
        <f t="shared" si="87"/>
        <v>5.0027397260273974</v>
      </c>
      <c r="AN1374" s="19">
        <v>9.5000000000000001E-2</v>
      </c>
      <c r="AO1374" t="s">
        <v>721</v>
      </c>
      <c r="AP1374" t="s">
        <v>722</v>
      </c>
      <c r="AQ1374" s="20">
        <v>46234</v>
      </c>
    </row>
    <row r="1375" spans="1:43" x14ac:dyDescent="0.3">
      <c r="A1375" t="s">
        <v>3095</v>
      </c>
      <c r="B1375" t="s">
        <v>3096</v>
      </c>
      <c r="C1375">
        <v>1</v>
      </c>
      <c r="D1375" t="s">
        <v>255</v>
      </c>
      <c r="E1375" t="s">
        <v>716</v>
      </c>
      <c r="F1375" t="s">
        <v>717</v>
      </c>
      <c r="G1375" t="s">
        <v>220</v>
      </c>
      <c r="H1375" t="s">
        <v>218</v>
      </c>
      <c r="I1375" t="s">
        <v>210</v>
      </c>
      <c r="J1375" t="s">
        <v>718</v>
      </c>
      <c r="K1375" t="s">
        <v>3097</v>
      </c>
      <c r="L1375" t="s">
        <v>719</v>
      </c>
      <c r="M1375" t="s">
        <v>720</v>
      </c>
      <c r="N1375">
        <v>1</v>
      </c>
      <c r="O1375">
        <v>1</v>
      </c>
      <c r="P1375">
        <v>1</v>
      </c>
      <c r="Q1375">
        <v>0</v>
      </c>
      <c r="R1375">
        <v>0</v>
      </c>
      <c r="S1375">
        <v>1</v>
      </c>
      <c r="T1375">
        <v>1</v>
      </c>
      <c r="U1375">
        <v>1</v>
      </c>
      <c r="V1375">
        <v>0</v>
      </c>
      <c r="W1375" s="1">
        <v>1181952.08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1181952.08</v>
      </c>
      <c r="AF1375" s="17">
        <v>45911</v>
      </c>
      <c r="AG1375" s="17">
        <v>47007</v>
      </c>
      <c r="AH1375" s="1">
        <v>1181952.08</v>
      </c>
      <c r="AI1375" s="16">
        <f t="shared" si="84"/>
        <v>2.117808219178082</v>
      </c>
      <c r="AJ1375" s="16">
        <f t="shared" si="86"/>
        <v>3.0027397260273974</v>
      </c>
      <c r="AK1375" s="19">
        <v>8.7499999999999994E-2</v>
      </c>
      <c r="AL1375" s="16">
        <f t="shared" si="85"/>
        <v>2.117808219178082</v>
      </c>
      <c r="AM1375" s="16">
        <f t="shared" si="87"/>
        <v>3.0027397260273974</v>
      </c>
      <c r="AN1375" s="19">
        <v>8.7499999999999994E-2</v>
      </c>
      <c r="AO1375" t="s">
        <v>721</v>
      </c>
      <c r="AP1375" t="s">
        <v>722</v>
      </c>
      <c r="AQ1375" s="20">
        <v>46234</v>
      </c>
    </row>
    <row r="1376" spans="1:43" x14ac:dyDescent="0.3">
      <c r="A1376" t="s">
        <v>3098</v>
      </c>
      <c r="B1376" t="s">
        <v>3099</v>
      </c>
      <c r="C1376">
        <v>1</v>
      </c>
      <c r="D1376" t="s">
        <v>255</v>
      </c>
      <c r="E1376" t="s">
        <v>716</v>
      </c>
      <c r="F1376" t="s">
        <v>717</v>
      </c>
      <c r="G1376" t="s">
        <v>220</v>
      </c>
      <c r="H1376" t="s">
        <v>218</v>
      </c>
      <c r="I1376" t="s">
        <v>210</v>
      </c>
      <c r="J1376" t="s">
        <v>718</v>
      </c>
      <c r="K1376" t="s">
        <v>3097</v>
      </c>
      <c r="L1376" t="s">
        <v>719</v>
      </c>
      <c r="M1376" t="s">
        <v>720</v>
      </c>
      <c r="N1376">
        <v>1</v>
      </c>
      <c r="O1376">
        <v>1</v>
      </c>
      <c r="P1376">
        <v>1</v>
      </c>
      <c r="Q1376">
        <v>0</v>
      </c>
      <c r="R1376">
        <v>0</v>
      </c>
      <c r="S1376">
        <v>1</v>
      </c>
      <c r="T1376">
        <v>1</v>
      </c>
      <c r="U1376">
        <v>1</v>
      </c>
      <c r="V1376">
        <v>0</v>
      </c>
      <c r="W1376" s="1">
        <v>1181952.0900000001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1181952.0900000001</v>
      </c>
      <c r="AF1376" s="17">
        <v>45911</v>
      </c>
      <c r="AG1376" s="17">
        <v>47737</v>
      </c>
      <c r="AH1376" s="1">
        <v>1181952.0900000001</v>
      </c>
      <c r="AI1376" s="16">
        <f t="shared" si="84"/>
        <v>4.117808219178082</v>
      </c>
      <c r="AJ1376" s="16">
        <f t="shared" si="86"/>
        <v>5.0027397260273974</v>
      </c>
      <c r="AK1376" s="19">
        <v>9.5000000000000001E-2</v>
      </c>
      <c r="AL1376" s="16">
        <f t="shared" si="85"/>
        <v>4.117808219178082</v>
      </c>
      <c r="AM1376" s="16">
        <f t="shared" si="87"/>
        <v>5.0027397260273974</v>
      </c>
      <c r="AN1376" s="19">
        <v>9.5000000000000001E-2</v>
      </c>
      <c r="AO1376" t="s">
        <v>721</v>
      </c>
      <c r="AP1376" t="s">
        <v>722</v>
      </c>
      <c r="AQ1376" s="20">
        <v>46234</v>
      </c>
    </row>
    <row r="1377" spans="1:43" x14ac:dyDescent="0.3">
      <c r="A1377" t="s">
        <v>3100</v>
      </c>
      <c r="B1377" t="s">
        <v>3101</v>
      </c>
      <c r="C1377">
        <v>1</v>
      </c>
      <c r="D1377" t="s">
        <v>255</v>
      </c>
      <c r="E1377" t="s">
        <v>716</v>
      </c>
      <c r="F1377" t="s">
        <v>717</v>
      </c>
      <c r="G1377" t="s">
        <v>220</v>
      </c>
      <c r="H1377" t="s">
        <v>218</v>
      </c>
      <c r="I1377" t="s">
        <v>210</v>
      </c>
      <c r="J1377" t="s">
        <v>718</v>
      </c>
      <c r="K1377" t="s">
        <v>2004</v>
      </c>
      <c r="L1377" t="s">
        <v>719</v>
      </c>
      <c r="M1377" t="s">
        <v>720</v>
      </c>
      <c r="N1377">
        <v>1</v>
      </c>
      <c r="O1377">
        <v>1</v>
      </c>
      <c r="P1377">
        <v>1</v>
      </c>
      <c r="Q1377">
        <v>0</v>
      </c>
      <c r="R1377">
        <v>0</v>
      </c>
      <c r="S1377">
        <v>1</v>
      </c>
      <c r="T1377">
        <v>1</v>
      </c>
      <c r="U1377">
        <v>1</v>
      </c>
      <c r="V1377">
        <v>0</v>
      </c>
      <c r="W1377" s="1">
        <v>244507.06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244507.06</v>
      </c>
      <c r="AF1377" s="17">
        <v>45911</v>
      </c>
      <c r="AG1377" s="17">
        <v>47007</v>
      </c>
      <c r="AH1377" s="1">
        <v>244507.06</v>
      </c>
      <c r="AI1377" s="16">
        <f t="shared" si="84"/>
        <v>2.117808219178082</v>
      </c>
      <c r="AJ1377" s="16">
        <f t="shared" si="86"/>
        <v>3.0027397260273974</v>
      </c>
      <c r="AK1377" s="19">
        <v>8.7499999999999994E-2</v>
      </c>
      <c r="AL1377" s="16">
        <f t="shared" si="85"/>
        <v>2.117808219178082</v>
      </c>
      <c r="AM1377" s="16">
        <f t="shared" si="87"/>
        <v>3.0027397260273974</v>
      </c>
      <c r="AN1377" s="19">
        <v>8.7499999999999994E-2</v>
      </c>
      <c r="AO1377" t="s">
        <v>721</v>
      </c>
      <c r="AP1377" t="s">
        <v>722</v>
      </c>
      <c r="AQ1377" s="20">
        <v>46234</v>
      </c>
    </row>
    <row r="1378" spans="1:43" x14ac:dyDescent="0.3">
      <c r="A1378" t="s">
        <v>3102</v>
      </c>
      <c r="B1378" t="s">
        <v>3103</v>
      </c>
      <c r="C1378">
        <v>1</v>
      </c>
      <c r="D1378" t="s">
        <v>255</v>
      </c>
      <c r="E1378" t="s">
        <v>716</v>
      </c>
      <c r="F1378" t="s">
        <v>717</v>
      </c>
      <c r="G1378" t="s">
        <v>220</v>
      </c>
      <c r="H1378" t="s">
        <v>218</v>
      </c>
      <c r="I1378" t="s">
        <v>210</v>
      </c>
      <c r="J1378" t="s">
        <v>718</v>
      </c>
      <c r="K1378" t="s">
        <v>2004</v>
      </c>
      <c r="L1378" t="s">
        <v>719</v>
      </c>
      <c r="M1378" t="s">
        <v>720</v>
      </c>
      <c r="N1378">
        <v>1</v>
      </c>
      <c r="O1378">
        <v>1</v>
      </c>
      <c r="P1378">
        <v>1</v>
      </c>
      <c r="Q1378">
        <v>0</v>
      </c>
      <c r="R1378">
        <v>0</v>
      </c>
      <c r="S1378">
        <v>1</v>
      </c>
      <c r="T1378">
        <v>1</v>
      </c>
      <c r="U1378">
        <v>1</v>
      </c>
      <c r="V1378">
        <v>0</v>
      </c>
      <c r="W1378" s="1">
        <v>244507.07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244507.07</v>
      </c>
      <c r="AF1378" s="17">
        <v>45911</v>
      </c>
      <c r="AG1378" s="17">
        <v>47737</v>
      </c>
      <c r="AH1378" s="1">
        <v>244507.07</v>
      </c>
      <c r="AI1378" s="16">
        <f t="shared" si="84"/>
        <v>4.117808219178082</v>
      </c>
      <c r="AJ1378" s="16">
        <f t="shared" si="86"/>
        <v>5.0027397260273974</v>
      </c>
      <c r="AK1378" s="19">
        <v>9.5000000000000001E-2</v>
      </c>
      <c r="AL1378" s="16">
        <f t="shared" si="85"/>
        <v>4.117808219178082</v>
      </c>
      <c r="AM1378" s="16">
        <f t="shared" si="87"/>
        <v>5.0027397260273974</v>
      </c>
      <c r="AN1378" s="19">
        <v>9.5000000000000001E-2</v>
      </c>
      <c r="AO1378" t="s">
        <v>721</v>
      </c>
      <c r="AP1378" t="s">
        <v>722</v>
      </c>
      <c r="AQ1378" s="20">
        <v>46234</v>
      </c>
    </row>
    <row r="1379" spans="1:43" x14ac:dyDescent="0.3">
      <c r="A1379" t="s">
        <v>3104</v>
      </c>
      <c r="B1379" t="s">
        <v>3105</v>
      </c>
      <c r="C1379">
        <v>1</v>
      </c>
      <c r="D1379" t="s">
        <v>255</v>
      </c>
      <c r="E1379" t="s">
        <v>716</v>
      </c>
      <c r="F1379" t="s">
        <v>717</v>
      </c>
      <c r="G1379" t="s">
        <v>220</v>
      </c>
      <c r="H1379" t="s">
        <v>218</v>
      </c>
      <c r="I1379" t="s">
        <v>210</v>
      </c>
      <c r="J1379" t="s">
        <v>718</v>
      </c>
      <c r="K1379" t="s">
        <v>3106</v>
      </c>
      <c r="L1379" t="s">
        <v>719</v>
      </c>
      <c r="M1379" t="s">
        <v>720</v>
      </c>
      <c r="N1379">
        <v>1</v>
      </c>
      <c r="O1379">
        <v>1</v>
      </c>
      <c r="P1379">
        <v>1</v>
      </c>
      <c r="Q1379">
        <v>0</v>
      </c>
      <c r="R1379">
        <v>0</v>
      </c>
      <c r="S1379">
        <v>1</v>
      </c>
      <c r="T1379">
        <v>1</v>
      </c>
      <c r="U1379">
        <v>1</v>
      </c>
      <c r="V1379">
        <v>0</v>
      </c>
      <c r="W1379" s="1">
        <v>236458.54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236458.54</v>
      </c>
      <c r="AF1379" s="17">
        <v>45911</v>
      </c>
      <c r="AG1379" s="17">
        <v>47007</v>
      </c>
      <c r="AH1379" s="1">
        <v>236458.54</v>
      </c>
      <c r="AI1379" s="16">
        <f t="shared" si="84"/>
        <v>2.117808219178082</v>
      </c>
      <c r="AJ1379" s="16">
        <f t="shared" si="86"/>
        <v>3.0027397260273974</v>
      </c>
      <c r="AK1379" s="19">
        <v>8.7499999999999994E-2</v>
      </c>
      <c r="AL1379" s="16">
        <f t="shared" si="85"/>
        <v>2.117808219178082</v>
      </c>
      <c r="AM1379" s="16">
        <f t="shared" si="87"/>
        <v>3.0027397260273974</v>
      </c>
      <c r="AN1379" s="19">
        <v>8.7499999999999994E-2</v>
      </c>
      <c r="AO1379" t="s">
        <v>721</v>
      </c>
      <c r="AP1379" t="s">
        <v>722</v>
      </c>
      <c r="AQ1379" s="20">
        <v>46234</v>
      </c>
    </row>
    <row r="1380" spans="1:43" x14ac:dyDescent="0.3">
      <c r="A1380" t="s">
        <v>3107</v>
      </c>
      <c r="B1380" t="s">
        <v>3108</v>
      </c>
      <c r="C1380">
        <v>1</v>
      </c>
      <c r="D1380" t="s">
        <v>255</v>
      </c>
      <c r="E1380" t="s">
        <v>716</v>
      </c>
      <c r="F1380" t="s">
        <v>717</v>
      </c>
      <c r="G1380" t="s">
        <v>220</v>
      </c>
      <c r="H1380" t="s">
        <v>218</v>
      </c>
      <c r="I1380" t="s">
        <v>210</v>
      </c>
      <c r="J1380" t="s">
        <v>718</v>
      </c>
      <c r="K1380" t="s">
        <v>3106</v>
      </c>
      <c r="L1380" t="s">
        <v>719</v>
      </c>
      <c r="M1380" t="s">
        <v>720</v>
      </c>
      <c r="N1380">
        <v>1</v>
      </c>
      <c r="O1380">
        <v>1</v>
      </c>
      <c r="P1380">
        <v>1</v>
      </c>
      <c r="Q1380">
        <v>0</v>
      </c>
      <c r="R1380">
        <v>0</v>
      </c>
      <c r="S1380">
        <v>1</v>
      </c>
      <c r="T1380">
        <v>1</v>
      </c>
      <c r="U1380">
        <v>1</v>
      </c>
      <c r="V1380">
        <v>0</v>
      </c>
      <c r="W1380" s="1">
        <v>236458.54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236458.54</v>
      </c>
      <c r="AF1380" s="17">
        <v>45911</v>
      </c>
      <c r="AG1380" s="17">
        <v>47737</v>
      </c>
      <c r="AH1380" s="1">
        <v>236458.54</v>
      </c>
      <c r="AI1380" s="16">
        <f t="shared" si="84"/>
        <v>4.117808219178082</v>
      </c>
      <c r="AJ1380" s="16">
        <f t="shared" si="86"/>
        <v>5.0027397260273974</v>
      </c>
      <c r="AK1380" s="19">
        <v>9.5000000000000001E-2</v>
      </c>
      <c r="AL1380" s="16">
        <f t="shared" si="85"/>
        <v>4.117808219178082</v>
      </c>
      <c r="AM1380" s="16">
        <f t="shared" si="87"/>
        <v>5.0027397260273974</v>
      </c>
      <c r="AN1380" s="19">
        <v>9.5000000000000001E-2</v>
      </c>
      <c r="AO1380" t="s">
        <v>721</v>
      </c>
      <c r="AP1380" t="s">
        <v>722</v>
      </c>
      <c r="AQ1380" s="20">
        <v>46234</v>
      </c>
    </row>
    <row r="1381" spans="1:43" x14ac:dyDescent="0.3">
      <c r="A1381" t="s">
        <v>3109</v>
      </c>
      <c r="B1381" t="s">
        <v>3110</v>
      </c>
      <c r="C1381">
        <v>1</v>
      </c>
      <c r="D1381" t="s">
        <v>255</v>
      </c>
      <c r="E1381" t="s">
        <v>716</v>
      </c>
      <c r="F1381" t="s">
        <v>717</v>
      </c>
      <c r="G1381" t="s">
        <v>220</v>
      </c>
      <c r="H1381" t="s">
        <v>218</v>
      </c>
      <c r="I1381" t="s">
        <v>210</v>
      </c>
      <c r="J1381" t="s">
        <v>718</v>
      </c>
      <c r="K1381" t="s">
        <v>3111</v>
      </c>
      <c r="L1381" t="s">
        <v>719</v>
      </c>
      <c r="M1381" t="s">
        <v>720</v>
      </c>
      <c r="N1381">
        <v>1</v>
      </c>
      <c r="O1381">
        <v>1</v>
      </c>
      <c r="P1381">
        <v>1</v>
      </c>
      <c r="Q1381">
        <v>0</v>
      </c>
      <c r="R1381">
        <v>0</v>
      </c>
      <c r="S1381">
        <v>1</v>
      </c>
      <c r="T1381">
        <v>1</v>
      </c>
      <c r="U1381">
        <v>1</v>
      </c>
      <c r="V1381">
        <v>0</v>
      </c>
      <c r="W1381" s="1">
        <v>990693.69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990693.69</v>
      </c>
      <c r="AF1381" s="17">
        <v>45911</v>
      </c>
      <c r="AG1381" s="17">
        <v>47007</v>
      </c>
      <c r="AH1381" s="1">
        <v>990693.69</v>
      </c>
      <c r="AI1381" s="16">
        <f t="shared" si="84"/>
        <v>2.117808219178082</v>
      </c>
      <c r="AJ1381" s="16">
        <f t="shared" si="86"/>
        <v>3.0027397260273974</v>
      </c>
      <c r="AK1381" s="19">
        <v>8.7499999999999994E-2</v>
      </c>
      <c r="AL1381" s="16">
        <f t="shared" si="85"/>
        <v>2.117808219178082</v>
      </c>
      <c r="AM1381" s="16">
        <f t="shared" si="87"/>
        <v>3.0027397260273974</v>
      </c>
      <c r="AN1381" s="19">
        <v>8.7499999999999994E-2</v>
      </c>
      <c r="AO1381" t="s">
        <v>721</v>
      </c>
      <c r="AP1381" t="s">
        <v>722</v>
      </c>
      <c r="AQ1381" s="20">
        <v>46234</v>
      </c>
    </row>
    <row r="1382" spans="1:43" x14ac:dyDescent="0.3">
      <c r="A1382" t="s">
        <v>3112</v>
      </c>
      <c r="B1382" t="s">
        <v>3113</v>
      </c>
      <c r="C1382">
        <v>1</v>
      </c>
      <c r="D1382" t="s">
        <v>255</v>
      </c>
      <c r="E1382" t="s">
        <v>716</v>
      </c>
      <c r="F1382" t="s">
        <v>717</v>
      </c>
      <c r="G1382" t="s">
        <v>220</v>
      </c>
      <c r="H1382" t="s">
        <v>218</v>
      </c>
      <c r="I1382" t="s">
        <v>210</v>
      </c>
      <c r="J1382" t="s">
        <v>718</v>
      </c>
      <c r="K1382" t="s">
        <v>3111</v>
      </c>
      <c r="L1382" t="s">
        <v>719</v>
      </c>
      <c r="M1382" t="s">
        <v>720</v>
      </c>
      <c r="N1382">
        <v>1</v>
      </c>
      <c r="O1382">
        <v>1</v>
      </c>
      <c r="P1382">
        <v>1</v>
      </c>
      <c r="Q1382">
        <v>0</v>
      </c>
      <c r="R1382">
        <v>0</v>
      </c>
      <c r="S1382">
        <v>1</v>
      </c>
      <c r="T1382">
        <v>1</v>
      </c>
      <c r="U1382">
        <v>1</v>
      </c>
      <c r="V1382">
        <v>0</v>
      </c>
      <c r="W1382" s="1">
        <v>990693.7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990693.7</v>
      </c>
      <c r="AF1382" s="17">
        <v>45911</v>
      </c>
      <c r="AG1382" s="17">
        <v>47737</v>
      </c>
      <c r="AH1382" s="1">
        <v>990693.7</v>
      </c>
      <c r="AI1382" s="16">
        <f t="shared" si="84"/>
        <v>4.117808219178082</v>
      </c>
      <c r="AJ1382" s="16">
        <f t="shared" si="86"/>
        <v>5.0027397260273974</v>
      </c>
      <c r="AK1382" s="19">
        <v>9.5000000000000001E-2</v>
      </c>
      <c r="AL1382" s="16">
        <f t="shared" si="85"/>
        <v>4.117808219178082</v>
      </c>
      <c r="AM1382" s="16">
        <f t="shared" si="87"/>
        <v>5.0027397260273974</v>
      </c>
      <c r="AN1382" s="19">
        <v>9.5000000000000001E-2</v>
      </c>
      <c r="AO1382" t="s">
        <v>721</v>
      </c>
      <c r="AP1382" t="s">
        <v>722</v>
      </c>
      <c r="AQ1382" s="20">
        <v>46234</v>
      </c>
    </row>
    <row r="1383" spans="1:43" x14ac:dyDescent="0.3">
      <c r="A1383" t="s">
        <v>3114</v>
      </c>
      <c r="B1383" t="s">
        <v>3115</v>
      </c>
      <c r="C1383">
        <v>1</v>
      </c>
      <c r="D1383" t="s">
        <v>255</v>
      </c>
      <c r="E1383" t="s">
        <v>716</v>
      </c>
      <c r="F1383" t="s">
        <v>717</v>
      </c>
      <c r="G1383" t="s">
        <v>220</v>
      </c>
      <c r="H1383" t="s">
        <v>218</v>
      </c>
      <c r="I1383" t="s">
        <v>210</v>
      </c>
      <c r="J1383" t="s">
        <v>718</v>
      </c>
      <c r="K1383" t="s">
        <v>3116</v>
      </c>
      <c r="L1383" t="s">
        <v>719</v>
      </c>
      <c r="M1383" t="s">
        <v>720</v>
      </c>
      <c r="N1383">
        <v>1</v>
      </c>
      <c r="O1383">
        <v>1</v>
      </c>
      <c r="P1383">
        <v>1</v>
      </c>
      <c r="Q1383">
        <v>0</v>
      </c>
      <c r="R1383">
        <v>0</v>
      </c>
      <c r="S1383">
        <v>1</v>
      </c>
      <c r="T1383">
        <v>1</v>
      </c>
      <c r="U1383">
        <v>1</v>
      </c>
      <c r="V1383">
        <v>0</v>
      </c>
      <c r="W1383" s="1">
        <v>258865.98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258865.98</v>
      </c>
      <c r="AF1383" s="17">
        <v>45911</v>
      </c>
      <c r="AG1383" s="17">
        <v>47007</v>
      </c>
      <c r="AH1383" s="1">
        <v>258865.98</v>
      </c>
      <c r="AI1383" s="16">
        <f t="shared" si="84"/>
        <v>2.117808219178082</v>
      </c>
      <c r="AJ1383" s="16">
        <f t="shared" si="86"/>
        <v>3.0027397260273974</v>
      </c>
      <c r="AK1383" s="19">
        <v>8.7499999999999994E-2</v>
      </c>
      <c r="AL1383" s="16">
        <f t="shared" si="85"/>
        <v>2.117808219178082</v>
      </c>
      <c r="AM1383" s="16">
        <f t="shared" si="87"/>
        <v>3.0027397260273974</v>
      </c>
      <c r="AN1383" s="19">
        <v>8.7499999999999994E-2</v>
      </c>
      <c r="AO1383" t="s">
        <v>721</v>
      </c>
      <c r="AP1383" t="s">
        <v>722</v>
      </c>
      <c r="AQ1383" s="20">
        <v>46234</v>
      </c>
    </row>
    <row r="1384" spans="1:43" x14ac:dyDescent="0.3">
      <c r="A1384" t="s">
        <v>3117</v>
      </c>
      <c r="B1384" t="s">
        <v>3118</v>
      </c>
      <c r="C1384">
        <v>1</v>
      </c>
      <c r="D1384" t="s">
        <v>255</v>
      </c>
      <c r="E1384" t="s">
        <v>716</v>
      </c>
      <c r="F1384" t="s">
        <v>717</v>
      </c>
      <c r="G1384" t="s">
        <v>220</v>
      </c>
      <c r="H1384" t="s">
        <v>218</v>
      </c>
      <c r="I1384" t="s">
        <v>210</v>
      </c>
      <c r="J1384" t="s">
        <v>718</v>
      </c>
      <c r="K1384" t="s">
        <v>3116</v>
      </c>
      <c r="L1384" t="s">
        <v>719</v>
      </c>
      <c r="M1384" t="s">
        <v>720</v>
      </c>
      <c r="N1384">
        <v>1</v>
      </c>
      <c r="O1384">
        <v>1</v>
      </c>
      <c r="P1384">
        <v>1</v>
      </c>
      <c r="Q1384">
        <v>0</v>
      </c>
      <c r="R1384">
        <v>0</v>
      </c>
      <c r="S1384">
        <v>1</v>
      </c>
      <c r="T1384">
        <v>1</v>
      </c>
      <c r="U1384">
        <v>1</v>
      </c>
      <c r="V1384">
        <v>0</v>
      </c>
      <c r="W1384" s="1">
        <v>258865.99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258865.99</v>
      </c>
      <c r="AF1384" s="17">
        <v>45911</v>
      </c>
      <c r="AG1384" s="17">
        <v>47737</v>
      </c>
      <c r="AH1384" s="1">
        <v>258865.99</v>
      </c>
      <c r="AI1384" s="16">
        <f t="shared" si="84"/>
        <v>4.117808219178082</v>
      </c>
      <c r="AJ1384" s="16">
        <f t="shared" si="86"/>
        <v>5.0027397260273974</v>
      </c>
      <c r="AK1384" s="19">
        <v>9.5000000000000001E-2</v>
      </c>
      <c r="AL1384" s="16">
        <f t="shared" si="85"/>
        <v>4.117808219178082</v>
      </c>
      <c r="AM1384" s="16">
        <f t="shared" si="87"/>
        <v>5.0027397260273974</v>
      </c>
      <c r="AN1384" s="19">
        <v>9.5000000000000001E-2</v>
      </c>
      <c r="AO1384" t="s">
        <v>721</v>
      </c>
      <c r="AP1384" t="s">
        <v>722</v>
      </c>
      <c r="AQ1384" s="20">
        <v>46234</v>
      </c>
    </row>
    <row r="1385" spans="1:43" x14ac:dyDescent="0.3">
      <c r="A1385" t="s">
        <v>3119</v>
      </c>
      <c r="B1385" t="s">
        <v>3120</v>
      </c>
      <c r="C1385">
        <v>1</v>
      </c>
      <c r="D1385" t="s">
        <v>255</v>
      </c>
      <c r="E1385" t="s">
        <v>716</v>
      </c>
      <c r="F1385" t="s">
        <v>717</v>
      </c>
      <c r="G1385" t="s">
        <v>220</v>
      </c>
      <c r="H1385" t="s">
        <v>218</v>
      </c>
      <c r="I1385" t="s">
        <v>210</v>
      </c>
      <c r="J1385" t="s">
        <v>718</v>
      </c>
      <c r="K1385" t="s">
        <v>2301</v>
      </c>
      <c r="L1385" t="s">
        <v>719</v>
      </c>
      <c r="M1385" t="s">
        <v>720</v>
      </c>
      <c r="N1385">
        <v>1</v>
      </c>
      <c r="O1385">
        <v>1</v>
      </c>
      <c r="P1385">
        <v>1</v>
      </c>
      <c r="Q1385">
        <v>0</v>
      </c>
      <c r="R1385">
        <v>0</v>
      </c>
      <c r="S1385">
        <v>1</v>
      </c>
      <c r="T1385">
        <v>1</v>
      </c>
      <c r="U1385">
        <v>1</v>
      </c>
      <c r="V1385">
        <v>0</v>
      </c>
      <c r="W1385" s="1">
        <v>619663.1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619663.1</v>
      </c>
      <c r="AF1385" s="17">
        <v>45911</v>
      </c>
      <c r="AG1385" s="17">
        <v>47007</v>
      </c>
      <c r="AH1385" s="1">
        <v>619663.1</v>
      </c>
      <c r="AI1385" s="16">
        <f t="shared" si="84"/>
        <v>2.117808219178082</v>
      </c>
      <c r="AJ1385" s="16">
        <f t="shared" si="86"/>
        <v>3.0027397260273974</v>
      </c>
      <c r="AK1385" s="19">
        <v>8.7499999999999994E-2</v>
      </c>
      <c r="AL1385" s="16">
        <f t="shared" si="85"/>
        <v>2.117808219178082</v>
      </c>
      <c r="AM1385" s="16">
        <f t="shared" si="87"/>
        <v>3.0027397260273974</v>
      </c>
      <c r="AN1385" s="19">
        <v>8.7499999999999994E-2</v>
      </c>
      <c r="AO1385" t="s">
        <v>721</v>
      </c>
      <c r="AP1385" t="s">
        <v>722</v>
      </c>
      <c r="AQ1385" s="20">
        <v>46234</v>
      </c>
    </row>
    <row r="1386" spans="1:43" x14ac:dyDescent="0.3">
      <c r="A1386" t="s">
        <v>3121</v>
      </c>
      <c r="B1386" t="s">
        <v>3122</v>
      </c>
      <c r="C1386">
        <v>1</v>
      </c>
      <c r="D1386" t="s">
        <v>255</v>
      </c>
      <c r="E1386" t="s">
        <v>716</v>
      </c>
      <c r="F1386" t="s">
        <v>717</v>
      </c>
      <c r="G1386" t="s">
        <v>220</v>
      </c>
      <c r="H1386" t="s">
        <v>218</v>
      </c>
      <c r="I1386" t="s">
        <v>210</v>
      </c>
      <c r="J1386" t="s">
        <v>718</v>
      </c>
      <c r="K1386" t="s">
        <v>2301</v>
      </c>
      <c r="L1386" t="s">
        <v>719</v>
      </c>
      <c r="M1386" t="s">
        <v>720</v>
      </c>
      <c r="N1386">
        <v>1</v>
      </c>
      <c r="O1386">
        <v>1</v>
      </c>
      <c r="P1386">
        <v>1</v>
      </c>
      <c r="Q1386">
        <v>0</v>
      </c>
      <c r="R1386">
        <v>0</v>
      </c>
      <c r="S1386">
        <v>1</v>
      </c>
      <c r="T1386">
        <v>1</v>
      </c>
      <c r="U1386">
        <v>1</v>
      </c>
      <c r="V1386">
        <v>0</v>
      </c>
      <c r="W1386" s="1">
        <v>619663.1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619663.1</v>
      </c>
      <c r="AF1386" s="17">
        <v>45911</v>
      </c>
      <c r="AG1386" s="17">
        <v>47737</v>
      </c>
      <c r="AH1386" s="1">
        <v>619663.1</v>
      </c>
      <c r="AI1386" s="16">
        <f t="shared" si="84"/>
        <v>4.117808219178082</v>
      </c>
      <c r="AJ1386" s="16">
        <f t="shared" si="86"/>
        <v>5.0027397260273974</v>
      </c>
      <c r="AK1386" s="19">
        <v>9.5000000000000001E-2</v>
      </c>
      <c r="AL1386" s="16">
        <f t="shared" si="85"/>
        <v>4.117808219178082</v>
      </c>
      <c r="AM1386" s="16">
        <f t="shared" si="87"/>
        <v>5.0027397260273974</v>
      </c>
      <c r="AN1386" s="19">
        <v>9.5000000000000001E-2</v>
      </c>
      <c r="AO1386" t="s">
        <v>721</v>
      </c>
      <c r="AP1386" t="s">
        <v>722</v>
      </c>
      <c r="AQ1386" s="20">
        <v>46234</v>
      </c>
    </row>
    <row r="1387" spans="1:43" x14ac:dyDescent="0.3">
      <c r="A1387" t="s">
        <v>3123</v>
      </c>
      <c r="B1387" t="s">
        <v>3124</v>
      </c>
      <c r="C1387">
        <v>1</v>
      </c>
      <c r="D1387" t="s">
        <v>255</v>
      </c>
      <c r="E1387" t="s">
        <v>716</v>
      </c>
      <c r="F1387" t="s">
        <v>717</v>
      </c>
      <c r="G1387" t="s">
        <v>220</v>
      </c>
      <c r="H1387" t="s">
        <v>218</v>
      </c>
      <c r="I1387" t="s">
        <v>210</v>
      </c>
      <c r="J1387" t="s">
        <v>718</v>
      </c>
      <c r="K1387" t="s">
        <v>2307</v>
      </c>
      <c r="L1387" t="s">
        <v>719</v>
      </c>
      <c r="M1387" t="s">
        <v>720</v>
      </c>
      <c r="N1387">
        <v>1</v>
      </c>
      <c r="O1387">
        <v>1</v>
      </c>
      <c r="P1387">
        <v>1</v>
      </c>
      <c r="Q1387">
        <v>0</v>
      </c>
      <c r="R1387">
        <v>0</v>
      </c>
      <c r="S1387">
        <v>1</v>
      </c>
      <c r="T1387">
        <v>1</v>
      </c>
      <c r="U1387">
        <v>1</v>
      </c>
      <c r="V1387">
        <v>0</v>
      </c>
      <c r="W1387" s="1">
        <v>222502.46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222502.46</v>
      </c>
      <c r="AF1387" s="17">
        <v>45911</v>
      </c>
      <c r="AG1387" s="17">
        <v>47007</v>
      </c>
      <c r="AH1387" s="1">
        <v>222502.46</v>
      </c>
      <c r="AI1387" s="16">
        <f t="shared" si="84"/>
        <v>2.117808219178082</v>
      </c>
      <c r="AJ1387" s="16">
        <f t="shared" si="86"/>
        <v>3.0027397260273974</v>
      </c>
      <c r="AK1387" s="19">
        <v>8.7499999999999994E-2</v>
      </c>
      <c r="AL1387" s="16">
        <f t="shared" si="85"/>
        <v>2.117808219178082</v>
      </c>
      <c r="AM1387" s="16">
        <f t="shared" si="87"/>
        <v>3.0027397260273974</v>
      </c>
      <c r="AN1387" s="19">
        <v>8.7499999999999994E-2</v>
      </c>
      <c r="AO1387" t="s">
        <v>721</v>
      </c>
      <c r="AP1387" t="s">
        <v>722</v>
      </c>
      <c r="AQ1387" s="20">
        <v>46234</v>
      </c>
    </row>
    <row r="1388" spans="1:43" x14ac:dyDescent="0.3">
      <c r="A1388" t="s">
        <v>3125</v>
      </c>
      <c r="B1388" t="s">
        <v>3126</v>
      </c>
      <c r="C1388">
        <v>1</v>
      </c>
      <c r="D1388" t="s">
        <v>255</v>
      </c>
      <c r="E1388" t="s">
        <v>716</v>
      </c>
      <c r="F1388" t="s">
        <v>717</v>
      </c>
      <c r="G1388" t="s">
        <v>220</v>
      </c>
      <c r="H1388" t="s">
        <v>218</v>
      </c>
      <c r="I1388" t="s">
        <v>210</v>
      </c>
      <c r="J1388" t="s">
        <v>718</v>
      </c>
      <c r="K1388" t="s">
        <v>2307</v>
      </c>
      <c r="L1388" t="s">
        <v>719</v>
      </c>
      <c r="M1388" t="s">
        <v>720</v>
      </c>
      <c r="N1388">
        <v>1</v>
      </c>
      <c r="O1388">
        <v>1</v>
      </c>
      <c r="P1388">
        <v>1</v>
      </c>
      <c r="Q1388">
        <v>0</v>
      </c>
      <c r="R1388">
        <v>0</v>
      </c>
      <c r="S1388">
        <v>1</v>
      </c>
      <c r="T1388">
        <v>1</v>
      </c>
      <c r="U1388">
        <v>1</v>
      </c>
      <c r="V1388">
        <v>0</v>
      </c>
      <c r="W1388" s="1">
        <v>222502.46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222502.46</v>
      </c>
      <c r="AF1388" s="17">
        <v>45911</v>
      </c>
      <c r="AG1388" s="17">
        <v>47737</v>
      </c>
      <c r="AH1388" s="1">
        <v>222502.46</v>
      </c>
      <c r="AI1388" s="16">
        <f t="shared" si="84"/>
        <v>4.117808219178082</v>
      </c>
      <c r="AJ1388" s="16">
        <f t="shared" si="86"/>
        <v>5.0027397260273974</v>
      </c>
      <c r="AK1388" s="19">
        <v>9.5000000000000001E-2</v>
      </c>
      <c r="AL1388" s="16">
        <f t="shared" si="85"/>
        <v>4.117808219178082</v>
      </c>
      <c r="AM1388" s="16">
        <f t="shared" si="87"/>
        <v>5.0027397260273974</v>
      </c>
      <c r="AN1388" s="19">
        <v>9.5000000000000001E-2</v>
      </c>
      <c r="AO1388" t="s">
        <v>721</v>
      </c>
      <c r="AP1388" t="s">
        <v>722</v>
      </c>
      <c r="AQ1388" s="20">
        <v>46234</v>
      </c>
    </row>
    <row r="1389" spans="1:43" x14ac:dyDescent="0.3">
      <c r="A1389" t="s">
        <v>3127</v>
      </c>
      <c r="B1389" t="s">
        <v>3128</v>
      </c>
      <c r="C1389">
        <v>1</v>
      </c>
      <c r="D1389" t="s">
        <v>255</v>
      </c>
      <c r="E1389" t="s">
        <v>716</v>
      </c>
      <c r="F1389" t="s">
        <v>717</v>
      </c>
      <c r="G1389" t="s">
        <v>220</v>
      </c>
      <c r="H1389" t="s">
        <v>218</v>
      </c>
      <c r="I1389" t="s">
        <v>210</v>
      </c>
      <c r="J1389" t="s">
        <v>718</v>
      </c>
      <c r="K1389" t="s">
        <v>3129</v>
      </c>
      <c r="L1389" t="s">
        <v>719</v>
      </c>
      <c r="M1389" t="s">
        <v>720</v>
      </c>
      <c r="N1389">
        <v>1</v>
      </c>
      <c r="O1389">
        <v>1</v>
      </c>
      <c r="P1389">
        <v>1</v>
      </c>
      <c r="Q1389">
        <v>0</v>
      </c>
      <c r="R1389">
        <v>0</v>
      </c>
      <c r="S1389">
        <v>1</v>
      </c>
      <c r="T1389">
        <v>1</v>
      </c>
      <c r="U1389">
        <v>1</v>
      </c>
      <c r="V1389">
        <v>0</v>
      </c>
      <c r="W1389" s="1">
        <v>3150803.99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3150803.99</v>
      </c>
      <c r="AF1389" s="17">
        <v>45911</v>
      </c>
      <c r="AG1389" s="17">
        <v>47007</v>
      </c>
      <c r="AH1389" s="1">
        <v>3150803.99</v>
      </c>
      <c r="AI1389" s="16">
        <f t="shared" si="84"/>
        <v>2.117808219178082</v>
      </c>
      <c r="AJ1389" s="16">
        <f t="shared" si="86"/>
        <v>3.0027397260273974</v>
      </c>
      <c r="AK1389" s="19">
        <v>8.7499999999999994E-2</v>
      </c>
      <c r="AL1389" s="16">
        <f t="shared" si="85"/>
        <v>2.117808219178082</v>
      </c>
      <c r="AM1389" s="16">
        <f t="shared" si="87"/>
        <v>3.0027397260273974</v>
      </c>
      <c r="AN1389" s="19">
        <v>8.7499999999999994E-2</v>
      </c>
      <c r="AO1389" t="s">
        <v>721</v>
      </c>
      <c r="AP1389" t="s">
        <v>722</v>
      </c>
      <c r="AQ1389" s="20">
        <v>46234</v>
      </c>
    </row>
    <row r="1390" spans="1:43" x14ac:dyDescent="0.3">
      <c r="A1390" t="s">
        <v>3130</v>
      </c>
      <c r="B1390" t="s">
        <v>3131</v>
      </c>
      <c r="C1390">
        <v>1</v>
      </c>
      <c r="D1390" t="s">
        <v>255</v>
      </c>
      <c r="E1390" t="s">
        <v>716</v>
      </c>
      <c r="F1390" t="s">
        <v>717</v>
      </c>
      <c r="G1390" t="s">
        <v>220</v>
      </c>
      <c r="H1390" t="s">
        <v>218</v>
      </c>
      <c r="I1390" t="s">
        <v>210</v>
      </c>
      <c r="J1390" t="s">
        <v>718</v>
      </c>
      <c r="K1390" t="s">
        <v>3129</v>
      </c>
      <c r="L1390" t="s">
        <v>719</v>
      </c>
      <c r="M1390" t="s">
        <v>720</v>
      </c>
      <c r="N1390">
        <v>1</v>
      </c>
      <c r="O1390">
        <v>1</v>
      </c>
      <c r="P1390">
        <v>1</v>
      </c>
      <c r="Q1390">
        <v>0</v>
      </c>
      <c r="R1390">
        <v>0</v>
      </c>
      <c r="S1390">
        <v>1</v>
      </c>
      <c r="T1390">
        <v>1</v>
      </c>
      <c r="U1390">
        <v>1</v>
      </c>
      <c r="V1390">
        <v>0</v>
      </c>
      <c r="W1390" s="1">
        <v>3150804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3150804</v>
      </c>
      <c r="AF1390" s="17">
        <v>45911</v>
      </c>
      <c r="AG1390" s="17">
        <v>47737</v>
      </c>
      <c r="AH1390" s="1">
        <v>3150804</v>
      </c>
      <c r="AI1390" s="16">
        <f t="shared" si="84"/>
        <v>4.117808219178082</v>
      </c>
      <c r="AJ1390" s="16">
        <f t="shared" si="86"/>
        <v>5.0027397260273974</v>
      </c>
      <c r="AK1390" s="19">
        <v>9.5000000000000001E-2</v>
      </c>
      <c r="AL1390" s="16">
        <f t="shared" si="85"/>
        <v>4.117808219178082</v>
      </c>
      <c r="AM1390" s="16">
        <f t="shared" si="87"/>
        <v>5.0027397260273974</v>
      </c>
      <c r="AN1390" s="19">
        <v>9.5000000000000001E-2</v>
      </c>
      <c r="AO1390" t="s">
        <v>721</v>
      </c>
      <c r="AP1390" t="s">
        <v>722</v>
      </c>
      <c r="AQ1390" s="20">
        <v>46234</v>
      </c>
    </row>
    <row r="1391" spans="1:43" x14ac:dyDescent="0.3">
      <c r="A1391" t="s">
        <v>3132</v>
      </c>
      <c r="B1391" t="s">
        <v>3133</v>
      </c>
      <c r="C1391">
        <v>1</v>
      </c>
      <c r="D1391" t="s">
        <v>255</v>
      </c>
      <c r="E1391" t="s">
        <v>716</v>
      </c>
      <c r="F1391" t="s">
        <v>717</v>
      </c>
      <c r="G1391" t="s">
        <v>220</v>
      </c>
      <c r="H1391" t="s">
        <v>218</v>
      </c>
      <c r="I1391" t="s">
        <v>210</v>
      </c>
      <c r="J1391" t="s">
        <v>718</v>
      </c>
      <c r="K1391" t="s">
        <v>2322</v>
      </c>
      <c r="L1391" t="s">
        <v>719</v>
      </c>
      <c r="M1391" t="s">
        <v>720</v>
      </c>
      <c r="N1391">
        <v>1</v>
      </c>
      <c r="O1391">
        <v>1</v>
      </c>
      <c r="P1391">
        <v>1</v>
      </c>
      <c r="Q1391">
        <v>0</v>
      </c>
      <c r="R1391">
        <v>0</v>
      </c>
      <c r="S1391">
        <v>1</v>
      </c>
      <c r="T1391">
        <v>1</v>
      </c>
      <c r="U1391">
        <v>1</v>
      </c>
      <c r="V1391">
        <v>0</v>
      </c>
      <c r="W1391" s="1">
        <v>2309767.36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2309767.36</v>
      </c>
      <c r="AF1391" s="17">
        <v>45911</v>
      </c>
      <c r="AG1391" s="17">
        <v>47007</v>
      </c>
      <c r="AH1391" s="1">
        <v>2309767.36</v>
      </c>
      <c r="AI1391" s="16">
        <f t="shared" si="84"/>
        <v>2.117808219178082</v>
      </c>
      <c r="AJ1391" s="16">
        <f t="shared" si="86"/>
        <v>3.0027397260273974</v>
      </c>
      <c r="AK1391" s="19">
        <v>8.7499999999999994E-2</v>
      </c>
      <c r="AL1391" s="16">
        <f t="shared" si="85"/>
        <v>2.117808219178082</v>
      </c>
      <c r="AM1391" s="16">
        <f t="shared" si="87"/>
        <v>3.0027397260273974</v>
      </c>
      <c r="AN1391" s="19">
        <v>8.7499999999999994E-2</v>
      </c>
      <c r="AO1391" t="s">
        <v>721</v>
      </c>
      <c r="AP1391" t="s">
        <v>722</v>
      </c>
      <c r="AQ1391" s="20">
        <v>46234</v>
      </c>
    </row>
    <row r="1392" spans="1:43" x14ac:dyDescent="0.3">
      <c r="A1392" t="s">
        <v>3134</v>
      </c>
      <c r="B1392" t="s">
        <v>3135</v>
      </c>
      <c r="C1392">
        <v>1</v>
      </c>
      <c r="D1392" t="s">
        <v>255</v>
      </c>
      <c r="E1392" t="s">
        <v>716</v>
      </c>
      <c r="F1392" t="s">
        <v>717</v>
      </c>
      <c r="G1392" t="s">
        <v>220</v>
      </c>
      <c r="H1392" t="s">
        <v>218</v>
      </c>
      <c r="I1392" t="s">
        <v>210</v>
      </c>
      <c r="J1392" t="s">
        <v>718</v>
      </c>
      <c r="K1392" t="s">
        <v>2322</v>
      </c>
      <c r="L1392" t="s">
        <v>719</v>
      </c>
      <c r="M1392" t="s">
        <v>720</v>
      </c>
      <c r="N1392">
        <v>1</v>
      </c>
      <c r="O1392">
        <v>1</v>
      </c>
      <c r="P1392">
        <v>1</v>
      </c>
      <c r="Q1392">
        <v>0</v>
      </c>
      <c r="R1392">
        <v>0</v>
      </c>
      <c r="S1392">
        <v>1</v>
      </c>
      <c r="T1392">
        <v>1</v>
      </c>
      <c r="U1392">
        <v>1</v>
      </c>
      <c r="V1392">
        <v>0</v>
      </c>
      <c r="W1392" s="1">
        <v>2309767.36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2309767.36</v>
      </c>
      <c r="AF1392" s="17">
        <v>45911</v>
      </c>
      <c r="AG1392" s="17">
        <v>47737</v>
      </c>
      <c r="AH1392" s="1">
        <v>2309767.36</v>
      </c>
      <c r="AI1392" s="16">
        <f t="shared" si="84"/>
        <v>4.117808219178082</v>
      </c>
      <c r="AJ1392" s="16">
        <f t="shared" si="86"/>
        <v>5.0027397260273974</v>
      </c>
      <c r="AK1392" s="19">
        <v>9.5000000000000001E-2</v>
      </c>
      <c r="AL1392" s="16">
        <f t="shared" si="85"/>
        <v>4.117808219178082</v>
      </c>
      <c r="AM1392" s="16">
        <f t="shared" si="87"/>
        <v>5.0027397260273974</v>
      </c>
      <c r="AN1392" s="19">
        <v>9.5000000000000001E-2</v>
      </c>
      <c r="AO1392" t="s">
        <v>721</v>
      </c>
      <c r="AP1392" t="s">
        <v>722</v>
      </c>
      <c r="AQ1392" s="20">
        <v>46234</v>
      </c>
    </row>
    <row r="1393" spans="1:43" x14ac:dyDescent="0.3">
      <c r="A1393" t="s">
        <v>3136</v>
      </c>
      <c r="B1393" t="s">
        <v>3137</v>
      </c>
      <c r="C1393">
        <v>1</v>
      </c>
      <c r="D1393" t="s">
        <v>255</v>
      </c>
      <c r="E1393" t="s">
        <v>716</v>
      </c>
      <c r="F1393" t="s">
        <v>717</v>
      </c>
      <c r="G1393" t="s">
        <v>220</v>
      </c>
      <c r="H1393" t="s">
        <v>218</v>
      </c>
      <c r="I1393" t="s">
        <v>210</v>
      </c>
      <c r="J1393" t="s">
        <v>718</v>
      </c>
      <c r="K1393" t="s">
        <v>3138</v>
      </c>
      <c r="L1393" t="s">
        <v>719</v>
      </c>
      <c r="M1393" t="s">
        <v>720</v>
      </c>
      <c r="N1393">
        <v>1</v>
      </c>
      <c r="O1393">
        <v>1</v>
      </c>
      <c r="P1393">
        <v>1</v>
      </c>
      <c r="Q1393">
        <v>0</v>
      </c>
      <c r="R1393">
        <v>0</v>
      </c>
      <c r="S1393">
        <v>1</v>
      </c>
      <c r="T1393">
        <v>1</v>
      </c>
      <c r="U1393">
        <v>1</v>
      </c>
      <c r="V1393">
        <v>0</v>
      </c>
      <c r="W1393" s="1">
        <v>1198116.72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1198116.72</v>
      </c>
      <c r="AF1393" s="17">
        <v>45911</v>
      </c>
      <c r="AG1393" s="17">
        <v>47007</v>
      </c>
      <c r="AH1393" s="1">
        <v>1198116.72</v>
      </c>
      <c r="AI1393" s="16">
        <f t="shared" si="84"/>
        <v>2.117808219178082</v>
      </c>
      <c r="AJ1393" s="16">
        <f t="shared" si="86"/>
        <v>3.0027397260273974</v>
      </c>
      <c r="AK1393" s="19">
        <v>8.7499999999999994E-2</v>
      </c>
      <c r="AL1393" s="16">
        <f t="shared" si="85"/>
        <v>2.117808219178082</v>
      </c>
      <c r="AM1393" s="16">
        <f t="shared" si="87"/>
        <v>3.0027397260273974</v>
      </c>
      <c r="AN1393" s="19">
        <v>8.7499999999999994E-2</v>
      </c>
      <c r="AO1393" t="s">
        <v>721</v>
      </c>
      <c r="AP1393" t="s">
        <v>722</v>
      </c>
      <c r="AQ1393" s="20">
        <v>46234</v>
      </c>
    </row>
    <row r="1394" spans="1:43" x14ac:dyDescent="0.3">
      <c r="A1394" t="s">
        <v>3139</v>
      </c>
      <c r="B1394" t="s">
        <v>3140</v>
      </c>
      <c r="C1394">
        <v>1</v>
      </c>
      <c r="D1394" t="s">
        <v>255</v>
      </c>
      <c r="E1394" t="s">
        <v>716</v>
      </c>
      <c r="F1394" t="s">
        <v>717</v>
      </c>
      <c r="G1394" t="s">
        <v>220</v>
      </c>
      <c r="H1394" t="s">
        <v>218</v>
      </c>
      <c r="I1394" t="s">
        <v>210</v>
      </c>
      <c r="J1394" t="s">
        <v>718</v>
      </c>
      <c r="K1394" t="s">
        <v>3138</v>
      </c>
      <c r="L1394" t="s">
        <v>719</v>
      </c>
      <c r="M1394" t="s">
        <v>720</v>
      </c>
      <c r="N1394">
        <v>1</v>
      </c>
      <c r="O1394">
        <v>1</v>
      </c>
      <c r="P1394">
        <v>1</v>
      </c>
      <c r="Q1394">
        <v>0</v>
      </c>
      <c r="R1394">
        <v>0</v>
      </c>
      <c r="S1394">
        <v>1</v>
      </c>
      <c r="T1394">
        <v>1</v>
      </c>
      <c r="U1394">
        <v>1</v>
      </c>
      <c r="V1394">
        <v>0</v>
      </c>
      <c r="W1394" s="1">
        <v>1198116.72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1198116.72</v>
      </c>
      <c r="AF1394" s="17">
        <v>45911</v>
      </c>
      <c r="AG1394" s="17">
        <v>47737</v>
      </c>
      <c r="AH1394" s="1">
        <v>1198116.72</v>
      </c>
      <c r="AI1394" s="16">
        <f t="shared" si="84"/>
        <v>4.117808219178082</v>
      </c>
      <c r="AJ1394" s="16">
        <f t="shared" si="86"/>
        <v>5.0027397260273974</v>
      </c>
      <c r="AK1394" s="19">
        <v>9.5000000000000001E-2</v>
      </c>
      <c r="AL1394" s="16">
        <f t="shared" si="85"/>
        <v>4.117808219178082</v>
      </c>
      <c r="AM1394" s="16">
        <f t="shared" si="87"/>
        <v>5.0027397260273974</v>
      </c>
      <c r="AN1394" s="19">
        <v>9.5000000000000001E-2</v>
      </c>
      <c r="AO1394" t="s">
        <v>721</v>
      </c>
      <c r="AP1394" t="s">
        <v>722</v>
      </c>
      <c r="AQ1394" s="20">
        <v>46234</v>
      </c>
    </row>
    <row r="1395" spans="1:43" x14ac:dyDescent="0.3">
      <c r="A1395" t="s">
        <v>3141</v>
      </c>
      <c r="B1395" t="s">
        <v>3142</v>
      </c>
      <c r="C1395">
        <v>1</v>
      </c>
      <c r="D1395" t="s">
        <v>255</v>
      </c>
      <c r="E1395" t="s">
        <v>716</v>
      </c>
      <c r="F1395" t="s">
        <v>717</v>
      </c>
      <c r="G1395" t="s">
        <v>220</v>
      </c>
      <c r="H1395" t="s">
        <v>218</v>
      </c>
      <c r="I1395" t="s">
        <v>210</v>
      </c>
      <c r="J1395" t="s">
        <v>718</v>
      </c>
      <c r="K1395" t="s">
        <v>1925</v>
      </c>
      <c r="L1395" t="s">
        <v>719</v>
      </c>
      <c r="M1395" t="s">
        <v>720</v>
      </c>
      <c r="N1395">
        <v>1</v>
      </c>
      <c r="O1395">
        <v>1</v>
      </c>
      <c r="P1395">
        <v>1</v>
      </c>
      <c r="Q1395">
        <v>0</v>
      </c>
      <c r="R1395">
        <v>0</v>
      </c>
      <c r="S1395">
        <v>1</v>
      </c>
      <c r="T1395">
        <v>1</v>
      </c>
      <c r="U1395">
        <v>1</v>
      </c>
      <c r="V1395">
        <v>0</v>
      </c>
      <c r="W1395" s="1">
        <v>6495265.3200000003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6495265.3200000003</v>
      </c>
      <c r="AF1395" s="17">
        <v>45911</v>
      </c>
      <c r="AG1395" s="17">
        <v>47007</v>
      </c>
      <c r="AH1395" s="1">
        <v>6495265.3200000003</v>
      </c>
      <c r="AI1395" s="16">
        <f t="shared" si="84"/>
        <v>2.117808219178082</v>
      </c>
      <c r="AJ1395" s="16">
        <f t="shared" si="86"/>
        <v>3.0027397260273974</v>
      </c>
      <c r="AK1395" s="19">
        <v>8.7499999999999994E-2</v>
      </c>
      <c r="AL1395" s="16">
        <f t="shared" si="85"/>
        <v>2.117808219178082</v>
      </c>
      <c r="AM1395" s="16">
        <f t="shared" si="87"/>
        <v>3.0027397260273974</v>
      </c>
      <c r="AN1395" s="19">
        <v>8.7499999999999994E-2</v>
      </c>
      <c r="AO1395" t="s">
        <v>721</v>
      </c>
      <c r="AP1395" t="s">
        <v>722</v>
      </c>
      <c r="AQ1395" s="20">
        <v>46234</v>
      </c>
    </row>
    <row r="1396" spans="1:43" x14ac:dyDescent="0.3">
      <c r="A1396" t="s">
        <v>3143</v>
      </c>
      <c r="B1396" t="s">
        <v>3144</v>
      </c>
      <c r="C1396">
        <v>1</v>
      </c>
      <c r="D1396" t="s">
        <v>255</v>
      </c>
      <c r="E1396" t="s">
        <v>716</v>
      </c>
      <c r="F1396" t="s">
        <v>717</v>
      </c>
      <c r="G1396" t="s">
        <v>220</v>
      </c>
      <c r="H1396" t="s">
        <v>218</v>
      </c>
      <c r="I1396" t="s">
        <v>210</v>
      </c>
      <c r="J1396" t="s">
        <v>718</v>
      </c>
      <c r="K1396" t="s">
        <v>1925</v>
      </c>
      <c r="L1396" t="s">
        <v>719</v>
      </c>
      <c r="M1396" t="s">
        <v>720</v>
      </c>
      <c r="N1396">
        <v>1</v>
      </c>
      <c r="O1396">
        <v>1</v>
      </c>
      <c r="P1396">
        <v>1</v>
      </c>
      <c r="Q1396">
        <v>0</v>
      </c>
      <c r="R1396">
        <v>0</v>
      </c>
      <c r="S1396">
        <v>1</v>
      </c>
      <c r="T1396">
        <v>1</v>
      </c>
      <c r="U1396">
        <v>1</v>
      </c>
      <c r="V1396">
        <v>0</v>
      </c>
      <c r="W1396" s="1">
        <v>6495265.3200000003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6495265.3200000003</v>
      </c>
      <c r="AF1396" s="17">
        <v>45911</v>
      </c>
      <c r="AG1396" s="17">
        <v>47737</v>
      </c>
      <c r="AH1396" s="1">
        <v>6495265.3200000003</v>
      </c>
      <c r="AI1396" s="16">
        <f t="shared" si="84"/>
        <v>4.117808219178082</v>
      </c>
      <c r="AJ1396" s="16">
        <f t="shared" si="86"/>
        <v>5.0027397260273974</v>
      </c>
      <c r="AK1396" s="19">
        <v>9.5000000000000001E-2</v>
      </c>
      <c r="AL1396" s="16">
        <f t="shared" si="85"/>
        <v>4.117808219178082</v>
      </c>
      <c r="AM1396" s="16">
        <f t="shared" si="87"/>
        <v>5.0027397260273974</v>
      </c>
      <c r="AN1396" s="19">
        <v>9.5000000000000001E-2</v>
      </c>
      <c r="AO1396" t="s">
        <v>721</v>
      </c>
      <c r="AP1396" t="s">
        <v>722</v>
      </c>
      <c r="AQ1396" s="20">
        <v>46234</v>
      </c>
    </row>
    <row r="1397" spans="1:43" x14ac:dyDescent="0.3">
      <c r="A1397" t="s">
        <v>3145</v>
      </c>
      <c r="B1397" t="s">
        <v>3146</v>
      </c>
      <c r="C1397">
        <v>1</v>
      </c>
      <c r="D1397" t="s">
        <v>255</v>
      </c>
      <c r="E1397" t="s">
        <v>716</v>
      </c>
      <c r="F1397" t="s">
        <v>717</v>
      </c>
      <c r="G1397" t="s">
        <v>220</v>
      </c>
      <c r="H1397" t="s">
        <v>218</v>
      </c>
      <c r="I1397" t="s">
        <v>210</v>
      </c>
      <c r="J1397" t="s">
        <v>718</v>
      </c>
      <c r="K1397" t="s">
        <v>3147</v>
      </c>
      <c r="L1397" t="s">
        <v>719</v>
      </c>
      <c r="M1397" t="s">
        <v>720</v>
      </c>
      <c r="N1397">
        <v>1</v>
      </c>
      <c r="O1397">
        <v>1</v>
      </c>
      <c r="P1397">
        <v>1</v>
      </c>
      <c r="Q1397">
        <v>0</v>
      </c>
      <c r="R1397">
        <v>0</v>
      </c>
      <c r="S1397">
        <v>1</v>
      </c>
      <c r="T1397">
        <v>1</v>
      </c>
      <c r="U1397">
        <v>1</v>
      </c>
      <c r="V1397">
        <v>0</v>
      </c>
      <c r="W1397" s="1">
        <v>1504310.46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1504310.46</v>
      </c>
      <c r="AF1397" s="17">
        <v>45911</v>
      </c>
      <c r="AG1397" s="17">
        <v>47007</v>
      </c>
      <c r="AH1397" s="1">
        <v>1504310.46</v>
      </c>
      <c r="AI1397" s="16">
        <f t="shared" si="84"/>
        <v>2.117808219178082</v>
      </c>
      <c r="AJ1397" s="16">
        <f t="shared" si="86"/>
        <v>3.0027397260273974</v>
      </c>
      <c r="AK1397" s="19">
        <v>8.7499999999999994E-2</v>
      </c>
      <c r="AL1397" s="16">
        <f t="shared" si="85"/>
        <v>2.117808219178082</v>
      </c>
      <c r="AM1397" s="16">
        <f t="shared" si="87"/>
        <v>3.0027397260273974</v>
      </c>
      <c r="AN1397" s="19">
        <v>8.7499999999999994E-2</v>
      </c>
      <c r="AO1397" t="s">
        <v>721</v>
      </c>
      <c r="AP1397" t="s">
        <v>722</v>
      </c>
      <c r="AQ1397" s="20">
        <v>46234</v>
      </c>
    </row>
    <row r="1398" spans="1:43" x14ac:dyDescent="0.3">
      <c r="A1398" t="s">
        <v>3148</v>
      </c>
      <c r="B1398" t="s">
        <v>3149</v>
      </c>
      <c r="C1398">
        <v>1</v>
      </c>
      <c r="D1398" t="s">
        <v>255</v>
      </c>
      <c r="E1398" t="s">
        <v>716</v>
      </c>
      <c r="F1398" t="s">
        <v>717</v>
      </c>
      <c r="G1398" t="s">
        <v>220</v>
      </c>
      <c r="H1398" t="s">
        <v>218</v>
      </c>
      <c r="I1398" t="s">
        <v>210</v>
      </c>
      <c r="J1398" t="s">
        <v>718</v>
      </c>
      <c r="K1398" t="s">
        <v>3147</v>
      </c>
      <c r="L1398" t="s">
        <v>719</v>
      </c>
      <c r="M1398" t="s">
        <v>720</v>
      </c>
      <c r="N1398">
        <v>1</v>
      </c>
      <c r="O1398">
        <v>1</v>
      </c>
      <c r="P1398">
        <v>1</v>
      </c>
      <c r="Q1398">
        <v>0</v>
      </c>
      <c r="R1398">
        <v>0</v>
      </c>
      <c r="S1398">
        <v>1</v>
      </c>
      <c r="T1398">
        <v>1</v>
      </c>
      <c r="U1398">
        <v>1</v>
      </c>
      <c r="V1398">
        <v>0</v>
      </c>
      <c r="W1398" s="1">
        <v>1504310.46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1504310.46</v>
      </c>
      <c r="AF1398" s="17">
        <v>45911</v>
      </c>
      <c r="AG1398" s="17">
        <v>47737</v>
      </c>
      <c r="AH1398" s="1">
        <v>1504310.46</v>
      </c>
      <c r="AI1398" s="16">
        <f t="shared" si="84"/>
        <v>4.117808219178082</v>
      </c>
      <c r="AJ1398" s="16">
        <f t="shared" si="86"/>
        <v>5.0027397260273974</v>
      </c>
      <c r="AK1398" s="19">
        <v>9.5000000000000001E-2</v>
      </c>
      <c r="AL1398" s="16">
        <f t="shared" si="85"/>
        <v>4.117808219178082</v>
      </c>
      <c r="AM1398" s="16">
        <f t="shared" si="87"/>
        <v>5.0027397260273974</v>
      </c>
      <c r="AN1398" s="19">
        <v>9.5000000000000001E-2</v>
      </c>
      <c r="AO1398" t="s">
        <v>721</v>
      </c>
      <c r="AP1398" t="s">
        <v>722</v>
      </c>
      <c r="AQ1398" s="20">
        <v>46234</v>
      </c>
    </row>
    <row r="1399" spans="1:43" x14ac:dyDescent="0.3">
      <c r="A1399" t="s">
        <v>3150</v>
      </c>
      <c r="B1399" t="s">
        <v>3151</v>
      </c>
      <c r="C1399">
        <v>1</v>
      </c>
      <c r="D1399" t="s">
        <v>255</v>
      </c>
      <c r="E1399" t="s">
        <v>716</v>
      </c>
      <c r="F1399" t="s">
        <v>717</v>
      </c>
      <c r="G1399" t="s">
        <v>220</v>
      </c>
      <c r="H1399" t="s">
        <v>218</v>
      </c>
      <c r="I1399" t="s">
        <v>210</v>
      </c>
      <c r="J1399" t="s">
        <v>718</v>
      </c>
      <c r="K1399" t="s">
        <v>3152</v>
      </c>
      <c r="L1399" t="s">
        <v>719</v>
      </c>
      <c r="M1399" t="s">
        <v>720</v>
      </c>
      <c r="N1399">
        <v>1</v>
      </c>
      <c r="O1399">
        <v>1</v>
      </c>
      <c r="P1399">
        <v>1</v>
      </c>
      <c r="Q1399">
        <v>0</v>
      </c>
      <c r="R1399">
        <v>0</v>
      </c>
      <c r="S1399">
        <v>1</v>
      </c>
      <c r="T1399">
        <v>1</v>
      </c>
      <c r="U1399">
        <v>1</v>
      </c>
      <c r="V1399">
        <v>0</v>
      </c>
      <c r="W1399" s="1">
        <v>3489790.1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3489790.1</v>
      </c>
      <c r="AF1399" s="17">
        <v>45911</v>
      </c>
      <c r="AG1399" s="17">
        <v>47007</v>
      </c>
      <c r="AH1399" s="1">
        <v>3489790.1</v>
      </c>
      <c r="AI1399" s="16">
        <f t="shared" si="84"/>
        <v>2.117808219178082</v>
      </c>
      <c r="AJ1399" s="16">
        <f t="shared" si="86"/>
        <v>3.0027397260273974</v>
      </c>
      <c r="AK1399" s="19">
        <v>8.7499999999999994E-2</v>
      </c>
      <c r="AL1399" s="16">
        <f t="shared" si="85"/>
        <v>2.117808219178082</v>
      </c>
      <c r="AM1399" s="16">
        <f t="shared" si="87"/>
        <v>3.0027397260273974</v>
      </c>
      <c r="AN1399" s="19">
        <v>8.7499999999999994E-2</v>
      </c>
      <c r="AO1399" t="s">
        <v>721</v>
      </c>
      <c r="AP1399" t="s">
        <v>722</v>
      </c>
      <c r="AQ1399" s="20">
        <v>46234</v>
      </c>
    </row>
    <row r="1400" spans="1:43" x14ac:dyDescent="0.3">
      <c r="A1400" t="s">
        <v>3153</v>
      </c>
      <c r="B1400" t="s">
        <v>3154</v>
      </c>
      <c r="C1400">
        <v>1</v>
      </c>
      <c r="D1400" t="s">
        <v>255</v>
      </c>
      <c r="E1400" t="s">
        <v>716</v>
      </c>
      <c r="F1400" t="s">
        <v>717</v>
      </c>
      <c r="G1400" t="s">
        <v>220</v>
      </c>
      <c r="H1400" t="s">
        <v>218</v>
      </c>
      <c r="I1400" t="s">
        <v>210</v>
      </c>
      <c r="J1400" t="s">
        <v>718</v>
      </c>
      <c r="K1400" t="s">
        <v>3152</v>
      </c>
      <c r="L1400" t="s">
        <v>719</v>
      </c>
      <c r="M1400" t="s">
        <v>720</v>
      </c>
      <c r="N1400">
        <v>1</v>
      </c>
      <c r="O1400">
        <v>1</v>
      </c>
      <c r="P1400">
        <v>1</v>
      </c>
      <c r="Q1400">
        <v>0</v>
      </c>
      <c r="R1400">
        <v>0</v>
      </c>
      <c r="S1400">
        <v>1</v>
      </c>
      <c r="T1400">
        <v>1</v>
      </c>
      <c r="U1400">
        <v>1</v>
      </c>
      <c r="V1400">
        <v>0</v>
      </c>
      <c r="W1400" s="1">
        <v>3489790.11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3489790.11</v>
      </c>
      <c r="AF1400" s="17">
        <v>45911</v>
      </c>
      <c r="AG1400" s="17">
        <v>47737</v>
      </c>
      <c r="AH1400" s="1">
        <v>3489790.11</v>
      </c>
      <c r="AI1400" s="16">
        <f t="shared" si="84"/>
        <v>4.117808219178082</v>
      </c>
      <c r="AJ1400" s="16">
        <f t="shared" si="86"/>
        <v>5.0027397260273974</v>
      </c>
      <c r="AK1400" s="19">
        <v>9.5000000000000001E-2</v>
      </c>
      <c r="AL1400" s="16">
        <f t="shared" si="85"/>
        <v>4.117808219178082</v>
      </c>
      <c r="AM1400" s="16">
        <f t="shared" si="87"/>
        <v>5.0027397260273974</v>
      </c>
      <c r="AN1400" s="19">
        <v>9.5000000000000001E-2</v>
      </c>
      <c r="AO1400" t="s">
        <v>721</v>
      </c>
      <c r="AP1400" t="s">
        <v>722</v>
      </c>
      <c r="AQ1400" s="20">
        <v>46234</v>
      </c>
    </row>
    <row r="1401" spans="1:43" x14ac:dyDescent="0.3">
      <c r="A1401" t="s">
        <v>3155</v>
      </c>
      <c r="B1401" t="s">
        <v>3156</v>
      </c>
      <c r="C1401">
        <v>1</v>
      </c>
      <c r="D1401" t="s">
        <v>255</v>
      </c>
      <c r="E1401" t="s">
        <v>716</v>
      </c>
      <c r="F1401" t="s">
        <v>717</v>
      </c>
      <c r="G1401" t="s">
        <v>220</v>
      </c>
      <c r="H1401" t="s">
        <v>218</v>
      </c>
      <c r="I1401" t="s">
        <v>210</v>
      </c>
      <c r="J1401" t="s">
        <v>718</v>
      </c>
      <c r="K1401" t="s">
        <v>1892</v>
      </c>
      <c r="L1401" t="s">
        <v>719</v>
      </c>
      <c r="M1401" t="s">
        <v>720</v>
      </c>
      <c r="N1401">
        <v>1</v>
      </c>
      <c r="O1401">
        <v>1</v>
      </c>
      <c r="P1401">
        <v>1</v>
      </c>
      <c r="Q1401">
        <v>0</v>
      </c>
      <c r="R1401">
        <v>0</v>
      </c>
      <c r="S1401">
        <v>1</v>
      </c>
      <c r="T1401">
        <v>1</v>
      </c>
      <c r="U1401">
        <v>1</v>
      </c>
      <c r="V1401">
        <v>0</v>
      </c>
      <c r="W1401" s="1">
        <v>2055025.42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2055025.42</v>
      </c>
      <c r="AF1401" s="17">
        <v>45911</v>
      </c>
      <c r="AG1401" s="17">
        <v>47007</v>
      </c>
      <c r="AH1401" s="1">
        <v>2055025.42</v>
      </c>
      <c r="AI1401" s="16">
        <f t="shared" si="84"/>
        <v>2.117808219178082</v>
      </c>
      <c r="AJ1401" s="16">
        <f t="shared" si="86"/>
        <v>3.0027397260273974</v>
      </c>
      <c r="AK1401" s="19">
        <v>8.7499999999999994E-2</v>
      </c>
      <c r="AL1401" s="16">
        <f t="shared" si="85"/>
        <v>2.117808219178082</v>
      </c>
      <c r="AM1401" s="16">
        <f t="shared" si="87"/>
        <v>3.0027397260273974</v>
      </c>
      <c r="AN1401" s="19">
        <v>8.7499999999999994E-2</v>
      </c>
      <c r="AO1401" t="s">
        <v>721</v>
      </c>
      <c r="AP1401" t="s">
        <v>722</v>
      </c>
      <c r="AQ1401" s="20">
        <v>46234</v>
      </c>
    </row>
    <row r="1402" spans="1:43" x14ac:dyDescent="0.3">
      <c r="A1402" t="s">
        <v>3157</v>
      </c>
      <c r="B1402" t="s">
        <v>3158</v>
      </c>
      <c r="C1402">
        <v>1</v>
      </c>
      <c r="D1402" t="s">
        <v>255</v>
      </c>
      <c r="E1402" t="s">
        <v>716</v>
      </c>
      <c r="F1402" t="s">
        <v>717</v>
      </c>
      <c r="G1402" t="s">
        <v>220</v>
      </c>
      <c r="H1402" t="s">
        <v>218</v>
      </c>
      <c r="I1402" t="s">
        <v>210</v>
      </c>
      <c r="J1402" t="s">
        <v>718</v>
      </c>
      <c r="K1402" t="s">
        <v>1892</v>
      </c>
      <c r="L1402" t="s">
        <v>719</v>
      </c>
      <c r="M1402" t="s">
        <v>720</v>
      </c>
      <c r="N1402">
        <v>1</v>
      </c>
      <c r="O1402">
        <v>1</v>
      </c>
      <c r="P1402">
        <v>1</v>
      </c>
      <c r="Q1402">
        <v>0</v>
      </c>
      <c r="R1402">
        <v>0</v>
      </c>
      <c r="S1402">
        <v>1</v>
      </c>
      <c r="T1402">
        <v>1</v>
      </c>
      <c r="U1402">
        <v>1</v>
      </c>
      <c r="V1402">
        <v>0</v>
      </c>
      <c r="W1402" s="1">
        <v>2055025.42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2055025.42</v>
      </c>
      <c r="AF1402" s="17">
        <v>45911</v>
      </c>
      <c r="AG1402" s="17">
        <v>47737</v>
      </c>
      <c r="AH1402" s="1">
        <v>2055025.42</v>
      </c>
      <c r="AI1402" s="16">
        <f t="shared" si="84"/>
        <v>4.117808219178082</v>
      </c>
      <c r="AJ1402" s="16">
        <f t="shared" si="86"/>
        <v>5.0027397260273974</v>
      </c>
      <c r="AK1402" s="19">
        <v>9.5000000000000001E-2</v>
      </c>
      <c r="AL1402" s="16">
        <f t="shared" si="85"/>
        <v>4.117808219178082</v>
      </c>
      <c r="AM1402" s="16">
        <f t="shared" si="87"/>
        <v>5.0027397260273974</v>
      </c>
      <c r="AN1402" s="19">
        <v>9.5000000000000001E-2</v>
      </c>
      <c r="AO1402" t="s">
        <v>721</v>
      </c>
      <c r="AP1402" t="s">
        <v>722</v>
      </c>
      <c r="AQ1402" s="20">
        <v>46234</v>
      </c>
    </row>
    <row r="1403" spans="1:43" x14ac:dyDescent="0.3">
      <c r="A1403" t="s">
        <v>3159</v>
      </c>
      <c r="B1403" t="s">
        <v>3160</v>
      </c>
      <c r="C1403">
        <v>1</v>
      </c>
      <c r="D1403" t="s">
        <v>255</v>
      </c>
      <c r="E1403" t="s">
        <v>716</v>
      </c>
      <c r="F1403" t="s">
        <v>717</v>
      </c>
      <c r="G1403" t="s">
        <v>220</v>
      </c>
      <c r="H1403" t="s">
        <v>218</v>
      </c>
      <c r="I1403" t="s">
        <v>210</v>
      </c>
      <c r="J1403" t="s">
        <v>718</v>
      </c>
      <c r="K1403" t="s">
        <v>1881</v>
      </c>
      <c r="L1403" t="s">
        <v>719</v>
      </c>
      <c r="M1403" t="s">
        <v>720</v>
      </c>
      <c r="N1403">
        <v>1</v>
      </c>
      <c r="O1403">
        <v>1</v>
      </c>
      <c r="P1403">
        <v>1</v>
      </c>
      <c r="Q1403">
        <v>0</v>
      </c>
      <c r="R1403">
        <v>0</v>
      </c>
      <c r="S1403">
        <v>1</v>
      </c>
      <c r="T1403">
        <v>1</v>
      </c>
      <c r="U1403">
        <v>1</v>
      </c>
      <c r="V1403">
        <v>0</v>
      </c>
      <c r="W1403" s="1">
        <v>6251655.8600000003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6251655.8600000003</v>
      </c>
      <c r="AF1403" s="17">
        <v>45911</v>
      </c>
      <c r="AG1403" s="17">
        <v>47007</v>
      </c>
      <c r="AH1403" s="1">
        <v>6251655.8600000003</v>
      </c>
      <c r="AI1403" s="16">
        <f t="shared" si="84"/>
        <v>2.117808219178082</v>
      </c>
      <c r="AJ1403" s="16">
        <f t="shared" si="86"/>
        <v>3.0027397260273974</v>
      </c>
      <c r="AK1403" s="19">
        <v>8.7499999999999994E-2</v>
      </c>
      <c r="AL1403" s="16">
        <f t="shared" si="85"/>
        <v>2.117808219178082</v>
      </c>
      <c r="AM1403" s="16">
        <f t="shared" si="87"/>
        <v>3.0027397260273974</v>
      </c>
      <c r="AN1403" s="19">
        <v>8.7499999999999994E-2</v>
      </c>
      <c r="AO1403" t="s">
        <v>721</v>
      </c>
      <c r="AP1403" t="s">
        <v>722</v>
      </c>
      <c r="AQ1403" s="20">
        <v>46234</v>
      </c>
    </row>
    <row r="1404" spans="1:43" x14ac:dyDescent="0.3">
      <c r="A1404" t="s">
        <v>3161</v>
      </c>
      <c r="B1404" t="s">
        <v>3162</v>
      </c>
      <c r="C1404">
        <v>1</v>
      </c>
      <c r="D1404" t="s">
        <v>255</v>
      </c>
      <c r="E1404" t="s">
        <v>716</v>
      </c>
      <c r="F1404" t="s">
        <v>717</v>
      </c>
      <c r="G1404" t="s">
        <v>220</v>
      </c>
      <c r="H1404" t="s">
        <v>218</v>
      </c>
      <c r="I1404" t="s">
        <v>210</v>
      </c>
      <c r="J1404" t="s">
        <v>718</v>
      </c>
      <c r="K1404" t="s">
        <v>1881</v>
      </c>
      <c r="L1404" t="s">
        <v>719</v>
      </c>
      <c r="M1404" t="s">
        <v>720</v>
      </c>
      <c r="N1404">
        <v>1</v>
      </c>
      <c r="O1404">
        <v>1</v>
      </c>
      <c r="P1404">
        <v>1</v>
      </c>
      <c r="Q1404">
        <v>0</v>
      </c>
      <c r="R1404">
        <v>0</v>
      </c>
      <c r="S1404">
        <v>1</v>
      </c>
      <c r="T1404">
        <v>1</v>
      </c>
      <c r="U1404">
        <v>1</v>
      </c>
      <c r="V1404">
        <v>0</v>
      </c>
      <c r="W1404" s="1">
        <v>6251655.8700000001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6251655.8700000001</v>
      </c>
      <c r="AF1404" s="17">
        <v>45911</v>
      </c>
      <c r="AG1404" s="17">
        <v>47737</v>
      </c>
      <c r="AH1404" s="1">
        <v>6251655.8700000001</v>
      </c>
      <c r="AI1404" s="16">
        <f t="shared" si="84"/>
        <v>4.117808219178082</v>
      </c>
      <c r="AJ1404" s="16">
        <f t="shared" si="86"/>
        <v>5.0027397260273974</v>
      </c>
      <c r="AK1404" s="19">
        <v>9.5000000000000001E-2</v>
      </c>
      <c r="AL1404" s="16">
        <f t="shared" si="85"/>
        <v>4.117808219178082</v>
      </c>
      <c r="AM1404" s="16">
        <f t="shared" si="87"/>
        <v>5.0027397260273974</v>
      </c>
      <c r="AN1404" s="19">
        <v>9.5000000000000001E-2</v>
      </c>
      <c r="AO1404" t="s">
        <v>721</v>
      </c>
      <c r="AP1404" t="s">
        <v>722</v>
      </c>
      <c r="AQ1404" s="20">
        <v>46234</v>
      </c>
    </row>
    <row r="1405" spans="1:43" x14ac:dyDescent="0.3">
      <c r="A1405" t="s">
        <v>3163</v>
      </c>
      <c r="B1405" t="s">
        <v>3164</v>
      </c>
      <c r="C1405">
        <v>1</v>
      </c>
      <c r="D1405" t="s">
        <v>255</v>
      </c>
      <c r="E1405" t="s">
        <v>716</v>
      </c>
      <c r="F1405" t="s">
        <v>717</v>
      </c>
      <c r="G1405" t="s">
        <v>220</v>
      </c>
      <c r="H1405" t="s">
        <v>218</v>
      </c>
      <c r="I1405" t="s">
        <v>210</v>
      </c>
      <c r="J1405" t="s">
        <v>718</v>
      </c>
      <c r="K1405" t="s">
        <v>3165</v>
      </c>
      <c r="L1405" t="s">
        <v>719</v>
      </c>
      <c r="M1405" t="s">
        <v>720</v>
      </c>
      <c r="N1405">
        <v>1</v>
      </c>
      <c r="O1405">
        <v>1</v>
      </c>
      <c r="P1405">
        <v>1</v>
      </c>
      <c r="Q1405">
        <v>0</v>
      </c>
      <c r="R1405">
        <v>0</v>
      </c>
      <c r="S1405">
        <v>1</v>
      </c>
      <c r="T1405">
        <v>1</v>
      </c>
      <c r="U1405">
        <v>1</v>
      </c>
      <c r="V1405">
        <v>0</v>
      </c>
      <c r="W1405" s="1">
        <v>1060700.98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1060700.98</v>
      </c>
      <c r="AF1405" s="17">
        <v>45911</v>
      </c>
      <c r="AG1405" s="17">
        <v>47007</v>
      </c>
      <c r="AH1405" s="1">
        <v>1060700.98</v>
      </c>
      <c r="AI1405" s="16">
        <f t="shared" si="84"/>
        <v>2.117808219178082</v>
      </c>
      <c r="AJ1405" s="16">
        <f t="shared" si="86"/>
        <v>3.0027397260273974</v>
      </c>
      <c r="AK1405" s="19">
        <v>8.7499999999999994E-2</v>
      </c>
      <c r="AL1405" s="16">
        <f t="shared" si="85"/>
        <v>2.117808219178082</v>
      </c>
      <c r="AM1405" s="16">
        <f t="shared" si="87"/>
        <v>3.0027397260273974</v>
      </c>
      <c r="AN1405" s="19">
        <v>8.7499999999999994E-2</v>
      </c>
      <c r="AO1405" t="s">
        <v>721</v>
      </c>
      <c r="AP1405" t="s">
        <v>722</v>
      </c>
      <c r="AQ1405" s="20">
        <v>46234</v>
      </c>
    </row>
    <row r="1406" spans="1:43" x14ac:dyDescent="0.3">
      <c r="A1406" t="s">
        <v>3166</v>
      </c>
      <c r="B1406" t="s">
        <v>3167</v>
      </c>
      <c r="C1406">
        <v>1</v>
      </c>
      <c r="D1406" t="s">
        <v>255</v>
      </c>
      <c r="E1406" t="s">
        <v>716</v>
      </c>
      <c r="F1406" t="s">
        <v>717</v>
      </c>
      <c r="G1406" t="s">
        <v>220</v>
      </c>
      <c r="H1406" t="s">
        <v>218</v>
      </c>
      <c r="I1406" t="s">
        <v>210</v>
      </c>
      <c r="J1406" t="s">
        <v>718</v>
      </c>
      <c r="K1406" t="s">
        <v>3165</v>
      </c>
      <c r="L1406" t="s">
        <v>719</v>
      </c>
      <c r="M1406" t="s">
        <v>720</v>
      </c>
      <c r="N1406">
        <v>1</v>
      </c>
      <c r="O1406">
        <v>1</v>
      </c>
      <c r="P1406">
        <v>1</v>
      </c>
      <c r="Q1406">
        <v>0</v>
      </c>
      <c r="R1406">
        <v>0</v>
      </c>
      <c r="S1406">
        <v>1</v>
      </c>
      <c r="T1406">
        <v>1</v>
      </c>
      <c r="U1406">
        <v>1</v>
      </c>
      <c r="V1406">
        <v>0</v>
      </c>
      <c r="W1406" s="1">
        <v>1060700.98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1060700.98</v>
      </c>
      <c r="AF1406" s="17">
        <v>45911</v>
      </c>
      <c r="AG1406" s="17">
        <v>47737</v>
      </c>
      <c r="AH1406" s="1">
        <v>1060700.98</v>
      </c>
      <c r="AI1406" s="16">
        <f t="shared" si="84"/>
        <v>4.117808219178082</v>
      </c>
      <c r="AJ1406" s="16">
        <f t="shared" si="86"/>
        <v>5.0027397260273974</v>
      </c>
      <c r="AK1406" s="19">
        <v>9.5000000000000001E-2</v>
      </c>
      <c r="AL1406" s="16">
        <f t="shared" si="85"/>
        <v>4.117808219178082</v>
      </c>
      <c r="AM1406" s="16">
        <f t="shared" si="87"/>
        <v>5.0027397260273974</v>
      </c>
      <c r="AN1406" s="19">
        <v>9.5000000000000001E-2</v>
      </c>
      <c r="AO1406" t="s">
        <v>721</v>
      </c>
      <c r="AP1406" t="s">
        <v>722</v>
      </c>
      <c r="AQ1406" s="20">
        <v>46234</v>
      </c>
    </row>
    <row r="1407" spans="1:43" x14ac:dyDescent="0.3">
      <c r="A1407" t="s">
        <v>3168</v>
      </c>
      <c r="B1407" t="s">
        <v>3169</v>
      </c>
      <c r="C1407">
        <v>1</v>
      </c>
      <c r="D1407" t="s">
        <v>255</v>
      </c>
      <c r="E1407" t="s">
        <v>716</v>
      </c>
      <c r="F1407" t="s">
        <v>717</v>
      </c>
      <c r="G1407" t="s">
        <v>220</v>
      </c>
      <c r="H1407" t="s">
        <v>218</v>
      </c>
      <c r="I1407" t="s">
        <v>210</v>
      </c>
      <c r="J1407" t="s">
        <v>718</v>
      </c>
      <c r="K1407" t="s">
        <v>3170</v>
      </c>
      <c r="L1407" t="s">
        <v>719</v>
      </c>
      <c r="M1407" t="s">
        <v>720</v>
      </c>
      <c r="N1407">
        <v>1</v>
      </c>
      <c r="O1407">
        <v>1</v>
      </c>
      <c r="P1407">
        <v>1</v>
      </c>
      <c r="Q1407">
        <v>0</v>
      </c>
      <c r="R1407">
        <v>0</v>
      </c>
      <c r="S1407">
        <v>1</v>
      </c>
      <c r="T1407">
        <v>1</v>
      </c>
      <c r="U1407">
        <v>1</v>
      </c>
      <c r="V1407">
        <v>0</v>
      </c>
      <c r="W1407" s="1">
        <v>898324.87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898324.87</v>
      </c>
      <c r="AF1407" s="17">
        <v>45911</v>
      </c>
      <c r="AG1407" s="17">
        <v>47007</v>
      </c>
      <c r="AH1407" s="1">
        <v>898324.87</v>
      </c>
      <c r="AI1407" s="16">
        <f t="shared" si="84"/>
        <v>2.117808219178082</v>
      </c>
      <c r="AJ1407" s="16">
        <f t="shared" si="86"/>
        <v>3.0027397260273974</v>
      </c>
      <c r="AK1407" s="19">
        <v>8.7499999999999994E-2</v>
      </c>
      <c r="AL1407" s="16">
        <f t="shared" si="85"/>
        <v>2.117808219178082</v>
      </c>
      <c r="AM1407" s="16">
        <f t="shared" si="87"/>
        <v>3.0027397260273974</v>
      </c>
      <c r="AN1407" s="19">
        <v>8.7499999999999994E-2</v>
      </c>
      <c r="AO1407" t="s">
        <v>721</v>
      </c>
      <c r="AP1407" t="s">
        <v>722</v>
      </c>
      <c r="AQ1407" s="20">
        <v>46234</v>
      </c>
    </row>
    <row r="1408" spans="1:43" x14ac:dyDescent="0.3">
      <c r="A1408" t="s">
        <v>3171</v>
      </c>
      <c r="B1408" t="s">
        <v>3172</v>
      </c>
      <c r="C1408">
        <v>1</v>
      </c>
      <c r="D1408" t="s">
        <v>255</v>
      </c>
      <c r="E1408" t="s">
        <v>716</v>
      </c>
      <c r="F1408" t="s">
        <v>717</v>
      </c>
      <c r="G1408" t="s">
        <v>220</v>
      </c>
      <c r="H1408" t="s">
        <v>218</v>
      </c>
      <c r="I1408" t="s">
        <v>210</v>
      </c>
      <c r="J1408" t="s">
        <v>718</v>
      </c>
      <c r="K1408" t="s">
        <v>3170</v>
      </c>
      <c r="L1408" t="s">
        <v>719</v>
      </c>
      <c r="M1408" t="s">
        <v>720</v>
      </c>
      <c r="N1408">
        <v>1</v>
      </c>
      <c r="O1408">
        <v>1</v>
      </c>
      <c r="P1408">
        <v>1</v>
      </c>
      <c r="Q1408">
        <v>0</v>
      </c>
      <c r="R1408">
        <v>0</v>
      </c>
      <c r="S1408">
        <v>1</v>
      </c>
      <c r="T1408">
        <v>1</v>
      </c>
      <c r="U1408">
        <v>1</v>
      </c>
      <c r="V1408">
        <v>0</v>
      </c>
      <c r="W1408" s="1">
        <v>898324.87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898324.87</v>
      </c>
      <c r="AF1408" s="17">
        <v>45911</v>
      </c>
      <c r="AG1408" s="17">
        <v>47737</v>
      </c>
      <c r="AH1408" s="1">
        <v>898324.87</v>
      </c>
      <c r="AI1408" s="16">
        <f t="shared" si="84"/>
        <v>4.117808219178082</v>
      </c>
      <c r="AJ1408" s="16">
        <f t="shared" si="86"/>
        <v>5.0027397260273974</v>
      </c>
      <c r="AK1408" s="19">
        <v>9.5000000000000001E-2</v>
      </c>
      <c r="AL1408" s="16">
        <f t="shared" si="85"/>
        <v>4.117808219178082</v>
      </c>
      <c r="AM1408" s="16">
        <f t="shared" si="87"/>
        <v>5.0027397260273974</v>
      </c>
      <c r="AN1408" s="19">
        <v>9.5000000000000001E-2</v>
      </c>
      <c r="AO1408" t="s">
        <v>721</v>
      </c>
      <c r="AP1408" t="s">
        <v>722</v>
      </c>
      <c r="AQ1408" s="20">
        <v>46234</v>
      </c>
    </row>
    <row r="1409" spans="1:43" x14ac:dyDescent="0.3">
      <c r="A1409" t="s">
        <v>3173</v>
      </c>
      <c r="B1409" t="s">
        <v>3174</v>
      </c>
      <c r="C1409">
        <v>1</v>
      </c>
      <c r="D1409" t="s">
        <v>255</v>
      </c>
      <c r="E1409" t="s">
        <v>716</v>
      </c>
      <c r="F1409" t="s">
        <v>717</v>
      </c>
      <c r="G1409" t="s">
        <v>220</v>
      </c>
      <c r="H1409" t="s">
        <v>218</v>
      </c>
      <c r="I1409" t="s">
        <v>210</v>
      </c>
      <c r="J1409" t="s">
        <v>718</v>
      </c>
      <c r="K1409" t="s">
        <v>2390</v>
      </c>
      <c r="L1409" t="s">
        <v>719</v>
      </c>
      <c r="M1409" t="s">
        <v>720</v>
      </c>
      <c r="N1409">
        <v>1</v>
      </c>
      <c r="O1409">
        <v>1</v>
      </c>
      <c r="P1409">
        <v>1</v>
      </c>
      <c r="Q1409">
        <v>0</v>
      </c>
      <c r="R1409">
        <v>0</v>
      </c>
      <c r="S1409">
        <v>1</v>
      </c>
      <c r="T1409">
        <v>1</v>
      </c>
      <c r="U1409">
        <v>1</v>
      </c>
      <c r="V1409">
        <v>0</v>
      </c>
      <c r="W1409" s="1">
        <v>1645196.8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1645196.8</v>
      </c>
      <c r="AF1409" s="17">
        <v>45911</v>
      </c>
      <c r="AG1409" s="17">
        <v>47007</v>
      </c>
      <c r="AH1409" s="1">
        <v>1645196.8</v>
      </c>
      <c r="AI1409" s="16">
        <f t="shared" si="84"/>
        <v>2.117808219178082</v>
      </c>
      <c r="AJ1409" s="16">
        <f t="shared" si="86"/>
        <v>3.0027397260273974</v>
      </c>
      <c r="AK1409" s="19">
        <v>8.7499999999999994E-2</v>
      </c>
      <c r="AL1409" s="16">
        <f t="shared" si="85"/>
        <v>2.117808219178082</v>
      </c>
      <c r="AM1409" s="16">
        <f t="shared" si="87"/>
        <v>3.0027397260273974</v>
      </c>
      <c r="AN1409" s="19">
        <v>8.7499999999999994E-2</v>
      </c>
      <c r="AO1409" t="s">
        <v>721</v>
      </c>
      <c r="AP1409" t="s">
        <v>722</v>
      </c>
      <c r="AQ1409" s="20">
        <v>46234</v>
      </c>
    </row>
    <row r="1410" spans="1:43" x14ac:dyDescent="0.3">
      <c r="A1410" t="s">
        <v>3175</v>
      </c>
      <c r="B1410" t="s">
        <v>3176</v>
      </c>
      <c r="C1410">
        <v>1</v>
      </c>
      <c r="D1410" t="s">
        <v>255</v>
      </c>
      <c r="E1410" t="s">
        <v>716</v>
      </c>
      <c r="F1410" t="s">
        <v>717</v>
      </c>
      <c r="G1410" t="s">
        <v>220</v>
      </c>
      <c r="H1410" t="s">
        <v>218</v>
      </c>
      <c r="I1410" t="s">
        <v>210</v>
      </c>
      <c r="J1410" t="s">
        <v>718</v>
      </c>
      <c r="K1410" t="s">
        <v>2390</v>
      </c>
      <c r="L1410" t="s">
        <v>719</v>
      </c>
      <c r="M1410" t="s">
        <v>720</v>
      </c>
      <c r="N1410">
        <v>1</v>
      </c>
      <c r="O1410">
        <v>1</v>
      </c>
      <c r="P1410">
        <v>1</v>
      </c>
      <c r="Q1410">
        <v>0</v>
      </c>
      <c r="R1410">
        <v>0</v>
      </c>
      <c r="S1410">
        <v>1</v>
      </c>
      <c r="T1410">
        <v>1</v>
      </c>
      <c r="U1410">
        <v>1</v>
      </c>
      <c r="V1410">
        <v>0</v>
      </c>
      <c r="W1410" s="1">
        <v>1645196.8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1645196.8</v>
      </c>
      <c r="AF1410" s="17">
        <v>45911</v>
      </c>
      <c r="AG1410" s="17">
        <v>47737</v>
      </c>
      <c r="AH1410" s="1">
        <v>1645196.8</v>
      </c>
      <c r="AI1410" s="16">
        <f t="shared" si="84"/>
        <v>4.117808219178082</v>
      </c>
      <c r="AJ1410" s="16">
        <f t="shared" si="86"/>
        <v>5.0027397260273974</v>
      </c>
      <c r="AK1410" s="19">
        <v>9.5000000000000001E-2</v>
      </c>
      <c r="AL1410" s="16">
        <f t="shared" si="85"/>
        <v>4.117808219178082</v>
      </c>
      <c r="AM1410" s="16">
        <f t="shared" si="87"/>
        <v>5.0027397260273974</v>
      </c>
      <c r="AN1410" s="19">
        <v>9.5000000000000001E-2</v>
      </c>
      <c r="AO1410" t="s">
        <v>721</v>
      </c>
      <c r="AP1410" t="s">
        <v>722</v>
      </c>
      <c r="AQ1410" s="20">
        <v>46234</v>
      </c>
    </row>
    <row r="1411" spans="1:43" x14ac:dyDescent="0.3">
      <c r="A1411" t="s">
        <v>3177</v>
      </c>
      <c r="B1411" t="s">
        <v>3178</v>
      </c>
      <c r="C1411">
        <v>1</v>
      </c>
      <c r="D1411" t="s">
        <v>255</v>
      </c>
      <c r="E1411" t="s">
        <v>716</v>
      </c>
      <c r="F1411" t="s">
        <v>717</v>
      </c>
      <c r="G1411" t="s">
        <v>220</v>
      </c>
      <c r="H1411" t="s">
        <v>218</v>
      </c>
      <c r="I1411" t="s">
        <v>210</v>
      </c>
      <c r="J1411" t="s">
        <v>718</v>
      </c>
      <c r="K1411" t="s">
        <v>3179</v>
      </c>
      <c r="L1411" t="s">
        <v>719</v>
      </c>
      <c r="M1411" t="s">
        <v>720</v>
      </c>
      <c r="N1411">
        <v>1</v>
      </c>
      <c r="O1411">
        <v>1</v>
      </c>
      <c r="P1411">
        <v>1</v>
      </c>
      <c r="Q1411">
        <v>0</v>
      </c>
      <c r="R1411">
        <v>0</v>
      </c>
      <c r="S1411">
        <v>1</v>
      </c>
      <c r="T1411">
        <v>1</v>
      </c>
      <c r="U1411">
        <v>1</v>
      </c>
      <c r="V1411">
        <v>0</v>
      </c>
      <c r="W1411" s="1">
        <v>1516083.27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1516083.27</v>
      </c>
      <c r="AF1411" s="17">
        <v>45911</v>
      </c>
      <c r="AG1411" s="17">
        <v>47007</v>
      </c>
      <c r="AH1411" s="1">
        <v>1516083.27</v>
      </c>
      <c r="AI1411" s="16">
        <f t="shared" ref="AI1411:AI1474" si="88">(AG1411-AQ1411)/365</f>
        <v>2.117808219178082</v>
      </c>
      <c r="AJ1411" s="16">
        <f t="shared" si="86"/>
        <v>3.0027397260273974</v>
      </c>
      <c r="AK1411" s="19">
        <v>8.7499999999999994E-2</v>
      </c>
      <c r="AL1411" s="16">
        <f t="shared" ref="AL1411:AL1474" si="89">(AG1411-AQ1411)/365</f>
        <v>2.117808219178082</v>
      </c>
      <c r="AM1411" s="16">
        <f t="shared" si="87"/>
        <v>3.0027397260273974</v>
      </c>
      <c r="AN1411" s="19">
        <v>8.7499999999999994E-2</v>
      </c>
      <c r="AO1411" t="s">
        <v>721</v>
      </c>
      <c r="AP1411" t="s">
        <v>722</v>
      </c>
      <c r="AQ1411" s="20">
        <v>46234</v>
      </c>
    </row>
    <row r="1412" spans="1:43" x14ac:dyDescent="0.3">
      <c r="A1412" t="s">
        <v>3180</v>
      </c>
      <c r="B1412" t="s">
        <v>3181</v>
      </c>
      <c r="C1412">
        <v>1</v>
      </c>
      <c r="D1412" t="s">
        <v>255</v>
      </c>
      <c r="E1412" t="s">
        <v>716</v>
      </c>
      <c r="F1412" t="s">
        <v>717</v>
      </c>
      <c r="G1412" t="s">
        <v>220</v>
      </c>
      <c r="H1412" t="s">
        <v>218</v>
      </c>
      <c r="I1412" t="s">
        <v>210</v>
      </c>
      <c r="J1412" t="s">
        <v>718</v>
      </c>
      <c r="K1412" t="s">
        <v>3179</v>
      </c>
      <c r="L1412" t="s">
        <v>719</v>
      </c>
      <c r="M1412" t="s">
        <v>720</v>
      </c>
      <c r="N1412">
        <v>1</v>
      </c>
      <c r="O1412">
        <v>1</v>
      </c>
      <c r="P1412">
        <v>1</v>
      </c>
      <c r="Q1412">
        <v>0</v>
      </c>
      <c r="R1412">
        <v>0</v>
      </c>
      <c r="S1412">
        <v>1</v>
      </c>
      <c r="T1412">
        <v>1</v>
      </c>
      <c r="U1412">
        <v>1</v>
      </c>
      <c r="V1412">
        <v>0</v>
      </c>
      <c r="W1412" s="1">
        <v>1516083.27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1516083.27</v>
      </c>
      <c r="AF1412" s="17">
        <v>45911</v>
      </c>
      <c r="AG1412" s="17">
        <v>47737</v>
      </c>
      <c r="AH1412" s="1">
        <v>1516083.27</v>
      </c>
      <c r="AI1412" s="16">
        <f t="shared" si="88"/>
        <v>4.117808219178082</v>
      </c>
      <c r="AJ1412" s="16">
        <f t="shared" ref="AJ1412:AJ1475" si="90">(AG1412-AF1412)/365</f>
        <v>5.0027397260273974</v>
      </c>
      <c r="AK1412" s="19">
        <v>9.5000000000000001E-2</v>
      </c>
      <c r="AL1412" s="16">
        <f t="shared" si="89"/>
        <v>4.117808219178082</v>
      </c>
      <c r="AM1412" s="16">
        <f t="shared" ref="AM1412:AM1475" si="91">(AG1412-AF1412)/365</f>
        <v>5.0027397260273974</v>
      </c>
      <c r="AN1412" s="19">
        <v>9.5000000000000001E-2</v>
      </c>
      <c r="AO1412" t="s">
        <v>721</v>
      </c>
      <c r="AP1412" t="s">
        <v>722</v>
      </c>
      <c r="AQ1412" s="20">
        <v>46234</v>
      </c>
    </row>
    <row r="1413" spans="1:43" x14ac:dyDescent="0.3">
      <c r="A1413" t="s">
        <v>3182</v>
      </c>
      <c r="B1413" t="s">
        <v>3183</v>
      </c>
      <c r="C1413">
        <v>1</v>
      </c>
      <c r="D1413" t="s">
        <v>255</v>
      </c>
      <c r="E1413" t="s">
        <v>716</v>
      </c>
      <c r="F1413" t="s">
        <v>717</v>
      </c>
      <c r="G1413" t="s">
        <v>220</v>
      </c>
      <c r="H1413" t="s">
        <v>218</v>
      </c>
      <c r="I1413" t="s">
        <v>210</v>
      </c>
      <c r="J1413" t="s">
        <v>718</v>
      </c>
      <c r="K1413" t="s">
        <v>561</v>
      </c>
      <c r="L1413" t="s">
        <v>719</v>
      </c>
      <c r="M1413" t="s">
        <v>720</v>
      </c>
      <c r="N1413">
        <v>1</v>
      </c>
      <c r="O1413">
        <v>1</v>
      </c>
      <c r="P1413">
        <v>1</v>
      </c>
      <c r="Q1413">
        <v>0</v>
      </c>
      <c r="R1413">
        <v>0</v>
      </c>
      <c r="S1413">
        <v>1</v>
      </c>
      <c r="T1413">
        <v>1</v>
      </c>
      <c r="U1413">
        <v>1</v>
      </c>
      <c r="V1413">
        <v>0</v>
      </c>
      <c r="W1413" s="1">
        <v>2261290.7799999998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2261290.7799999998</v>
      </c>
      <c r="AF1413" s="17">
        <v>45911</v>
      </c>
      <c r="AG1413" s="17">
        <v>47007</v>
      </c>
      <c r="AH1413" s="1">
        <v>2261290.7799999998</v>
      </c>
      <c r="AI1413" s="16">
        <f t="shared" si="88"/>
        <v>2.117808219178082</v>
      </c>
      <c r="AJ1413" s="16">
        <f t="shared" si="90"/>
        <v>3.0027397260273974</v>
      </c>
      <c r="AK1413" s="19">
        <v>8.7499999999999994E-2</v>
      </c>
      <c r="AL1413" s="16">
        <f t="shared" si="89"/>
        <v>2.117808219178082</v>
      </c>
      <c r="AM1413" s="16">
        <f t="shared" si="91"/>
        <v>3.0027397260273974</v>
      </c>
      <c r="AN1413" s="19">
        <v>8.7499999999999994E-2</v>
      </c>
      <c r="AO1413" t="s">
        <v>721</v>
      </c>
      <c r="AP1413" t="s">
        <v>722</v>
      </c>
      <c r="AQ1413" s="20">
        <v>46234</v>
      </c>
    </row>
    <row r="1414" spans="1:43" x14ac:dyDescent="0.3">
      <c r="A1414" t="s">
        <v>3184</v>
      </c>
      <c r="B1414" t="s">
        <v>3185</v>
      </c>
      <c r="C1414">
        <v>1</v>
      </c>
      <c r="D1414" t="s">
        <v>255</v>
      </c>
      <c r="E1414" t="s">
        <v>716</v>
      </c>
      <c r="F1414" t="s">
        <v>717</v>
      </c>
      <c r="G1414" t="s">
        <v>220</v>
      </c>
      <c r="H1414" t="s">
        <v>218</v>
      </c>
      <c r="I1414" t="s">
        <v>210</v>
      </c>
      <c r="J1414" t="s">
        <v>718</v>
      </c>
      <c r="K1414" t="s">
        <v>561</v>
      </c>
      <c r="L1414" t="s">
        <v>719</v>
      </c>
      <c r="M1414" t="s">
        <v>720</v>
      </c>
      <c r="N1414">
        <v>1</v>
      </c>
      <c r="O1414">
        <v>1</v>
      </c>
      <c r="P1414">
        <v>1</v>
      </c>
      <c r="Q1414">
        <v>0</v>
      </c>
      <c r="R1414">
        <v>0</v>
      </c>
      <c r="S1414">
        <v>1</v>
      </c>
      <c r="T1414">
        <v>1</v>
      </c>
      <c r="U1414">
        <v>1</v>
      </c>
      <c r="V1414">
        <v>0</v>
      </c>
      <c r="W1414" s="1">
        <v>2261290.79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2261290.79</v>
      </c>
      <c r="AF1414" s="17">
        <v>45911</v>
      </c>
      <c r="AG1414" s="17">
        <v>47737</v>
      </c>
      <c r="AH1414" s="1">
        <v>2261290.79</v>
      </c>
      <c r="AI1414" s="16">
        <f t="shared" si="88"/>
        <v>4.117808219178082</v>
      </c>
      <c r="AJ1414" s="16">
        <f t="shared" si="90"/>
        <v>5.0027397260273974</v>
      </c>
      <c r="AK1414" s="19">
        <v>9.5000000000000001E-2</v>
      </c>
      <c r="AL1414" s="16">
        <f t="shared" si="89"/>
        <v>4.117808219178082</v>
      </c>
      <c r="AM1414" s="16">
        <f t="shared" si="91"/>
        <v>5.0027397260273974</v>
      </c>
      <c r="AN1414" s="19">
        <v>9.5000000000000001E-2</v>
      </c>
      <c r="AO1414" t="s">
        <v>721</v>
      </c>
      <c r="AP1414" t="s">
        <v>722</v>
      </c>
      <c r="AQ1414" s="20">
        <v>46234</v>
      </c>
    </row>
    <row r="1415" spans="1:43" x14ac:dyDescent="0.3">
      <c r="A1415" t="s">
        <v>3186</v>
      </c>
      <c r="B1415" t="s">
        <v>3187</v>
      </c>
      <c r="C1415">
        <v>1</v>
      </c>
      <c r="D1415" t="s">
        <v>255</v>
      </c>
      <c r="E1415" t="s">
        <v>716</v>
      </c>
      <c r="F1415" t="s">
        <v>717</v>
      </c>
      <c r="G1415" t="s">
        <v>220</v>
      </c>
      <c r="H1415" t="s">
        <v>218</v>
      </c>
      <c r="I1415" t="s">
        <v>210</v>
      </c>
      <c r="J1415" t="s">
        <v>718</v>
      </c>
      <c r="K1415" t="s">
        <v>3188</v>
      </c>
      <c r="L1415" t="s">
        <v>719</v>
      </c>
      <c r="M1415" t="s">
        <v>720</v>
      </c>
      <c r="N1415">
        <v>1</v>
      </c>
      <c r="O1415">
        <v>1</v>
      </c>
      <c r="P1415">
        <v>1</v>
      </c>
      <c r="Q1415">
        <v>0</v>
      </c>
      <c r="R1415">
        <v>0</v>
      </c>
      <c r="S1415">
        <v>1</v>
      </c>
      <c r="T1415">
        <v>1</v>
      </c>
      <c r="U1415">
        <v>1</v>
      </c>
      <c r="V1415">
        <v>0</v>
      </c>
      <c r="W1415" s="1">
        <v>1287228.77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1287228.77</v>
      </c>
      <c r="AF1415" s="17">
        <v>45911</v>
      </c>
      <c r="AG1415" s="17">
        <v>47007</v>
      </c>
      <c r="AH1415" s="1">
        <v>1287228.77</v>
      </c>
      <c r="AI1415" s="16">
        <f t="shared" si="88"/>
        <v>2.117808219178082</v>
      </c>
      <c r="AJ1415" s="16">
        <f t="shared" si="90"/>
        <v>3.0027397260273974</v>
      </c>
      <c r="AK1415" s="19">
        <v>8.7499999999999994E-2</v>
      </c>
      <c r="AL1415" s="16">
        <f t="shared" si="89"/>
        <v>2.117808219178082</v>
      </c>
      <c r="AM1415" s="16">
        <f t="shared" si="91"/>
        <v>3.0027397260273974</v>
      </c>
      <c r="AN1415" s="19">
        <v>8.7499999999999994E-2</v>
      </c>
      <c r="AO1415" t="s">
        <v>721</v>
      </c>
      <c r="AP1415" t="s">
        <v>722</v>
      </c>
      <c r="AQ1415" s="20">
        <v>46234</v>
      </c>
    </row>
    <row r="1416" spans="1:43" x14ac:dyDescent="0.3">
      <c r="A1416" t="s">
        <v>3189</v>
      </c>
      <c r="B1416" t="s">
        <v>3190</v>
      </c>
      <c r="C1416">
        <v>1</v>
      </c>
      <c r="D1416" t="s">
        <v>255</v>
      </c>
      <c r="E1416" t="s">
        <v>716</v>
      </c>
      <c r="F1416" t="s">
        <v>717</v>
      </c>
      <c r="G1416" t="s">
        <v>220</v>
      </c>
      <c r="H1416" t="s">
        <v>218</v>
      </c>
      <c r="I1416" t="s">
        <v>210</v>
      </c>
      <c r="J1416" t="s">
        <v>718</v>
      </c>
      <c r="K1416" t="s">
        <v>3188</v>
      </c>
      <c r="L1416" t="s">
        <v>719</v>
      </c>
      <c r="M1416" t="s">
        <v>720</v>
      </c>
      <c r="N1416">
        <v>1</v>
      </c>
      <c r="O1416">
        <v>1</v>
      </c>
      <c r="P1416">
        <v>1</v>
      </c>
      <c r="Q1416">
        <v>0</v>
      </c>
      <c r="R1416">
        <v>0</v>
      </c>
      <c r="S1416">
        <v>1</v>
      </c>
      <c r="T1416">
        <v>1</v>
      </c>
      <c r="U1416">
        <v>1</v>
      </c>
      <c r="V1416">
        <v>0</v>
      </c>
      <c r="W1416" s="1">
        <v>1287228.78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1287228.78</v>
      </c>
      <c r="AF1416" s="17">
        <v>45911</v>
      </c>
      <c r="AG1416" s="17">
        <v>47737</v>
      </c>
      <c r="AH1416" s="1">
        <v>1287228.78</v>
      </c>
      <c r="AI1416" s="16">
        <f t="shared" si="88"/>
        <v>4.117808219178082</v>
      </c>
      <c r="AJ1416" s="16">
        <f t="shared" si="90"/>
        <v>5.0027397260273974</v>
      </c>
      <c r="AK1416" s="19">
        <v>9.5000000000000001E-2</v>
      </c>
      <c r="AL1416" s="16">
        <f t="shared" si="89"/>
        <v>4.117808219178082</v>
      </c>
      <c r="AM1416" s="16">
        <f t="shared" si="91"/>
        <v>5.0027397260273974</v>
      </c>
      <c r="AN1416" s="19">
        <v>9.5000000000000001E-2</v>
      </c>
      <c r="AO1416" t="s">
        <v>721</v>
      </c>
      <c r="AP1416" t="s">
        <v>722</v>
      </c>
      <c r="AQ1416" s="20">
        <v>46234</v>
      </c>
    </row>
    <row r="1417" spans="1:43" x14ac:dyDescent="0.3">
      <c r="A1417" t="s">
        <v>3191</v>
      </c>
      <c r="B1417" t="s">
        <v>3192</v>
      </c>
      <c r="C1417">
        <v>1</v>
      </c>
      <c r="D1417" t="s">
        <v>255</v>
      </c>
      <c r="E1417" t="s">
        <v>716</v>
      </c>
      <c r="F1417" t="s">
        <v>717</v>
      </c>
      <c r="G1417" t="s">
        <v>220</v>
      </c>
      <c r="H1417" t="s">
        <v>218</v>
      </c>
      <c r="I1417" t="s">
        <v>210</v>
      </c>
      <c r="J1417" t="s">
        <v>718</v>
      </c>
      <c r="K1417" t="s">
        <v>1898</v>
      </c>
      <c r="L1417" t="s">
        <v>719</v>
      </c>
      <c r="M1417" t="s">
        <v>720</v>
      </c>
      <c r="N1417">
        <v>1</v>
      </c>
      <c r="O1417">
        <v>1</v>
      </c>
      <c r="P1417">
        <v>1</v>
      </c>
      <c r="Q1417">
        <v>0</v>
      </c>
      <c r="R1417">
        <v>0</v>
      </c>
      <c r="S1417">
        <v>1</v>
      </c>
      <c r="T1417">
        <v>1</v>
      </c>
      <c r="U1417">
        <v>1</v>
      </c>
      <c r="V1417">
        <v>0</v>
      </c>
      <c r="W1417" s="1">
        <v>5850000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5850000</v>
      </c>
      <c r="AF1417" s="17">
        <v>45911</v>
      </c>
      <c r="AG1417" s="17">
        <v>47007</v>
      </c>
      <c r="AH1417" s="1">
        <v>5850000</v>
      </c>
      <c r="AI1417" s="16">
        <f t="shared" si="88"/>
        <v>2.117808219178082</v>
      </c>
      <c r="AJ1417" s="16">
        <f t="shared" si="90"/>
        <v>3.0027397260273974</v>
      </c>
      <c r="AK1417" s="19">
        <v>8.7499999999999994E-2</v>
      </c>
      <c r="AL1417" s="16">
        <f t="shared" si="89"/>
        <v>2.117808219178082</v>
      </c>
      <c r="AM1417" s="16">
        <f t="shared" si="91"/>
        <v>3.0027397260273974</v>
      </c>
      <c r="AN1417" s="19">
        <v>8.7499999999999994E-2</v>
      </c>
      <c r="AO1417" t="s">
        <v>721</v>
      </c>
      <c r="AP1417" t="s">
        <v>722</v>
      </c>
      <c r="AQ1417" s="20">
        <v>46234</v>
      </c>
    </row>
    <row r="1418" spans="1:43" x14ac:dyDescent="0.3">
      <c r="A1418" t="s">
        <v>3193</v>
      </c>
      <c r="B1418" t="s">
        <v>3194</v>
      </c>
      <c r="C1418">
        <v>1</v>
      </c>
      <c r="D1418" t="s">
        <v>255</v>
      </c>
      <c r="E1418" t="s">
        <v>716</v>
      </c>
      <c r="F1418" t="s">
        <v>717</v>
      </c>
      <c r="G1418" t="s">
        <v>220</v>
      </c>
      <c r="H1418" t="s">
        <v>218</v>
      </c>
      <c r="I1418" t="s">
        <v>210</v>
      </c>
      <c r="J1418" t="s">
        <v>718</v>
      </c>
      <c r="K1418" t="s">
        <v>1898</v>
      </c>
      <c r="L1418" t="s">
        <v>719</v>
      </c>
      <c r="M1418" t="s">
        <v>720</v>
      </c>
      <c r="N1418">
        <v>1</v>
      </c>
      <c r="O1418">
        <v>1</v>
      </c>
      <c r="P1418">
        <v>1</v>
      </c>
      <c r="Q1418">
        <v>0</v>
      </c>
      <c r="R1418">
        <v>0</v>
      </c>
      <c r="S1418">
        <v>1</v>
      </c>
      <c r="T1418">
        <v>1</v>
      </c>
      <c r="U1418">
        <v>1</v>
      </c>
      <c r="V1418">
        <v>0</v>
      </c>
      <c r="W1418" s="1">
        <v>5850000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5850000</v>
      </c>
      <c r="AF1418" s="17">
        <v>45911</v>
      </c>
      <c r="AG1418" s="17">
        <v>47737</v>
      </c>
      <c r="AH1418" s="1">
        <v>5850000</v>
      </c>
      <c r="AI1418" s="16">
        <f t="shared" si="88"/>
        <v>4.117808219178082</v>
      </c>
      <c r="AJ1418" s="16">
        <f t="shared" si="90"/>
        <v>5.0027397260273974</v>
      </c>
      <c r="AK1418" s="19">
        <v>9.5000000000000001E-2</v>
      </c>
      <c r="AL1418" s="16">
        <f t="shared" si="89"/>
        <v>4.117808219178082</v>
      </c>
      <c r="AM1418" s="16">
        <f t="shared" si="91"/>
        <v>5.0027397260273974</v>
      </c>
      <c r="AN1418" s="19">
        <v>9.5000000000000001E-2</v>
      </c>
      <c r="AO1418" t="s">
        <v>721</v>
      </c>
      <c r="AP1418" t="s">
        <v>722</v>
      </c>
      <c r="AQ1418" s="20">
        <v>46234</v>
      </c>
    </row>
    <row r="1419" spans="1:43" x14ac:dyDescent="0.3">
      <c r="A1419" t="s">
        <v>3195</v>
      </c>
      <c r="B1419" t="s">
        <v>3196</v>
      </c>
      <c r="C1419">
        <v>1</v>
      </c>
      <c r="D1419" t="s">
        <v>255</v>
      </c>
      <c r="E1419" t="s">
        <v>716</v>
      </c>
      <c r="F1419" t="s">
        <v>717</v>
      </c>
      <c r="G1419" t="s">
        <v>220</v>
      </c>
      <c r="H1419" t="s">
        <v>218</v>
      </c>
      <c r="I1419" t="s">
        <v>210</v>
      </c>
      <c r="J1419" t="s">
        <v>718</v>
      </c>
      <c r="K1419" t="s">
        <v>461</v>
      </c>
      <c r="L1419" t="s">
        <v>719</v>
      </c>
      <c r="M1419" t="s">
        <v>720</v>
      </c>
      <c r="N1419">
        <v>1</v>
      </c>
      <c r="O1419">
        <v>1</v>
      </c>
      <c r="P1419">
        <v>1</v>
      </c>
      <c r="Q1419">
        <v>0</v>
      </c>
      <c r="R1419">
        <v>0</v>
      </c>
      <c r="S1419">
        <v>1</v>
      </c>
      <c r="T1419">
        <v>1</v>
      </c>
      <c r="U1419">
        <v>1</v>
      </c>
      <c r="V1419">
        <v>0</v>
      </c>
      <c r="W1419" s="1">
        <v>5372911.9900000002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5372911.9900000002</v>
      </c>
      <c r="AF1419" s="17">
        <v>45911</v>
      </c>
      <c r="AG1419" s="17">
        <v>47007</v>
      </c>
      <c r="AH1419" s="1">
        <v>5372911.9900000002</v>
      </c>
      <c r="AI1419" s="16">
        <f t="shared" si="88"/>
        <v>2.117808219178082</v>
      </c>
      <c r="AJ1419" s="16">
        <f t="shared" si="90"/>
        <v>3.0027397260273974</v>
      </c>
      <c r="AK1419" s="19">
        <v>8.7499999999999994E-2</v>
      </c>
      <c r="AL1419" s="16">
        <f t="shared" si="89"/>
        <v>2.117808219178082</v>
      </c>
      <c r="AM1419" s="16">
        <f t="shared" si="91"/>
        <v>3.0027397260273974</v>
      </c>
      <c r="AN1419" s="19">
        <v>8.7499999999999994E-2</v>
      </c>
      <c r="AO1419" t="s">
        <v>721</v>
      </c>
      <c r="AP1419" t="s">
        <v>722</v>
      </c>
      <c r="AQ1419" s="20">
        <v>46234</v>
      </c>
    </row>
    <row r="1420" spans="1:43" x14ac:dyDescent="0.3">
      <c r="A1420" t="s">
        <v>3197</v>
      </c>
      <c r="B1420" t="s">
        <v>3198</v>
      </c>
      <c r="C1420">
        <v>1</v>
      </c>
      <c r="D1420" t="s">
        <v>255</v>
      </c>
      <c r="E1420" t="s">
        <v>716</v>
      </c>
      <c r="F1420" t="s">
        <v>717</v>
      </c>
      <c r="G1420" t="s">
        <v>220</v>
      </c>
      <c r="H1420" t="s">
        <v>218</v>
      </c>
      <c r="I1420" t="s">
        <v>210</v>
      </c>
      <c r="J1420" t="s">
        <v>718</v>
      </c>
      <c r="K1420" t="s">
        <v>461</v>
      </c>
      <c r="L1420" t="s">
        <v>719</v>
      </c>
      <c r="M1420" t="s">
        <v>720</v>
      </c>
      <c r="N1420">
        <v>1</v>
      </c>
      <c r="O1420">
        <v>1</v>
      </c>
      <c r="P1420">
        <v>1</v>
      </c>
      <c r="Q1420">
        <v>0</v>
      </c>
      <c r="R1420">
        <v>0</v>
      </c>
      <c r="S1420">
        <v>1</v>
      </c>
      <c r="T1420">
        <v>1</v>
      </c>
      <c r="U1420">
        <v>1</v>
      </c>
      <c r="V1420">
        <v>0</v>
      </c>
      <c r="W1420" s="1">
        <v>5372912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5372912</v>
      </c>
      <c r="AF1420" s="17">
        <v>45911</v>
      </c>
      <c r="AG1420" s="17">
        <v>47737</v>
      </c>
      <c r="AH1420" s="1">
        <v>5372912</v>
      </c>
      <c r="AI1420" s="16">
        <f t="shared" si="88"/>
        <v>4.117808219178082</v>
      </c>
      <c r="AJ1420" s="16">
        <f t="shared" si="90"/>
        <v>5.0027397260273974</v>
      </c>
      <c r="AK1420" s="19">
        <v>9.5000000000000001E-2</v>
      </c>
      <c r="AL1420" s="16">
        <f t="shared" si="89"/>
        <v>4.117808219178082</v>
      </c>
      <c r="AM1420" s="16">
        <f t="shared" si="91"/>
        <v>5.0027397260273974</v>
      </c>
      <c r="AN1420" s="19">
        <v>9.5000000000000001E-2</v>
      </c>
      <c r="AO1420" t="s">
        <v>721</v>
      </c>
      <c r="AP1420" t="s">
        <v>722</v>
      </c>
      <c r="AQ1420" s="20">
        <v>46234</v>
      </c>
    </row>
    <row r="1421" spans="1:43" x14ac:dyDescent="0.3">
      <c r="A1421" t="s">
        <v>3199</v>
      </c>
      <c r="B1421" t="s">
        <v>3200</v>
      </c>
      <c r="C1421">
        <v>1</v>
      </c>
      <c r="D1421" t="s">
        <v>255</v>
      </c>
      <c r="E1421" t="s">
        <v>716</v>
      </c>
      <c r="F1421" t="s">
        <v>717</v>
      </c>
      <c r="G1421" t="s">
        <v>213</v>
      </c>
      <c r="H1421" t="s">
        <v>214</v>
      </c>
      <c r="I1421" t="s">
        <v>724</v>
      </c>
      <c r="J1421" t="s">
        <v>725</v>
      </c>
      <c r="K1421" t="s">
        <v>726</v>
      </c>
      <c r="L1421" t="s">
        <v>719</v>
      </c>
      <c r="M1421" t="s">
        <v>720</v>
      </c>
      <c r="N1421">
        <v>1</v>
      </c>
      <c r="O1421">
        <v>1</v>
      </c>
      <c r="P1421">
        <v>1</v>
      </c>
      <c r="Q1421">
        <v>1</v>
      </c>
      <c r="R1421">
        <v>1</v>
      </c>
      <c r="S1421">
        <v>1</v>
      </c>
      <c r="T1421">
        <v>0</v>
      </c>
      <c r="U1421">
        <v>0</v>
      </c>
      <c r="V1421">
        <v>0</v>
      </c>
      <c r="W1421" s="1">
        <v>255000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255000</v>
      </c>
      <c r="AF1421" s="17">
        <v>45799</v>
      </c>
      <c r="AG1421" s="17">
        <v>46895</v>
      </c>
      <c r="AH1421" s="1">
        <v>255000</v>
      </c>
      <c r="AI1421" s="16">
        <f t="shared" si="88"/>
        <v>1.810958904109589</v>
      </c>
      <c r="AJ1421" s="16">
        <f t="shared" si="90"/>
        <v>3.0027397260273974</v>
      </c>
      <c r="AK1421" s="19">
        <v>8.7499999999999994E-2</v>
      </c>
      <c r="AL1421" s="16">
        <f t="shared" si="89"/>
        <v>1.810958904109589</v>
      </c>
      <c r="AM1421" s="16">
        <f t="shared" si="91"/>
        <v>3.0027397260273974</v>
      </c>
      <c r="AN1421" s="19">
        <v>8.7499999999999994E-2</v>
      </c>
      <c r="AO1421" t="s">
        <v>721</v>
      </c>
      <c r="AP1421" t="s">
        <v>722</v>
      </c>
      <c r="AQ1421" s="20">
        <v>46234</v>
      </c>
    </row>
    <row r="1422" spans="1:43" x14ac:dyDescent="0.3">
      <c r="A1422" t="s">
        <v>3201</v>
      </c>
      <c r="B1422" t="s">
        <v>3202</v>
      </c>
      <c r="C1422">
        <v>1</v>
      </c>
      <c r="D1422" t="s">
        <v>255</v>
      </c>
      <c r="E1422" t="s">
        <v>716</v>
      </c>
      <c r="F1422" t="s">
        <v>717</v>
      </c>
      <c r="G1422" t="s">
        <v>213</v>
      </c>
      <c r="H1422" t="s">
        <v>214</v>
      </c>
      <c r="I1422" t="s">
        <v>724</v>
      </c>
      <c r="J1422" t="s">
        <v>725</v>
      </c>
      <c r="K1422" t="s">
        <v>726</v>
      </c>
      <c r="L1422" t="s">
        <v>719</v>
      </c>
      <c r="M1422" t="s">
        <v>720</v>
      </c>
      <c r="N1422">
        <v>1</v>
      </c>
      <c r="O1422">
        <v>1</v>
      </c>
      <c r="P1422">
        <v>1</v>
      </c>
      <c r="Q1422">
        <v>1</v>
      </c>
      <c r="R1422">
        <v>1</v>
      </c>
      <c r="S1422">
        <v>1</v>
      </c>
      <c r="T1422">
        <v>0</v>
      </c>
      <c r="U1422">
        <v>0</v>
      </c>
      <c r="V1422">
        <v>0</v>
      </c>
      <c r="W1422" s="1">
        <v>572493.85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572493.85</v>
      </c>
      <c r="AF1422" s="17">
        <v>45799</v>
      </c>
      <c r="AG1422" s="17">
        <v>46895</v>
      </c>
      <c r="AH1422" s="1">
        <v>572493.85</v>
      </c>
      <c r="AI1422" s="16">
        <f t="shared" si="88"/>
        <v>1.810958904109589</v>
      </c>
      <c r="AJ1422" s="16">
        <f t="shared" si="90"/>
        <v>3.0027397260273974</v>
      </c>
      <c r="AK1422" s="19">
        <v>8.7499999999999994E-2</v>
      </c>
      <c r="AL1422" s="16">
        <f t="shared" si="89"/>
        <v>1.810958904109589</v>
      </c>
      <c r="AM1422" s="16">
        <f t="shared" si="91"/>
        <v>3.0027397260273974</v>
      </c>
      <c r="AN1422" s="19">
        <v>8.7499999999999994E-2</v>
      </c>
      <c r="AO1422" t="s">
        <v>721</v>
      </c>
      <c r="AP1422" t="s">
        <v>722</v>
      </c>
      <c r="AQ1422" s="20">
        <v>46234</v>
      </c>
    </row>
    <row r="1423" spans="1:43" x14ac:dyDescent="0.3">
      <c r="A1423" t="s">
        <v>3203</v>
      </c>
      <c r="B1423" t="s">
        <v>3204</v>
      </c>
      <c r="C1423">
        <v>1</v>
      </c>
      <c r="D1423" t="s">
        <v>255</v>
      </c>
      <c r="E1423" t="s">
        <v>716</v>
      </c>
      <c r="F1423" t="s">
        <v>717</v>
      </c>
      <c r="G1423" t="s">
        <v>213</v>
      </c>
      <c r="H1423" t="s">
        <v>214</v>
      </c>
      <c r="I1423" t="s">
        <v>724</v>
      </c>
      <c r="J1423" t="s">
        <v>725</v>
      </c>
      <c r="K1423" t="s">
        <v>726</v>
      </c>
      <c r="L1423" t="s">
        <v>719</v>
      </c>
      <c r="M1423" t="s">
        <v>720</v>
      </c>
      <c r="N1423">
        <v>1</v>
      </c>
      <c r="O1423">
        <v>1</v>
      </c>
      <c r="P1423">
        <v>1</v>
      </c>
      <c r="Q1423">
        <v>1</v>
      </c>
      <c r="R1423">
        <v>1</v>
      </c>
      <c r="S1423">
        <v>1</v>
      </c>
      <c r="T1423">
        <v>0</v>
      </c>
      <c r="U1423">
        <v>0</v>
      </c>
      <c r="V1423">
        <v>0</v>
      </c>
      <c r="W1423" s="1">
        <v>2082495.12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2082495.12</v>
      </c>
      <c r="AF1423" s="17">
        <v>45799</v>
      </c>
      <c r="AG1423" s="17">
        <v>47625</v>
      </c>
      <c r="AH1423" s="1">
        <v>2082495.12</v>
      </c>
      <c r="AI1423" s="16">
        <f t="shared" si="88"/>
        <v>3.8109589041095893</v>
      </c>
      <c r="AJ1423" s="16">
        <f t="shared" si="90"/>
        <v>5.0027397260273974</v>
      </c>
      <c r="AK1423" s="19">
        <v>9.2499999999999999E-2</v>
      </c>
      <c r="AL1423" s="16">
        <f t="shared" si="89"/>
        <v>3.8109589041095893</v>
      </c>
      <c r="AM1423" s="16">
        <f t="shared" si="91"/>
        <v>5.0027397260273974</v>
      </c>
      <c r="AN1423" s="19">
        <v>9.2499999999999999E-2</v>
      </c>
      <c r="AO1423" t="s">
        <v>721</v>
      </c>
      <c r="AP1423" t="s">
        <v>722</v>
      </c>
      <c r="AQ1423" s="20">
        <v>46234</v>
      </c>
    </row>
    <row r="1424" spans="1:43" x14ac:dyDescent="0.3">
      <c r="A1424" t="s">
        <v>3205</v>
      </c>
      <c r="B1424" t="s">
        <v>3206</v>
      </c>
      <c r="C1424">
        <v>1</v>
      </c>
      <c r="D1424" t="s">
        <v>255</v>
      </c>
      <c r="E1424" t="s">
        <v>716</v>
      </c>
      <c r="F1424" t="s">
        <v>717</v>
      </c>
      <c r="G1424" t="s">
        <v>213</v>
      </c>
      <c r="H1424" t="s">
        <v>214</v>
      </c>
      <c r="I1424" t="s">
        <v>724</v>
      </c>
      <c r="J1424" t="s">
        <v>725</v>
      </c>
      <c r="K1424" t="s">
        <v>726</v>
      </c>
      <c r="L1424" t="s">
        <v>719</v>
      </c>
      <c r="M1424" t="s">
        <v>720</v>
      </c>
      <c r="N1424">
        <v>1</v>
      </c>
      <c r="O1424">
        <v>1</v>
      </c>
      <c r="P1424">
        <v>1</v>
      </c>
      <c r="Q1424">
        <v>1</v>
      </c>
      <c r="R1424">
        <v>1</v>
      </c>
      <c r="S1424">
        <v>1</v>
      </c>
      <c r="T1424">
        <v>0</v>
      </c>
      <c r="U1424">
        <v>0</v>
      </c>
      <c r="V1424">
        <v>0</v>
      </c>
      <c r="W1424" s="1">
        <v>260915.21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260915.21</v>
      </c>
      <c r="AF1424" s="17">
        <v>45799</v>
      </c>
      <c r="AG1424" s="17">
        <v>46895</v>
      </c>
      <c r="AH1424" s="1">
        <v>260915.21</v>
      </c>
      <c r="AI1424" s="16">
        <f t="shared" si="88"/>
        <v>1.810958904109589</v>
      </c>
      <c r="AJ1424" s="16">
        <f t="shared" si="90"/>
        <v>3.0027397260273974</v>
      </c>
      <c r="AK1424" s="19">
        <v>8.7499999999999994E-2</v>
      </c>
      <c r="AL1424" s="16">
        <f t="shared" si="89"/>
        <v>1.810958904109589</v>
      </c>
      <c r="AM1424" s="16">
        <f t="shared" si="91"/>
        <v>3.0027397260273974</v>
      </c>
      <c r="AN1424" s="19">
        <v>8.7499999999999994E-2</v>
      </c>
      <c r="AO1424" t="s">
        <v>721</v>
      </c>
      <c r="AP1424" t="s">
        <v>722</v>
      </c>
      <c r="AQ1424" s="20">
        <v>46234</v>
      </c>
    </row>
    <row r="1425" spans="1:43" x14ac:dyDescent="0.3">
      <c r="A1425" t="s">
        <v>3207</v>
      </c>
      <c r="B1425" t="s">
        <v>3208</v>
      </c>
      <c r="C1425">
        <v>1</v>
      </c>
      <c r="D1425" t="s">
        <v>255</v>
      </c>
      <c r="E1425" t="s">
        <v>716</v>
      </c>
      <c r="F1425" t="s">
        <v>717</v>
      </c>
      <c r="G1425" t="s">
        <v>213</v>
      </c>
      <c r="H1425" t="s">
        <v>214</v>
      </c>
      <c r="I1425" t="s">
        <v>724</v>
      </c>
      <c r="J1425" t="s">
        <v>725</v>
      </c>
      <c r="K1425" t="s">
        <v>726</v>
      </c>
      <c r="L1425" t="s">
        <v>719</v>
      </c>
      <c r="M1425" t="s">
        <v>720</v>
      </c>
      <c r="N1425">
        <v>1</v>
      </c>
      <c r="O1425">
        <v>1</v>
      </c>
      <c r="P1425">
        <v>1</v>
      </c>
      <c r="Q1425">
        <v>1</v>
      </c>
      <c r="R1425">
        <v>1</v>
      </c>
      <c r="S1425">
        <v>1</v>
      </c>
      <c r="T1425">
        <v>0</v>
      </c>
      <c r="U1425">
        <v>0</v>
      </c>
      <c r="V1425">
        <v>0</v>
      </c>
      <c r="W1425" s="1">
        <v>126511.13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126511.13</v>
      </c>
      <c r="AF1425" s="17">
        <v>45799</v>
      </c>
      <c r="AG1425" s="17">
        <v>46895</v>
      </c>
      <c r="AH1425" s="1">
        <v>126511.13</v>
      </c>
      <c r="AI1425" s="16">
        <f t="shared" si="88"/>
        <v>1.810958904109589</v>
      </c>
      <c r="AJ1425" s="16">
        <f t="shared" si="90"/>
        <v>3.0027397260273974</v>
      </c>
      <c r="AK1425" s="19">
        <v>8.7499999999999994E-2</v>
      </c>
      <c r="AL1425" s="16">
        <f t="shared" si="89"/>
        <v>1.810958904109589</v>
      </c>
      <c r="AM1425" s="16">
        <f t="shared" si="91"/>
        <v>3.0027397260273974</v>
      </c>
      <c r="AN1425" s="19">
        <v>8.7499999999999994E-2</v>
      </c>
      <c r="AO1425" t="s">
        <v>721</v>
      </c>
      <c r="AP1425" t="s">
        <v>722</v>
      </c>
      <c r="AQ1425" s="20">
        <v>46234</v>
      </c>
    </row>
    <row r="1426" spans="1:43" x14ac:dyDescent="0.3">
      <c r="A1426" t="s">
        <v>3209</v>
      </c>
      <c r="B1426" t="s">
        <v>3210</v>
      </c>
      <c r="C1426">
        <v>1</v>
      </c>
      <c r="D1426" t="s">
        <v>255</v>
      </c>
      <c r="E1426" t="s">
        <v>716</v>
      </c>
      <c r="F1426" t="s">
        <v>717</v>
      </c>
      <c r="G1426" t="s">
        <v>213</v>
      </c>
      <c r="H1426" t="s">
        <v>214</v>
      </c>
      <c r="I1426" t="s">
        <v>724</v>
      </c>
      <c r="J1426" t="s">
        <v>725</v>
      </c>
      <c r="K1426" t="s">
        <v>726</v>
      </c>
      <c r="L1426" t="s">
        <v>719</v>
      </c>
      <c r="M1426" t="s">
        <v>720</v>
      </c>
      <c r="N1426">
        <v>1</v>
      </c>
      <c r="O1426">
        <v>1</v>
      </c>
      <c r="P1426">
        <v>1</v>
      </c>
      <c r="Q1426">
        <v>1</v>
      </c>
      <c r="R1426">
        <v>1</v>
      </c>
      <c r="S1426">
        <v>1</v>
      </c>
      <c r="T1426">
        <v>0</v>
      </c>
      <c r="U1426">
        <v>0</v>
      </c>
      <c r="V1426">
        <v>0</v>
      </c>
      <c r="W1426" s="1">
        <v>2821048.6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2821048.6</v>
      </c>
      <c r="AF1426" s="17">
        <v>45799</v>
      </c>
      <c r="AG1426" s="17">
        <v>47625</v>
      </c>
      <c r="AH1426" s="1">
        <v>2821048.6</v>
      </c>
      <c r="AI1426" s="16">
        <f t="shared" si="88"/>
        <v>3.8109589041095893</v>
      </c>
      <c r="AJ1426" s="16">
        <f t="shared" si="90"/>
        <v>5.0027397260273974</v>
      </c>
      <c r="AK1426" s="19">
        <v>9.2499999999999999E-2</v>
      </c>
      <c r="AL1426" s="16">
        <f t="shared" si="89"/>
        <v>3.8109589041095893</v>
      </c>
      <c r="AM1426" s="16">
        <f t="shared" si="91"/>
        <v>5.0027397260273974</v>
      </c>
      <c r="AN1426" s="19">
        <v>9.2499999999999999E-2</v>
      </c>
      <c r="AO1426" t="s">
        <v>721</v>
      </c>
      <c r="AP1426" t="s">
        <v>722</v>
      </c>
      <c r="AQ1426" s="20">
        <v>46234</v>
      </c>
    </row>
    <row r="1427" spans="1:43" x14ac:dyDescent="0.3">
      <c r="A1427" t="s">
        <v>3211</v>
      </c>
      <c r="B1427" t="s">
        <v>3212</v>
      </c>
      <c r="C1427">
        <v>1</v>
      </c>
      <c r="D1427" t="s">
        <v>255</v>
      </c>
      <c r="E1427" t="s">
        <v>716</v>
      </c>
      <c r="F1427" t="s">
        <v>717</v>
      </c>
      <c r="G1427" t="s">
        <v>213</v>
      </c>
      <c r="H1427" t="s">
        <v>214</v>
      </c>
      <c r="I1427" t="s">
        <v>724</v>
      </c>
      <c r="J1427" t="s">
        <v>725</v>
      </c>
      <c r="K1427" t="s">
        <v>726</v>
      </c>
      <c r="L1427" t="s">
        <v>719</v>
      </c>
      <c r="M1427" t="s">
        <v>720</v>
      </c>
      <c r="N1427">
        <v>1</v>
      </c>
      <c r="O1427">
        <v>1</v>
      </c>
      <c r="P1427">
        <v>1</v>
      </c>
      <c r="Q1427">
        <v>1</v>
      </c>
      <c r="R1427">
        <v>1</v>
      </c>
      <c r="S1427">
        <v>1</v>
      </c>
      <c r="T1427">
        <v>0</v>
      </c>
      <c r="U1427">
        <v>0</v>
      </c>
      <c r="V1427">
        <v>0</v>
      </c>
      <c r="W1427" s="1">
        <v>656841.59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656841.59</v>
      </c>
      <c r="AF1427" s="17">
        <v>45799</v>
      </c>
      <c r="AG1427" s="17">
        <v>46895</v>
      </c>
      <c r="AH1427" s="1">
        <v>656841.59</v>
      </c>
      <c r="AI1427" s="16">
        <f t="shared" si="88"/>
        <v>1.810958904109589</v>
      </c>
      <c r="AJ1427" s="16">
        <f t="shared" si="90"/>
        <v>3.0027397260273974</v>
      </c>
      <c r="AK1427" s="19">
        <v>8.7499999999999994E-2</v>
      </c>
      <c r="AL1427" s="16">
        <f t="shared" si="89"/>
        <v>1.810958904109589</v>
      </c>
      <c r="AM1427" s="16">
        <f t="shared" si="91"/>
        <v>3.0027397260273974</v>
      </c>
      <c r="AN1427" s="19">
        <v>8.7499999999999994E-2</v>
      </c>
      <c r="AO1427" t="s">
        <v>721</v>
      </c>
      <c r="AP1427" t="s">
        <v>722</v>
      </c>
      <c r="AQ1427" s="20">
        <v>46234</v>
      </c>
    </row>
    <row r="1428" spans="1:43" x14ac:dyDescent="0.3">
      <c r="A1428" t="s">
        <v>3213</v>
      </c>
      <c r="B1428" t="s">
        <v>3214</v>
      </c>
      <c r="C1428">
        <v>1</v>
      </c>
      <c r="D1428" t="s">
        <v>255</v>
      </c>
      <c r="E1428" t="s">
        <v>716</v>
      </c>
      <c r="F1428" t="s">
        <v>717</v>
      </c>
      <c r="G1428" t="s">
        <v>213</v>
      </c>
      <c r="H1428" t="s">
        <v>214</v>
      </c>
      <c r="I1428" t="s">
        <v>724</v>
      </c>
      <c r="J1428" t="s">
        <v>725</v>
      </c>
      <c r="K1428" t="s">
        <v>726</v>
      </c>
      <c r="L1428" t="s">
        <v>719</v>
      </c>
      <c r="M1428" t="s">
        <v>720</v>
      </c>
      <c r="N1428">
        <v>1</v>
      </c>
      <c r="O1428">
        <v>1</v>
      </c>
      <c r="P1428">
        <v>1</v>
      </c>
      <c r="Q1428">
        <v>1</v>
      </c>
      <c r="R1428">
        <v>1</v>
      </c>
      <c r="S1428">
        <v>1</v>
      </c>
      <c r="T1428">
        <v>0</v>
      </c>
      <c r="U1428">
        <v>0</v>
      </c>
      <c r="V1428">
        <v>0</v>
      </c>
      <c r="W1428" s="1">
        <v>171431.52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171431.52</v>
      </c>
      <c r="AF1428" s="17">
        <v>45799</v>
      </c>
      <c r="AG1428" s="17">
        <v>47625</v>
      </c>
      <c r="AH1428" s="1">
        <v>171431.52</v>
      </c>
      <c r="AI1428" s="16">
        <f t="shared" si="88"/>
        <v>3.8109589041095893</v>
      </c>
      <c r="AJ1428" s="16">
        <f t="shared" si="90"/>
        <v>5.0027397260273974</v>
      </c>
      <c r="AK1428" s="19">
        <v>9.2499999999999999E-2</v>
      </c>
      <c r="AL1428" s="16">
        <f t="shared" si="89"/>
        <v>3.8109589041095893</v>
      </c>
      <c r="AM1428" s="16">
        <f t="shared" si="91"/>
        <v>5.0027397260273974</v>
      </c>
      <c r="AN1428" s="19">
        <v>9.2499999999999999E-2</v>
      </c>
      <c r="AO1428" t="s">
        <v>721</v>
      </c>
      <c r="AP1428" t="s">
        <v>722</v>
      </c>
      <c r="AQ1428" s="20">
        <v>46234</v>
      </c>
    </row>
    <row r="1429" spans="1:43" x14ac:dyDescent="0.3">
      <c r="A1429" t="s">
        <v>3215</v>
      </c>
      <c r="B1429" t="s">
        <v>3216</v>
      </c>
      <c r="C1429">
        <v>1</v>
      </c>
      <c r="D1429" t="s">
        <v>255</v>
      </c>
      <c r="E1429" t="s">
        <v>716</v>
      </c>
      <c r="F1429" t="s">
        <v>717</v>
      </c>
      <c r="G1429" t="s">
        <v>213</v>
      </c>
      <c r="H1429" t="s">
        <v>214</v>
      </c>
      <c r="I1429" t="s">
        <v>724</v>
      </c>
      <c r="J1429" t="s">
        <v>725</v>
      </c>
      <c r="K1429" t="s">
        <v>726</v>
      </c>
      <c r="L1429" t="s">
        <v>719</v>
      </c>
      <c r="M1429" t="s">
        <v>720</v>
      </c>
      <c r="N1429">
        <v>1</v>
      </c>
      <c r="O1429">
        <v>1</v>
      </c>
      <c r="P1429">
        <v>1</v>
      </c>
      <c r="Q1429">
        <v>1</v>
      </c>
      <c r="R1429">
        <v>1</v>
      </c>
      <c r="S1429">
        <v>1</v>
      </c>
      <c r="T1429">
        <v>0</v>
      </c>
      <c r="U1429">
        <v>0</v>
      </c>
      <c r="V1429">
        <v>0</v>
      </c>
      <c r="W1429" s="1">
        <v>451559.15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451559.15</v>
      </c>
      <c r="AF1429" s="17">
        <v>45799</v>
      </c>
      <c r="AG1429" s="17">
        <v>46895</v>
      </c>
      <c r="AH1429" s="1">
        <v>451559.15</v>
      </c>
      <c r="AI1429" s="16">
        <f t="shared" si="88"/>
        <v>1.810958904109589</v>
      </c>
      <c r="AJ1429" s="16">
        <f t="shared" si="90"/>
        <v>3.0027397260273974</v>
      </c>
      <c r="AK1429" s="19">
        <v>8.7499999999999994E-2</v>
      </c>
      <c r="AL1429" s="16">
        <f t="shared" si="89"/>
        <v>1.810958904109589</v>
      </c>
      <c r="AM1429" s="16">
        <f t="shared" si="91"/>
        <v>3.0027397260273974</v>
      </c>
      <c r="AN1429" s="19">
        <v>8.7499999999999994E-2</v>
      </c>
      <c r="AO1429" t="s">
        <v>721</v>
      </c>
      <c r="AP1429" t="s">
        <v>722</v>
      </c>
      <c r="AQ1429" s="20">
        <v>46234</v>
      </c>
    </row>
    <row r="1430" spans="1:43" x14ac:dyDescent="0.3">
      <c r="A1430" t="s">
        <v>3217</v>
      </c>
      <c r="B1430" t="s">
        <v>3218</v>
      </c>
      <c r="C1430">
        <v>1</v>
      </c>
      <c r="D1430" t="s">
        <v>255</v>
      </c>
      <c r="E1430" t="s">
        <v>716</v>
      </c>
      <c r="F1430" t="s">
        <v>717</v>
      </c>
      <c r="G1430" t="s">
        <v>213</v>
      </c>
      <c r="H1430" t="s">
        <v>214</v>
      </c>
      <c r="I1430" t="s">
        <v>724</v>
      </c>
      <c r="J1430" t="s">
        <v>725</v>
      </c>
      <c r="K1430" t="s">
        <v>726</v>
      </c>
      <c r="L1430" t="s">
        <v>719</v>
      </c>
      <c r="M1430" t="s">
        <v>720</v>
      </c>
      <c r="N1430">
        <v>1</v>
      </c>
      <c r="O1430">
        <v>1</v>
      </c>
      <c r="P1430">
        <v>1</v>
      </c>
      <c r="Q1430">
        <v>1</v>
      </c>
      <c r="R1430">
        <v>1</v>
      </c>
      <c r="S1430">
        <v>1</v>
      </c>
      <c r="T1430">
        <v>0</v>
      </c>
      <c r="U1430">
        <v>0</v>
      </c>
      <c r="V1430">
        <v>0</v>
      </c>
      <c r="W1430" s="1">
        <v>460331.65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460331.65</v>
      </c>
      <c r="AF1430" s="17">
        <v>45799</v>
      </c>
      <c r="AG1430" s="17">
        <v>47625</v>
      </c>
      <c r="AH1430" s="1">
        <v>460331.65</v>
      </c>
      <c r="AI1430" s="16">
        <f t="shared" si="88"/>
        <v>3.8109589041095893</v>
      </c>
      <c r="AJ1430" s="16">
        <f t="shared" si="90"/>
        <v>5.0027397260273974</v>
      </c>
      <c r="AK1430" s="19">
        <v>9.2499999999999999E-2</v>
      </c>
      <c r="AL1430" s="16">
        <f t="shared" si="89"/>
        <v>3.8109589041095893</v>
      </c>
      <c r="AM1430" s="16">
        <f t="shared" si="91"/>
        <v>5.0027397260273974</v>
      </c>
      <c r="AN1430" s="19">
        <v>9.2499999999999999E-2</v>
      </c>
      <c r="AO1430" t="s">
        <v>721</v>
      </c>
      <c r="AP1430" t="s">
        <v>722</v>
      </c>
      <c r="AQ1430" s="20">
        <v>46234</v>
      </c>
    </row>
    <row r="1431" spans="1:43" x14ac:dyDescent="0.3">
      <c r="A1431" t="s">
        <v>3219</v>
      </c>
      <c r="B1431" t="s">
        <v>3220</v>
      </c>
      <c r="C1431">
        <v>1</v>
      </c>
      <c r="D1431" t="s">
        <v>255</v>
      </c>
      <c r="E1431" t="s">
        <v>716</v>
      </c>
      <c r="F1431" t="s">
        <v>717</v>
      </c>
      <c r="G1431" t="s">
        <v>213</v>
      </c>
      <c r="H1431" t="s">
        <v>214</v>
      </c>
      <c r="I1431" t="s">
        <v>724</v>
      </c>
      <c r="J1431" t="s">
        <v>725</v>
      </c>
      <c r="K1431" t="s">
        <v>726</v>
      </c>
      <c r="L1431" t="s">
        <v>719</v>
      </c>
      <c r="M1431" t="s">
        <v>720</v>
      </c>
      <c r="N1431">
        <v>1</v>
      </c>
      <c r="O1431">
        <v>1</v>
      </c>
      <c r="P1431">
        <v>1</v>
      </c>
      <c r="Q1431">
        <v>1</v>
      </c>
      <c r="R1431">
        <v>1</v>
      </c>
      <c r="S1431">
        <v>1</v>
      </c>
      <c r="T1431">
        <v>0</v>
      </c>
      <c r="U1431">
        <v>0</v>
      </c>
      <c r="V1431">
        <v>0</v>
      </c>
      <c r="W1431" s="1">
        <v>3531483.07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3531483.07</v>
      </c>
      <c r="AF1431" s="17">
        <v>45799</v>
      </c>
      <c r="AG1431" s="17">
        <v>47625</v>
      </c>
      <c r="AH1431" s="1">
        <v>3531483.07</v>
      </c>
      <c r="AI1431" s="16">
        <f t="shared" si="88"/>
        <v>3.8109589041095893</v>
      </c>
      <c r="AJ1431" s="16">
        <f t="shared" si="90"/>
        <v>5.0027397260273974</v>
      </c>
      <c r="AK1431" s="19">
        <v>9.2499999999999999E-2</v>
      </c>
      <c r="AL1431" s="16">
        <f t="shared" si="89"/>
        <v>3.8109589041095893</v>
      </c>
      <c r="AM1431" s="16">
        <f t="shared" si="91"/>
        <v>5.0027397260273974</v>
      </c>
      <c r="AN1431" s="19">
        <v>9.2499999999999999E-2</v>
      </c>
      <c r="AO1431" t="s">
        <v>721</v>
      </c>
      <c r="AP1431" t="s">
        <v>722</v>
      </c>
      <c r="AQ1431" s="20">
        <v>46234</v>
      </c>
    </row>
    <row r="1432" spans="1:43" x14ac:dyDescent="0.3">
      <c r="A1432" t="s">
        <v>3221</v>
      </c>
      <c r="B1432" t="s">
        <v>3222</v>
      </c>
      <c r="C1432">
        <v>1</v>
      </c>
      <c r="D1432" t="s">
        <v>255</v>
      </c>
      <c r="E1432" t="s">
        <v>716</v>
      </c>
      <c r="F1432" t="s">
        <v>717</v>
      </c>
      <c r="G1432" t="s">
        <v>203</v>
      </c>
      <c r="H1432" t="s">
        <v>218</v>
      </c>
      <c r="I1432" t="s">
        <v>210</v>
      </c>
      <c r="J1432" t="s">
        <v>718</v>
      </c>
      <c r="K1432" t="s">
        <v>755</v>
      </c>
      <c r="L1432" t="s">
        <v>719</v>
      </c>
      <c r="M1432" t="s">
        <v>720</v>
      </c>
      <c r="N1432">
        <v>1</v>
      </c>
      <c r="O1432">
        <v>1</v>
      </c>
      <c r="P1432">
        <v>1</v>
      </c>
      <c r="Q1432">
        <v>0</v>
      </c>
      <c r="R1432">
        <v>0</v>
      </c>
      <c r="S1432">
        <v>1</v>
      </c>
      <c r="T1432">
        <v>1</v>
      </c>
      <c r="U1432">
        <v>1</v>
      </c>
      <c r="V1432">
        <v>0</v>
      </c>
      <c r="W1432" s="1">
        <v>200000000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200000000</v>
      </c>
      <c r="AF1432" s="17">
        <v>45912</v>
      </c>
      <c r="AG1432" s="17">
        <v>49564</v>
      </c>
      <c r="AH1432" s="1">
        <v>200000000</v>
      </c>
      <c r="AI1432" s="16">
        <f t="shared" si="88"/>
        <v>9.1232876712328768</v>
      </c>
      <c r="AJ1432" s="16">
        <f t="shared" si="90"/>
        <v>10.005479452054795</v>
      </c>
      <c r="AK1432" s="19">
        <v>0.1</v>
      </c>
      <c r="AL1432" s="16">
        <f t="shared" si="89"/>
        <v>9.1232876712328768</v>
      </c>
      <c r="AM1432" s="16">
        <f t="shared" si="91"/>
        <v>10.005479452054795</v>
      </c>
      <c r="AN1432" s="19">
        <v>0.1</v>
      </c>
      <c r="AO1432" t="s">
        <v>721</v>
      </c>
      <c r="AP1432" t="s">
        <v>722</v>
      </c>
      <c r="AQ1432" s="20">
        <v>46234</v>
      </c>
    </row>
    <row r="1433" spans="1:43" x14ac:dyDescent="0.3">
      <c r="A1433" t="s">
        <v>3223</v>
      </c>
      <c r="B1433" t="s">
        <v>3224</v>
      </c>
      <c r="C1433">
        <v>1</v>
      </c>
      <c r="D1433" t="s">
        <v>255</v>
      </c>
      <c r="E1433" t="s">
        <v>716</v>
      </c>
      <c r="F1433" t="s">
        <v>717</v>
      </c>
      <c r="G1433" t="s">
        <v>222</v>
      </c>
      <c r="H1433" t="s">
        <v>218</v>
      </c>
      <c r="I1433" t="s">
        <v>210</v>
      </c>
      <c r="J1433" t="s">
        <v>718</v>
      </c>
      <c r="K1433" t="s">
        <v>222</v>
      </c>
      <c r="L1433" t="s">
        <v>719</v>
      </c>
      <c r="M1433" t="s">
        <v>720</v>
      </c>
      <c r="N1433">
        <v>1</v>
      </c>
      <c r="O1433">
        <v>1</v>
      </c>
      <c r="P1433">
        <v>1</v>
      </c>
      <c r="Q1433">
        <v>0</v>
      </c>
      <c r="R1433">
        <v>0</v>
      </c>
      <c r="S1433">
        <v>1</v>
      </c>
      <c r="T1433">
        <v>1</v>
      </c>
      <c r="U1433">
        <v>1</v>
      </c>
      <c r="V1433">
        <v>0</v>
      </c>
      <c r="W1433" s="1">
        <v>25000000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25000000</v>
      </c>
      <c r="AF1433" s="17">
        <v>45799</v>
      </c>
      <c r="AG1433" s="17">
        <v>46895</v>
      </c>
      <c r="AH1433" s="1">
        <v>25000000</v>
      </c>
      <c r="AI1433" s="16">
        <f t="shared" si="88"/>
        <v>1.810958904109589</v>
      </c>
      <c r="AJ1433" s="16">
        <f t="shared" si="90"/>
        <v>3.0027397260273974</v>
      </c>
      <c r="AK1433" s="19">
        <v>8.7499999999999994E-2</v>
      </c>
      <c r="AL1433" s="16">
        <f t="shared" si="89"/>
        <v>1.810958904109589</v>
      </c>
      <c r="AM1433" s="16">
        <f t="shared" si="91"/>
        <v>3.0027397260273974</v>
      </c>
      <c r="AN1433" s="19">
        <v>8.7499999999999994E-2</v>
      </c>
      <c r="AO1433" t="s">
        <v>721</v>
      </c>
      <c r="AP1433" t="s">
        <v>722</v>
      </c>
      <c r="AQ1433" s="20">
        <v>46234</v>
      </c>
    </row>
    <row r="1434" spans="1:43" x14ac:dyDescent="0.3">
      <c r="A1434" t="s">
        <v>3225</v>
      </c>
      <c r="B1434" t="s">
        <v>3226</v>
      </c>
      <c r="C1434">
        <v>1</v>
      </c>
      <c r="D1434" t="s">
        <v>255</v>
      </c>
      <c r="E1434" t="s">
        <v>716</v>
      </c>
      <c r="F1434" t="s">
        <v>717</v>
      </c>
      <c r="G1434" t="s">
        <v>222</v>
      </c>
      <c r="H1434" t="s">
        <v>218</v>
      </c>
      <c r="I1434" t="s">
        <v>210</v>
      </c>
      <c r="J1434" t="s">
        <v>718</v>
      </c>
      <c r="K1434" t="s">
        <v>222</v>
      </c>
      <c r="L1434" t="s">
        <v>719</v>
      </c>
      <c r="M1434" t="s">
        <v>720</v>
      </c>
      <c r="N1434">
        <v>1</v>
      </c>
      <c r="O1434">
        <v>1</v>
      </c>
      <c r="P1434">
        <v>1</v>
      </c>
      <c r="Q1434">
        <v>0</v>
      </c>
      <c r="R1434">
        <v>0</v>
      </c>
      <c r="S1434">
        <v>1</v>
      </c>
      <c r="T1434">
        <v>1</v>
      </c>
      <c r="U1434">
        <v>1</v>
      </c>
      <c r="V1434">
        <v>0</v>
      </c>
      <c r="W1434" s="1">
        <v>25000000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25000000</v>
      </c>
      <c r="AF1434" s="17">
        <v>45799</v>
      </c>
      <c r="AG1434" s="17">
        <v>47625</v>
      </c>
      <c r="AH1434" s="1">
        <v>25000000</v>
      </c>
      <c r="AI1434" s="16">
        <f t="shared" si="88"/>
        <v>3.8109589041095893</v>
      </c>
      <c r="AJ1434" s="16">
        <f t="shared" si="90"/>
        <v>5.0027397260273974</v>
      </c>
      <c r="AK1434" s="19">
        <v>9.2499999999999999E-2</v>
      </c>
      <c r="AL1434" s="16">
        <f t="shared" si="89"/>
        <v>3.8109589041095893</v>
      </c>
      <c r="AM1434" s="16">
        <f t="shared" si="91"/>
        <v>5.0027397260273974</v>
      </c>
      <c r="AN1434" s="19">
        <v>9.2499999999999999E-2</v>
      </c>
      <c r="AO1434" t="s">
        <v>721</v>
      </c>
      <c r="AP1434" t="s">
        <v>722</v>
      </c>
      <c r="AQ1434" s="20">
        <v>46234</v>
      </c>
    </row>
    <row r="1435" spans="1:43" x14ac:dyDescent="0.3">
      <c r="A1435" t="s">
        <v>3227</v>
      </c>
      <c r="B1435" t="s">
        <v>3228</v>
      </c>
      <c r="C1435">
        <v>1</v>
      </c>
      <c r="D1435" t="s">
        <v>255</v>
      </c>
      <c r="E1435" t="s">
        <v>716</v>
      </c>
      <c r="F1435" t="s">
        <v>717</v>
      </c>
      <c r="G1435" t="s">
        <v>213</v>
      </c>
      <c r="H1435" t="s">
        <v>214</v>
      </c>
      <c r="I1435" t="s">
        <v>724</v>
      </c>
      <c r="J1435" t="s">
        <v>725</v>
      </c>
      <c r="K1435" t="s">
        <v>726</v>
      </c>
      <c r="L1435" t="s">
        <v>719</v>
      </c>
      <c r="M1435" t="s">
        <v>720</v>
      </c>
      <c r="N1435">
        <v>1</v>
      </c>
      <c r="O1435">
        <v>1</v>
      </c>
      <c r="P1435">
        <v>1</v>
      </c>
      <c r="Q1435">
        <v>1</v>
      </c>
      <c r="R1435">
        <v>1</v>
      </c>
      <c r="S1435">
        <v>1</v>
      </c>
      <c r="T1435">
        <v>0</v>
      </c>
      <c r="U1435">
        <v>0</v>
      </c>
      <c r="V1435">
        <v>0</v>
      </c>
      <c r="W1435" s="1">
        <v>733469.03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733469.03</v>
      </c>
      <c r="AF1435" s="17">
        <v>45799</v>
      </c>
      <c r="AG1435" s="17">
        <v>46895</v>
      </c>
      <c r="AH1435" s="1">
        <v>733469.03</v>
      </c>
      <c r="AI1435" s="16">
        <f t="shared" si="88"/>
        <v>1.810958904109589</v>
      </c>
      <c r="AJ1435" s="16">
        <f t="shared" si="90"/>
        <v>3.0027397260273974</v>
      </c>
      <c r="AK1435" s="19">
        <v>8.7499999999999994E-2</v>
      </c>
      <c r="AL1435" s="16">
        <f t="shared" si="89"/>
        <v>1.810958904109589</v>
      </c>
      <c r="AM1435" s="16">
        <f t="shared" si="91"/>
        <v>3.0027397260273974</v>
      </c>
      <c r="AN1435" s="19">
        <v>8.7499999999999994E-2</v>
      </c>
      <c r="AO1435" t="s">
        <v>721</v>
      </c>
      <c r="AP1435" t="s">
        <v>722</v>
      </c>
      <c r="AQ1435" s="20">
        <v>46234</v>
      </c>
    </row>
    <row r="1436" spans="1:43" x14ac:dyDescent="0.3">
      <c r="A1436" t="s">
        <v>3229</v>
      </c>
      <c r="B1436" t="s">
        <v>3230</v>
      </c>
      <c r="C1436">
        <v>1</v>
      </c>
      <c r="D1436" t="s">
        <v>255</v>
      </c>
      <c r="E1436" t="s">
        <v>716</v>
      </c>
      <c r="F1436" t="s">
        <v>717</v>
      </c>
      <c r="G1436" t="s">
        <v>213</v>
      </c>
      <c r="H1436" t="s">
        <v>214</v>
      </c>
      <c r="I1436" t="s">
        <v>724</v>
      </c>
      <c r="J1436" t="s">
        <v>725</v>
      </c>
      <c r="K1436" t="s">
        <v>726</v>
      </c>
      <c r="L1436" t="s">
        <v>719</v>
      </c>
      <c r="M1436" t="s">
        <v>720</v>
      </c>
      <c r="N1436">
        <v>1</v>
      </c>
      <c r="O1436">
        <v>1</v>
      </c>
      <c r="P1436">
        <v>1</v>
      </c>
      <c r="Q1436">
        <v>1</v>
      </c>
      <c r="R1436">
        <v>1</v>
      </c>
      <c r="S1436">
        <v>1</v>
      </c>
      <c r="T1436">
        <v>0</v>
      </c>
      <c r="U1436">
        <v>0</v>
      </c>
      <c r="V1436">
        <v>0</v>
      </c>
      <c r="W1436" s="1">
        <v>1470087.76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1470087.76</v>
      </c>
      <c r="AF1436" s="17">
        <v>45915</v>
      </c>
      <c r="AG1436" s="17">
        <v>47625</v>
      </c>
      <c r="AH1436" s="1">
        <v>1470087.76</v>
      </c>
      <c r="AI1436" s="16">
        <f t="shared" si="88"/>
        <v>3.8109589041095893</v>
      </c>
      <c r="AJ1436" s="16">
        <f t="shared" si="90"/>
        <v>4.6849315068493151</v>
      </c>
      <c r="AK1436" s="19">
        <v>9.2499999999999999E-2</v>
      </c>
      <c r="AL1436" s="16">
        <f t="shared" si="89"/>
        <v>3.8109589041095893</v>
      </c>
      <c r="AM1436" s="16">
        <f t="shared" si="91"/>
        <v>4.6849315068493151</v>
      </c>
      <c r="AN1436" s="19">
        <v>9.2499999999999999E-2</v>
      </c>
      <c r="AO1436" t="s">
        <v>721</v>
      </c>
      <c r="AP1436" t="s">
        <v>722</v>
      </c>
      <c r="AQ1436" s="20">
        <v>46234</v>
      </c>
    </row>
    <row r="1437" spans="1:43" x14ac:dyDescent="0.3">
      <c r="A1437" t="s">
        <v>3231</v>
      </c>
      <c r="B1437" t="s">
        <v>3232</v>
      </c>
      <c r="C1437">
        <v>1</v>
      </c>
      <c r="D1437" t="s">
        <v>255</v>
      </c>
      <c r="E1437" t="s">
        <v>716</v>
      </c>
      <c r="F1437" t="s">
        <v>717</v>
      </c>
      <c r="G1437" t="s">
        <v>213</v>
      </c>
      <c r="H1437" t="s">
        <v>214</v>
      </c>
      <c r="I1437" t="s">
        <v>724</v>
      </c>
      <c r="J1437" t="s">
        <v>725</v>
      </c>
      <c r="K1437" t="s">
        <v>726</v>
      </c>
      <c r="L1437" t="s">
        <v>719</v>
      </c>
      <c r="M1437" t="s">
        <v>720</v>
      </c>
      <c r="N1437">
        <v>1</v>
      </c>
      <c r="O1437">
        <v>1</v>
      </c>
      <c r="P1437">
        <v>1</v>
      </c>
      <c r="Q1437">
        <v>1</v>
      </c>
      <c r="R1437">
        <v>1</v>
      </c>
      <c r="S1437">
        <v>1</v>
      </c>
      <c r="T1437">
        <v>0</v>
      </c>
      <c r="U1437">
        <v>0</v>
      </c>
      <c r="V1437">
        <v>0</v>
      </c>
      <c r="W1437" s="1">
        <v>732370.15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732370.15</v>
      </c>
      <c r="AF1437" s="17">
        <v>45799</v>
      </c>
      <c r="AG1437" s="17">
        <v>47625</v>
      </c>
      <c r="AH1437" s="1">
        <v>732370.15</v>
      </c>
      <c r="AI1437" s="16">
        <f t="shared" si="88"/>
        <v>3.8109589041095893</v>
      </c>
      <c r="AJ1437" s="16">
        <f t="shared" si="90"/>
        <v>5.0027397260273974</v>
      </c>
      <c r="AK1437" s="19">
        <v>9.2499999999999999E-2</v>
      </c>
      <c r="AL1437" s="16">
        <f t="shared" si="89"/>
        <v>3.8109589041095893</v>
      </c>
      <c r="AM1437" s="16">
        <f t="shared" si="91"/>
        <v>5.0027397260273974</v>
      </c>
      <c r="AN1437" s="19">
        <v>9.2499999999999999E-2</v>
      </c>
      <c r="AO1437" t="s">
        <v>721</v>
      </c>
      <c r="AP1437" t="s">
        <v>722</v>
      </c>
      <c r="AQ1437" s="20">
        <v>46234</v>
      </c>
    </row>
    <row r="1438" spans="1:43" x14ac:dyDescent="0.3">
      <c r="A1438" t="s">
        <v>3233</v>
      </c>
      <c r="B1438" t="s">
        <v>3234</v>
      </c>
      <c r="C1438">
        <v>1</v>
      </c>
      <c r="D1438" t="s">
        <v>255</v>
      </c>
      <c r="E1438" t="s">
        <v>716</v>
      </c>
      <c r="F1438" t="s">
        <v>717</v>
      </c>
      <c r="G1438" t="s">
        <v>213</v>
      </c>
      <c r="H1438" t="s">
        <v>214</v>
      </c>
      <c r="I1438" t="s">
        <v>724</v>
      </c>
      <c r="J1438" t="s">
        <v>725</v>
      </c>
      <c r="K1438" t="s">
        <v>726</v>
      </c>
      <c r="L1438" t="s">
        <v>719</v>
      </c>
      <c r="M1438" t="s">
        <v>720</v>
      </c>
      <c r="N1438">
        <v>1</v>
      </c>
      <c r="O1438">
        <v>1</v>
      </c>
      <c r="P1438">
        <v>1</v>
      </c>
      <c r="Q1438">
        <v>1</v>
      </c>
      <c r="R1438">
        <v>1</v>
      </c>
      <c r="S1438">
        <v>1</v>
      </c>
      <c r="T1438">
        <v>0</v>
      </c>
      <c r="U1438">
        <v>0</v>
      </c>
      <c r="V1438">
        <v>0</v>
      </c>
      <c r="W1438" s="1">
        <v>2738163.66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2738163.66</v>
      </c>
      <c r="AF1438" s="17">
        <v>45799</v>
      </c>
      <c r="AG1438" s="17">
        <v>47625</v>
      </c>
      <c r="AH1438" s="1">
        <v>2738163.66</v>
      </c>
      <c r="AI1438" s="16">
        <f t="shared" si="88"/>
        <v>3.8109589041095893</v>
      </c>
      <c r="AJ1438" s="16">
        <f t="shared" si="90"/>
        <v>5.0027397260273974</v>
      </c>
      <c r="AK1438" s="19">
        <v>9.2499999999999999E-2</v>
      </c>
      <c r="AL1438" s="16">
        <f t="shared" si="89"/>
        <v>3.8109589041095893</v>
      </c>
      <c r="AM1438" s="16">
        <f t="shared" si="91"/>
        <v>5.0027397260273974</v>
      </c>
      <c r="AN1438" s="19">
        <v>9.2499999999999999E-2</v>
      </c>
      <c r="AO1438" t="s">
        <v>721</v>
      </c>
      <c r="AP1438" t="s">
        <v>722</v>
      </c>
      <c r="AQ1438" s="20">
        <v>46234</v>
      </c>
    </row>
    <row r="1439" spans="1:43" x14ac:dyDescent="0.3">
      <c r="A1439" t="s">
        <v>3235</v>
      </c>
      <c r="B1439" t="s">
        <v>3236</v>
      </c>
      <c r="C1439">
        <v>1</v>
      </c>
      <c r="D1439" t="s">
        <v>255</v>
      </c>
      <c r="E1439" t="s">
        <v>716</v>
      </c>
      <c r="F1439" t="s">
        <v>717</v>
      </c>
      <c r="G1439" t="s">
        <v>213</v>
      </c>
      <c r="H1439" t="s">
        <v>214</v>
      </c>
      <c r="I1439" t="s">
        <v>724</v>
      </c>
      <c r="J1439" t="s">
        <v>725</v>
      </c>
      <c r="K1439" t="s">
        <v>726</v>
      </c>
      <c r="L1439" t="s">
        <v>719</v>
      </c>
      <c r="M1439" t="s">
        <v>720</v>
      </c>
      <c r="N1439">
        <v>1</v>
      </c>
      <c r="O1439">
        <v>1</v>
      </c>
      <c r="P1439">
        <v>1</v>
      </c>
      <c r="Q1439">
        <v>1</v>
      </c>
      <c r="R1439">
        <v>1</v>
      </c>
      <c r="S1439">
        <v>1</v>
      </c>
      <c r="T1439">
        <v>0</v>
      </c>
      <c r="U1439">
        <v>0</v>
      </c>
      <c r="V1439">
        <v>0</v>
      </c>
      <c r="W1439" s="1">
        <v>1047873.81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1047873.81</v>
      </c>
      <c r="AF1439" s="17">
        <v>45799</v>
      </c>
      <c r="AG1439" s="17">
        <v>46895</v>
      </c>
      <c r="AH1439" s="1">
        <v>1047873.81</v>
      </c>
      <c r="AI1439" s="16">
        <f t="shared" si="88"/>
        <v>1.810958904109589</v>
      </c>
      <c r="AJ1439" s="16">
        <f t="shared" si="90"/>
        <v>3.0027397260273974</v>
      </c>
      <c r="AK1439" s="19">
        <v>8.7499999999999994E-2</v>
      </c>
      <c r="AL1439" s="16">
        <f t="shared" si="89"/>
        <v>1.810958904109589</v>
      </c>
      <c r="AM1439" s="16">
        <f t="shared" si="91"/>
        <v>3.0027397260273974</v>
      </c>
      <c r="AN1439" s="19">
        <v>8.7499999999999994E-2</v>
      </c>
      <c r="AO1439" t="s">
        <v>721</v>
      </c>
      <c r="AP1439" t="s">
        <v>722</v>
      </c>
      <c r="AQ1439" s="20">
        <v>46234</v>
      </c>
    </row>
    <row r="1440" spans="1:43" x14ac:dyDescent="0.3">
      <c r="A1440" t="s">
        <v>3237</v>
      </c>
      <c r="B1440" t="s">
        <v>3238</v>
      </c>
      <c r="C1440">
        <v>1</v>
      </c>
      <c r="D1440" t="s">
        <v>255</v>
      </c>
      <c r="E1440" t="s">
        <v>716</v>
      </c>
      <c r="F1440" t="s">
        <v>717</v>
      </c>
      <c r="G1440" t="s">
        <v>213</v>
      </c>
      <c r="H1440" t="s">
        <v>214</v>
      </c>
      <c r="I1440" t="s">
        <v>724</v>
      </c>
      <c r="J1440" t="s">
        <v>725</v>
      </c>
      <c r="K1440" t="s">
        <v>726</v>
      </c>
      <c r="L1440" t="s">
        <v>719</v>
      </c>
      <c r="M1440" t="s">
        <v>720</v>
      </c>
      <c r="N1440">
        <v>1</v>
      </c>
      <c r="O1440">
        <v>1</v>
      </c>
      <c r="P1440">
        <v>1</v>
      </c>
      <c r="Q1440">
        <v>1</v>
      </c>
      <c r="R1440">
        <v>1</v>
      </c>
      <c r="S1440">
        <v>1</v>
      </c>
      <c r="T1440">
        <v>0</v>
      </c>
      <c r="U1440">
        <v>0</v>
      </c>
      <c r="V1440">
        <v>0</v>
      </c>
      <c r="W1440" s="1">
        <v>30000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30000</v>
      </c>
      <c r="AF1440" s="17">
        <v>45835</v>
      </c>
      <c r="AG1440" s="17">
        <v>46931</v>
      </c>
      <c r="AH1440" s="1">
        <v>30000</v>
      </c>
      <c r="AI1440" s="16">
        <f t="shared" si="88"/>
        <v>1.9095890410958904</v>
      </c>
      <c r="AJ1440" s="16">
        <f t="shared" si="90"/>
        <v>3.0027397260273974</v>
      </c>
      <c r="AK1440" s="19">
        <v>8.7499999999999994E-2</v>
      </c>
      <c r="AL1440" s="16">
        <f t="shared" si="89"/>
        <v>1.9095890410958904</v>
      </c>
      <c r="AM1440" s="16">
        <f t="shared" si="91"/>
        <v>3.0027397260273974</v>
      </c>
      <c r="AN1440" s="19">
        <v>8.7499999999999994E-2</v>
      </c>
      <c r="AO1440" t="s">
        <v>721</v>
      </c>
      <c r="AP1440" t="s">
        <v>722</v>
      </c>
      <c r="AQ1440" s="20">
        <v>46234</v>
      </c>
    </row>
    <row r="1441" spans="1:43" x14ac:dyDescent="0.3">
      <c r="A1441" t="s">
        <v>3239</v>
      </c>
      <c r="B1441" t="s">
        <v>3240</v>
      </c>
      <c r="C1441">
        <v>1</v>
      </c>
      <c r="D1441" t="s">
        <v>255</v>
      </c>
      <c r="E1441" t="s">
        <v>716</v>
      </c>
      <c r="F1441" t="s">
        <v>717</v>
      </c>
      <c r="G1441" t="s">
        <v>229</v>
      </c>
      <c r="H1441" t="s">
        <v>218</v>
      </c>
      <c r="I1441" t="s">
        <v>35</v>
      </c>
      <c r="J1441" t="s">
        <v>718</v>
      </c>
      <c r="K1441" t="s">
        <v>229</v>
      </c>
      <c r="L1441" t="s">
        <v>719</v>
      </c>
      <c r="M1441" t="s">
        <v>720</v>
      </c>
      <c r="N1441">
        <v>1</v>
      </c>
      <c r="O1441">
        <v>1</v>
      </c>
      <c r="P1441">
        <v>1</v>
      </c>
      <c r="Q1441">
        <v>0</v>
      </c>
      <c r="R1441">
        <v>1</v>
      </c>
      <c r="S1441">
        <v>1</v>
      </c>
      <c r="T1441">
        <v>1</v>
      </c>
      <c r="U1441">
        <v>0</v>
      </c>
      <c r="V1441">
        <v>0</v>
      </c>
      <c r="W1441" s="1">
        <v>8000000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8000000</v>
      </c>
      <c r="AF1441" s="17">
        <v>45916</v>
      </c>
      <c r="AG1441" s="17">
        <v>46263</v>
      </c>
      <c r="AH1441" s="1">
        <v>8000000</v>
      </c>
      <c r="AI1441" s="16">
        <f t="shared" si="88"/>
        <v>7.9452054794520555E-2</v>
      </c>
      <c r="AJ1441" s="16">
        <f t="shared" si="90"/>
        <v>0.9506849315068493</v>
      </c>
      <c r="AK1441" s="19">
        <v>4.9000000000000002E-2</v>
      </c>
      <c r="AL1441" s="16">
        <f t="shared" si="89"/>
        <v>7.9452054794520555E-2</v>
      </c>
      <c r="AM1441" s="16">
        <f t="shared" si="91"/>
        <v>0.9506849315068493</v>
      </c>
      <c r="AN1441" s="19">
        <v>4.9000000000000002E-2</v>
      </c>
      <c r="AO1441" t="s">
        <v>721</v>
      </c>
      <c r="AP1441" t="s">
        <v>722</v>
      </c>
      <c r="AQ1441" s="20">
        <v>46234</v>
      </c>
    </row>
    <row r="1442" spans="1:43" x14ac:dyDescent="0.3">
      <c r="A1442" t="s">
        <v>3241</v>
      </c>
      <c r="B1442" t="s">
        <v>3242</v>
      </c>
      <c r="C1442">
        <v>1</v>
      </c>
      <c r="D1442" t="s">
        <v>255</v>
      </c>
      <c r="E1442" t="s">
        <v>716</v>
      </c>
      <c r="F1442" t="s">
        <v>717</v>
      </c>
      <c r="G1442" t="s">
        <v>229</v>
      </c>
      <c r="H1442" t="s">
        <v>218</v>
      </c>
      <c r="I1442" t="s">
        <v>35</v>
      </c>
      <c r="J1442" t="s">
        <v>718</v>
      </c>
      <c r="K1442" t="s">
        <v>229</v>
      </c>
      <c r="L1442" t="s">
        <v>719</v>
      </c>
      <c r="M1442" t="s">
        <v>720</v>
      </c>
      <c r="N1442">
        <v>1</v>
      </c>
      <c r="O1442">
        <v>1</v>
      </c>
      <c r="P1442">
        <v>1</v>
      </c>
      <c r="Q1442">
        <v>0</v>
      </c>
      <c r="R1442">
        <v>1</v>
      </c>
      <c r="S1442">
        <v>1</v>
      </c>
      <c r="T1442">
        <v>1</v>
      </c>
      <c r="U1442">
        <v>0</v>
      </c>
      <c r="V1442">
        <v>0</v>
      </c>
      <c r="W1442" s="1">
        <v>7000000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7000000</v>
      </c>
      <c r="AF1442" s="17">
        <v>45916</v>
      </c>
      <c r="AG1442" s="17">
        <v>46901</v>
      </c>
      <c r="AH1442" s="1">
        <v>7000000</v>
      </c>
      <c r="AI1442" s="16">
        <f t="shared" si="88"/>
        <v>1.8273972602739725</v>
      </c>
      <c r="AJ1442" s="16">
        <f t="shared" si="90"/>
        <v>2.6986301369863015</v>
      </c>
      <c r="AK1442" s="19">
        <v>8.7499999999999994E-2</v>
      </c>
      <c r="AL1442" s="16">
        <f t="shared" si="89"/>
        <v>1.8273972602739725</v>
      </c>
      <c r="AM1442" s="16">
        <f t="shared" si="91"/>
        <v>2.6986301369863015</v>
      </c>
      <c r="AN1442" s="19">
        <v>8.7499999999999994E-2</v>
      </c>
      <c r="AO1442" t="s">
        <v>721</v>
      </c>
      <c r="AP1442" t="s">
        <v>722</v>
      </c>
      <c r="AQ1442" s="20">
        <v>46234</v>
      </c>
    </row>
    <row r="1443" spans="1:43" x14ac:dyDescent="0.3">
      <c r="A1443" t="s">
        <v>3243</v>
      </c>
      <c r="B1443" t="s">
        <v>3244</v>
      </c>
      <c r="C1443">
        <v>1</v>
      </c>
      <c r="D1443" t="s">
        <v>255</v>
      </c>
      <c r="E1443" t="s">
        <v>716</v>
      </c>
      <c r="F1443" t="s">
        <v>717</v>
      </c>
      <c r="G1443" t="s">
        <v>213</v>
      </c>
      <c r="H1443" t="s">
        <v>214</v>
      </c>
      <c r="I1443" t="s">
        <v>724</v>
      </c>
      <c r="J1443" t="s">
        <v>725</v>
      </c>
      <c r="K1443" t="s">
        <v>726</v>
      </c>
      <c r="L1443" t="s">
        <v>719</v>
      </c>
      <c r="M1443" t="s">
        <v>720</v>
      </c>
      <c r="N1443">
        <v>1</v>
      </c>
      <c r="O1443">
        <v>1</v>
      </c>
      <c r="P1443">
        <v>1</v>
      </c>
      <c r="Q1443">
        <v>1</v>
      </c>
      <c r="R1443">
        <v>1</v>
      </c>
      <c r="S1443">
        <v>1</v>
      </c>
      <c r="T1443">
        <v>0</v>
      </c>
      <c r="U1443">
        <v>0</v>
      </c>
      <c r="V1443">
        <v>0</v>
      </c>
      <c r="W1443" s="1">
        <v>152745.51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152745.51</v>
      </c>
      <c r="AF1443" s="17">
        <v>45917</v>
      </c>
      <c r="AG1443" s="17">
        <v>46895</v>
      </c>
      <c r="AH1443" s="1">
        <v>152745.51</v>
      </c>
      <c r="AI1443" s="16">
        <f t="shared" si="88"/>
        <v>1.810958904109589</v>
      </c>
      <c r="AJ1443" s="16">
        <f t="shared" si="90"/>
        <v>2.6794520547945204</v>
      </c>
      <c r="AK1443" s="19">
        <v>8.7499999999999994E-2</v>
      </c>
      <c r="AL1443" s="16">
        <f t="shared" si="89"/>
        <v>1.810958904109589</v>
      </c>
      <c r="AM1443" s="16">
        <f t="shared" si="91"/>
        <v>2.6794520547945204</v>
      </c>
      <c r="AN1443" s="19">
        <v>8.7499999999999994E-2</v>
      </c>
      <c r="AO1443" t="s">
        <v>721</v>
      </c>
      <c r="AP1443" t="s">
        <v>722</v>
      </c>
      <c r="AQ1443" s="20">
        <v>46234</v>
      </c>
    </row>
    <row r="1444" spans="1:43" x14ac:dyDescent="0.3">
      <c r="A1444" t="s">
        <v>3245</v>
      </c>
      <c r="B1444" t="s">
        <v>3246</v>
      </c>
      <c r="C1444">
        <v>1</v>
      </c>
      <c r="D1444" t="s">
        <v>255</v>
      </c>
      <c r="E1444" t="s">
        <v>716</v>
      </c>
      <c r="F1444" t="s">
        <v>717</v>
      </c>
      <c r="G1444" t="s">
        <v>213</v>
      </c>
      <c r="H1444" t="s">
        <v>214</v>
      </c>
      <c r="I1444" t="s">
        <v>724</v>
      </c>
      <c r="J1444" t="s">
        <v>725</v>
      </c>
      <c r="K1444" t="s">
        <v>726</v>
      </c>
      <c r="L1444" t="s">
        <v>719</v>
      </c>
      <c r="M1444" t="s">
        <v>720</v>
      </c>
      <c r="N1444">
        <v>1</v>
      </c>
      <c r="O1444">
        <v>1</v>
      </c>
      <c r="P1444">
        <v>1</v>
      </c>
      <c r="Q1444">
        <v>1</v>
      </c>
      <c r="R1444">
        <v>1</v>
      </c>
      <c r="S1444">
        <v>1</v>
      </c>
      <c r="T1444">
        <v>0</v>
      </c>
      <c r="U1444">
        <v>0</v>
      </c>
      <c r="V1444">
        <v>0</v>
      </c>
      <c r="W1444" s="1">
        <v>1399382.77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1399382.77</v>
      </c>
      <c r="AF1444" s="17">
        <v>45917</v>
      </c>
      <c r="AG1444" s="17">
        <v>47013</v>
      </c>
      <c r="AH1444" s="1">
        <v>1399382.77</v>
      </c>
      <c r="AI1444" s="16">
        <f t="shared" si="88"/>
        <v>2.1342465753424658</v>
      </c>
      <c r="AJ1444" s="16">
        <f t="shared" si="90"/>
        <v>3.0027397260273974</v>
      </c>
      <c r="AK1444" s="19">
        <v>8.7499999999999994E-2</v>
      </c>
      <c r="AL1444" s="16">
        <f t="shared" si="89"/>
        <v>2.1342465753424658</v>
      </c>
      <c r="AM1444" s="16">
        <f t="shared" si="91"/>
        <v>3.0027397260273974</v>
      </c>
      <c r="AN1444" s="19">
        <v>8.7499999999999994E-2</v>
      </c>
      <c r="AO1444" t="s">
        <v>721</v>
      </c>
      <c r="AP1444" t="s">
        <v>722</v>
      </c>
      <c r="AQ1444" s="20">
        <v>46234</v>
      </c>
    </row>
    <row r="1445" spans="1:43" x14ac:dyDescent="0.3">
      <c r="A1445" t="s">
        <v>3247</v>
      </c>
      <c r="B1445" t="s">
        <v>3248</v>
      </c>
      <c r="C1445">
        <v>1</v>
      </c>
      <c r="D1445" t="s">
        <v>255</v>
      </c>
      <c r="E1445" t="s">
        <v>716</v>
      </c>
      <c r="F1445" t="s">
        <v>717</v>
      </c>
      <c r="G1445" t="s">
        <v>213</v>
      </c>
      <c r="H1445" t="s">
        <v>214</v>
      </c>
      <c r="I1445" t="s">
        <v>724</v>
      </c>
      <c r="J1445" t="s">
        <v>725</v>
      </c>
      <c r="K1445" t="s">
        <v>726</v>
      </c>
      <c r="L1445" t="s">
        <v>719</v>
      </c>
      <c r="M1445" t="s">
        <v>720</v>
      </c>
      <c r="N1445">
        <v>1</v>
      </c>
      <c r="O1445">
        <v>1</v>
      </c>
      <c r="P1445">
        <v>1</v>
      </c>
      <c r="Q1445">
        <v>1</v>
      </c>
      <c r="R1445">
        <v>1</v>
      </c>
      <c r="S1445">
        <v>1</v>
      </c>
      <c r="T1445">
        <v>0</v>
      </c>
      <c r="U1445">
        <v>0</v>
      </c>
      <c r="V1445">
        <v>0</v>
      </c>
      <c r="W1445" s="1">
        <v>30000000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30000000</v>
      </c>
      <c r="AF1445" s="17">
        <v>45918</v>
      </c>
      <c r="AG1445" s="17">
        <v>47014</v>
      </c>
      <c r="AH1445" s="1">
        <v>30000000</v>
      </c>
      <c r="AI1445" s="16">
        <f t="shared" si="88"/>
        <v>2.1369863013698631</v>
      </c>
      <c r="AJ1445" s="16">
        <f t="shared" si="90"/>
        <v>3.0027397260273974</v>
      </c>
      <c r="AK1445" s="19">
        <v>8.7499999999999994E-2</v>
      </c>
      <c r="AL1445" s="16">
        <f t="shared" si="89"/>
        <v>2.1369863013698631</v>
      </c>
      <c r="AM1445" s="16">
        <f t="shared" si="91"/>
        <v>3.0027397260273974</v>
      </c>
      <c r="AN1445" s="19">
        <v>8.7499999999999994E-2</v>
      </c>
      <c r="AO1445" t="s">
        <v>721</v>
      </c>
      <c r="AP1445" t="s">
        <v>722</v>
      </c>
      <c r="AQ1445" s="20">
        <v>46234</v>
      </c>
    </row>
    <row r="1446" spans="1:43" x14ac:dyDescent="0.3">
      <c r="A1446" t="s">
        <v>3249</v>
      </c>
      <c r="B1446" t="s">
        <v>3250</v>
      </c>
      <c r="C1446">
        <v>1</v>
      </c>
      <c r="D1446" t="s">
        <v>255</v>
      </c>
      <c r="E1446" t="s">
        <v>716</v>
      </c>
      <c r="F1446" t="s">
        <v>717</v>
      </c>
      <c r="G1446" t="s">
        <v>213</v>
      </c>
      <c r="H1446" t="s">
        <v>214</v>
      </c>
      <c r="I1446" t="s">
        <v>724</v>
      </c>
      <c r="J1446" t="s">
        <v>725</v>
      </c>
      <c r="K1446" t="s">
        <v>726</v>
      </c>
      <c r="L1446" t="s">
        <v>719</v>
      </c>
      <c r="M1446" t="s">
        <v>720</v>
      </c>
      <c r="N1446">
        <v>1</v>
      </c>
      <c r="O1446">
        <v>1</v>
      </c>
      <c r="P1446">
        <v>1</v>
      </c>
      <c r="Q1446">
        <v>1</v>
      </c>
      <c r="R1446">
        <v>1</v>
      </c>
      <c r="S1446">
        <v>1</v>
      </c>
      <c r="T1446">
        <v>0</v>
      </c>
      <c r="U1446">
        <v>0</v>
      </c>
      <c r="V1446">
        <v>0</v>
      </c>
      <c r="W1446" s="1">
        <v>278800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278800</v>
      </c>
      <c r="AF1446" s="17">
        <v>45922</v>
      </c>
      <c r="AG1446" s="17">
        <v>46895</v>
      </c>
      <c r="AH1446" s="1">
        <v>278800</v>
      </c>
      <c r="AI1446" s="16">
        <f t="shared" si="88"/>
        <v>1.810958904109589</v>
      </c>
      <c r="AJ1446" s="16">
        <f t="shared" si="90"/>
        <v>2.6657534246575341</v>
      </c>
      <c r="AK1446" s="19">
        <v>8.7499999999999994E-2</v>
      </c>
      <c r="AL1446" s="16">
        <f t="shared" si="89"/>
        <v>1.810958904109589</v>
      </c>
      <c r="AM1446" s="16">
        <f t="shared" si="91"/>
        <v>2.6657534246575341</v>
      </c>
      <c r="AN1446" s="19">
        <v>8.7499999999999994E-2</v>
      </c>
      <c r="AO1446" t="s">
        <v>721</v>
      </c>
      <c r="AP1446" t="s">
        <v>722</v>
      </c>
      <c r="AQ1446" s="20">
        <v>46234</v>
      </c>
    </row>
    <row r="1447" spans="1:43" x14ac:dyDescent="0.3">
      <c r="A1447" t="s">
        <v>3251</v>
      </c>
      <c r="B1447" t="s">
        <v>3252</v>
      </c>
      <c r="C1447">
        <v>1</v>
      </c>
      <c r="D1447" t="s">
        <v>255</v>
      </c>
      <c r="E1447" t="s">
        <v>716</v>
      </c>
      <c r="F1447" t="s">
        <v>717</v>
      </c>
      <c r="G1447" t="s">
        <v>213</v>
      </c>
      <c r="H1447" t="s">
        <v>214</v>
      </c>
      <c r="I1447" t="s">
        <v>724</v>
      </c>
      <c r="J1447" t="s">
        <v>725</v>
      </c>
      <c r="K1447" t="s">
        <v>726</v>
      </c>
      <c r="L1447" t="s">
        <v>719</v>
      </c>
      <c r="M1447" t="s">
        <v>720</v>
      </c>
      <c r="N1447">
        <v>1</v>
      </c>
      <c r="O1447">
        <v>1</v>
      </c>
      <c r="P1447">
        <v>1</v>
      </c>
      <c r="Q1447">
        <v>1</v>
      </c>
      <c r="R1447">
        <v>1</v>
      </c>
      <c r="S1447">
        <v>1</v>
      </c>
      <c r="T1447">
        <v>0</v>
      </c>
      <c r="U1447">
        <v>0</v>
      </c>
      <c r="V1447">
        <v>0</v>
      </c>
      <c r="W1447" s="1">
        <v>608006.76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608006.76</v>
      </c>
      <c r="AF1447" s="17">
        <v>45926</v>
      </c>
      <c r="AG1447" s="17">
        <v>47577</v>
      </c>
      <c r="AH1447" s="1">
        <v>608006.76</v>
      </c>
      <c r="AI1447" s="16">
        <f t="shared" si="88"/>
        <v>3.6794520547945204</v>
      </c>
      <c r="AJ1447" s="16">
        <f t="shared" si="90"/>
        <v>4.5232876712328771</v>
      </c>
      <c r="AK1447" s="19">
        <v>8.7499999999999994E-2</v>
      </c>
      <c r="AL1447" s="16">
        <f t="shared" si="89"/>
        <v>3.6794520547945204</v>
      </c>
      <c r="AM1447" s="16">
        <f t="shared" si="91"/>
        <v>4.5232876712328771</v>
      </c>
      <c r="AN1447" s="19">
        <v>8.7499999999999994E-2</v>
      </c>
      <c r="AO1447" t="s">
        <v>721</v>
      </c>
      <c r="AP1447" t="s">
        <v>722</v>
      </c>
      <c r="AQ1447" s="20">
        <v>46234</v>
      </c>
    </row>
    <row r="1448" spans="1:43" x14ac:dyDescent="0.3">
      <c r="A1448" t="s">
        <v>3253</v>
      </c>
      <c r="B1448" t="s">
        <v>3254</v>
      </c>
      <c r="C1448">
        <v>1</v>
      </c>
      <c r="D1448" t="s">
        <v>255</v>
      </c>
      <c r="E1448" t="s">
        <v>716</v>
      </c>
      <c r="F1448" t="s">
        <v>717</v>
      </c>
      <c r="G1448" t="s">
        <v>213</v>
      </c>
      <c r="H1448" t="s">
        <v>214</v>
      </c>
      <c r="I1448" t="s">
        <v>724</v>
      </c>
      <c r="J1448" t="s">
        <v>725</v>
      </c>
      <c r="K1448" t="s">
        <v>726</v>
      </c>
      <c r="L1448" t="s">
        <v>719</v>
      </c>
      <c r="M1448" t="s">
        <v>720</v>
      </c>
      <c r="N1448">
        <v>1</v>
      </c>
      <c r="O1448">
        <v>1</v>
      </c>
      <c r="P1448">
        <v>1</v>
      </c>
      <c r="Q1448">
        <v>1</v>
      </c>
      <c r="R1448">
        <v>1</v>
      </c>
      <c r="S1448">
        <v>1</v>
      </c>
      <c r="T1448">
        <v>0</v>
      </c>
      <c r="U1448">
        <v>0</v>
      </c>
      <c r="V1448">
        <v>0</v>
      </c>
      <c r="W1448" s="1">
        <v>92891.65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92891.65</v>
      </c>
      <c r="AF1448" s="17">
        <v>45926</v>
      </c>
      <c r="AG1448" s="17">
        <v>47577</v>
      </c>
      <c r="AH1448" s="1">
        <v>92891.65</v>
      </c>
      <c r="AI1448" s="16">
        <f t="shared" si="88"/>
        <v>3.6794520547945204</v>
      </c>
      <c r="AJ1448" s="16">
        <f t="shared" si="90"/>
        <v>4.5232876712328771</v>
      </c>
      <c r="AK1448" s="19">
        <v>9.2499999999999999E-2</v>
      </c>
      <c r="AL1448" s="16">
        <f t="shared" si="89"/>
        <v>3.6794520547945204</v>
      </c>
      <c r="AM1448" s="16">
        <f t="shared" si="91"/>
        <v>4.5232876712328771</v>
      </c>
      <c r="AN1448" s="19">
        <v>9.2499999999999999E-2</v>
      </c>
      <c r="AO1448" t="s">
        <v>721</v>
      </c>
      <c r="AP1448" t="s">
        <v>722</v>
      </c>
      <c r="AQ1448" s="20">
        <v>46234</v>
      </c>
    </row>
    <row r="1449" spans="1:43" x14ac:dyDescent="0.3">
      <c r="A1449" t="s">
        <v>3255</v>
      </c>
      <c r="B1449" t="s">
        <v>3256</v>
      </c>
      <c r="C1449">
        <v>1</v>
      </c>
      <c r="D1449" t="s">
        <v>255</v>
      </c>
      <c r="E1449" t="s">
        <v>716</v>
      </c>
      <c r="F1449" t="s">
        <v>717</v>
      </c>
      <c r="G1449" t="s">
        <v>213</v>
      </c>
      <c r="H1449" t="s">
        <v>214</v>
      </c>
      <c r="I1449" t="s">
        <v>724</v>
      </c>
      <c r="J1449" t="s">
        <v>725</v>
      </c>
      <c r="K1449" t="s">
        <v>726</v>
      </c>
      <c r="L1449" t="s">
        <v>719</v>
      </c>
      <c r="M1449" t="s">
        <v>720</v>
      </c>
      <c r="N1449">
        <v>1</v>
      </c>
      <c r="O1449">
        <v>1</v>
      </c>
      <c r="P1449">
        <v>1</v>
      </c>
      <c r="Q1449">
        <v>1</v>
      </c>
      <c r="R1449">
        <v>1</v>
      </c>
      <c r="S1449">
        <v>1</v>
      </c>
      <c r="T1449">
        <v>0</v>
      </c>
      <c r="U1449">
        <v>0</v>
      </c>
      <c r="V1449">
        <v>0</v>
      </c>
      <c r="W1449" s="1">
        <v>227194.89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227194.89</v>
      </c>
      <c r="AF1449" s="17">
        <v>45926</v>
      </c>
      <c r="AG1449" s="17">
        <v>47577</v>
      </c>
      <c r="AH1449" s="1">
        <v>227194.89</v>
      </c>
      <c r="AI1449" s="16">
        <f t="shared" si="88"/>
        <v>3.6794520547945204</v>
      </c>
      <c r="AJ1449" s="16">
        <f t="shared" si="90"/>
        <v>4.5232876712328771</v>
      </c>
      <c r="AK1449" s="19">
        <v>9.2499999999999999E-2</v>
      </c>
      <c r="AL1449" s="16">
        <f t="shared" si="89"/>
        <v>3.6794520547945204</v>
      </c>
      <c r="AM1449" s="16">
        <f t="shared" si="91"/>
        <v>4.5232876712328771</v>
      </c>
      <c r="AN1449" s="19">
        <v>9.2499999999999999E-2</v>
      </c>
      <c r="AO1449" t="s">
        <v>721</v>
      </c>
      <c r="AP1449" t="s">
        <v>722</v>
      </c>
      <c r="AQ1449" s="20">
        <v>46234</v>
      </c>
    </row>
    <row r="1450" spans="1:43" x14ac:dyDescent="0.3">
      <c r="A1450" t="s">
        <v>3257</v>
      </c>
      <c r="B1450" t="s">
        <v>3258</v>
      </c>
      <c r="C1450">
        <v>1</v>
      </c>
      <c r="D1450" t="s">
        <v>255</v>
      </c>
      <c r="E1450" t="s">
        <v>716</v>
      </c>
      <c r="F1450" t="s">
        <v>717</v>
      </c>
      <c r="G1450" t="s">
        <v>213</v>
      </c>
      <c r="H1450" t="s">
        <v>214</v>
      </c>
      <c r="I1450" t="s">
        <v>724</v>
      </c>
      <c r="J1450" t="s">
        <v>725</v>
      </c>
      <c r="K1450" t="s">
        <v>726</v>
      </c>
      <c r="L1450" t="s">
        <v>719</v>
      </c>
      <c r="M1450" t="s">
        <v>720</v>
      </c>
      <c r="N1450">
        <v>1</v>
      </c>
      <c r="O1450">
        <v>1</v>
      </c>
      <c r="P1450">
        <v>1</v>
      </c>
      <c r="Q1450">
        <v>1</v>
      </c>
      <c r="R1450">
        <v>1</v>
      </c>
      <c r="S1450">
        <v>1</v>
      </c>
      <c r="T1450">
        <v>0</v>
      </c>
      <c r="U1450">
        <v>0</v>
      </c>
      <c r="V1450">
        <v>0</v>
      </c>
      <c r="W1450" s="1">
        <v>120121.14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120121.14</v>
      </c>
      <c r="AF1450" s="17">
        <v>45926</v>
      </c>
      <c r="AG1450" s="17">
        <v>47577</v>
      </c>
      <c r="AH1450" s="1">
        <v>120121.14</v>
      </c>
      <c r="AI1450" s="16">
        <f t="shared" si="88"/>
        <v>3.6794520547945204</v>
      </c>
      <c r="AJ1450" s="16">
        <f t="shared" si="90"/>
        <v>4.5232876712328771</v>
      </c>
      <c r="AK1450" s="19">
        <v>9.2499999999999999E-2</v>
      </c>
      <c r="AL1450" s="16">
        <f t="shared" si="89"/>
        <v>3.6794520547945204</v>
      </c>
      <c r="AM1450" s="16">
        <f t="shared" si="91"/>
        <v>4.5232876712328771</v>
      </c>
      <c r="AN1450" s="19">
        <v>9.2499999999999999E-2</v>
      </c>
      <c r="AO1450" t="s">
        <v>721</v>
      </c>
      <c r="AP1450" t="s">
        <v>722</v>
      </c>
      <c r="AQ1450" s="20">
        <v>46234</v>
      </c>
    </row>
    <row r="1451" spans="1:43" x14ac:dyDescent="0.3">
      <c r="A1451" t="s">
        <v>3259</v>
      </c>
      <c r="B1451" t="s">
        <v>3260</v>
      </c>
      <c r="C1451">
        <v>1</v>
      </c>
      <c r="D1451" t="s">
        <v>255</v>
      </c>
      <c r="E1451" t="s">
        <v>716</v>
      </c>
      <c r="F1451" t="s">
        <v>717</v>
      </c>
      <c r="G1451" t="s">
        <v>213</v>
      </c>
      <c r="H1451" t="s">
        <v>214</v>
      </c>
      <c r="I1451" t="s">
        <v>724</v>
      </c>
      <c r="J1451" t="s">
        <v>725</v>
      </c>
      <c r="K1451" t="s">
        <v>726</v>
      </c>
      <c r="L1451" t="s">
        <v>719</v>
      </c>
      <c r="M1451" t="s">
        <v>720</v>
      </c>
      <c r="N1451">
        <v>1</v>
      </c>
      <c r="O1451">
        <v>1</v>
      </c>
      <c r="P1451">
        <v>1</v>
      </c>
      <c r="Q1451">
        <v>1</v>
      </c>
      <c r="R1451">
        <v>1</v>
      </c>
      <c r="S1451">
        <v>1</v>
      </c>
      <c r="T1451">
        <v>0</v>
      </c>
      <c r="U1451">
        <v>0</v>
      </c>
      <c r="V1451">
        <v>0</v>
      </c>
      <c r="W1451" s="1">
        <v>209184.39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209184.39</v>
      </c>
      <c r="AF1451" s="17">
        <v>45926</v>
      </c>
      <c r="AG1451" s="17">
        <v>47577</v>
      </c>
      <c r="AH1451" s="1">
        <v>209184.39</v>
      </c>
      <c r="AI1451" s="16">
        <f t="shared" si="88"/>
        <v>3.6794520547945204</v>
      </c>
      <c r="AJ1451" s="16">
        <f t="shared" si="90"/>
        <v>4.5232876712328771</v>
      </c>
      <c r="AK1451" s="19">
        <v>9.2499999999999999E-2</v>
      </c>
      <c r="AL1451" s="16">
        <f t="shared" si="89"/>
        <v>3.6794520547945204</v>
      </c>
      <c r="AM1451" s="16">
        <f t="shared" si="91"/>
        <v>4.5232876712328771</v>
      </c>
      <c r="AN1451" s="19">
        <v>9.2499999999999999E-2</v>
      </c>
      <c r="AO1451" t="s">
        <v>721</v>
      </c>
      <c r="AP1451" t="s">
        <v>722</v>
      </c>
      <c r="AQ1451" s="20">
        <v>46234</v>
      </c>
    </row>
    <row r="1452" spans="1:43" x14ac:dyDescent="0.3">
      <c r="A1452" t="s">
        <v>3261</v>
      </c>
      <c r="B1452" t="s">
        <v>3262</v>
      </c>
      <c r="C1452">
        <v>1</v>
      </c>
      <c r="D1452" t="s">
        <v>255</v>
      </c>
      <c r="E1452" t="s">
        <v>716</v>
      </c>
      <c r="F1452" t="s">
        <v>717</v>
      </c>
      <c r="G1452" t="s">
        <v>213</v>
      </c>
      <c r="H1452" t="s">
        <v>214</v>
      </c>
      <c r="I1452" t="s">
        <v>724</v>
      </c>
      <c r="J1452" t="s">
        <v>725</v>
      </c>
      <c r="K1452" t="s">
        <v>726</v>
      </c>
      <c r="L1452" t="s">
        <v>719</v>
      </c>
      <c r="M1452" t="s">
        <v>720</v>
      </c>
      <c r="N1452">
        <v>1</v>
      </c>
      <c r="O1452">
        <v>1</v>
      </c>
      <c r="P1452">
        <v>1</v>
      </c>
      <c r="Q1452">
        <v>1</v>
      </c>
      <c r="R1452">
        <v>1</v>
      </c>
      <c r="S1452">
        <v>1</v>
      </c>
      <c r="T1452">
        <v>0</v>
      </c>
      <c r="U1452">
        <v>0</v>
      </c>
      <c r="V1452">
        <v>0</v>
      </c>
      <c r="W1452" s="1">
        <v>1407926.06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1407926.06</v>
      </c>
      <c r="AF1452" s="17">
        <v>45926</v>
      </c>
      <c r="AG1452" s="17">
        <v>47577</v>
      </c>
      <c r="AH1452" s="1">
        <v>1407926.06</v>
      </c>
      <c r="AI1452" s="16">
        <f t="shared" si="88"/>
        <v>3.6794520547945204</v>
      </c>
      <c r="AJ1452" s="16">
        <f t="shared" si="90"/>
        <v>4.5232876712328771</v>
      </c>
      <c r="AK1452" s="19">
        <v>9.2499999999999999E-2</v>
      </c>
      <c r="AL1452" s="16">
        <f t="shared" si="89"/>
        <v>3.6794520547945204</v>
      </c>
      <c r="AM1452" s="16">
        <f t="shared" si="91"/>
        <v>4.5232876712328771</v>
      </c>
      <c r="AN1452" s="19">
        <v>9.2499999999999999E-2</v>
      </c>
      <c r="AO1452" t="s">
        <v>721</v>
      </c>
      <c r="AP1452" t="s">
        <v>722</v>
      </c>
      <c r="AQ1452" s="20">
        <v>46234</v>
      </c>
    </row>
    <row r="1453" spans="1:43" x14ac:dyDescent="0.3">
      <c r="A1453" t="s">
        <v>3263</v>
      </c>
      <c r="B1453" t="s">
        <v>3264</v>
      </c>
      <c r="C1453">
        <v>1</v>
      </c>
      <c r="D1453" t="s">
        <v>255</v>
      </c>
      <c r="E1453" t="s">
        <v>716</v>
      </c>
      <c r="F1453" t="s">
        <v>717</v>
      </c>
      <c r="G1453" t="s">
        <v>213</v>
      </c>
      <c r="H1453" t="s">
        <v>214</v>
      </c>
      <c r="I1453" t="s">
        <v>724</v>
      </c>
      <c r="J1453" t="s">
        <v>725</v>
      </c>
      <c r="K1453" t="s">
        <v>726</v>
      </c>
      <c r="L1453" t="s">
        <v>719</v>
      </c>
      <c r="M1453" t="s">
        <v>720</v>
      </c>
      <c r="N1453">
        <v>1</v>
      </c>
      <c r="O1453">
        <v>1</v>
      </c>
      <c r="P1453">
        <v>1</v>
      </c>
      <c r="Q1453">
        <v>1</v>
      </c>
      <c r="R1453">
        <v>1</v>
      </c>
      <c r="S1453">
        <v>1</v>
      </c>
      <c r="T1453">
        <v>0</v>
      </c>
      <c r="U1453">
        <v>0</v>
      </c>
      <c r="V1453">
        <v>0</v>
      </c>
      <c r="W1453" s="1">
        <v>2298837.59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2298837.59</v>
      </c>
      <c r="AF1453" s="17">
        <v>45926</v>
      </c>
      <c r="AG1453" s="17">
        <v>47577</v>
      </c>
      <c r="AH1453" s="1">
        <v>2298837.59</v>
      </c>
      <c r="AI1453" s="16">
        <f t="shared" si="88"/>
        <v>3.6794520547945204</v>
      </c>
      <c r="AJ1453" s="16">
        <f t="shared" si="90"/>
        <v>4.5232876712328771</v>
      </c>
      <c r="AK1453" s="19">
        <v>9.2499999999999999E-2</v>
      </c>
      <c r="AL1453" s="16">
        <f t="shared" si="89"/>
        <v>3.6794520547945204</v>
      </c>
      <c r="AM1453" s="16">
        <f t="shared" si="91"/>
        <v>4.5232876712328771</v>
      </c>
      <c r="AN1453" s="19">
        <v>9.2499999999999999E-2</v>
      </c>
      <c r="AO1453" t="s">
        <v>721</v>
      </c>
      <c r="AP1453" t="s">
        <v>722</v>
      </c>
      <c r="AQ1453" s="20">
        <v>46234</v>
      </c>
    </row>
    <row r="1454" spans="1:43" x14ac:dyDescent="0.3">
      <c r="A1454" t="s">
        <v>3265</v>
      </c>
      <c r="B1454" t="s">
        <v>3266</v>
      </c>
      <c r="C1454">
        <v>1</v>
      </c>
      <c r="D1454" t="s">
        <v>255</v>
      </c>
      <c r="E1454" t="s">
        <v>716</v>
      </c>
      <c r="F1454" t="s">
        <v>717</v>
      </c>
      <c r="G1454" t="s">
        <v>3267</v>
      </c>
      <c r="H1454" t="s">
        <v>218</v>
      </c>
      <c r="I1454" t="s">
        <v>35</v>
      </c>
      <c r="J1454" t="s">
        <v>718</v>
      </c>
      <c r="K1454" t="s">
        <v>226</v>
      </c>
      <c r="L1454" t="s">
        <v>719</v>
      </c>
      <c r="M1454" t="s">
        <v>720</v>
      </c>
      <c r="N1454">
        <v>1</v>
      </c>
      <c r="O1454">
        <v>1</v>
      </c>
      <c r="P1454">
        <v>1</v>
      </c>
      <c r="Q1454">
        <v>0</v>
      </c>
      <c r="R1454">
        <v>1</v>
      </c>
      <c r="S1454">
        <v>1</v>
      </c>
      <c r="T1454">
        <v>1</v>
      </c>
      <c r="U1454">
        <v>0</v>
      </c>
      <c r="V1454">
        <v>0</v>
      </c>
      <c r="W1454" s="1">
        <v>9274748.9199999999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9274748.9199999999</v>
      </c>
      <c r="AF1454" s="17">
        <v>45926</v>
      </c>
      <c r="AG1454" s="17">
        <v>46895</v>
      </c>
      <c r="AH1454" s="1">
        <v>9274748.9199999999</v>
      </c>
      <c r="AI1454" s="16">
        <f t="shared" si="88"/>
        <v>1.810958904109589</v>
      </c>
      <c r="AJ1454" s="16">
        <f t="shared" si="90"/>
        <v>2.6547945205479451</v>
      </c>
      <c r="AK1454" s="19">
        <v>8.7499999999999994E-2</v>
      </c>
      <c r="AL1454" s="16">
        <f t="shared" si="89"/>
        <v>1.810958904109589</v>
      </c>
      <c r="AM1454" s="16">
        <f t="shared" si="91"/>
        <v>2.6547945205479451</v>
      </c>
      <c r="AN1454" s="19">
        <v>8.7499999999999994E-2</v>
      </c>
      <c r="AO1454" t="s">
        <v>721</v>
      </c>
      <c r="AP1454" t="s">
        <v>722</v>
      </c>
      <c r="AQ1454" s="20">
        <v>46234</v>
      </c>
    </row>
    <row r="1455" spans="1:43" x14ac:dyDescent="0.3">
      <c r="A1455" t="s">
        <v>3268</v>
      </c>
      <c r="B1455" t="s">
        <v>3269</v>
      </c>
      <c r="C1455">
        <v>1</v>
      </c>
      <c r="D1455" t="s">
        <v>255</v>
      </c>
      <c r="E1455" t="s">
        <v>716</v>
      </c>
      <c r="F1455" t="s">
        <v>717</v>
      </c>
      <c r="G1455" t="s">
        <v>213</v>
      </c>
      <c r="H1455" t="s">
        <v>214</v>
      </c>
      <c r="I1455" t="s">
        <v>724</v>
      </c>
      <c r="J1455" t="s">
        <v>725</v>
      </c>
      <c r="K1455" t="s">
        <v>726</v>
      </c>
      <c r="L1455" t="s">
        <v>719</v>
      </c>
      <c r="M1455" t="s">
        <v>720</v>
      </c>
      <c r="N1455">
        <v>1</v>
      </c>
      <c r="O1455">
        <v>1</v>
      </c>
      <c r="P1455">
        <v>1</v>
      </c>
      <c r="Q1455">
        <v>1</v>
      </c>
      <c r="R1455">
        <v>1</v>
      </c>
      <c r="S1455">
        <v>1</v>
      </c>
      <c r="T1455">
        <v>0</v>
      </c>
      <c r="U1455">
        <v>0</v>
      </c>
      <c r="V1455">
        <v>0</v>
      </c>
      <c r="W1455" s="1">
        <v>91581.75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91581.75</v>
      </c>
      <c r="AF1455" s="17">
        <v>45929</v>
      </c>
      <c r="AG1455" s="17">
        <v>47577</v>
      </c>
      <c r="AH1455" s="1">
        <v>91581.75</v>
      </c>
      <c r="AI1455" s="16">
        <f t="shared" si="88"/>
        <v>3.6794520547945204</v>
      </c>
      <c r="AJ1455" s="16">
        <f t="shared" si="90"/>
        <v>4.515068493150685</v>
      </c>
      <c r="AK1455" s="19">
        <v>9.2499999999999999E-2</v>
      </c>
      <c r="AL1455" s="16">
        <f t="shared" si="89"/>
        <v>3.6794520547945204</v>
      </c>
      <c r="AM1455" s="16">
        <f t="shared" si="91"/>
        <v>4.515068493150685</v>
      </c>
      <c r="AN1455" s="19">
        <v>9.2499999999999999E-2</v>
      </c>
      <c r="AO1455" t="s">
        <v>721</v>
      </c>
      <c r="AP1455" t="s">
        <v>722</v>
      </c>
      <c r="AQ1455" s="20">
        <v>46234</v>
      </c>
    </row>
    <row r="1456" spans="1:43" x14ac:dyDescent="0.3">
      <c r="A1456" t="s">
        <v>3270</v>
      </c>
      <c r="B1456" t="s">
        <v>3271</v>
      </c>
      <c r="C1456">
        <v>1</v>
      </c>
      <c r="D1456" t="s">
        <v>255</v>
      </c>
      <c r="E1456" t="s">
        <v>716</v>
      </c>
      <c r="F1456" t="s">
        <v>717</v>
      </c>
      <c r="G1456" t="s">
        <v>222</v>
      </c>
      <c r="H1456" t="s">
        <v>218</v>
      </c>
      <c r="I1456" t="s">
        <v>210</v>
      </c>
      <c r="J1456" t="s">
        <v>718</v>
      </c>
      <c r="K1456" t="s">
        <v>222</v>
      </c>
      <c r="L1456" t="s">
        <v>719</v>
      </c>
      <c r="M1456" t="s">
        <v>720</v>
      </c>
      <c r="N1456">
        <v>1</v>
      </c>
      <c r="O1456">
        <v>1</v>
      </c>
      <c r="P1456">
        <v>1</v>
      </c>
      <c r="Q1456">
        <v>0</v>
      </c>
      <c r="R1456">
        <v>0</v>
      </c>
      <c r="S1456">
        <v>1</v>
      </c>
      <c r="T1456">
        <v>1</v>
      </c>
      <c r="U1456">
        <v>1</v>
      </c>
      <c r="V1456">
        <v>0</v>
      </c>
      <c r="W1456" s="1">
        <v>30000000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30000000</v>
      </c>
      <c r="AF1456" s="17">
        <v>45930</v>
      </c>
      <c r="AG1456" s="17">
        <v>46895</v>
      </c>
      <c r="AH1456" s="1">
        <v>30000000</v>
      </c>
      <c r="AI1456" s="16">
        <f t="shared" si="88"/>
        <v>1.810958904109589</v>
      </c>
      <c r="AJ1456" s="16">
        <f t="shared" si="90"/>
        <v>2.6438356164383561</v>
      </c>
      <c r="AK1456" s="19">
        <v>8.7499999999999994E-2</v>
      </c>
      <c r="AL1456" s="16">
        <f t="shared" si="89"/>
        <v>1.810958904109589</v>
      </c>
      <c r="AM1456" s="16">
        <f t="shared" si="91"/>
        <v>2.6438356164383561</v>
      </c>
      <c r="AN1456" s="19">
        <v>8.7499999999999994E-2</v>
      </c>
      <c r="AO1456" t="s">
        <v>721</v>
      </c>
      <c r="AP1456" t="s">
        <v>722</v>
      </c>
      <c r="AQ1456" s="20">
        <v>46234</v>
      </c>
    </row>
    <row r="1457" spans="1:43" x14ac:dyDescent="0.3">
      <c r="A1457" t="s">
        <v>3272</v>
      </c>
      <c r="B1457" t="s">
        <v>3273</v>
      </c>
      <c r="C1457">
        <v>1</v>
      </c>
      <c r="D1457" t="s">
        <v>255</v>
      </c>
      <c r="E1457" t="s">
        <v>716</v>
      </c>
      <c r="F1457" t="s">
        <v>717</v>
      </c>
      <c r="G1457" t="s">
        <v>222</v>
      </c>
      <c r="H1457" t="s">
        <v>218</v>
      </c>
      <c r="I1457" t="s">
        <v>210</v>
      </c>
      <c r="J1457" t="s">
        <v>718</v>
      </c>
      <c r="K1457" t="s">
        <v>222</v>
      </c>
      <c r="L1457" t="s">
        <v>719</v>
      </c>
      <c r="M1457" t="s">
        <v>720</v>
      </c>
      <c r="N1457">
        <v>1</v>
      </c>
      <c r="O1457">
        <v>1</v>
      </c>
      <c r="P1457">
        <v>1</v>
      </c>
      <c r="Q1457">
        <v>0</v>
      </c>
      <c r="R1457">
        <v>0</v>
      </c>
      <c r="S1457">
        <v>1</v>
      </c>
      <c r="T1457">
        <v>1</v>
      </c>
      <c r="U1457">
        <v>1</v>
      </c>
      <c r="V1457">
        <v>0</v>
      </c>
      <c r="W1457" s="1">
        <v>20000000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20000000</v>
      </c>
      <c r="AF1457" s="17">
        <v>45799</v>
      </c>
      <c r="AG1457" s="17">
        <v>46895</v>
      </c>
      <c r="AH1457" s="1">
        <v>20000000</v>
      </c>
      <c r="AI1457" s="16">
        <f t="shared" si="88"/>
        <v>1.810958904109589</v>
      </c>
      <c r="AJ1457" s="16">
        <f t="shared" si="90"/>
        <v>3.0027397260273974</v>
      </c>
      <c r="AK1457" s="19">
        <v>8.7499999999999994E-2</v>
      </c>
      <c r="AL1457" s="16">
        <f t="shared" si="89"/>
        <v>1.810958904109589</v>
      </c>
      <c r="AM1457" s="16">
        <f t="shared" si="91"/>
        <v>3.0027397260273974</v>
      </c>
      <c r="AN1457" s="19">
        <v>8.7499999999999994E-2</v>
      </c>
      <c r="AO1457" t="s">
        <v>721</v>
      </c>
      <c r="AP1457" t="s">
        <v>722</v>
      </c>
      <c r="AQ1457" s="20">
        <v>46234</v>
      </c>
    </row>
    <row r="1458" spans="1:43" x14ac:dyDescent="0.3">
      <c r="A1458" t="s">
        <v>3274</v>
      </c>
      <c r="B1458" t="s">
        <v>3275</v>
      </c>
      <c r="C1458">
        <v>1</v>
      </c>
      <c r="D1458" t="s">
        <v>255</v>
      </c>
      <c r="E1458" t="s">
        <v>716</v>
      </c>
      <c r="F1458" t="s">
        <v>717</v>
      </c>
      <c r="G1458" t="s">
        <v>213</v>
      </c>
      <c r="H1458" t="s">
        <v>214</v>
      </c>
      <c r="I1458" t="s">
        <v>724</v>
      </c>
      <c r="J1458" t="s">
        <v>725</v>
      </c>
      <c r="K1458" t="s">
        <v>726</v>
      </c>
      <c r="L1458" t="s">
        <v>719</v>
      </c>
      <c r="M1458" t="s">
        <v>720</v>
      </c>
      <c r="N1458">
        <v>1</v>
      </c>
      <c r="O1458">
        <v>1</v>
      </c>
      <c r="P1458">
        <v>1</v>
      </c>
      <c r="Q1458">
        <v>1</v>
      </c>
      <c r="R1458">
        <v>1</v>
      </c>
      <c r="S1458">
        <v>1</v>
      </c>
      <c r="T1458">
        <v>0</v>
      </c>
      <c r="U1458">
        <v>0</v>
      </c>
      <c r="V1458">
        <v>0</v>
      </c>
      <c r="W1458" s="1">
        <v>2024870.62</v>
      </c>
      <c r="X1458" s="1">
        <v>0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2024870.62</v>
      </c>
      <c r="AF1458" s="17">
        <v>45937</v>
      </c>
      <c r="AG1458" s="17">
        <v>47033</v>
      </c>
      <c r="AH1458" s="1">
        <v>2024870.62</v>
      </c>
      <c r="AI1458" s="16">
        <f t="shared" si="88"/>
        <v>2.1890410958904107</v>
      </c>
      <c r="AJ1458" s="16">
        <f t="shared" si="90"/>
        <v>3.0027397260273974</v>
      </c>
      <c r="AK1458" s="19">
        <v>8.7499999999999994E-2</v>
      </c>
      <c r="AL1458" s="16">
        <f t="shared" si="89"/>
        <v>2.1890410958904107</v>
      </c>
      <c r="AM1458" s="16">
        <f t="shared" si="91"/>
        <v>3.0027397260273974</v>
      </c>
      <c r="AN1458" s="19">
        <v>8.7499999999999994E-2</v>
      </c>
      <c r="AO1458" t="s">
        <v>721</v>
      </c>
      <c r="AP1458" t="s">
        <v>722</v>
      </c>
      <c r="AQ1458" s="20">
        <v>46234</v>
      </c>
    </row>
    <row r="1459" spans="1:43" x14ac:dyDescent="0.3">
      <c r="A1459" t="s">
        <v>3276</v>
      </c>
      <c r="B1459" t="s">
        <v>3277</v>
      </c>
      <c r="C1459">
        <v>1</v>
      </c>
      <c r="D1459" t="s">
        <v>255</v>
      </c>
      <c r="E1459" t="s">
        <v>716</v>
      </c>
      <c r="F1459" t="s">
        <v>717</v>
      </c>
      <c r="G1459" t="s">
        <v>213</v>
      </c>
      <c r="H1459" t="s">
        <v>214</v>
      </c>
      <c r="I1459" t="s">
        <v>724</v>
      </c>
      <c r="J1459" t="s">
        <v>725</v>
      </c>
      <c r="K1459" t="s">
        <v>726</v>
      </c>
      <c r="L1459" t="s">
        <v>719</v>
      </c>
      <c r="M1459" t="s">
        <v>720</v>
      </c>
      <c r="N1459">
        <v>1</v>
      </c>
      <c r="O1459">
        <v>1</v>
      </c>
      <c r="P1459">
        <v>1</v>
      </c>
      <c r="Q1459">
        <v>1</v>
      </c>
      <c r="R1459">
        <v>1</v>
      </c>
      <c r="S1459">
        <v>1</v>
      </c>
      <c r="T1459">
        <v>0</v>
      </c>
      <c r="U1459">
        <v>0</v>
      </c>
      <c r="V1459">
        <v>0</v>
      </c>
      <c r="W1459" s="1">
        <v>3000000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3000000</v>
      </c>
      <c r="AF1459" s="17">
        <v>45751</v>
      </c>
      <c r="AG1459" s="17">
        <v>46847</v>
      </c>
      <c r="AH1459" s="1">
        <v>3000000</v>
      </c>
      <c r="AI1459" s="16">
        <f t="shared" si="88"/>
        <v>1.6794520547945206</v>
      </c>
      <c r="AJ1459" s="16">
        <f t="shared" si="90"/>
        <v>3.0027397260273974</v>
      </c>
      <c r="AK1459" s="19">
        <v>8.7499999999999994E-2</v>
      </c>
      <c r="AL1459" s="16">
        <f t="shared" si="89"/>
        <v>1.6794520547945206</v>
      </c>
      <c r="AM1459" s="16">
        <f t="shared" si="91"/>
        <v>3.0027397260273974</v>
      </c>
      <c r="AN1459" s="19">
        <v>8.7499999999999994E-2</v>
      </c>
      <c r="AO1459" t="s">
        <v>721</v>
      </c>
      <c r="AP1459" t="s">
        <v>722</v>
      </c>
      <c r="AQ1459" s="20">
        <v>46234</v>
      </c>
    </row>
    <row r="1460" spans="1:43" x14ac:dyDescent="0.3">
      <c r="A1460" t="s">
        <v>3278</v>
      </c>
      <c r="B1460" t="s">
        <v>3279</v>
      </c>
      <c r="C1460">
        <v>1</v>
      </c>
      <c r="D1460" t="s">
        <v>255</v>
      </c>
      <c r="E1460" t="s">
        <v>716</v>
      </c>
      <c r="F1460" t="s">
        <v>717</v>
      </c>
      <c r="G1460" t="s">
        <v>213</v>
      </c>
      <c r="H1460" t="s">
        <v>214</v>
      </c>
      <c r="I1460" t="s">
        <v>724</v>
      </c>
      <c r="J1460" t="s">
        <v>725</v>
      </c>
      <c r="K1460" t="s">
        <v>726</v>
      </c>
      <c r="L1460" t="s">
        <v>719</v>
      </c>
      <c r="M1460" t="s">
        <v>720</v>
      </c>
      <c r="N1460">
        <v>1</v>
      </c>
      <c r="O1460">
        <v>1</v>
      </c>
      <c r="P1460">
        <v>1</v>
      </c>
      <c r="Q1460">
        <v>1</v>
      </c>
      <c r="R1460">
        <v>1</v>
      </c>
      <c r="S1460">
        <v>1</v>
      </c>
      <c r="T1460">
        <v>0</v>
      </c>
      <c r="U1460">
        <v>0</v>
      </c>
      <c r="V1460">
        <v>0</v>
      </c>
      <c r="W1460" s="1">
        <v>1500000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1500000</v>
      </c>
      <c r="AF1460" s="17">
        <v>45799</v>
      </c>
      <c r="AG1460" s="17">
        <v>47625</v>
      </c>
      <c r="AH1460" s="1">
        <v>1500000</v>
      </c>
      <c r="AI1460" s="16">
        <f t="shared" si="88"/>
        <v>3.8109589041095893</v>
      </c>
      <c r="AJ1460" s="16">
        <f t="shared" si="90"/>
        <v>5.0027397260273974</v>
      </c>
      <c r="AK1460" s="19">
        <v>9.2499999999999999E-2</v>
      </c>
      <c r="AL1460" s="16">
        <f t="shared" si="89"/>
        <v>3.8109589041095893</v>
      </c>
      <c r="AM1460" s="16">
        <f t="shared" si="91"/>
        <v>5.0027397260273974</v>
      </c>
      <c r="AN1460" s="19">
        <v>9.2499999999999999E-2</v>
      </c>
      <c r="AO1460" t="s">
        <v>721</v>
      </c>
      <c r="AP1460" t="s">
        <v>722</v>
      </c>
      <c r="AQ1460" s="20">
        <v>46234</v>
      </c>
    </row>
    <row r="1461" spans="1:43" x14ac:dyDescent="0.3">
      <c r="A1461" t="s">
        <v>3280</v>
      </c>
      <c r="B1461" t="s">
        <v>3281</v>
      </c>
      <c r="C1461">
        <v>1</v>
      </c>
      <c r="D1461" t="s">
        <v>255</v>
      </c>
      <c r="E1461" t="s">
        <v>716</v>
      </c>
      <c r="F1461" t="s">
        <v>717</v>
      </c>
      <c r="G1461" t="s">
        <v>213</v>
      </c>
      <c r="H1461" t="s">
        <v>214</v>
      </c>
      <c r="I1461" t="s">
        <v>724</v>
      </c>
      <c r="J1461" t="s">
        <v>725</v>
      </c>
      <c r="K1461" t="s">
        <v>726</v>
      </c>
      <c r="L1461" t="s">
        <v>719</v>
      </c>
      <c r="M1461" t="s">
        <v>720</v>
      </c>
      <c r="N1461">
        <v>1</v>
      </c>
      <c r="O1461">
        <v>1</v>
      </c>
      <c r="P1461">
        <v>1</v>
      </c>
      <c r="Q1461">
        <v>1</v>
      </c>
      <c r="R1461">
        <v>1</v>
      </c>
      <c r="S1461">
        <v>1</v>
      </c>
      <c r="T1461">
        <v>0</v>
      </c>
      <c r="U1461">
        <v>0</v>
      </c>
      <c r="V1461">
        <v>0</v>
      </c>
      <c r="W1461" s="1">
        <v>500000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500000</v>
      </c>
      <c r="AF1461" s="17">
        <v>45799</v>
      </c>
      <c r="AG1461" s="17">
        <v>47625</v>
      </c>
      <c r="AH1461" s="1">
        <v>500000</v>
      </c>
      <c r="AI1461" s="16">
        <f t="shared" si="88"/>
        <v>3.8109589041095893</v>
      </c>
      <c r="AJ1461" s="16">
        <f t="shared" si="90"/>
        <v>5.0027397260273974</v>
      </c>
      <c r="AK1461" s="19">
        <v>9.2499999999999999E-2</v>
      </c>
      <c r="AL1461" s="16">
        <f t="shared" si="89"/>
        <v>3.8109589041095893</v>
      </c>
      <c r="AM1461" s="16">
        <f t="shared" si="91"/>
        <v>5.0027397260273974</v>
      </c>
      <c r="AN1461" s="19">
        <v>9.2499999999999999E-2</v>
      </c>
      <c r="AO1461" t="s">
        <v>721</v>
      </c>
      <c r="AP1461" t="s">
        <v>722</v>
      </c>
      <c r="AQ1461" s="20">
        <v>46234</v>
      </c>
    </row>
    <row r="1462" spans="1:43" x14ac:dyDescent="0.3">
      <c r="A1462" t="s">
        <v>3282</v>
      </c>
      <c r="B1462" t="s">
        <v>3283</v>
      </c>
      <c r="C1462">
        <v>1</v>
      </c>
      <c r="D1462" t="s">
        <v>255</v>
      </c>
      <c r="E1462" t="s">
        <v>716</v>
      </c>
      <c r="F1462" t="s">
        <v>717</v>
      </c>
      <c r="G1462" t="s">
        <v>213</v>
      </c>
      <c r="H1462" t="s">
        <v>214</v>
      </c>
      <c r="I1462" t="s">
        <v>724</v>
      </c>
      <c r="J1462" t="s">
        <v>725</v>
      </c>
      <c r="K1462" t="s">
        <v>726</v>
      </c>
      <c r="L1462" t="s">
        <v>719</v>
      </c>
      <c r="M1462" t="s">
        <v>720</v>
      </c>
      <c r="N1462">
        <v>1</v>
      </c>
      <c r="O1462">
        <v>1</v>
      </c>
      <c r="P1462">
        <v>1</v>
      </c>
      <c r="Q1462">
        <v>1</v>
      </c>
      <c r="R1462">
        <v>1</v>
      </c>
      <c r="S1462">
        <v>1</v>
      </c>
      <c r="T1462">
        <v>0</v>
      </c>
      <c r="U1462">
        <v>0</v>
      </c>
      <c r="V1462">
        <v>0</v>
      </c>
      <c r="W1462" s="1">
        <v>500000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500000</v>
      </c>
      <c r="AF1462" s="17">
        <v>45751</v>
      </c>
      <c r="AG1462" s="17">
        <v>46847</v>
      </c>
      <c r="AH1462" s="1">
        <v>500000</v>
      </c>
      <c r="AI1462" s="16">
        <f t="shared" si="88"/>
        <v>1.6794520547945206</v>
      </c>
      <c r="AJ1462" s="16">
        <f t="shared" si="90"/>
        <v>3.0027397260273974</v>
      </c>
      <c r="AK1462" s="19">
        <v>8.7499999999999994E-2</v>
      </c>
      <c r="AL1462" s="16">
        <f t="shared" si="89"/>
        <v>1.6794520547945206</v>
      </c>
      <c r="AM1462" s="16">
        <f t="shared" si="91"/>
        <v>3.0027397260273974</v>
      </c>
      <c r="AN1462" s="19">
        <v>8.7499999999999994E-2</v>
      </c>
      <c r="AO1462" t="s">
        <v>721</v>
      </c>
      <c r="AP1462" t="s">
        <v>722</v>
      </c>
      <c r="AQ1462" s="20">
        <v>46234</v>
      </c>
    </row>
    <row r="1463" spans="1:43" x14ac:dyDescent="0.3">
      <c r="A1463" t="s">
        <v>3284</v>
      </c>
      <c r="B1463" t="s">
        <v>3285</v>
      </c>
      <c r="C1463">
        <v>1</v>
      </c>
      <c r="D1463" t="s">
        <v>255</v>
      </c>
      <c r="E1463" t="s">
        <v>716</v>
      </c>
      <c r="F1463" t="s">
        <v>717</v>
      </c>
      <c r="G1463" t="s">
        <v>213</v>
      </c>
      <c r="H1463" t="s">
        <v>214</v>
      </c>
      <c r="I1463" t="s">
        <v>724</v>
      </c>
      <c r="J1463" t="s">
        <v>725</v>
      </c>
      <c r="K1463" t="s">
        <v>726</v>
      </c>
      <c r="L1463" t="s">
        <v>719</v>
      </c>
      <c r="M1463" t="s">
        <v>720</v>
      </c>
      <c r="N1463">
        <v>1</v>
      </c>
      <c r="O1463">
        <v>1</v>
      </c>
      <c r="P1463">
        <v>1</v>
      </c>
      <c r="Q1463">
        <v>1</v>
      </c>
      <c r="R1463">
        <v>1</v>
      </c>
      <c r="S1463">
        <v>1</v>
      </c>
      <c r="T1463">
        <v>0</v>
      </c>
      <c r="U1463">
        <v>0</v>
      </c>
      <c r="V1463">
        <v>0</v>
      </c>
      <c r="W1463" s="1">
        <v>1000000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1000000</v>
      </c>
      <c r="AF1463" s="17">
        <v>45799</v>
      </c>
      <c r="AG1463" s="17">
        <v>47625</v>
      </c>
      <c r="AH1463" s="1">
        <v>1000000</v>
      </c>
      <c r="AI1463" s="16">
        <f t="shared" si="88"/>
        <v>3.8109589041095893</v>
      </c>
      <c r="AJ1463" s="16">
        <f t="shared" si="90"/>
        <v>5.0027397260273974</v>
      </c>
      <c r="AK1463" s="19">
        <v>9.2499999999999999E-2</v>
      </c>
      <c r="AL1463" s="16">
        <f t="shared" si="89"/>
        <v>3.8109589041095893</v>
      </c>
      <c r="AM1463" s="16">
        <f t="shared" si="91"/>
        <v>5.0027397260273974</v>
      </c>
      <c r="AN1463" s="19">
        <v>9.2499999999999999E-2</v>
      </c>
      <c r="AO1463" t="s">
        <v>721</v>
      </c>
      <c r="AP1463" t="s">
        <v>722</v>
      </c>
      <c r="AQ1463" s="20">
        <v>46234</v>
      </c>
    </row>
    <row r="1464" spans="1:43" x14ac:dyDescent="0.3">
      <c r="A1464" t="s">
        <v>3286</v>
      </c>
      <c r="B1464" t="s">
        <v>3287</v>
      </c>
      <c r="C1464">
        <v>1</v>
      </c>
      <c r="D1464" t="s">
        <v>255</v>
      </c>
      <c r="E1464" t="s">
        <v>716</v>
      </c>
      <c r="F1464" t="s">
        <v>717</v>
      </c>
      <c r="G1464" t="s">
        <v>213</v>
      </c>
      <c r="H1464" t="s">
        <v>214</v>
      </c>
      <c r="I1464" t="s">
        <v>724</v>
      </c>
      <c r="J1464" t="s">
        <v>725</v>
      </c>
      <c r="K1464" t="s">
        <v>726</v>
      </c>
      <c r="L1464" t="s">
        <v>719</v>
      </c>
      <c r="M1464" t="s">
        <v>720</v>
      </c>
      <c r="N1464">
        <v>1</v>
      </c>
      <c r="O1464">
        <v>1</v>
      </c>
      <c r="P1464">
        <v>1</v>
      </c>
      <c r="Q1464">
        <v>1</v>
      </c>
      <c r="R1464">
        <v>1</v>
      </c>
      <c r="S1464">
        <v>1</v>
      </c>
      <c r="T1464">
        <v>0</v>
      </c>
      <c r="U1464">
        <v>0</v>
      </c>
      <c r="V1464">
        <v>0</v>
      </c>
      <c r="W1464" s="1">
        <v>234000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234000</v>
      </c>
      <c r="AF1464" s="17">
        <v>45751</v>
      </c>
      <c r="AG1464" s="17">
        <v>46847</v>
      </c>
      <c r="AH1464" s="1">
        <v>234000</v>
      </c>
      <c r="AI1464" s="16">
        <f t="shared" si="88"/>
        <v>1.6794520547945206</v>
      </c>
      <c r="AJ1464" s="16">
        <f t="shared" si="90"/>
        <v>3.0027397260273974</v>
      </c>
      <c r="AK1464" s="19">
        <v>8.7499999999999994E-2</v>
      </c>
      <c r="AL1464" s="16">
        <f t="shared" si="89"/>
        <v>1.6794520547945206</v>
      </c>
      <c r="AM1464" s="16">
        <f t="shared" si="91"/>
        <v>3.0027397260273974</v>
      </c>
      <c r="AN1464" s="19">
        <v>8.7499999999999994E-2</v>
      </c>
      <c r="AO1464" t="s">
        <v>721</v>
      </c>
      <c r="AP1464" t="s">
        <v>722</v>
      </c>
      <c r="AQ1464" s="20">
        <v>46234</v>
      </c>
    </row>
    <row r="1465" spans="1:43" x14ac:dyDescent="0.3">
      <c r="A1465" t="s">
        <v>3288</v>
      </c>
      <c r="B1465" t="s">
        <v>3289</v>
      </c>
      <c r="C1465">
        <v>1</v>
      </c>
      <c r="D1465" t="s">
        <v>255</v>
      </c>
      <c r="E1465" t="s">
        <v>716</v>
      </c>
      <c r="F1465" t="s">
        <v>717</v>
      </c>
      <c r="G1465" t="s">
        <v>203</v>
      </c>
      <c r="H1465" t="s">
        <v>218</v>
      </c>
      <c r="I1465" t="s">
        <v>210</v>
      </c>
      <c r="J1465" t="s">
        <v>718</v>
      </c>
      <c r="K1465" t="s">
        <v>755</v>
      </c>
      <c r="L1465" t="s">
        <v>719</v>
      </c>
      <c r="M1465" t="s">
        <v>720</v>
      </c>
      <c r="N1465">
        <v>1</v>
      </c>
      <c r="O1465">
        <v>1</v>
      </c>
      <c r="P1465">
        <v>1</v>
      </c>
      <c r="Q1465">
        <v>0</v>
      </c>
      <c r="R1465">
        <v>0</v>
      </c>
      <c r="S1465">
        <v>1</v>
      </c>
      <c r="T1465">
        <v>1</v>
      </c>
      <c r="U1465">
        <v>1</v>
      </c>
      <c r="V1465">
        <v>0</v>
      </c>
      <c r="W1465" s="1">
        <v>100000000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100000000</v>
      </c>
      <c r="AF1465" s="17">
        <v>45799</v>
      </c>
      <c r="AG1465" s="17">
        <v>47625</v>
      </c>
      <c r="AH1465" s="1">
        <v>100000000</v>
      </c>
      <c r="AI1465" s="16">
        <f t="shared" si="88"/>
        <v>3.8109589041095893</v>
      </c>
      <c r="AJ1465" s="16">
        <f t="shared" si="90"/>
        <v>5.0027397260273974</v>
      </c>
      <c r="AK1465" s="19">
        <v>9.2499999999999999E-2</v>
      </c>
      <c r="AL1465" s="16">
        <f t="shared" si="89"/>
        <v>3.8109589041095893</v>
      </c>
      <c r="AM1465" s="16">
        <f t="shared" si="91"/>
        <v>5.0027397260273974</v>
      </c>
      <c r="AN1465" s="19">
        <v>9.2499999999999999E-2</v>
      </c>
      <c r="AO1465" t="s">
        <v>721</v>
      </c>
      <c r="AP1465" t="s">
        <v>722</v>
      </c>
      <c r="AQ1465" s="20">
        <v>46234</v>
      </c>
    </row>
    <row r="1466" spans="1:43" x14ac:dyDescent="0.3">
      <c r="A1466" t="s">
        <v>3290</v>
      </c>
      <c r="B1466" t="s">
        <v>3291</v>
      </c>
      <c r="C1466">
        <v>1</v>
      </c>
      <c r="D1466" t="s">
        <v>255</v>
      </c>
      <c r="E1466" t="s">
        <v>716</v>
      </c>
      <c r="F1466" t="s">
        <v>717</v>
      </c>
      <c r="G1466" t="s">
        <v>203</v>
      </c>
      <c r="H1466" t="s">
        <v>218</v>
      </c>
      <c r="I1466" t="s">
        <v>210</v>
      </c>
      <c r="J1466" t="s">
        <v>718</v>
      </c>
      <c r="K1466" t="s">
        <v>755</v>
      </c>
      <c r="L1466" t="s">
        <v>719</v>
      </c>
      <c r="M1466" t="s">
        <v>720</v>
      </c>
      <c r="N1466">
        <v>1</v>
      </c>
      <c r="O1466">
        <v>1</v>
      </c>
      <c r="P1466">
        <v>1</v>
      </c>
      <c r="Q1466">
        <v>0</v>
      </c>
      <c r="R1466">
        <v>0</v>
      </c>
      <c r="S1466">
        <v>1</v>
      </c>
      <c r="T1466">
        <v>1</v>
      </c>
      <c r="U1466">
        <v>1</v>
      </c>
      <c r="V1466">
        <v>0</v>
      </c>
      <c r="W1466" s="1">
        <v>100000000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100000000</v>
      </c>
      <c r="AF1466" s="17">
        <v>45883</v>
      </c>
      <c r="AG1466" s="17">
        <v>49535</v>
      </c>
      <c r="AH1466" s="1">
        <v>100000000</v>
      </c>
      <c r="AI1466" s="16">
        <f t="shared" si="88"/>
        <v>9.043835616438356</v>
      </c>
      <c r="AJ1466" s="16">
        <f t="shared" si="90"/>
        <v>10.005479452054795</v>
      </c>
      <c r="AK1466" s="19">
        <v>0.1</v>
      </c>
      <c r="AL1466" s="16">
        <f t="shared" si="89"/>
        <v>9.043835616438356</v>
      </c>
      <c r="AM1466" s="16">
        <f t="shared" si="91"/>
        <v>10.005479452054795</v>
      </c>
      <c r="AN1466" s="19">
        <v>0.1</v>
      </c>
      <c r="AO1466" t="s">
        <v>721</v>
      </c>
      <c r="AP1466" t="s">
        <v>722</v>
      </c>
      <c r="AQ1466" s="20">
        <v>46234</v>
      </c>
    </row>
    <row r="1467" spans="1:43" x14ac:dyDescent="0.3">
      <c r="A1467" t="s">
        <v>3292</v>
      </c>
      <c r="B1467" t="s">
        <v>3293</v>
      </c>
      <c r="C1467">
        <v>1</v>
      </c>
      <c r="D1467" t="s">
        <v>255</v>
      </c>
      <c r="E1467" t="s">
        <v>716</v>
      </c>
      <c r="F1467" t="s">
        <v>717</v>
      </c>
      <c r="G1467" t="s">
        <v>213</v>
      </c>
      <c r="H1467" t="s">
        <v>214</v>
      </c>
      <c r="I1467" t="s">
        <v>724</v>
      </c>
      <c r="J1467" t="s">
        <v>725</v>
      </c>
      <c r="K1467" t="s">
        <v>726</v>
      </c>
      <c r="L1467" t="s">
        <v>719</v>
      </c>
      <c r="M1467" t="s">
        <v>720</v>
      </c>
      <c r="N1467">
        <v>1</v>
      </c>
      <c r="O1467">
        <v>1</v>
      </c>
      <c r="P1467">
        <v>1</v>
      </c>
      <c r="Q1467">
        <v>1</v>
      </c>
      <c r="R1467">
        <v>1</v>
      </c>
      <c r="S1467">
        <v>1</v>
      </c>
      <c r="T1467">
        <v>0</v>
      </c>
      <c r="U1467">
        <v>0</v>
      </c>
      <c r="V1467">
        <v>0</v>
      </c>
      <c r="W1467" s="1">
        <v>21000000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21000000</v>
      </c>
      <c r="AF1467" s="17">
        <v>45945</v>
      </c>
      <c r="AG1467" s="17">
        <v>47041</v>
      </c>
      <c r="AH1467" s="1">
        <v>21000000</v>
      </c>
      <c r="AI1467" s="16">
        <f t="shared" si="88"/>
        <v>2.2109589041095892</v>
      </c>
      <c r="AJ1467" s="16">
        <f t="shared" si="90"/>
        <v>3.0027397260273974</v>
      </c>
      <c r="AK1467" s="19">
        <v>8.7499999999999994E-2</v>
      </c>
      <c r="AL1467" s="16">
        <f t="shared" si="89"/>
        <v>2.2109589041095892</v>
      </c>
      <c r="AM1467" s="16">
        <f t="shared" si="91"/>
        <v>3.0027397260273974</v>
      </c>
      <c r="AN1467" s="19">
        <v>8.7499999999999994E-2</v>
      </c>
      <c r="AO1467" t="s">
        <v>721</v>
      </c>
      <c r="AP1467" t="s">
        <v>722</v>
      </c>
      <c r="AQ1467" s="20">
        <v>46234</v>
      </c>
    </row>
    <row r="1468" spans="1:43" x14ac:dyDescent="0.3">
      <c r="A1468" t="s">
        <v>3294</v>
      </c>
      <c r="B1468" t="s">
        <v>3295</v>
      </c>
      <c r="C1468">
        <v>1</v>
      </c>
      <c r="D1468" t="s">
        <v>255</v>
      </c>
      <c r="E1468" t="s">
        <v>716</v>
      </c>
      <c r="F1468" t="s">
        <v>717</v>
      </c>
      <c r="G1468" t="s">
        <v>213</v>
      </c>
      <c r="H1468" t="s">
        <v>214</v>
      </c>
      <c r="I1468" t="s">
        <v>724</v>
      </c>
      <c r="J1468" t="s">
        <v>725</v>
      </c>
      <c r="K1468" t="s">
        <v>726</v>
      </c>
      <c r="L1468" t="s">
        <v>719</v>
      </c>
      <c r="M1468" t="s">
        <v>720</v>
      </c>
      <c r="N1468">
        <v>1</v>
      </c>
      <c r="O1468">
        <v>1</v>
      </c>
      <c r="P1468">
        <v>1</v>
      </c>
      <c r="Q1468">
        <v>1</v>
      </c>
      <c r="R1468">
        <v>1</v>
      </c>
      <c r="S1468">
        <v>1</v>
      </c>
      <c r="T1468">
        <v>0</v>
      </c>
      <c r="U1468">
        <v>0</v>
      </c>
      <c r="V1468">
        <v>0</v>
      </c>
      <c r="W1468" s="1">
        <v>750966.51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0</v>
      </c>
      <c r="AE1468" s="1">
        <v>750966.51</v>
      </c>
      <c r="AF1468" s="17">
        <v>45751</v>
      </c>
      <c r="AG1468" s="17">
        <v>46847</v>
      </c>
      <c r="AH1468" s="1">
        <v>750966.51</v>
      </c>
      <c r="AI1468" s="16">
        <f t="shared" si="88"/>
        <v>1.6794520547945206</v>
      </c>
      <c r="AJ1468" s="16">
        <f t="shared" si="90"/>
        <v>3.0027397260273974</v>
      </c>
      <c r="AK1468" s="19">
        <v>8.7499999999999994E-2</v>
      </c>
      <c r="AL1468" s="16">
        <f t="shared" si="89"/>
        <v>1.6794520547945206</v>
      </c>
      <c r="AM1468" s="16">
        <f t="shared" si="91"/>
        <v>3.0027397260273974</v>
      </c>
      <c r="AN1468" s="19">
        <v>8.7499999999999994E-2</v>
      </c>
      <c r="AO1468" t="s">
        <v>721</v>
      </c>
      <c r="AP1468" t="s">
        <v>722</v>
      </c>
      <c r="AQ1468" s="20">
        <v>46234</v>
      </c>
    </row>
    <row r="1469" spans="1:43" x14ac:dyDescent="0.3">
      <c r="A1469" t="s">
        <v>3296</v>
      </c>
      <c r="B1469" t="s">
        <v>3297</v>
      </c>
      <c r="C1469">
        <v>1</v>
      </c>
      <c r="D1469" t="s">
        <v>255</v>
      </c>
      <c r="E1469" t="s">
        <v>716</v>
      </c>
      <c r="F1469" t="s">
        <v>717</v>
      </c>
      <c r="G1469" t="s">
        <v>213</v>
      </c>
      <c r="H1469" t="s">
        <v>214</v>
      </c>
      <c r="I1469" t="s">
        <v>724</v>
      </c>
      <c r="J1469" t="s">
        <v>725</v>
      </c>
      <c r="K1469" t="s">
        <v>726</v>
      </c>
      <c r="L1469" t="s">
        <v>719</v>
      </c>
      <c r="M1469" t="s">
        <v>720</v>
      </c>
      <c r="N1469">
        <v>1</v>
      </c>
      <c r="O1469">
        <v>1</v>
      </c>
      <c r="P1469">
        <v>1</v>
      </c>
      <c r="Q1469">
        <v>1</v>
      </c>
      <c r="R1469">
        <v>1</v>
      </c>
      <c r="S1469">
        <v>1</v>
      </c>
      <c r="T1469">
        <v>0</v>
      </c>
      <c r="U1469">
        <v>0</v>
      </c>
      <c r="V1469">
        <v>0</v>
      </c>
      <c r="W1469" s="1">
        <v>484261.04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484261.04</v>
      </c>
      <c r="AF1469" s="17">
        <v>45799</v>
      </c>
      <c r="AG1469" s="17">
        <v>47625</v>
      </c>
      <c r="AH1469" s="1">
        <v>484261.04</v>
      </c>
      <c r="AI1469" s="16">
        <f t="shared" si="88"/>
        <v>3.8109589041095893</v>
      </c>
      <c r="AJ1469" s="16">
        <f t="shared" si="90"/>
        <v>5.0027397260273974</v>
      </c>
      <c r="AK1469" s="19">
        <v>9.2499999999999999E-2</v>
      </c>
      <c r="AL1469" s="16">
        <f t="shared" si="89"/>
        <v>3.8109589041095893</v>
      </c>
      <c r="AM1469" s="16">
        <f t="shared" si="91"/>
        <v>5.0027397260273974</v>
      </c>
      <c r="AN1469" s="19">
        <v>9.2499999999999999E-2</v>
      </c>
      <c r="AO1469" t="s">
        <v>721</v>
      </c>
      <c r="AP1469" t="s">
        <v>722</v>
      </c>
      <c r="AQ1469" s="20">
        <v>46234</v>
      </c>
    </row>
    <row r="1470" spans="1:43" x14ac:dyDescent="0.3">
      <c r="A1470" t="s">
        <v>3298</v>
      </c>
      <c r="B1470" t="s">
        <v>3299</v>
      </c>
      <c r="C1470">
        <v>1</v>
      </c>
      <c r="D1470" t="s">
        <v>255</v>
      </c>
      <c r="E1470" t="s">
        <v>716</v>
      </c>
      <c r="F1470" t="s">
        <v>717</v>
      </c>
      <c r="G1470" t="s">
        <v>220</v>
      </c>
      <c r="H1470" t="s">
        <v>218</v>
      </c>
      <c r="I1470" t="s">
        <v>210</v>
      </c>
      <c r="J1470" t="s">
        <v>718</v>
      </c>
      <c r="K1470" t="s">
        <v>3300</v>
      </c>
      <c r="L1470" t="s">
        <v>719</v>
      </c>
      <c r="M1470" t="s">
        <v>720</v>
      </c>
      <c r="N1470">
        <v>1</v>
      </c>
      <c r="O1470">
        <v>1</v>
      </c>
      <c r="P1470">
        <v>1</v>
      </c>
      <c r="Q1470">
        <v>0</v>
      </c>
      <c r="R1470">
        <v>0</v>
      </c>
      <c r="S1470">
        <v>1</v>
      </c>
      <c r="T1470">
        <v>1</v>
      </c>
      <c r="U1470">
        <v>1</v>
      </c>
      <c r="V1470">
        <v>0</v>
      </c>
      <c r="W1470" s="1">
        <v>823808.51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823808.51</v>
      </c>
      <c r="AF1470" s="17">
        <v>45945</v>
      </c>
      <c r="AG1470" s="17">
        <v>47041</v>
      </c>
      <c r="AH1470" s="1">
        <v>823808.51</v>
      </c>
      <c r="AI1470" s="16">
        <f t="shared" si="88"/>
        <v>2.2109589041095892</v>
      </c>
      <c r="AJ1470" s="16">
        <f t="shared" si="90"/>
        <v>3.0027397260273974</v>
      </c>
      <c r="AK1470" s="19">
        <v>8.7499999999999994E-2</v>
      </c>
      <c r="AL1470" s="16">
        <f t="shared" si="89"/>
        <v>2.2109589041095892</v>
      </c>
      <c r="AM1470" s="16">
        <f t="shared" si="91"/>
        <v>3.0027397260273974</v>
      </c>
      <c r="AN1470" s="19">
        <v>8.7499999999999994E-2</v>
      </c>
      <c r="AO1470" t="s">
        <v>721</v>
      </c>
      <c r="AP1470" t="s">
        <v>722</v>
      </c>
      <c r="AQ1470" s="20">
        <v>46234</v>
      </c>
    </row>
    <row r="1471" spans="1:43" x14ac:dyDescent="0.3">
      <c r="A1471" t="s">
        <v>3301</v>
      </c>
      <c r="B1471" t="s">
        <v>3302</v>
      </c>
      <c r="C1471">
        <v>1</v>
      </c>
      <c r="D1471" t="s">
        <v>255</v>
      </c>
      <c r="E1471" t="s">
        <v>716</v>
      </c>
      <c r="F1471" t="s">
        <v>717</v>
      </c>
      <c r="G1471" t="s">
        <v>220</v>
      </c>
      <c r="H1471" t="s">
        <v>218</v>
      </c>
      <c r="I1471" t="s">
        <v>210</v>
      </c>
      <c r="J1471" t="s">
        <v>718</v>
      </c>
      <c r="K1471" t="s">
        <v>2325</v>
      </c>
      <c r="L1471" t="s">
        <v>719</v>
      </c>
      <c r="M1471" t="s">
        <v>720</v>
      </c>
      <c r="N1471">
        <v>1</v>
      </c>
      <c r="O1471">
        <v>1</v>
      </c>
      <c r="P1471">
        <v>1</v>
      </c>
      <c r="Q1471">
        <v>0</v>
      </c>
      <c r="R1471">
        <v>0</v>
      </c>
      <c r="S1471">
        <v>1</v>
      </c>
      <c r="T1471">
        <v>1</v>
      </c>
      <c r="U1471">
        <v>1</v>
      </c>
      <c r="V1471">
        <v>0</v>
      </c>
      <c r="W1471" s="1">
        <v>958984.78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958984.78</v>
      </c>
      <c r="AF1471" s="17">
        <v>45945</v>
      </c>
      <c r="AG1471" s="17">
        <v>47041</v>
      </c>
      <c r="AH1471" s="1">
        <v>958984.78</v>
      </c>
      <c r="AI1471" s="16">
        <f t="shared" si="88"/>
        <v>2.2109589041095892</v>
      </c>
      <c r="AJ1471" s="16">
        <f t="shared" si="90"/>
        <v>3.0027397260273974</v>
      </c>
      <c r="AK1471" s="19">
        <v>8.7499999999999994E-2</v>
      </c>
      <c r="AL1471" s="16">
        <f t="shared" si="89"/>
        <v>2.2109589041095892</v>
      </c>
      <c r="AM1471" s="16">
        <f t="shared" si="91"/>
        <v>3.0027397260273974</v>
      </c>
      <c r="AN1471" s="19">
        <v>8.7499999999999994E-2</v>
      </c>
      <c r="AO1471" t="s">
        <v>721</v>
      </c>
      <c r="AP1471" t="s">
        <v>722</v>
      </c>
      <c r="AQ1471" s="20">
        <v>46234</v>
      </c>
    </row>
    <row r="1472" spans="1:43" x14ac:dyDescent="0.3">
      <c r="A1472" t="s">
        <v>3303</v>
      </c>
      <c r="B1472" t="s">
        <v>3304</v>
      </c>
      <c r="C1472">
        <v>1</v>
      </c>
      <c r="D1472" t="s">
        <v>255</v>
      </c>
      <c r="E1472" t="s">
        <v>716</v>
      </c>
      <c r="F1472" t="s">
        <v>717</v>
      </c>
      <c r="G1472" t="s">
        <v>220</v>
      </c>
      <c r="H1472" t="s">
        <v>218</v>
      </c>
      <c r="I1472" t="s">
        <v>210</v>
      </c>
      <c r="J1472" t="s">
        <v>718</v>
      </c>
      <c r="K1472" t="s">
        <v>3305</v>
      </c>
      <c r="L1472" t="s">
        <v>719</v>
      </c>
      <c r="M1472" t="s">
        <v>720</v>
      </c>
      <c r="N1472">
        <v>1</v>
      </c>
      <c r="O1472">
        <v>1</v>
      </c>
      <c r="P1472">
        <v>1</v>
      </c>
      <c r="Q1472">
        <v>0</v>
      </c>
      <c r="R1472">
        <v>0</v>
      </c>
      <c r="S1472">
        <v>1</v>
      </c>
      <c r="T1472">
        <v>1</v>
      </c>
      <c r="U1472">
        <v>1</v>
      </c>
      <c r="V1472">
        <v>0</v>
      </c>
      <c r="W1472" s="1">
        <v>566107.73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566107.73</v>
      </c>
      <c r="AF1472" s="17">
        <v>45945</v>
      </c>
      <c r="AG1472" s="17">
        <v>47041</v>
      </c>
      <c r="AH1472" s="1">
        <v>566107.73</v>
      </c>
      <c r="AI1472" s="16">
        <f t="shared" si="88"/>
        <v>2.2109589041095892</v>
      </c>
      <c r="AJ1472" s="16">
        <f t="shared" si="90"/>
        <v>3.0027397260273974</v>
      </c>
      <c r="AK1472" s="19">
        <v>8.7499999999999994E-2</v>
      </c>
      <c r="AL1472" s="16">
        <f t="shared" si="89"/>
        <v>2.2109589041095892</v>
      </c>
      <c r="AM1472" s="16">
        <f t="shared" si="91"/>
        <v>3.0027397260273974</v>
      </c>
      <c r="AN1472" s="19">
        <v>8.7499999999999994E-2</v>
      </c>
      <c r="AO1472" t="s">
        <v>721</v>
      </c>
      <c r="AP1472" t="s">
        <v>722</v>
      </c>
      <c r="AQ1472" s="20">
        <v>46234</v>
      </c>
    </row>
    <row r="1473" spans="1:43" x14ac:dyDescent="0.3">
      <c r="A1473" t="s">
        <v>3306</v>
      </c>
      <c r="B1473" t="s">
        <v>3307</v>
      </c>
      <c r="C1473">
        <v>1</v>
      </c>
      <c r="D1473" t="s">
        <v>255</v>
      </c>
      <c r="E1473" t="s">
        <v>716</v>
      </c>
      <c r="F1473" t="s">
        <v>717</v>
      </c>
      <c r="G1473" t="s">
        <v>220</v>
      </c>
      <c r="H1473" t="s">
        <v>218</v>
      </c>
      <c r="I1473" t="s">
        <v>210</v>
      </c>
      <c r="J1473" t="s">
        <v>718</v>
      </c>
      <c r="K1473" t="s">
        <v>3028</v>
      </c>
      <c r="L1473" t="s">
        <v>719</v>
      </c>
      <c r="M1473" t="s">
        <v>720</v>
      </c>
      <c r="N1473">
        <v>1</v>
      </c>
      <c r="O1473">
        <v>1</v>
      </c>
      <c r="P1473">
        <v>1</v>
      </c>
      <c r="Q1473">
        <v>0</v>
      </c>
      <c r="R1473">
        <v>0</v>
      </c>
      <c r="S1473">
        <v>1</v>
      </c>
      <c r="T1473">
        <v>1</v>
      </c>
      <c r="U1473">
        <v>1</v>
      </c>
      <c r="V1473">
        <v>0</v>
      </c>
      <c r="W1473" s="1">
        <v>601356</v>
      </c>
      <c r="X1473" s="1">
        <v>0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601356</v>
      </c>
      <c r="AF1473" s="17">
        <v>45945</v>
      </c>
      <c r="AG1473" s="17">
        <v>47041</v>
      </c>
      <c r="AH1473" s="1">
        <v>601356</v>
      </c>
      <c r="AI1473" s="16">
        <f t="shared" si="88"/>
        <v>2.2109589041095892</v>
      </c>
      <c r="AJ1473" s="16">
        <f t="shared" si="90"/>
        <v>3.0027397260273974</v>
      </c>
      <c r="AK1473" s="19">
        <v>8.7499999999999994E-2</v>
      </c>
      <c r="AL1473" s="16">
        <f t="shared" si="89"/>
        <v>2.2109589041095892</v>
      </c>
      <c r="AM1473" s="16">
        <f t="shared" si="91"/>
        <v>3.0027397260273974</v>
      </c>
      <c r="AN1473" s="19">
        <v>8.7499999999999994E-2</v>
      </c>
      <c r="AO1473" t="s">
        <v>721</v>
      </c>
      <c r="AP1473" t="s">
        <v>722</v>
      </c>
      <c r="AQ1473" s="20">
        <v>46234</v>
      </c>
    </row>
    <row r="1474" spans="1:43" x14ac:dyDescent="0.3">
      <c r="A1474" t="s">
        <v>3308</v>
      </c>
      <c r="B1474" t="s">
        <v>3309</v>
      </c>
      <c r="C1474">
        <v>1</v>
      </c>
      <c r="D1474" t="s">
        <v>255</v>
      </c>
      <c r="E1474" t="s">
        <v>716</v>
      </c>
      <c r="F1474" t="s">
        <v>717</v>
      </c>
      <c r="G1474" t="s">
        <v>220</v>
      </c>
      <c r="H1474" t="s">
        <v>218</v>
      </c>
      <c r="I1474" t="s">
        <v>210</v>
      </c>
      <c r="J1474" t="s">
        <v>718</v>
      </c>
      <c r="K1474" t="s">
        <v>2791</v>
      </c>
      <c r="L1474" t="s">
        <v>719</v>
      </c>
      <c r="M1474" t="s">
        <v>720</v>
      </c>
      <c r="N1474">
        <v>1</v>
      </c>
      <c r="O1474">
        <v>1</v>
      </c>
      <c r="P1474">
        <v>1</v>
      </c>
      <c r="Q1474">
        <v>0</v>
      </c>
      <c r="R1474">
        <v>0</v>
      </c>
      <c r="S1474">
        <v>1</v>
      </c>
      <c r="T1474">
        <v>1</v>
      </c>
      <c r="U1474">
        <v>1</v>
      </c>
      <c r="V1474">
        <v>0</v>
      </c>
      <c r="W1474" s="1">
        <v>2663884.33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2663884.33</v>
      </c>
      <c r="AF1474" s="17">
        <v>45945</v>
      </c>
      <c r="AG1474" s="17">
        <v>47041</v>
      </c>
      <c r="AH1474" s="1">
        <v>2663884.33</v>
      </c>
      <c r="AI1474" s="16">
        <f t="shared" si="88"/>
        <v>2.2109589041095892</v>
      </c>
      <c r="AJ1474" s="16">
        <f t="shared" si="90"/>
        <v>3.0027397260273974</v>
      </c>
      <c r="AK1474" s="19">
        <v>8.7499999999999994E-2</v>
      </c>
      <c r="AL1474" s="16">
        <f t="shared" si="89"/>
        <v>2.2109589041095892</v>
      </c>
      <c r="AM1474" s="16">
        <f t="shared" si="91"/>
        <v>3.0027397260273974</v>
      </c>
      <c r="AN1474" s="19">
        <v>8.7499999999999994E-2</v>
      </c>
      <c r="AO1474" t="s">
        <v>721</v>
      </c>
      <c r="AP1474" t="s">
        <v>722</v>
      </c>
      <c r="AQ1474" s="20">
        <v>46234</v>
      </c>
    </row>
    <row r="1475" spans="1:43" x14ac:dyDescent="0.3">
      <c r="A1475" t="s">
        <v>3310</v>
      </c>
      <c r="B1475" t="s">
        <v>3311</v>
      </c>
      <c r="C1475">
        <v>1</v>
      </c>
      <c r="D1475" t="s">
        <v>255</v>
      </c>
      <c r="E1475" t="s">
        <v>716</v>
      </c>
      <c r="F1475" t="s">
        <v>717</v>
      </c>
      <c r="G1475" t="s">
        <v>220</v>
      </c>
      <c r="H1475" t="s">
        <v>218</v>
      </c>
      <c r="I1475" t="s">
        <v>210</v>
      </c>
      <c r="J1475" t="s">
        <v>718</v>
      </c>
      <c r="K1475" t="s">
        <v>2267</v>
      </c>
      <c r="L1475" t="s">
        <v>719</v>
      </c>
      <c r="M1475" t="s">
        <v>720</v>
      </c>
      <c r="N1475">
        <v>1</v>
      </c>
      <c r="O1475">
        <v>1</v>
      </c>
      <c r="P1475">
        <v>1</v>
      </c>
      <c r="Q1475">
        <v>0</v>
      </c>
      <c r="R1475">
        <v>0</v>
      </c>
      <c r="S1475">
        <v>1</v>
      </c>
      <c r="T1475">
        <v>1</v>
      </c>
      <c r="U1475">
        <v>1</v>
      </c>
      <c r="V1475">
        <v>0</v>
      </c>
      <c r="W1475" s="1">
        <v>8940604.2599999998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8940604.2599999998</v>
      </c>
      <c r="AF1475" s="17">
        <v>45945</v>
      </c>
      <c r="AG1475" s="17">
        <v>47041</v>
      </c>
      <c r="AH1475" s="1">
        <v>8940604.2599999998</v>
      </c>
      <c r="AI1475" s="16">
        <f t="shared" ref="AI1475:AI1538" si="92">(AG1475-AQ1475)/365</f>
        <v>2.2109589041095892</v>
      </c>
      <c r="AJ1475" s="16">
        <f t="shared" si="90"/>
        <v>3.0027397260273974</v>
      </c>
      <c r="AK1475" s="19">
        <v>8.7499999999999994E-2</v>
      </c>
      <c r="AL1475" s="16">
        <f t="shared" ref="AL1475:AL1538" si="93">(AG1475-AQ1475)/365</f>
        <v>2.2109589041095892</v>
      </c>
      <c r="AM1475" s="16">
        <f t="shared" si="91"/>
        <v>3.0027397260273974</v>
      </c>
      <c r="AN1475" s="19">
        <v>8.7499999999999994E-2</v>
      </c>
      <c r="AO1475" t="s">
        <v>721</v>
      </c>
      <c r="AP1475" t="s">
        <v>722</v>
      </c>
      <c r="AQ1475" s="20">
        <v>46234</v>
      </c>
    </row>
    <row r="1476" spans="1:43" x14ac:dyDescent="0.3">
      <c r="A1476" t="s">
        <v>3312</v>
      </c>
      <c r="B1476" t="s">
        <v>3313</v>
      </c>
      <c r="C1476">
        <v>1</v>
      </c>
      <c r="D1476" t="s">
        <v>255</v>
      </c>
      <c r="E1476" t="s">
        <v>716</v>
      </c>
      <c r="F1476" t="s">
        <v>717</v>
      </c>
      <c r="G1476" t="s">
        <v>220</v>
      </c>
      <c r="H1476" t="s">
        <v>218</v>
      </c>
      <c r="I1476" t="s">
        <v>210</v>
      </c>
      <c r="J1476" t="s">
        <v>718</v>
      </c>
      <c r="K1476" t="s">
        <v>3314</v>
      </c>
      <c r="L1476" t="s">
        <v>719</v>
      </c>
      <c r="M1476" t="s">
        <v>720</v>
      </c>
      <c r="N1476">
        <v>1</v>
      </c>
      <c r="O1476">
        <v>1</v>
      </c>
      <c r="P1476">
        <v>1</v>
      </c>
      <c r="Q1476">
        <v>0</v>
      </c>
      <c r="R1476">
        <v>0</v>
      </c>
      <c r="S1476">
        <v>1</v>
      </c>
      <c r="T1476">
        <v>1</v>
      </c>
      <c r="U1476">
        <v>1</v>
      </c>
      <c r="V1476">
        <v>0</v>
      </c>
      <c r="W1476" s="1">
        <v>1589954.04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1589954.04</v>
      </c>
      <c r="AF1476" s="17">
        <v>45945</v>
      </c>
      <c r="AG1476" s="17">
        <v>47041</v>
      </c>
      <c r="AH1476" s="1">
        <v>1589954.04</v>
      </c>
      <c r="AI1476" s="16">
        <f t="shared" si="92"/>
        <v>2.2109589041095892</v>
      </c>
      <c r="AJ1476" s="16">
        <f t="shared" ref="AJ1476:AJ1539" si="94">(AG1476-AF1476)/365</f>
        <v>3.0027397260273974</v>
      </c>
      <c r="AK1476" s="19">
        <v>8.7499999999999994E-2</v>
      </c>
      <c r="AL1476" s="16">
        <f t="shared" si="93"/>
        <v>2.2109589041095892</v>
      </c>
      <c r="AM1476" s="16">
        <f t="shared" ref="AM1476:AM1539" si="95">(AG1476-AF1476)/365</f>
        <v>3.0027397260273974</v>
      </c>
      <c r="AN1476" s="19">
        <v>8.7499999999999994E-2</v>
      </c>
      <c r="AO1476" t="s">
        <v>721</v>
      </c>
      <c r="AP1476" t="s">
        <v>722</v>
      </c>
      <c r="AQ1476" s="20">
        <v>46234</v>
      </c>
    </row>
    <row r="1477" spans="1:43" x14ac:dyDescent="0.3">
      <c r="A1477" t="s">
        <v>3315</v>
      </c>
      <c r="B1477" t="s">
        <v>3316</v>
      </c>
      <c r="C1477">
        <v>1</v>
      </c>
      <c r="D1477" t="s">
        <v>255</v>
      </c>
      <c r="E1477" t="s">
        <v>716</v>
      </c>
      <c r="F1477" t="s">
        <v>717</v>
      </c>
      <c r="G1477" t="s">
        <v>220</v>
      </c>
      <c r="H1477" t="s">
        <v>218</v>
      </c>
      <c r="I1477" t="s">
        <v>210</v>
      </c>
      <c r="J1477" t="s">
        <v>718</v>
      </c>
      <c r="K1477" t="s">
        <v>2825</v>
      </c>
      <c r="L1477" t="s">
        <v>719</v>
      </c>
      <c r="M1477" t="s">
        <v>720</v>
      </c>
      <c r="N1477">
        <v>1</v>
      </c>
      <c r="O1477">
        <v>1</v>
      </c>
      <c r="P1477">
        <v>1</v>
      </c>
      <c r="Q1477">
        <v>0</v>
      </c>
      <c r="R1477">
        <v>0</v>
      </c>
      <c r="S1477">
        <v>1</v>
      </c>
      <c r="T1477">
        <v>1</v>
      </c>
      <c r="U1477">
        <v>1</v>
      </c>
      <c r="V1477">
        <v>0</v>
      </c>
      <c r="W1477" s="1">
        <v>2519373.4300000002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2519373.4300000002</v>
      </c>
      <c r="AF1477" s="17">
        <v>45945</v>
      </c>
      <c r="AG1477" s="17">
        <v>47041</v>
      </c>
      <c r="AH1477" s="1">
        <v>2519373.4300000002</v>
      </c>
      <c r="AI1477" s="16">
        <f t="shared" si="92"/>
        <v>2.2109589041095892</v>
      </c>
      <c r="AJ1477" s="16">
        <f t="shared" si="94"/>
        <v>3.0027397260273974</v>
      </c>
      <c r="AK1477" s="19">
        <v>8.7499999999999994E-2</v>
      </c>
      <c r="AL1477" s="16">
        <f t="shared" si="93"/>
        <v>2.2109589041095892</v>
      </c>
      <c r="AM1477" s="16">
        <f t="shared" si="95"/>
        <v>3.0027397260273974</v>
      </c>
      <c r="AN1477" s="19">
        <v>8.7499999999999994E-2</v>
      </c>
      <c r="AO1477" t="s">
        <v>721</v>
      </c>
      <c r="AP1477" t="s">
        <v>722</v>
      </c>
      <c r="AQ1477" s="20">
        <v>46234</v>
      </c>
    </row>
    <row r="1478" spans="1:43" x14ac:dyDescent="0.3">
      <c r="A1478" t="s">
        <v>3317</v>
      </c>
      <c r="B1478" t="s">
        <v>3318</v>
      </c>
      <c r="C1478">
        <v>1</v>
      </c>
      <c r="D1478" t="s">
        <v>255</v>
      </c>
      <c r="E1478" t="s">
        <v>716</v>
      </c>
      <c r="F1478" t="s">
        <v>717</v>
      </c>
      <c r="G1478" t="s">
        <v>220</v>
      </c>
      <c r="H1478" t="s">
        <v>218</v>
      </c>
      <c r="I1478" t="s">
        <v>210</v>
      </c>
      <c r="J1478" t="s">
        <v>718</v>
      </c>
      <c r="K1478" t="s">
        <v>3097</v>
      </c>
      <c r="L1478" t="s">
        <v>719</v>
      </c>
      <c r="M1478" t="s">
        <v>720</v>
      </c>
      <c r="N1478">
        <v>1</v>
      </c>
      <c r="O1478">
        <v>1</v>
      </c>
      <c r="P1478">
        <v>1</v>
      </c>
      <c r="Q1478">
        <v>0</v>
      </c>
      <c r="R1478">
        <v>0</v>
      </c>
      <c r="S1478">
        <v>1</v>
      </c>
      <c r="T1478">
        <v>1</v>
      </c>
      <c r="U1478">
        <v>1</v>
      </c>
      <c r="V1478">
        <v>0</v>
      </c>
      <c r="W1478" s="1">
        <v>2432515.06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2432515.06</v>
      </c>
      <c r="AF1478" s="17">
        <v>45945</v>
      </c>
      <c r="AG1478" s="17">
        <v>47041</v>
      </c>
      <c r="AH1478" s="1">
        <v>2432515.06</v>
      </c>
      <c r="AI1478" s="16">
        <f t="shared" si="92"/>
        <v>2.2109589041095892</v>
      </c>
      <c r="AJ1478" s="16">
        <f t="shared" si="94"/>
        <v>3.0027397260273974</v>
      </c>
      <c r="AK1478" s="19">
        <v>8.7499999999999994E-2</v>
      </c>
      <c r="AL1478" s="16">
        <f t="shared" si="93"/>
        <v>2.2109589041095892</v>
      </c>
      <c r="AM1478" s="16">
        <f t="shared" si="95"/>
        <v>3.0027397260273974</v>
      </c>
      <c r="AN1478" s="19">
        <v>8.7499999999999994E-2</v>
      </c>
      <c r="AO1478" t="s">
        <v>721</v>
      </c>
      <c r="AP1478" t="s">
        <v>722</v>
      </c>
      <c r="AQ1478" s="20">
        <v>46234</v>
      </c>
    </row>
    <row r="1479" spans="1:43" x14ac:dyDescent="0.3">
      <c r="A1479" t="s">
        <v>3319</v>
      </c>
      <c r="B1479" t="s">
        <v>3320</v>
      </c>
      <c r="C1479">
        <v>1</v>
      </c>
      <c r="D1479" t="s">
        <v>255</v>
      </c>
      <c r="E1479" t="s">
        <v>716</v>
      </c>
      <c r="F1479" t="s">
        <v>717</v>
      </c>
      <c r="G1479" t="s">
        <v>220</v>
      </c>
      <c r="H1479" t="s">
        <v>218</v>
      </c>
      <c r="I1479" t="s">
        <v>210</v>
      </c>
      <c r="J1479" t="s">
        <v>718</v>
      </c>
      <c r="K1479" t="s">
        <v>3097</v>
      </c>
      <c r="L1479" t="s">
        <v>719</v>
      </c>
      <c r="M1479" t="s">
        <v>720</v>
      </c>
      <c r="N1479">
        <v>1</v>
      </c>
      <c r="O1479">
        <v>1</v>
      </c>
      <c r="P1479">
        <v>1</v>
      </c>
      <c r="Q1479">
        <v>0</v>
      </c>
      <c r="R1479">
        <v>0</v>
      </c>
      <c r="S1479">
        <v>1</v>
      </c>
      <c r="T1479">
        <v>1</v>
      </c>
      <c r="U1479">
        <v>1</v>
      </c>
      <c r="V1479">
        <v>0</v>
      </c>
      <c r="W1479" s="1">
        <v>1216257.54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1216257.54</v>
      </c>
      <c r="AF1479" s="17">
        <v>45945</v>
      </c>
      <c r="AG1479" s="17">
        <v>47771</v>
      </c>
      <c r="AH1479" s="1">
        <v>1216257.54</v>
      </c>
      <c r="AI1479" s="16">
        <f t="shared" si="92"/>
        <v>4.2109589041095887</v>
      </c>
      <c r="AJ1479" s="16">
        <f t="shared" si="94"/>
        <v>5.0027397260273974</v>
      </c>
      <c r="AK1479" s="19">
        <v>9.2499999999999999E-2</v>
      </c>
      <c r="AL1479" s="16">
        <f t="shared" si="93"/>
        <v>4.2109589041095887</v>
      </c>
      <c r="AM1479" s="16">
        <f t="shared" si="95"/>
        <v>5.0027397260273974</v>
      </c>
      <c r="AN1479" s="19">
        <v>9.2499999999999999E-2</v>
      </c>
      <c r="AO1479" t="s">
        <v>721</v>
      </c>
      <c r="AP1479" t="s">
        <v>722</v>
      </c>
      <c r="AQ1479" s="20">
        <v>46234</v>
      </c>
    </row>
    <row r="1480" spans="1:43" x14ac:dyDescent="0.3">
      <c r="A1480" t="s">
        <v>3321</v>
      </c>
      <c r="B1480" t="s">
        <v>3322</v>
      </c>
      <c r="C1480">
        <v>1</v>
      </c>
      <c r="D1480" t="s">
        <v>255</v>
      </c>
      <c r="E1480" t="s">
        <v>716</v>
      </c>
      <c r="F1480" t="s">
        <v>717</v>
      </c>
      <c r="G1480" t="s">
        <v>220</v>
      </c>
      <c r="H1480" t="s">
        <v>218</v>
      </c>
      <c r="I1480" t="s">
        <v>210</v>
      </c>
      <c r="J1480" t="s">
        <v>718</v>
      </c>
      <c r="K1480" t="s">
        <v>3097</v>
      </c>
      <c r="L1480" t="s">
        <v>719</v>
      </c>
      <c r="M1480" t="s">
        <v>720</v>
      </c>
      <c r="N1480">
        <v>1</v>
      </c>
      <c r="O1480">
        <v>1</v>
      </c>
      <c r="P1480">
        <v>1</v>
      </c>
      <c r="Q1480">
        <v>0</v>
      </c>
      <c r="R1480">
        <v>0</v>
      </c>
      <c r="S1480">
        <v>1</v>
      </c>
      <c r="T1480">
        <v>1</v>
      </c>
      <c r="U1480">
        <v>1</v>
      </c>
      <c r="V1480">
        <v>0</v>
      </c>
      <c r="W1480" s="1">
        <v>1216257.54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1216257.54</v>
      </c>
      <c r="AF1480" s="17">
        <v>45945</v>
      </c>
      <c r="AG1480" s="17">
        <v>48502</v>
      </c>
      <c r="AH1480" s="1">
        <v>1216257.54</v>
      </c>
      <c r="AI1480" s="16">
        <f t="shared" si="92"/>
        <v>6.2136986301369861</v>
      </c>
      <c r="AJ1480" s="16">
        <f t="shared" si="94"/>
        <v>7.0054794520547947</v>
      </c>
      <c r="AK1480" s="19">
        <v>9.5000000000000001E-2</v>
      </c>
      <c r="AL1480" s="16">
        <f t="shared" si="93"/>
        <v>6.2136986301369861</v>
      </c>
      <c r="AM1480" s="16">
        <f t="shared" si="95"/>
        <v>7.0054794520547947</v>
      </c>
      <c r="AN1480" s="19">
        <v>9.5000000000000001E-2</v>
      </c>
      <c r="AO1480" t="s">
        <v>721</v>
      </c>
      <c r="AP1480" t="s">
        <v>722</v>
      </c>
      <c r="AQ1480" s="20">
        <v>46234</v>
      </c>
    </row>
    <row r="1481" spans="1:43" x14ac:dyDescent="0.3">
      <c r="A1481" t="s">
        <v>3323</v>
      </c>
      <c r="B1481" t="s">
        <v>3324</v>
      </c>
      <c r="C1481">
        <v>1</v>
      </c>
      <c r="D1481" t="s">
        <v>255</v>
      </c>
      <c r="E1481" t="s">
        <v>716</v>
      </c>
      <c r="F1481" t="s">
        <v>717</v>
      </c>
      <c r="G1481" t="s">
        <v>220</v>
      </c>
      <c r="H1481" t="s">
        <v>218</v>
      </c>
      <c r="I1481" t="s">
        <v>210</v>
      </c>
      <c r="J1481" t="s">
        <v>718</v>
      </c>
      <c r="K1481" t="s">
        <v>3325</v>
      </c>
      <c r="L1481" t="s">
        <v>719</v>
      </c>
      <c r="M1481" t="s">
        <v>720</v>
      </c>
      <c r="N1481">
        <v>1</v>
      </c>
      <c r="O1481">
        <v>1</v>
      </c>
      <c r="P1481">
        <v>1</v>
      </c>
      <c r="Q1481">
        <v>0</v>
      </c>
      <c r="R1481">
        <v>0</v>
      </c>
      <c r="S1481">
        <v>1</v>
      </c>
      <c r="T1481">
        <v>1</v>
      </c>
      <c r="U1481">
        <v>1</v>
      </c>
      <c r="V1481">
        <v>0</v>
      </c>
      <c r="W1481" s="1">
        <v>1193931.5900000001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1193931.5900000001</v>
      </c>
      <c r="AF1481" s="17">
        <v>45945</v>
      </c>
      <c r="AG1481" s="17">
        <v>47041</v>
      </c>
      <c r="AH1481" s="1">
        <v>1193931.5900000001</v>
      </c>
      <c r="AI1481" s="16">
        <f t="shared" si="92"/>
        <v>2.2109589041095892</v>
      </c>
      <c r="AJ1481" s="16">
        <f t="shared" si="94"/>
        <v>3.0027397260273974</v>
      </c>
      <c r="AK1481" s="19">
        <v>8.7499999999999994E-2</v>
      </c>
      <c r="AL1481" s="16">
        <f t="shared" si="93"/>
        <v>2.2109589041095892</v>
      </c>
      <c r="AM1481" s="16">
        <f t="shared" si="95"/>
        <v>3.0027397260273974</v>
      </c>
      <c r="AN1481" s="19">
        <v>8.7499999999999994E-2</v>
      </c>
      <c r="AO1481" t="s">
        <v>721</v>
      </c>
      <c r="AP1481" t="s">
        <v>722</v>
      </c>
      <c r="AQ1481" s="20">
        <v>46234</v>
      </c>
    </row>
    <row r="1482" spans="1:43" x14ac:dyDescent="0.3">
      <c r="A1482" t="s">
        <v>3326</v>
      </c>
      <c r="B1482" t="s">
        <v>3327</v>
      </c>
      <c r="C1482">
        <v>1</v>
      </c>
      <c r="D1482" t="s">
        <v>255</v>
      </c>
      <c r="E1482" t="s">
        <v>716</v>
      </c>
      <c r="F1482" t="s">
        <v>717</v>
      </c>
      <c r="G1482" t="s">
        <v>220</v>
      </c>
      <c r="H1482" t="s">
        <v>218</v>
      </c>
      <c r="I1482" t="s">
        <v>210</v>
      </c>
      <c r="J1482" t="s">
        <v>718</v>
      </c>
      <c r="K1482" t="s">
        <v>2445</v>
      </c>
      <c r="L1482" t="s">
        <v>719</v>
      </c>
      <c r="M1482" t="s">
        <v>720</v>
      </c>
      <c r="N1482">
        <v>1</v>
      </c>
      <c r="O1482">
        <v>1</v>
      </c>
      <c r="P1482">
        <v>1</v>
      </c>
      <c r="Q1482">
        <v>0</v>
      </c>
      <c r="R1482">
        <v>0</v>
      </c>
      <c r="S1482">
        <v>1</v>
      </c>
      <c r="T1482">
        <v>1</v>
      </c>
      <c r="U1482">
        <v>1</v>
      </c>
      <c r="V1482">
        <v>0</v>
      </c>
      <c r="W1482" s="1">
        <v>1782235.33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1782235.33</v>
      </c>
      <c r="AF1482" s="17">
        <v>45945</v>
      </c>
      <c r="AG1482" s="17">
        <v>47041</v>
      </c>
      <c r="AH1482" s="1">
        <v>1782235.33</v>
      </c>
      <c r="AI1482" s="16">
        <f t="shared" si="92"/>
        <v>2.2109589041095892</v>
      </c>
      <c r="AJ1482" s="16">
        <f t="shared" si="94"/>
        <v>3.0027397260273974</v>
      </c>
      <c r="AK1482" s="19">
        <v>8.7499999999999994E-2</v>
      </c>
      <c r="AL1482" s="16">
        <f t="shared" si="93"/>
        <v>2.2109589041095892</v>
      </c>
      <c r="AM1482" s="16">
        <f t="shared" si="95"/>
        <v>3.0027397260273974</v>
      </c>
      <c r="AN1482" s="19">
        <v>8.7499999999999994E-2</v>
      </c>
      <c r="AO1482" t="s">
        <v>721</v>
      </c>
      <c r="AP1482" t="s">
        <v>722</v>
      </c>
      <c r="AQ1482" s="20">
        <v>46234</v>
      </c>
    </row>
    <row r="1483" spans="1:43" x14ac:dyDescent="0.3">
      <c r="A1483" t="s">
        <v>3328</v>
      </c>
      <c r="B1483" t="s">
        <v>3329</v>
      </c>
      <c r="C1483">
        <v>1</v>
      </c>
      <c r="D1483" t="s">
        <v>255</v>
      </c>
      <c r="E1483" t="s">
        <v>716</v>
      </c>
      <c r="F1483" t="s">
        <v>717</v>
      </c>
      <c r="G1483" t="s">
        <v>213</v>
      </c>
      <c r="H1483" t="s">
        <v>214</v>
      </c>
      <c r="I1483" t="s">
        <v>724</v>
      </c>
      <c r="J1483" t="s">
        <v>725</v>
      </c>
      <c r="K1483" t="s">
        <v>726</v>
      </c>
      <c r="L1483" t="s">
        <v>719</v>
      </c>
      <c r="M1483" t="s">
        <v>720</v>
      </c>
      <c r="N1483">
        <v>1</v>
      </c>
      <c r="O1483">
        <v>1</v>
      </c>
      <c r="P1483">
        <v>1</v>
      </c>
      <c r="Q1483">
        <v>1</v>
      </c>
      <c r="R1483">
        <v>1</v>
      </c>
      <c r="S1483">
        <v>1</v>
      </c>
      <c r="T1483">
        <v>0</v>
      </c>
      <c r="U1483">
        <v>0</v>
      </c>
      <c r="V1483">
        <v>0</v>
      </c>
      <c r="W1483" s="1">
        <v>6435789.75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0</v>
      </c>
      <c r="AE1483" s="1">
        <v>6435789.75</v>
      </c>
      <c r="AF1483" s="17">
        <v>45751</v>
      </c>
      <c r="AG1483" s="17">
        <v>46847</v>
      </c>
      <c r="AH1483" s="1">
        <v>6435789.75</v>
      </c>
      <c r="AI1483" s="16">
        <f t="shared" si="92"/>
        <v>1.6794520547945206</v>
      </c>
      <c r="AJ1483" s="16">
        <f t="shared" si="94"/>
        <v>3.0027397260273974</v>
      </c>
      <c r="AK1483" s="19">
        <v>8.7499999999999994E-2</v>
      </c>
      <c r="AL1483" s="16">
        <f t="shared" si="93"/>
        <v>1.6794520547945206</v>
      </c>
      <c r="AM1483" s="16">
        <f t="shared" si="95"/>
        <v>3.0027397260273974</v>
      </c>
      <c r="AN1483" s="19">
        <v>8.7499999999999994E-2</v>
      </c>
      <c r="AO1483" t="s">
        <v>721</v>
      </c>
      <c r="AP1483" t="s">
        <v>722</v>
      </c>
      <c r="AQ1483" s="20">
        <v>46234</v>
      </c>
    </row>
    <row r="1484" spans="1:43" x14ac:dyDescent="0.3">
      <c r="A1484" t="s">
        <v>3330</v>
      </c>
      <c r="B1484" t="s">
        <v>3331</v>
      </c>
      <c r="C1484">
        <v>1</v>
      </c>
      <c r="D1484" t="s">
        <v>255</v>
      </c>
      <c r="E1484" t="s">
        <v>716</v>
      </c>
      <c r="F1484" t="s">
        <v>717</v>
      </c>
      <c r="G1484" t="s">
        <v>213</v>
      </c>
      <c r="H1484" t="s">
        <v>214</v>
      </c>
      <c r="I1484" t="s">
        <v>724</v>
      </c>
      <c r="J1484" t="s">
        <v>725</v>
      </c>
      <c r="K1484" t="s">
        <v>726</v>
      </c>
      <c r="L1484" t="s">
        <v>719</v>
      </c>
      <c r="M1484" t="s">
        <v>720</v>
      </c>
      <c r="N1484">
        <v>1</v>
      </c>
      <c r="O1484">
        <v>1</v>
      </c>
      <c r="P1484">
        <v>1</v>
      </c>
      <c r="Q1484">
        <v>1</v>
      </c>
      <c r="R1484">
        <v>1</v>
      </c>
      <c r="S1484">
        <v>1</v>
      </c>
      <c r="T1484">
        <v>0</v>
      </c>
      <c r="U1484">
        <v>0</v>
      </c>
      <c r="V1484">
        <v>0</v>
      </c>
      <c r="W1484" s="1">
        <v>672325.8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672325.8</v>
      </c>
      <c r="AF1484" s="17">
        <v>45799</v>
      </c>
      <c r="AG1484" s="17">
        <v>47625</v>
      </c>
      <c r="AH1484" s="1">
        <v>672325.8</v>
      </c>
      <c r="AI1484" s="16">
        <f t="shared" si="92"/>
        <v>3.8109589041095893</v>
      </c>
      <c r="AJ1484" s="16">
        <f t="shared" si="94"/>
        <v>5.0027397260273974</v>
      </c>
      <c r="AK1484" s="19">
        <v>9.2499999999999999E-2</v>
      </c>
      <c r="AL1484" s="16">
        <f t="shared" si="93"/>
        <v>3.8109589041095893</v>
      </c>
      <c r="AM1484" s="16">
        <f t="shared" si="95"/>
        <v>5.0027397260273974</v>
      </c>
      <c r="AN1484" s="19">
        <v>9.2499999999999999E-2</v>
      </c>
      <c r="AO1484" t="s">
        <v>721</v>
      </c>
      <c r="AP1484" t="s">
        <v>722</v>
      </c>
      <c r="AQ1484" s="20">
        <v>46234</v>
      </c>
    </row>
    <row r="1485" spans="1:43" x14ac:dyDescent="0.3">
      <c r="A1485" t="s">
        <v>3332</v>
      </c>
      <c r="B1485" t="s">
        <v>3333</v>
      </c>
      <c r="C1485">
        <v>1</v>
      </c>
      <c r="D1485" t="s">
        <v>255</v>
      </c>
      <c r="E1485" t="s">
        <v>716</v>
      </c>
      <c r="F1485" t="s">
        <v>717</v>
      </c>
      <c r="G1485" t="s">
        <v>213</v>
      </c>
      <c r="H1485" t="s">
        <v>214</v>
      </c>
      <c r="I1485" t="s">
        <v>724</v>
      </c>
      <c r="J1485" t="s">
        <v>725</v>
      </c>
      <c r="K1485" t="s">
        <v>726</v>
      </c>
      <c r="L1485" t="s">
        <v>719</v>
      </c>
      <c r="M1485" t="s">
        <v>720</v>
      </c>
      <c r="N1485">
        <v>1</v>
      </c>
      <c r="O1485">
        <v>1</v>
      </c>
      <c r="P1485">
        <v>1</v>
      </c>
      <c r="Q1485">
        <v>1</v>
      </c>
      <c r="R1485">
        <v>1</v>
      </c>
      <c r="S1485">
        <v>1</v>
      </c>
      <c r="T1485">
        <v>0</v>
      </c>
      <c r="U1485">
        <v>0</v>
      </c>
      <c r="V1485">
        <v>0</v>
      </c>
      <c r="W1485" s="1">
        <v>597214.82999999996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597214.82999999996</v>
      </c>
      <c r="AF1485" s="17">
        <v>45799</v>
      </c>
      <c r="AG1485" s="17">
        <v>47625</v>
      </c>
      <c r="AH1485" s="1">
        <v>597214.82999999996</v>
      </c>
      <c r="AI1485" s="16">
        <f t="shared" si="92"/>
        <v>3.8109589041095893</v>
      </c>
      <c r="AJ1485" s="16">
        <f t="shared" si="94"/>
        <v>5.0027397260273974</v>
      </c>
      <c r="AK1485" s="19">
        <v>9.2499999999999999E-2</v>
      </c>
      <c r="AL1485" s="16">
        <f t="shared" si="93"/>
        <v>3.8109589041095893</v>
      </c>
      <c r="AM1485" s="16">
        <f t="shared" si="95"/>
        <v>5.0027397260273974</v>
      </c>
      <c r="AN1485" s="19">
        <v>9.2499999999999999E-2</v>
      </c>
      <c r="AO1485" t="s">
        <v>721</v>
      </c>
      <c r="AP1485" t="s">
        <v>722</v>
      </c>
      <c r="AQ1485" s="20">
        <v>46234</v>
      </c>
    </row>
    <row r="1486" spans="1:43" x14ac:dyDescent="0.3">
      <c r="A1486" t="s">
        <v>3334</v>
      </c>
      <c r="B1486" t="s">
        <v>3335</v>
      </c>
      <c r="C1486">
        <v>1</v>
      </c>
      <c r="D1486" t="s">
        <v>255</v>
      </c>
      <c r="E1486" t="s">
        <v>716</v>
      </c>
      <c r="F1486" t="s">
        <v>717</v>
      </c>
      <c r="G1486" t="s">
        <v>220</v>
      </c>
      <c r="H1486" t="s">
        <v>218</v>
      </c>
      <c r="I1486" t="s">
        <v>210</v>
      </c>
      <c r="J1486" t="s">
        <v>718</v>
      </c>
      <c r="K1486" t="s">
        <v>3336</v>
      </c>
      <c r="L1486" t="s">
        <v>719</v>
      </c>
      <c r="M1486" t="s">
        <v>720</v>
      </c>
      <c r="N1486">
        <v>1</v>
      </c>
      <c r="O1486">
        <v>1</v>
      </c>
      <c r="P1486">
        <v>1</v>
      </c>
      <c r="Q1486">
        <v>0</v>
      </c>
      <c r="R1486">
        <v>0</v>
      </c>
      <c r="S1486">
        <v>1</v>
      </c>
      <c r="T1486">
        <v>1</v>
      </c>
      <c r="U1486">
        <v>1</v>
      </c>
      <c r="V1486">
        <v>0</v>
      </c>
      <c r="W1486" s="1">
        <v>1523417.03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1523417.03</v>
      </c>
      <c r="AF1486" s="17">
        <v>45958</v>
      </c>
      <c r="AG1486" s="17">
        <v>47054</v>
      </c>
      <c r="AH1486" s="1">
        <v>1523417.03</v>
      </c>
      <c r="AI1486" s="16">
        <f t="shared" si="92"/>
        <v>2.2465753424657535</v>
      </c>
      <c r="AJ1486" s="16">
        <f t="shared" si="94"/>
        <v>3.0027397260273974</v>
      </c>
      <c r="AK1486" s="19">
        <v>8.7499999999999994E-2</v>
      </c>
      <c r="AL1486" s="16">
        <f t="shared" si="93"/>
        <v>2.2465753424657535</v>
      </c>
      <c r="AM1486" s="16">
        <f t="shared" si="95"/>
        <v>3.0027397260273974</v>
      </c>
      <c r="AN1486" s="19">
        <v>8.7499999999999994E-2</v>
      </c>
      <c r="AO1486" t="s">
        <v>721</v>
      </c>
      <c r="AP1486" t="s">
        <v>722</v>
      </c>
      <c r="AQ1486" s="20">
        <v>46234</v>
      </c>
    </row>
    <row r="1487" spans="1:43" x14ac:dyDescent="0.3">
      <c r="A1487" t="s">
        <v>3337</v>
      </c>
      <c r="B1487" t="s">
        <v>3338</v>
      </c>
      <c r="C1487">
        <v>1</v>
      </c>
      <c r="D1487" t="s">
        <v>255</v>
      </c>
      <c r="E1487" t="s">
        <v>716</v>
      </c>
      <c r="F1487" t="s">
        <v>717</v>
      </c>
      <c r="G1487" t="s">
        <v>220</v>
      </c>
      <c r="H1487" t="s">
        <v>218</v>
      </c>
      <c r="I1487" t="s">
        <v>210</v>
      </c>
      <c r="J1487" t="s">
        <v>718</v>
      </c>
      <c r="K1487" t="s">
        <v>3339</v>
      </c>
      <c r="L1487" t="s">
        <v>719</v>
      </c>
      <c r="M1487" t="s">
        <v>720</v>
      </c>
      <c r="N1487">
        <v>1</v>
      </c>
      <c r="O1487">
        <v>1</v>
      </c>
      <c r="P1487">
        <v>1</v>
      </c>
      <c r="Q1487">
        <v>0</v>
      </c>
      <c r="R1487">
        <v>0</v>
      </c>
      <c r="S1487">
        <v>1</v>
      </c>
      <c r="T1487">
        <v>1</v>
      </c>
      <c r="U1487">
        <v>1</v>
      </c>
      <c r="V1487">
        <v>0</v>
      </c>
      <c r="W1487" s="1">
        <v>423277.97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423277.97</v>
      </c>
      <c r="AF1487" s="17">
        <v>45958</v>
      </c>
      <c r="AG1487" s="17">
        <v>47054</v>
      </c>
      <c r="AH1487" s="1">
        <v>423277.97</v>
      </c>
      <c r="AI1487" s="16">
        <f t="shared" si="92"/>
        <v>2.2465753424657535</v>
      </c>
      <c r="AJ1487" s="16">
        <f t="shared" si="94"/>
        <v>3.0027397260273974</v>
      </c>
      <c r="AK1487" s="19">
        <v>8.7499999999999994E-2</v>
      </c>
      <c r="AL1487" s="16">
        <f t="shared" si="93"/>
        <v>2.2465753424657535</v>
      </c>
      <c r="AM1487" s="16">
        <f t="shared" si="95"/>
        <v>3.0027397260273974</v>
      </c>
      <c r="AN1487" s="19">
        <v>8.7499999999999994E-2</v>
      </c>
      <c r="AO1487" t="s">
        <v>721</v>
      </c>
      <c r="AP1487" t="s">
        <v>722</v>
      </c>
      <c r="AQ1487" s="20">
        <v>46234</v>
      </c>
    </row>
    <row r="1488" spans="1:43" x14ac:dyDescent="0.3">
      <c r="A1488" t="s">
        <v>3340</v>
      </c>
      <c r="B1488" t="s">
        <v>3341</v>
      </c>
      <c r="C1488">
        <v>1</v>
      </c>
      <c r="D1488" t="s">
        <v>255</v>
      </c>
      <c r="E1488" t="s">
        <v>716</v>
      </c>
      <c r="F1488" t="s">
        <v>717</v>
      </c>
      <c r="G1488" t="s">
        <v>220</v>
      </c>
      <c r="H1488" t="s">
        <v>218</v>
      </c>
      <c r="I1488" t="s">
        <v>210</v>
      </c>
      <c r="J1488" t="s">
        <v>718</v>
      </c>
      <c r="K1488" t="s">
        <v>3342</v>
      </c>
      <c r="L1488" t="s">
        <v>719</v>
      </c>
      <c r="M1488" t="s">
        <v>720</v>
      </c>
      <c r="N1488">
        <v>1</v>
      </c>
      <c r="O1488">
        <v>1</v>
      </c>
      <c r="P1488">
        <v>1</v>
      </c>
      <c r="Q1488">
        <v>0</v>
      </c>
      <c r="R1488">
        <v>0</v>
      </c>
      <c r="S1488">
        <v>1</v>
      </c>
      <c r="T1488">
        <v>1</v>
      </c>
      <c r="U1488">
        <v>1</v>
      </c>
      <c r="V1488">
        <v>0</v>
      </c>
      <c r="W1488" s="1">
        <v>1884966.52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1884966.52</v>
      </c>
      <c r="AF1488" s="17">
        <v>45958</v>
      </c>
      <c r="AG1488" s="17">
        <v>47054</v>
      </c>
      <c r="AH1488" s="1">
        <v>1884966.52</v>
      </c>
      <c r="AI1488" s="16">
        <f t="shared" si="92"/>
        <v>2.2465753424657535</v>
      </c>
      <c r="AJ1488" s="16">
        <f t="shared" si="94"/>
        <v>3.0027397260273974</v>
      </c>
      <c r="AK1488" s="19">
        <v>8.7499999999999994E-2</v>
      </c>
      <c r="AL1488" s="16">
        <f t="shared" si="93"/>
        <v>2.2465753424657535</v>
      </c>
      <c r="AM1488" s="16">
        <f t="shared" si="95"/>
        <v>3.0027397260273974</v>
      </c>
      <c r="AN1488" s="19">
        <v>8.7499999999999994E-2</v>
      </c>
      <c r="AO1488" t="s">
        <v>721</v>
      </c>
      <c r="AP1488" t="s">
        <v>722</v>
      </c>
      <c r="AQ1488" s="20">
        <v>46234</v>
      </c>
    </row>
    <row r="1489" spans="1:43" x14ac:dyDescent="0.3">
      <c r="A1489" t="s">
        <v>3343</v>
      </c>
      <c r="B1489" t="s">
        <v>3344</v>
      </c>
      <c r="C1489">
        <v>1</v>
      </c>
      <c r="D1489" t="s">
        <v>255</v>
      </c>
      <c r="E1489" t="s">
        <v>716</v>
      </c>
      <c r="F1489" t="s">
        <v>717</v>
      </c>
      <c r="G1489" t="s">
        <v>220</v>
      </c>
      <c r="H1489" t="s">
        <v>218</v>
      </c>
      <c r="I1489" t="s">
        <v>210</v>
      </c>
      <c r="J1489" t="s">
        <v>718</v>
      </c>
      <c r="K1489" t="s">
        <v>2316</v>
      </c>
      <c r="L1489" t="s">
        <v>719</v>
      </c>
      <c r="M1489" t="s">
        <v>720</v>
      </c>
      <c r="N1489">
        <v>1</v>
      </c>
      <c r="O1489">
        <v>1</v>
      </c>
      <c r="P1489">
        <v>1</v>
      </c>
      <c r="Q1489">
        <v>0</v>
      </c>
      <c r="R1489">
        <v>0</v>
      </c>
      <c r="S1489">
        <v>1</v>
      </c>
      <c r="T1489">
        <v>1</v>
      </c>
      <c r="U1489">
        <v>1</v>
      </c>
      <c r="V1489">
        <v>0</v>
      </c>
      <c r="W1489" s="1">
        <v>5078133.18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5078133.18</v>
      </c>
      <c r="AF1489" s="17">
        <v>45958</v>
      </c>
      <c r="AG1489" s="17">
        <v>47784</v>
      </c>
      <c r="AH1489" s="1">
        <v>5078133.18</v>
      </c>
      <c r="AI1489" s="16">
        <f t="shared" si="92"/>
        <v>4.2465753424657535</v>
      </c>
      <c r="AJ1489" s="16">
        <f t="shared" si="94"/>
        <v>5.0027397260273974</v>
      </c>
      <c r="AK1489" s="19">
        <v>8.7499999999999994E-2</v>
      </c>
      <c r="AL1489" s="16">
        <f t="shared" si="93"/>
        <v>4.2465753424657535</v>
      </c>
      <c r="AM1489" s="16">
        <f t="shared" si="95"/>
        <v>5.0027397260273974</v>
      </c>
      <c r="AN1489" s="19">
        <v>8.7499999999999994E-2</v>
      </c>
      <c r="AO1489" t="s">
        <v>721</v>
      </c>
      <c r="AP1489" t="s">
        <v>722</v>
      </c>
      <c r="AQ1489" s="20">
        <v>46234</v>
      </c>
    </row>
    <row r="1490" spans="1:43" x14ac:dyDescent="0.3">
      <c r="A1490" t="s">
        <v>3345</v>
      </c>
      <c r="B1490" t="s">
        <v>3346</v>
      </c>
      <c r="C1490">
        <v>1</v>
      </c>
      <c r="D1490" t="s">
        <v>255</v>
      </c>
      <c r="E1490" t="s">
        <v>716</v>
      </c>
      <c r="F1490" t="s">
        <v>717</v>
      </c>
      <c r="G1490" t="s">
        <v>220</v>
      </c>
      <c r="H1490" t="s">
        <v>218</v>
      </c>
      <c r="I1490" t="s">
        <v>210</v>
      </c>
      <c r="J1490" t="s">
        <v>718</v>
      </c>
      <c r="K1490" t="s">
        <v>3347</v>
      </c>
      <c r="L1490" t="s">
        <v>719</v>
      </c>
      <c r="M1490" t="s">
        <v>720</v>
      </c>
      <c r="N1490">
        <v>1</v>
      </c>
      <c r="O1490">
        <v>1</v>
      </c>
      <c r="P1490">
        <v>1</v>
      </c>
      <c r="Q1490">
        <v>0</v>
      </c>
      <c r="R1490">
        <v>0</v>
      </c>
      <c r="S1490">
        <v>1</v>
      </c>
      <c r="T1490">
        <v>1</v>
      </c>
      <c r="U1490">
        <v>1</v>
      </c>
      <c r="V1490">
        <v>0</v>
      </c>
      <c r="W1490" s="1">
        <v>435683.54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435683.54</v>
      </c>
      <c r="AF1490" s="17">
        <v>45958</v>
      </c>
      <c r="AG1490" s="17">
        <v>47054</v>
      </c>
      <c r="AH1490" s="1">
        <v>435683.54</v>
      </c>
      <c r="AI1490" s="16">
        <f t="shared" si="92"/>
        <v>2.2465753424657535</v>
      </c>
      <c r="AJ1490" s="16">
        <f t="shared" si="94"/>
        <v>3.0027397260273974</v>
      </c>
      <c r="AK1490" s="19">
        <v>8.7499999999999994E-2</v>
      </c>
      <c r="AL1490" s="16">
        <f t="shared" si="93"/>
        <v>2.2465753424657535</v>
      </c>
      <c r="AM1490" s="16">
        <f t="shared" si="95"/>
        <v>3.0027397260273974</v>
      </c>
      <c r="AN1490" s="19">
        <v>8.7499999999999994E-2</v>
      </c>
      <c r="AO1490" t="s">
        <v>721</v>
      </c>
      <c r="AP1490" t="s">
        <v>722</v>
      </c>
      <c r="AQ1490" s="20">
        <v>46234</v>
      </c>
    </row>
    <row r="1491" spans="1:43" x14ac:dyDescent="0.3">
      <c r="A1491" t="s">
        <v>3348</v>
      </c>
      <c r="B1491" t="s">
        <v>3349</v>
      </c>
      <c r="C1491">
        <v>1</v>
      </c>
      <c r="D1491" t="s">
        <v>255</v>
      </c>
      <c r="E1491" t="s">
        <v>716</v>
      </c>
      <c r="F1491" t="s">
        <v>717</v>
      </c>
      <c r="G1491" t="s">
        <v>220</v>
      </c>
      <c r="H1491" t="s">
        <v>218</v>
      </c>
      <c r="I1491" t="s">
        <v>210</v>
      </c>
      <c r="J1491" t="s">
        <v>718</v>
      </c>
      <c r="K1491" t="s">
        <v>3350</v>
      </c>
      <c r="L1491" t="s">
        <v>719</v>
      </c>
      <c r="M1491" t="s">
        <v>720</v>
      </c>
      <c r="N1491">
        <v>1</v>
      </c>
      <c r="O1491">
        <v>1</v>
      </c>
      <c r="P1491">
        <v>1</v>
      </c>
      <c r="Q1491">
        <v>0</v>
      </c>
      <c r="R1491">
        <v>0</v>
      </c>
      <c r="S1491">
        <v>1</v>
      </c>
      <c r="T1491">
        <v>1</v>
      </c>
      <c r="U1491">
        <v>1</v>
      </c>
      <c r="V1491">
        <v>0</v>
      </c>
      <c r="W1491" s="1">
        <v>2225553.27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2225553.27</v>
      </c>
      <c r="AF1491" s="17">
        <v>45958</v>
      </c>
      <c r="AG1491" s="17">
        <v>47054</v>
      </c>
      <c r="AH1491" s="1">
        <v>2225553.27</v>
      </c>
      <c r="AI1491" s="16">
        <f t="shared" si="92"/>
        <v>2.2465753424657535</v>
      </c>
      <c r="AJ1491" s="16">
        <f t="shared" si="94"/>
        <v>3.0027397260273974</v>
      </c>
      <c r="AK1491" s="19">
        <v>8.7499999999999994E-2</v>
      </c>
      <c r="AL1491" s="16">
        <f t="shared" si="93"/>
        <v>2.2465753424657535</v>
      </c>
      <c r="AM1491" s="16">
        <f t="shared" si="95"/>
        <v>3.0027397260273974</v>
      </c>
      <c r="AN1491" s="19">
        <v>8.7499999999999994E-2</v>
      </c>
      <c r="AO1491" t="s">
        <v>721</v>
      </c>
      <c r="AP1491" t="s">
        <v>722</v>
      </c>
      <c r="AQ1491" s="20">
        <v>46234</v>
      </c>
    </row>
    <row r="1492" spans="1:43" x14ac:dyDescent="0.3">
      <c r="A1492" t="s">
        <v>3351</v>
      </c>
      <c r="B1492" t="s">
        <v>3352</v>
      </c>
      <c r="C1492">
        <v>1</v>
      </c>
      <c r="D1492" t="s">
        <v>255</v>
      </c>
      <c r="E1492" t="s">
        <v>716</v>
      </c>
      <c r="F1492" t="s">
        <v>717</v>
      </c>
      <c r="G1492" t="s">
        <v>220</v>
      </c>
      <c r="H1492" t="s">
        <v>218</v>
      </c>
      <c r="I1492" t="s">
        <v>210</v>
      </c>
      <c r="J1492" t="s">
        <v>718</v>
      </c>
      <c r="K1492" t="s">
        <v>3353</v>
      </c>
      <c r="L1492" t="s">
        <v>719</v>
      </c>
      <c r="M1492" t="s">
        <v>720</v>
      </c>
      <c r="N1492">
        <v>1</v>
      </c>
      <c r="O1492">
        <v>1</v>
      </c>
      <c r="P1492">
        <v>1</v>
      </c>
      <c r="Q1492">
        <v>0</v>
      </c>
      <c r="R1492">
        <v>0</v>
      </c>
      <c r="S1492">
        <v>1</v>
      </c>
      <c r="T1492">
        <v>1</v>
      </c>
      <c r="U1492">
        <v>1</v>
      </c>
      <c r="V1492">
        <v>0</v>
      </c>
      <c r="W1492" s="1">
        <v>1207676.78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1207676.78</v>
      </c>
      <c r="AF1492" s="17">
        <v>45958</v>
      </c>
      <c r="AG1492" s="17">
        <v>47054</v>
      </c>
      <c r="AH1492" s="1">
        <v>1207676.78</v>
      </c>
      <c r="AI1492" s="16">
        <f t="shared" si="92"/>
        <v>2.2465753424657535</v>
      </c>
      <c r="AJ1492" s="16">
        <f t="shared" si="94"/>
        <v>3.0027397260273974</v>
      </c>
      <c r="AK1492" s="19">
        <v>8.7499999999999994E-2</v>
      </c>
      <c r="AL1492" s="16">
        <f t="shared" si="93"/>
        <v>2.2465753424657535</v>
      </c>
      <c r="AM1492" s="16">
        <f t="shared" si="95"/>
        <v>3.0027397260273974</v>
      </c>
      <c r="AN1492" s="19">
        <v>8.7499999999999994E-2</v>
      </c>
      <c r="AO1492" t="s">
        <v>721</v>
      </c>
      <c r="AP1492" t="s">
        <v>722</v>
      </c>
      <c r="AQ1492" s="20">
        <v>46234</v>
      </c>
    </row>
    <row r="1493" spans="1:43" x14ac:dyDescent="0.3">
      <c r="A1493" t="s">
        <v>3354</v>
      </c>
      <c r="B1493" t="s">
        <v>3355</v>
      </c>
      <c r="C1493">
        <v>1</v>
      </c>
      <c r="D1493" t="s">
        <v>255</v>
      </c>
      <c r="E1493" t="s">
        <v>716</v>
      </c>
      <c r="F1493" t="s">
        <v>717</v>
      </c>
      <c r="G1493" t="s">
        <v>220</v>
      </c>
      <c r="H1493" t="s">
        <v>218</v>
      </c>
      <c r="I1493" t="s">
        <v>210</v>
      </c>
      <c r="J1493" t="s">
        <v>718</v>
      </c>
      <c r="K1493" t="s">
        <v>282</v>
      </c>
      <c r="L1493" t="s">
        <v>719</v>
      </c>
      <c r="M1493" t="s">
        <v>720</v>
      </c>
      <c r="N1493">
        <v>1</v>
      </c>
      <c r="O1493">
        <v>1</v>
      </c>
      <c r="P1493">
        <v>1</v>
      </c>
      <c r="Q1493">
        <v>0</v>
      </c>
      <c r="R1493">
        <v>0</v>
      </c>
      <c r="S1493">
        <v>1</v>
      </c>
      <c r="T1493">
        <v>1</v>
      </c>
      <c r="U1493">
        <v>1</v>
      </c>
      <c r="V1493">
        <v>0</v>
      </c>
      <c r="W1493" s="1">
        <v>4715306.59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4715306.59</v>
      </c>
      <c r="AF1493" s="17">
        <v>45958</v>
      </c>
      <c r="AG1493" s="17">
        <v>47784</v>
      </c>
      <c r="AH1493" s="1">
        <v>4715306.59</v>
      </c>
      <c r="AI1493" s="16">
        <f t="shared" si="92"/>
        <v>4.2465753424657535</v>
      </c>
      <c r="AJ1493" s="16">
        <f t="shared" si="94"/>
        <v>5.0027397260273974</v>
      </c>
      <c r="AK1493" s="19">
        <v>9.2499999999999999E-2</v>
      </c>
      <c r="AL1493" s="16">
        <f t="shared" si="93"/>
        <v>4.2465753424657535</v>
      </c>
      <c r="AM1493" s="16">
        <f t="shared" si="95"/>
        <v>5.0027397260273974</v>
      </c>
      <c r="AN1493" s="19">
        <v>9.2499999999999999E-2</v>
      </c>
      <c r="AO1493" t="s">
        <v>721</v>
      </c>
      <c r="AP1493" t="s">
        <v>722</v>
      </c>
      <c r="AQ1493" s="20">
        <v>46234</v>
      </c>
    </row>
    <row r="1494" spans="1:43" x14ac:dyDescent="0.3">
      <c r="A1494" t="s">
        <v>3356</v>
      </c>
      <c r="B1494" t="s">
        <v>3357</v>
      </c>
      <c r="C1494">
        <v>1</v>
      </c>
      <c r="D1494" t="s">
        <v>255</v>
      </c>
      <c r="E1494" t="s">
        <v>716</v>
      </c>
      <c r="F1494" t="s">
        <v>717</v>
      </c>
      <c r="G1494" t="s">
        <v>220</v>
      </c>
      <c r="H1494" t="s">
        <v>218</v>
      </c>
      <c r="I1494" t="s">
        <v>210</v>
      </c>
      <c r="J1494" t="s">
        <v>718</v>
      </c>
      <c r="K1494" t="s">
        <v>2454</v>
      </c>
      <c r="L1494" t="s">
        <v>719</v>
      </c>
      <c r="M1494" t="s">
        <v>720</v>
      </c>
      <c r="N1494">
        <v>1</v>
      </c>
      <c r="O1494">
        <v>1</v>
      </c>
      <c r="P1494">
        <v>1</v>
      </c>
      <c r="Q1494">
        <v>0</v>
      </c>
      <c r="R1494">
        <v>0</v>
      </c>
      <c r="S1494">
        <v>1</v>
      </c>
      <c r="T1494">
        <v>1</v>
      </c>
      <c r="U1494">
        <v>1</v>
      </c>
      <c r="V1494">
        <v>0</v>
      </c>
      <c r="W1494" s="1">
        <v>4543009.8600000003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4543009.8600000003</v>
      </c>
      <c r="AF1494" s="17">
        <v>45958</v>
      </c>
      <c r="AG1494" s="17">
        <v>47784</v>
      </c>
      <c r="AH1494" s="1">
        <v>4543009.8600000003</v>
      </c>
      <c r="AI1494" s="16">
        <f t="shared" si="92"/>
        <v>4.2465753424657535</v>
      </c>
      <c r="AJ1494" s="16">
        <f t="shared" si="94"/>
        <v>5.0027397260273974</v>
      </c>
      <c r="AK1494" s="19">
        <v>9.2499999999999999E-2</v>
      </c>
      <c r="AL1494" s="16">
        <f t="shared" si="93"/>
        <v>4.2465753424657535</v>
      </c>
      <c r="AM1494" s="16">
        <f t="shared" si="95"/>
        <v>5.0027397260273974</v>
      </c>
      <c r="AN1494" s="19">
        <v>9.2499999999999999E-2</v>
      </c>
      <c r="AO1494" t="s">
        <v>721</v>
      </c>
      <c r="AP1494" t="s">
        <v>722</v>
      </c>
      <c r="AQ1494" s="20">
        <v>46234</v>
      </c>
    </row>
    <row r="1495" spans="1:43" x14ac:dyDescent="0.3">
      <c r="A1495" t="s">
        <v>3358</v>
      </c>
      <c r="B1495" t="s">
        <v>3359</v>
      </c>
      <c r="C1495">
        <v>1</v>
      </c>
      <c r="D1495" t="s">
        <v>255</v>
      </c>
      <c r="E1495" t="s">
        <v>716</v>
      </c>
      <c r="F1495" t="s">
        <v>717</v>
      </c>
      <c r="G1495" t="s">
        <v>220</v>
      </c>
      <c r="H1495" t="s">
        <v>218</v>
      </c>
      <c r="I1495" t="s">
        <v>210</v>
      </c>
      <c r="J1495" t="s">
        <v>718</v>
      </c>
      <c r="K1495" t="s">
        <v>3021</v>
      </c>
      <c r="L1495" t="s">
        <v>719</v>
      </c>
      <c r="M1495" t="s">
        <v>720</v>
      </c>
      <c r="N1495">
        <v>1</v>
      </c>
      <c r="O1495">
        <v>1</v>
      </c>
      <c r="P1495">
        <v>1</v>
      </c>
      <c r="Q1495">
        <v>0</v>
      </c>
      <c r="R1495">
        <v>0</v>
      </c>
      <c r="S1495">
        <v>1</v>
      </c>
      <c r="T1495">
        <v>1</v>
      </c>
      <c r="U1495">
        <v>1</v>
      </c>
      <c r="V1495">
        <v>0</v>
      </c>
      <c r="W1495" s="1">
        <v>1721198.75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1721198.75</v>
      </c>
      <c r="AF1495" s="17">
        <v>45958</v>
      </c>
      <c r="AG1495" s="17">
        <v>47054</v>
      </c>
      <c r="AH1495" s="1">
        <v>1721198.75</v>
      </c>
      <c r="AI1495" s="16">
        <f t="shared" si="92"/>
        <v>2.2465753424657535</v>
      </c>
      <c r="AJ1495" s="16">
        <f t="shared" si="94"/>
        <v>3.0027397260273974</v>
      </c>
      <c r="AK1495" s="19">
        <v>8.7499999999999994E-2</v>
      </c>
      <c r="AL1495" s="16">
        <f t="shared" si="93"/>
        <v>2.2465753424657535</v>
      </c>
      <c r="AM1495" s="16">
        <f t="shared" si="95"/>
        <v>3.0027397260273974</v>
      </c>
      <c r="AN1495" s="19">
        <v>8.7499999999999994E-2</v>
      </c>
      <c r="AO1495" t="s">
        <v>721</v>
      </c>
      <c r="AP1495" t="s">
        <v>722</v>
      </c>
      <c r="AQ1495" s="20">
        <v>46234</v>
      </c>
    </row>
    <row r="1496" spans="1:43" x14ac:dyDescent="0.3">
      <c r="A1496" t="s">
        <v>3360</v>
      </c>
      <c r="B1496" t="s">
        <v>3361</v>
      </c>
      <c r="C1496">
        <v>1</v>
      </c>
      <c r="D1496" t="s">
        <v>255</v>
      </c>
      <c r="E1496" t="s">
        <v>716</v>
      </c>
      <c r="F1496" t="s">
        <v>717</v>
      </c>
      <c r="G1496" t="s">
        <v>220</v>
      </c>
      <c r="H1496" t="s">
        <v>218</v>
      </c>
      <c r="I1496" t="s">
        <v>210</v>
      </c>
      <c r="J1496" t="s">
        <v>718</v>
      </c>
      <c r="K1496" t="s">
        <v>2781</v>
      </c>
      <c r="L1496" t="s">
        <v>719</v>
      </c>
      <c r="M1496" t="s">
        <v>720</v>
      </c>
      <c r="N1496">
        <v>1</v>
      </c>
      <c r="O1496">
        <v>1</v>
      </c>
      <c r="P1496">
        <v>1</v>
      </c>
      <c r="Q1496">
        <v>0</v>
      </c>
      <c r="R1496">
        <v>0</v>
      </c>
      <c r="S1496">
        <v>1</v>
      </c>
      <c r="T1496">
        <v>1</v>
      </c>
      <c r="U1496">
        <v>1</v>
      </c>
      <c r="V1496">
        <v>0</v>
      </c>
      <c r="W1496" s="1">
        <v>2579027.9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2579027.9</v>
      </c>
      <c r="AF1496" s="17">
        <v>45958</v>
      </c>
      <c r="AG1496" s="17">
        <v>47054</v>
      </c>
      <c r="AH1496" s="1">
        <v>2579027.9</v>
      </c>
      <c r="AI1496" s="16">
        <f t="shared" si="92"/>
        <v>2.2465753424657535</v>
      </c>
      <c r="AJ1496" s="16">
        <f t="shared" si="94"/>
        <v>3.0027397260273974</v>
      </c>
      <c r="AK1496" s="19">
        <v>8.7499999999999994E-2</v>
      </c>
      <c r="AL1496" s="16">
        <f t="shared" si="93"/>
        <v>2.2465753424657535</v>
      </c>
      <c r="AM1496" s="16">
        <f t="shared" si="95"/>
        <v>3.0027397260273974</v>
      </c>
      <c r="AN1496" s="19">
        <v>8.7499999999999994E-2</v>
      </c>
      <c r="AO1496" t="s">
        <v>721</v>
      </c>
      <c r="AP1496" t="s">
        <v>722</v>
      </c>
      <c r="AQ1496" s="20">
        <v>46234</v>
      </c>
    </row>
    <row r="1497" spans="1:43" x14ac:dyDescent="0.3">
      <c r="A1497" t="s">
        <v>3362</v>
      </c>
      <c r="B1497" t="s">
        <v>3363</v>
      </c>
      <c r="C1497">
        <v>1</v>
      </c>
      <c r="D1497" t="s">
        <v>255</v>
      </c>
      <c r="E1497" t="s">
        <v>716</v>
      </c>
      <c r="F1497" t="s">
        <v>717</v>
      </c>
      <c r="G1497" t="s">
        <v>220</v>
      </c>
      <c r="H1497" t="s">
        <v>218</v>
      </c>
      <c r="I1497" t="s">
        <v>210</v>
      </c>
      <c r="J1497" t="s">
        <v>718</v>
      </c>
      <c r="K1497" t="s">
        <v>3364</v>
      </c>
      <c r="L1497" t="s">
        <v>719</v>
      </c>
      <c r="M1497" t="s">
        <v>720</v>
      </c>
      <c r="N1497">
        <v>1</v>
      </c>
      <c r="O1497">
        <v>1</v>
      </c>
      <c r="P1497">
        <v>1</v>
      </c>
      <c r="Q1497">
        <v>0</v>
      </c>
      <c r="R1497">
        <v>0</v>
      </c>
      <c r="S1497">
        <v>1</v>
      </c>
      <c r="T1497">
        <v>1</v>
      </c>
      <c r="U1497">
        <v>1</v>
      </c>
      <c r="V1497">
        <v>0</v>
      </c>
      <c r="W1497" s="1">
        <v>897198.21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897198.21</v>
      </c>
      <c r="AF1497" s="17">
        <v>45958</v>
      </c>
      <c r="AG1497" s="17">
        <v>47054</v>
      </c>
      <c r="AH1497" s="1">
        <v>897198.21</v>
      </c>
      <c r="AI1497" s="16">
        <f t="shared" si="92"/>
        <v>2.2465753424657535</v>
      </c>
      <c r="AJ1497" s="16">
        <f t="shared" si="94"/>
        <v>3.0027397260273974</v>
      </c>
      <c r="AK1497" s="19">
        <v>8.7499999999999994E-2</v>
      </c>
      <c r="AL1497" s="16">
        <f t="shared" si="93"/>
        <v>2.2465753424657535</v>
      </c>
      <c r="AM1497" s="16">
        <f t="shared" si="95"/>
        <v>3.0027397260273974</v>
      </c>
      <c r="AN1497" s="19">
        <v>8.7499999999999994E-2</v>
      </c>
      <c r="AO1497" t="s">
        <v>721</v>
      </c>
      <c r="AP1497" t="s">
        <v>722</v>
      </c>
      <c r="AQ1497" s="20">
        <v>46234</v>
      </c>
    </row>
    <row r="1498" spans="1:43" x14ac:dyDescent="0.3">
      <c r="A1498" t="s">
        <v>3365</v>
      </c>
      <c r="B1498" t="s">
        <v>3366</v>
      </c>
      <c r="C1498">
        <v>1</v>
      </c>
      <c r="D1498" t="s">
        <v>255</v>
      </c>
      <c r="E1498" t="s">
        <v>716</v>
      </c>
      <c r="F1498" t="s">
        <v>717</v>
      </c>
      <c r="G1498" t="s">
        <v>220</v>
      </c>
      <c r="H1498" t="s">
        <v>218</v>
      </c>
      <c r="I1498" t="s">
        <v>210</v>
      </c>
      <c r="J1498" t="s">
        <v>718</v>
      </c>
      <c r="K1498" t="s">
        <v>2425</v>
      </c>
      <c r="L1498" t="s">
        <v>719</v>
      </c>
      <c r="M1498" t="s">
        <v>720</v>
      </c>
      <c r="N1498">
        <v>1</v>
      </c>
      <c r="O1498">
        <v>1</v>
      </c>
      <c r="P1498">
        <v>1</v>
      </c>
      <c r="Q1498">
        <v>0</v>
      </c>
      <c r="R1498">
        <v>0</v>
      </c>
      <c r="S1498">
        <v>1</v>
      </c>
      <c r="T1498">
        <v>1</v>
      </c>
      <c r="U1498">
        <v>1</v>
      </c>
      <c r="V1498">
        <v>0</v>
      </c>
      <c r="W1498" s="1">
        <v>1077521.1000000001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1077521.1000000001</v>
      </c>
      <c r="AF1498" s="17">
        <v>45958</v>
      </c>
      <c r="AG1498" s="17">
        <v>47054</v>
      </c>
      <c r="AH1498" s="1">
        <v>1077521.1000000001</v>
      </c>
      <c r="AI1498" s="16">
        <f t="shared" si="92"/>
        <v>2.2465753424657535</v>
      </c>
      <c r="AJ1498" s="16">
        <f t="shared" si="94"/>
        <v>3.0027397260273974</v>
      </c>
      <c r="AK1498" s="19">
        <v>8.7499999999999994E-2</v>
      </c>
      <c r="AL1498" s="16">
        <f t="shared" si="93"/>
        <v>2.2465753424657535</v>
      </c>
      <c r="AM1498" s="16">
        <f t="shared" si="95"/>
        <v>3.0027397260273974</v>
      </c>
      <c r="AN1498" s="19">
        <v>8.7499999999999994E-2</v>
      </c>
      <c r="AO1498" t="s">
        <v>721</v>
      </c>
      <c r="AP1498" t="s">
        <v>722</v>
      </c>
      <c r="AQ1498" s="20">
        <v>46234</v>
      </c>
    </row>
    <row r="1499" spans="1:43" x14ac:dyDescent="0.3">
      <c r="A1499" t="s">
        <v>3367</v>
      </c>
      <c r="B1499" t="s">
        <v>3368</v>
      </c>
      <c r="C1499">
        <v>1</v>
      </c>
      <c r="D1499" t="s">
        <v>255</v>
      </c>
      <c r="E1499" t="s">
        <v>716</v>
      </c>
      <c r="F1499" t="s">
        <v>717</v>
      </c>
      <c r="G1499" t="s">
        <v>220</v>
      </c>
      <c r="H1499" t="s">
        <v>218</v>
      </c>
      <c r="I1499" t="s">
        <v>210</v>
      </c>
      <c r="J1499" t="s">
        <v>718</v>
      </c>
      <c r="K1499" t="s">
        <v>3369</v>
      </c>
      <c r="L1499" t="s">
        <v>719</v>
      </c>
      <c r="M1499" t="s">
        <v>720</v>
      </c>
      <c r="N1499">
        <v>1</v>
      </c>
      <c r="O1499">
        <v>1</v>
      </c>
      <c r="P1499">
        <v>1</v>
      </c>
      <c r="Q1499">
        <v>0</v>
      </c>
      <c r="R1499">
        <v>0</v>
      </c>
      <c r="S1499">
        <v>1</v>
      </c>
      <c r="T1499">
        <v>1</v>
      </c>
      <c r="U1499">
        <v>1</v>
      </c>
      <c r="V1499">
        <v>0</v>
      </c>
      <c r="W1499" s="1">
        <v>1980851.9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1980851.9</v>
      </c>
      <c r="AF1499" s="17">
        <v>45958</v>
      </c>
      <c r="AG1499" s="17">
        <v>47054</v>
      </c>
      <c r="AH1499" s="1">
        <v>1980851.9</v>
      </c>
      <c r="AI1499" s="16">
        <f t="shared" si="92"/>
        <v>2.2465753424657535</v>
      </c>
      <c r="AJ1499" s="16">
        <f t="shared" si="94"/>
        <v>3.0027397260273974</v>
      </c>
      <c r="AK1499" s="19">
        <v>8.7499999999999994E-2</v>
      </c>
      <c r="AL1499" s="16">
        <f t="shared" si="93"/>
        <v>2.2465753424657535</v>
      </c>
      <c r="AM1499" s="16">
        <f t="shared" si="95"/>
        <v>3.0027397260273974</v>
      </c>
      <c r="AN1499" s="19">
        <v>8.7499999999999994E-2</v>
      </c>
      <c r="AO1499" t="s">
        <v>721</v>
      </c>
      <c r="AP1499" t="s">
        <v>722</v>
      </c>
      <c r="AQ1499" s="20">
        <v>46234</v>
      </c>
    </row>
    <row r="1500" spans="1:43" x14ac:dyDescent="0.3">
      <c r="A1500" t="s">
        <v>3370</v>
      </c>
      <c r="B1500" t="s">
        <v>3371</v>
      </c>
      <c r="C1500">
        <v>1</v>
      </c>
      <c r="D1500" t="s">
        <v>255</v>
      </c>
      <c r="E1500" t="s">
        <v>716</v>
      </c>
      <c r="F1500" t="s">
        <v>717</v>
      </c>
      <c r="G1500" t="s">
        <v>220</v>
      </c>
      <c r="H1500" t="s">
        <v>218</v>
      </c>
      <c r="I1500" t="s">
        <v>210</v>
      </c>
      <c r="J1500" t="s">
        <v>718</v>
      </c>
      <c r="K1500" t="s">
        <v>2786</v>
      </c>
      <c r="L1500" t="s">
        <v>719</v>
      </c>
      <c r="M1500" t="s">
        <v>720</v>
      </c>
      <c r="N1500">
        <v>1</v>
      </c>
      <c r="O1500">
        <v>1</v>
      </c>
      <c r="P1500">
        <v>1</v>
      </c>
      <c r="Q1500">
        <v>0</v>
      </c>
      <c r="R1500">
        <v>0</v>
      </c>
      <c r="S1500">
        <v>1</v>
      </c>
      <c r="T1500">
        <v>1</v>
      </c>
      <c r="U1500">
        <v>1</v>
      </c>
      <c r="V1500">
        <v>0</v>
      </c>
      <c r="W1500" s="1">
        <v>1568188.23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1568188.23</v>
      </c>
      <c r="AF1500" s="17">
        <v>45958</v>
      </c>
      <c r="AG1500" s="17">
        <v>47054</v>
      </c>
      <c r="AH1500" s="1">
        <v>1568188.23</v>
      </c>
      <c r="AI1500" s="16">
        <f t="shared" si="92"/>
        <v>2.2465753424657535</v>
      </c>
      <c r="AJ1500" s="16">
        <f t="shared" si="94"/>
        <v>3.0027397260273974</v>
      </c>
      <c r="AK1500" s="19">
        <v>8.7499999999999994E-2</v>
      </c>
      <c r="AL1500" s="16">
        <f t="shared" si="93"/>
        <v>2.2465753424657535</v>
      </c>
      <c r="AM1500" s="16">
        <f t="shared" si="95"/>
        <v>3.0027397260273974</v>
      </c>
      <c r="AN1500" s="19">
        <v>8.7499999999999994E-2</v>
      </c>
      <c r="AO1500" t="s">
        <v>721</v>
      </c>
      <c r="AP1500" t="s">
        <v>722</v>
      </c>
      <c r="AQ1500" s="20">
        <v>46234</v>
      </c>
    </row>
    <row r="1501" spans="1:43" x14ac:dyDescent="0.3">
      <c r="A1501" t="s">
        <v>3372</v>
      </c>
      <c r="B1501" t="s">
        <v>3373</v>
      </c>
      <c r="C1501">
        <v>1</v>
      </c>
      <c r="D1501" t="s">
        <v>255</v>
      </c>
      <c r="E1501" t="s">
        <v>716</v>
      </c>
      <c r="F1501" t="s">
        <v>717</v>
      </c>
      <c r="G1501" t="s">
        <v>220</v>
      </c>
      <c r="H1501" t="s">
        <v>218</v>
      </c>
      <c r="I1501" t="s">
        <v>210</v>
      </c>
      <c r="J1501" t="s">
        <v>718</v>
      </c>
      <c r="K1501" t="s">
        <v>3374</v>
      </c>
      <c r="L1501" t="s">
        <v>719</v>
      </c>
      <c r="M1501" t="s">
        <v>720</v>
      </c>
      <c r="N1501">
        <v>1</v>
      </c>
      <c r="O1501">
        <v>1</v>
      </c>
      <c r="P1501">
        <v>1</v>
      </c>
      <c r="Q1501">
        <v>0</v>
      </c>
      <c r="R1501">
        <v>0</v>
      </c>
      <c r="S1501">
        <v>1</v>
      </c>
      <c r="T1501">
        <v>1</v>
      </c>
      <c r="U1501">
        <v>1</v>
      </c>
      <c r="V1501">
        <v>0</v>
      </c>
      <c r="W1501" s="1">
        <v>1013675.4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1013675.4</v>
      </c>
      <c r="AF1501" s="17">
        <v>45958</v>
      </c>
      <c r="AG1501" s="17">
        <v>47054</v>
      </c>
      <c r="AH1501" s="1">
        <v>1013675.4</v>
      </c>
      <c r="AI1501" s="16">
        <f t="shared" si="92"/>
        <v>2.2465753424657535</v>
      </c>
      <c r="AJ1501" s="16">
        <f t="shared" si="94"/>
        <v>3.0027397260273974</v>
      </c>
      <c r="AK1501" s="19">
        <v>8.7499999999999994E-2</v>
      </c>
      <c r="AL1501" s="16">
        <f t="shared" si="93"/>
        <v>2.2465753424657535</v>
      </c>
      <c r="AM1501" s="16">
        <f t="shared" si="95"/>
        <v>3.0027397260273974</v>
      </c>
      <c r="AN1501" s="19">
        <v>8.7499999999999994E-2</v>
      </c>
      <c r="AO1501" t="s">
        <v>721</v>
      </c>
      <c r="AP1501" t="s">
        <v>722</v>
      </c>
      <c r="AQ1501" s="20">
        <v>46234</v>
      </c>
    </row>
    <row r="1502" spans="1:43" x14ac:dyDescent="0.3">
      <c r="A1502" t="s">
        <v>3375</v>
      </c>
      <c r="B1502" t="s">
        <v>3376</v>
      </c>
      <c r="C1502">
        <v>1</v>
      </c>
      <c r="D1502" t="s">
        <v>255</v>
      </c>
      <c r="E1502" t="s">
        <v>716</v>
      </c>
      <c r="F1502" t="s">
        <v>717</v>
      </c>
      <c r="G1502" t="s">
        <v>220</v>
      </c>
      <c r="H1502" t="s">
        <v>218</v>
      </c>
      <c r="I1502" t="s">
        <v>210</v>
      </c>
      <c r="J1502" t="s">
        <v>718</v>
      </c>
      <c r="K1502" t="s">
        <v>3377</v>
      </c>
      <c r="L1502" t="s">
        <v>719</v>
      </c>
      <c r="M1502" t="s">
        <v>720</v>
      </c>
      <c r="N1502">
        <v>1</v>
      </c>
      <c r="O1502">
        <v>1</v>
      </c>
      <c r="P1502">
        <v>1</v>
      </c>
      <c r="Q1502">
        <v>0</v>
      </c>
      <c r="R1502">
        <v>0</v>
      </c>
      <c r="S1502">
        <v>1</v>
      </c>
      <c r="T1502">
        <v>1</v>
      </c>
      <c r="U1502">
        <v>1</v>
      </c>
      <c r="V1502">
        <v>0</v>
      </c>
      <c r="W1502" s="1">
        <v>946243.01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946243.01</v>
      </c>
      <c r="AF1502" s="17">
        <v>45958</v>
      </c>
      <c r="AG1502" s="17">
        <v>47054</v>
      </c>
      <c r="AH1502" s="1">
        <v>946243.01</v>
      </c>
      <c r="AI1502" s="16">
        <f t="shared" si="92"/>
        <v>2.2465753424657535</v>
      </c>
      <c r="AJ1502" s="16">
        <f t="shared" si="94"/>
        <v>3.0027397260273974</v>
      </c>
      <c r="AK1502" s="19">
        <v>8.7499999999999994E-2</v>
      </c>
      <c r="AL1502" s="16">
        <f t="shared" si="93"/>
        <v>2.2465753424657535</v>
      </c>
      <c r="AM1502" s="16">
        <f t="shared" si="95"/>
        <v>3.0027397260273974</v>
      </c>
      <c r="AN1502" s="19">
        <v>8.7499999999999994E-2</v>
      </c>
      <c r="AO1502" t="s">
        <v>721</v>
      </c>
      <c r="AP1502" t="s">
        <v>722</v>
      </c>
      <c r="AQ1502" s="20">
        <v>46234</v>
      </c>
    </row>
    <row r="1503" spans="1:43" x14ac:dyDescent="0.3">
      <c r="A1503" t="s">
        <v>3378</v>
      </c>
      <c r="B1503" t="s">
        <v>3379</v>
      </c>
      <c r="C1503">
        <v>1</v>
      </c>
      <c r="D1503" t="s">
        <v>255</v>
      </c>
      <c r="E1503" t="s">
        <v>716</v>
      </c>
      <c r="F1503" t="s">
        <v>717</v>
      </c>
      <c r="G1503" t="s">
        <v>220</v>
      </c>
      <c r="H1503" t="s">
        <v>218</v>
      </c>
      <c r="I1503" t="s">
        <v>210</v>
      </c>
      <c r="J1503" t="s">
        <v>718</v>
      </c>
      <c r="K1503" t="s">
        <v>3380</v>
      </c>
      <c r="L1503" t="s">
        <v>719</v>
      </c>
      <c r="M1503" t="s">
        <v>720</v>
      </c>
      <c r="N1503">
        <v>1</v>
      </c>
      <c r="O1503">
        <v>1</v>
      </c>
      <c r="P1503">
        <v>1</v>
      </c>
      <c r="Q1503">
        <v>0</v>
      </c>
      <c r="R1503">
        <v>0</v>
      </c>
      <c r="S1503">
        <v>1</v>
      </c>
      <c r="T1503">
        <v>1</v>
      </c>
      <c r="U1503">
        <v>1</v>
      </c>
      <c r="V1503">
        <v>0</v>
      </c>
      <c r="W1503" s="1">
        <v>2932245.79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2932245.79</v>
      </c>
      <c r="AF1503" s="17">
        <v>45958</v>
      </c>
      <c r="AG1503" s="17">
        <v>47054</v>
      </c>
      <c r="AH1503" s="1">
        <v>2932245.79</v>
      </c>
      <c r="AI1503" s="16">
        <f t="shared" si="92"/>
        <v>2.2465753424657535</v>
      </c>
      <c r="AJ1503" s="16">
        <f t="shared" si="94"/>
        <v>3.0027397260273974</v>
      </c>
      <c r="AK1503" s="19">
        <v>8.7499999999999994E-2</v>
      </c>
      <c r="AL1503" s="16">
        <f t="shared" si="93"/>
        <v>2.2465753424657535</v>
      </c>
      <c r="AM1503" s="16">
        <f t="shared" si="95"/>
        <v>3.0027397260273974</v>
      </c>
      <c r="AN1503" s="19">
        <v>8.7499999999999994E-2</v>
      </c>
      <c r="AO1503" t="s">
        <v>721</v>
      </c>
      <c r="AP1503" t="s">
        <v>722</v>
      </c>
      <c r="AQ1503" s="20">
        <v>46234</v>
      </c>
    </row>
    <row r="1504" spans="1:43" x14ac:dyDescent="0.3">
      <c r="A1504" t="s">
        <v>3381</v>
      </c>
      <c r="B1504" t="s">
        <v>3382</v>
      </c>
      <c r="C1504">
        <v>1</v>
      </c>
      <c r="D1504" t="s">
        <v>255</v>
      </c>
      <c r="E1504" t="s">
        <v>716</v>
      </c>
      <c r="F1504" t="s">
        <v>717</v>
      </c>
      <c r="G1504" t="s">
        <v>220</v>
      </c>
      <c r="H1504" t="s">
        <v>218</v>
      </c>
      <c r="I1504" t="s">
        <v>210</v>
      </c>
      <c r="J1504" t="s">
        <v>718</v>
      </c>
      <c r="K1504" t="s">
        <v>2395</v>
      </c>
      <c r="L1504" t="s">
        <v>719</v>
      </c>
      <c r="M1504" t="s">
        <v>720</v>
      </c>
      <c r="N1504">
        <v>1</v>
      </c>
      <c r="O1504">
        <v>1</v>
      </c>
      <c r="P1504">
        <v>1</v>
      </c>
      <c r="Q1504">
        <v>0</v>
      </c>
      <c r="R1504">
        <v>0</v>
      </c>
      <c r="S1504">
        <v>1</v>
      </c>
      <c r="T1504">
        <v>1</v>
      </c>
      <c r="U1504">
        <v>1</v>
      </c>
      <c r="V1504">
        <v>0</v>
      </c>
      <c r="W1504" s="1">
        <v>1647253.32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1647253.32</v>
      </c>
      <c r="AF1504" s="17">
        <v>45958</v>
      </c>
      <c r="AG1504" s="17">
        <v>47054</v>
      </c>
      <c r="AH1504" s="1">
        <v>1647253.32</v>
      </c>
      <c r="AI1504" s="16">
        <f t="shared" si="92"/>
        <v>2.2465753424657535</v>
      </c>
      <c r="AJ1504" s="16">
        <f t="shared" si="94"/>
        <v>3.0027397260273974</v>
      </c>
      <c r="AK1504" s="19">
        <v>8.7499999999999994E-2</v>
      </c>
      <c r="AL1504" s="16">
        <f t="shared" si="93"/>
        <v>2.2465753424657535</v>
      </c>
      <c r="AM1504" s="16">
        <f t="shared" si="95"/>
        <v>3.0027397260273974</v>
      </c>
      <c r="AN1504" s="19">
        <v>8.7499999999999994E-2</v>
      </c>
      <c r="AO1504" t="s">
        <v>721</v>
      </c>
      <c r="AP1504" t="s">
        <v>722</v>
      </c>
      <c r="AQ1504" s="20">
        <v>46234</v>
      </c>
    </row>
    <row r="1505" spans="1:43" x14ac:dyDescent="0.3">
      <c r="A1505" t="s">
        <v>3383</v>
      </c>
      <c r="B1505" t="s">
        <v>3384</v>
      </c>
      <c r="C1505">
        <v>1</v>
      </c>
      <c r="D1505" t="s">
        <v>255</v>
      </c>
      <c r="E1505" t="s">
        <v>716</v>
      </c>
      <c r="F1505" t="s">
        <v>717</v>
      </c>
      <c r="G1505" t="s">
        <v>220</v>
      </c>
      <c r="H1505" t="s">
        <v>218</v>
      </c>
      <c r="I1505" t="s">
        <v>210</v>
      </c>
      <c r="J1505" t="s">
        <v>718</v>
      </c>
      <c r="K1505" t="s">
        <v>2395</v>
      </c>
      <c r="L1505" t="s">
        <v>719</v>
      </c>
      <c r="M1505" t="s">
        <v>720</v>
      </c>
      <c r="N1505">
        <v>1</v>
      </c>
      <c r="O1505">
        <v>1</v>
      </c>
      <c r="P1505">
        <v>1</v>
      </c>
      <c r="Q1505">
        <v>0</v>
      </c>
      <c r="R1505">
        <v>0</v>
      </c>
      <c r="S1505">
        <v>1</v>
      </c>
      <c r="T1505">
        <v>1</v>
      </c>
      <c r="U1505">
        <v>1</v>
      </c>
      <c r="V1505">
        <v>0</v>
      </c>
      <c r="W1505" s="1">
        <v>1647253.32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1647253.32</v>
      </c>
      <c r="AF1505" s="17">
        <v>45958</v>
      </c>
      <c r="AG1505" s="17">
        <v>47784</v>
      </c>
      <c r="AH1505" s="1">
        <v>1647253.32</v>
      </c>
      <c r="AI1505" s="16">
        <f t="shared" si="92"/>
        <v>4.2465753424657535</v>
      </c>
      <c r="AJ1505" s="16">
        <f t="shared" si="94"/>
        <v>5.0027397260273974</v>
      </c>
      <c r="AK1505" s="19">
        <v>9.2499999999999999E-2</v>
      </c>
      <c r="AL1505" s="16">
        <f t="shared" si="93"/>
        <v>4.2465753424657535</v>
      </c>
      <c r="AM1505" s="16">
        <f t="shared" si="95"/>
        <v>5.0027397260273974</v>
      </c>
      <c r="AN1505" s="19">
        <v>9.2499999999999999E-2</v>
      </c>
      <c r="AO1505" t="s">
        <v>721</v>
      </c>
      <c r="AP1505" t="s">
        <v>722</v>
      </c>
      <c r="AQ1505" s="20">
        <v>46234</v>
      </c>
    </row>
    <row r="1506" spans="1:43" x14ac:dyDescent="0.3">
      <c r="A1506" t="s">
        <v>3385</v>
      </c>
      <c r="B1506" t="s">
        <v>3386</v>
      </c>
      <c r="C1506">
        <v>1</v>
      </c>
      <c r="D1506" t="s">
        <v>255</v>
      </c>
      <c r="E1506" t="s">
        <v>716</v>
      </c>
      <c r="F1506" t="s">
        <v>717</v>
      </c>
      <c r="G1506" t="s">
        <v>220</v>
      </c>
      <c r="H1506" t="s">
        <v>218</v>
      </c>
      <c r="I1506" t="s">
        <v>210</v>
      </c>
      <c r="J1506" t="s">
        <v>718</v>
      </c>
      <c r="K1506" t="s">
        <v>2395</v>
      </c>
      <c r="L1506" t="s">
        <v>719</v>
      </c>
      <c r="M1506" t="s">
        <v>720</v>
      </c>
      <c r="N1506">
        <v>1</v>
      </c>
      <c r="O1506">
        <v>1</v>
      </c>
      <c r="P1506">
        <v>1</v>
      </c>
      <c r="Q1506">
        <v>0</v>
      </c>
      <c r="R1506">
        <v>0</v>
      </c>
      <c r="S1506">
        <v>1</v>
      </c>
      <c r="T1506">
        <v>1</v>
      </c>
      <c r="U1506">
        <v>1</v>
      </c>
      <c r="V1506">
        <v>0</v>
      </c>
      <c r="W1506" s="1">
        <v>1883177.94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1883177.94</v>
      </c>
      <c r="AF1506" s="17">
        <v>45958</v>
      </c>
      <c r="AG1506" s="17">
        <v>48515</v>
      </c>
      <c r="AH1506" s="1">
        <v>1883177.94</v>
      </c>
      <c r="AI1506" s="16">
        <f t="shared" si="92"/>
        <v>6.2493150684931509</v>
      </c>
      <c r="AJ1506" s="16">
        <f t="shared" si="94"/>
        <v>7.0054794520547947</v>
      </c>
      <c r="AK1506" s="19">
        <v>9.5000000000000001E-2</v>
      </c>
      <c r="AL1506" s="16">
        <f t="shared" si="93"/>
        <v>6.2493150684931509</v>
      </c>
      <c r="AM1506" s="16">
        <f t="shared" si="95"/>
        <v>7.0054794520547947</v>
      </c>
      <c r="AN1506" s="19">
        <v>9.5000000000000001E-2</v>
      </c>
      <c r="AO1506" t="s">
        <v>721</v>
      </c>
      <c r="AP1506" t="s">
        <v>722</v>
      </c>
      <c r="AQ1506" s="20">
        <v>46234</v>
      </c>
    </row>
    <row r="1507" spans="1:43" x14ac:dyDescent="0.3">
      <c r="A1507" t="s">
        <v>3387</v>
      </c>
      <c r="B1507" t="s">
        <v>3388</v>
      </c>
      <c r="C1507">
        <v>1</v>
      </c>
      <c r="D1507" t="s">
        <v>255</v>
      </c>
      <c r="E1507" t="s">
        <v>716</v>
      </c>
      <c r="F1507" t="s">
        <v>717</v>
      </c>
      <c r="G1507" t="s">
        <v>220</v>
      </c>
      <c r="H1507" t="s">
        <v>218</v>
      </c>
      <c r="I1507" t="s">
        <v>210</v>
      </c>
      <c r="J1507" t="s">
        <v>718</v>
      </c>
      <c r="K1507" t="s">
        <v>3389</v>
      </c>
      <c r="L1507" t="s">
        <v>719</v>
      </c>
      <c r="M1507" t="s">
        <v>720</v>
      </c>
      <c r="N1507">
        <v>1</v>
      </c>
      <c r="O1507">
        <v>1</v>
      </c>
      <c r="P1507">
        <v>1</v>
      </c>
      <c r="Q1507">
        <v>0</v>
      </c>
      <c r="R1507">
        <v>0</v>
      </c>
      <c r="S1507">
        <v>1</v>
      </c>
      <c r="T1507">
        <v>1</v>
      </c>
      <c r="U1507">
        <v>1</v>
      </c>
      <c r="V1507">
        <v>0</v>
      </c>
      <c r="W1507" s="1">
        <v>407850.71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407850.71</v>
      </c>
      <c r="AF1507" s="17">
        <v>45958</v>
      </c>
      <c r="AG1507" s="17">
        <v>47054</v>
      </c>
      <c r="AH1507" s="1">
        <v>407850.71</v>
      </c>
      <c r="AI1507" s="16">
        <f t="shared" si="92"/>
        <v>2.2465753424657535</v>
      </c>
      <c r="AJ1507" s="16">
        <f t="shared" si="94"/>
        <v>3.0027397260273974</v>
      </c>
      <c r="AK1507" s="19">
        <v>8.7499999999999994E-2</v>
      </c>
      <c r="AL1507" s="16">
        <f t="shared" si="93"/>
        <v>2.2465753424657535</v>
      </c>
      <c r="AM1507" s="16">
        <f t="shared" si="95"/>
        <v>3.0027397260273974</v>
      </c>
      <c r="AN1507" s="19">
        <v>8.7499999999999994E-2</v>
      </c>
      <c r="AO1507" t="s">
        <v>721</v>
      </c>
      <c r="AP1507" t="s">
        <v>722</v>
      </c>
      <c r="AQ1507" s="20">
        <v>46234</v>
      </c>
    </row>
    <row r="1508" spans="1:43" x14ac:dyDescent="0.3">
      <c r="A1508" t="s">
        <v>3390</v>
      </c>
      <c r="B1508" t="s">
        <v>3391</v>
      </c>
      <c r="C1508">
        <v>1</v>
      </c>
      <c r="D1508" t="s">
        <v>255</v>
      </c>
      <c r="E1508" t="s">
        <v>716</v>
      </c>
      <c r="F1508" t="s">
        <v>717</v>
      </c>
      <c r="G1508" t="s">
        <v>220</v>
      </c>
      <c r="H1508" t="s">
        <v>218</v>
      </c>
      <c r="I1508" t="s">
        <v>210</v>
      </c>
      <c r="J1508" t="s">
        <v>718</v>
      </c>
      <c r="K1508" t="s">
        <v>3392</v>
      </c>
      <c r="L1508" t="s">
        <v>719</v>
      </c>
      <c r="M1508" t="s">
        <v>720</v>
      </c>
      <c r="N1508">
        <v>1</v>
      </c>
      <c r="O1508">
        <v>1</v>
      </c>
      <c r="P1508">
        <v>1</v>
      </c>
      <c r="Q1508">
        <v>0</v>
      </c>
      <c r="R1508">
        <v>0</v>
      </c>
      <c r="S1508">
        <v>1</v>
      </c>
      <c r="T1508">
        <v>1</v>
      </c>
      <c r="U1508">
        <v>1</v>
      </c>
      <c r="V1508">
        <v>0</v>
      </c>
      <c r="W1508" s="1">
        <v>452762.57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452762.57</v>
      </c>
      <c r="AF1508" s="17">
        <v>45958</v>
      </c>
      <c r="AG1508" s="17">
        <v>47054</v>
      </c>
      <c r="AH1508" s="1">
        <v>452762.57</v>
      </c>
      <c r="AI1508" s="16">
        <f t="shared" si="92"/>
        <v>2.2465753424657535</v>
      </c>
      <c r="AJ1508" s="16">
        <f t="shared" si="94"/>
        <v>3.0027397260273974</v>
      </c>
      <c r="AK1508" s="19">
        <v>8.7499999999999994E-2</v>
      </c>
      <c r="AL1508" s="16">
        <f t="shared" si="93"/>
        <v>2.2465753424657535</v>
      </c>
      <c r="AM1508" s="16">
        <f t="shared" si="95"/>
        <v>3.0027397260273974</v>
      </c>
      <c r="AN1508" s="19">
        <v>8.7499999999999994E-2</v>
      </c>
      <c r="AO1508" t="s">
        <v>721</v>
      </c>
      <c r="AP1508" t="s">
        <v>722</v>
      </c>
      <c r="AQ1508" s="20">
        <v>46234</v>
      </c>
    </row>
    <row r="1509" spans="1:43" x14ac:dyDescent="0.3">
      <c r="A1509" t="s">
        <v>3393</v>
      </c>
      <c r="B1509" t="s">
        <v>3394</v>
      </c>
      <c r="C1509">
        <v>1</v>
      </c>
      <c r="D1509" t="s">
        <v>255</v>
      </c>
      <c r="E1509" t="s">
        <v>716</v>
      </c>
      <c r="F1509" t="s">
        <v>717</v>
      </c>
      <c r="G1509" t="s">
        <v>220</v>
      </c>
      <c r="H1509" t="s">
        <v>218</v>
      </c>
      <c r="I1509" t="s">
        <v>210</v>
      </c>
      <c r="J1509" t="s">
        <v>718</v>
      </c>
      <c r="K1509" t="s">
        <v>1887</v>
      </c>
      <c r="L1509" t="s">
        <v>719</v>
      </c>
      <c r="M1509" t="s">
        <v>720</v>
      </c>
      <c r="N1509">
        <v>1</v>
      </c>
      <c r="O1509">
        <v>1</v>
      </c>
      <c r="P1509">
        <v>1</v>
      </c>
      <c r="Q1509">
        <v>0</v>
      </c>
      <c r="R1509">
        <v>0</v>
      </c>
      <c r="S1509">
        <v>1</v>
      </c>
      <c r="T1509">
        <v>1</v>
      </c>
      <c r="U1509">
        <v>1</v>
      </c>
      <c r="V1509">
        <v>0</v>
      </c>
      <c r="W1509" s="1">
        <v>1374479.05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1374479.05</v>
      </c>
      <c r="AF1509" s="17">
        <v>45958</v>
      </c>
      <c r="AG1509" s="17">
        <v>47054</v>
      </c>
      <c r="AH1509" s="1">
        <v>1374479.05</v>
      </c>
      <c r="AI1509" s="16">
        <f t="shared" si="92"/>
        <v>2.2465753424657535</v>
      </c>
      <c r="AJ1509" s="16">
        <f t="shared" si="94"/>
        <v>3.0027397260273974</v>
      </c>
      <c r="AK1509" s="19">
        <v>8.7499999999999994E-2</v>
      </c>
      <c r="AL1509" s="16">
        <f t="shared" si="93"/>
        <v>2.2465753424657535</v>
      </c>
      <c r="AM1509" s="16">
        <f t="shared" si="95"/>
        <v>3.0027397260273974</v>
      </c>
      <c r="AN1509" s="19">
        <v>8.7499999999999994E-2</v>
      </c>
      <c r="AO1509" t="s">
        <v>721</v>
      </c>
      <c r="AP1509" t="s">
        <v>722</v>
      </c>
      <c r="AQ1509" s="20">
        <v>46234</v>
      </c>
    </row>
    <row r="1510" spans="1:43" x14ac:dyDescent="0.3">
      <c r="A1510" t="s">
        <v>3395</v>
      </c>
      <c r="B1510" t="s">
        <v>3396</v>
      </c>
      <c r="C1510">
        <v>1</v>
      </c>
      <c r="D1510" t="s">
        <v>255</v>
      </c>
      <c r="E1510" t="s">
        <v>716</v>
      </c>
      <c r="F1510" t="s">
        <v>717</v>
      </c>
      <c r="G1510" t="s">
        <v>220</v>
      </c>
      <c r="H1510" t="s">
        <v>218</v>
      </c>
      <c r="I1510" t="s">
        <v>210</v>
      </c>
      <c r="J1510" t="s">
        <v>718</v>
      </c>
      <c r="K1510" t="s">
        <v>3068</v>
      </c>
      <c r="L1510" t="s">
        <v>719</v>
      </c>
      <c r="M1510" t="s">
        <v>720</v>
      </c>
      <c r="N1510">
        <v>1</v>
      </c>
      <c r="O1510">
        <v>1</v>
      </c>
      <c r="P1510">
        <v>1</v>
      </c>
      <c r="Q1510">
        <v>0</v>
      </c>
      <c r="R1510">
        <v>0</v>
      </c>
      <c r="S1510">
        <v>1</v>
      </c>
      <c r="T1510">
        <v>1</v>
      </c>
      <c r="U1510">
        <v>1</v>
      </c>
      <c r="V1510">
        <v>0</v>
      </c>
      <c r="W1510" s="1">
        <v>1475036.32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1475036.32</v>
      </c>
      <c r="AF1510" s="17">
        <v>45958</v>
      </c>
      <c r="AG1510" s="17">
        <v>47054</v>
      </c>
      <c r="AH1510" s="1">
        <v>1475036.32</v>
      </c>
      <c r="AI1510" s="16">
        <f t="shared" si="92"/>
        <v>2.2465753424657535</v>
      </c>
      <c r="AJ1510" s="16">
        <f t="shared" si="94"/>
        <v>3.0027397260273974</v>
      </c>
      <c r="AK1510" s="19">
        <v>8.7499999999999994E-2</v>
      </c>
      <c r="AL1510" s="16">
        <f t="shared" si="93"/>
        <v>2.2465753424657535</v>
      </c>
      <c r="AM1510" s="16">
        <f t="shared" si="95"/>
        <v>3.0027397260273974</v>
      </c>
      <c r="AN1510" s="19">
        <v>8.7499999999999994E-2</v>
      </c>
      <c r="AO1510" t="s">
        <v>721</v>
      </c>
      <c r="AP1510" t="s">
        <v>722</v>
      </c>
      <c r="AQ1510" s="20">
        <v>46234</v>
      </c>
    </row>
    <row r="1511" spans="1:43" x14ac:dyDescent="0.3">
      <c r="A1511" t="s">
        <v>3397</v>
      </c>
      <c r="B1511" t="s">
        <v>3398</v>
      </c>
      <c r="C1511">
        <v>1</v>
      </c>
      <c r="D1511" t="s">
        <v>255</v>
      </c>
      <c r="E1511" t="s">
        <v>716</v>
      </c>
      <c r="F1511" t="s">
        <v>717</v>
      </c>
      <c r="G1511" t="s">
        <v>220</v>
      </c>
      <c r="H1511" t="s">
        <v>218</v>
      </c>
      <c r="I1511" t="s">
        <v>210</v>
      </c>
      <c r="J1511" t="s">
        <v>718</v>
      </c>
      <c r="K1511" t="s">
        <v>3399</v>
      </c>
      <c r="L1511" t="s">
        <v>719</v>
      </c>
      <c r="M1511" t="s">
        <v>720</v>
      </c>
      <c r="N1511">
        <v>1</v>
      </c>
      <c r="O1511">
        <v>1</v>
      </c>
      <c r="P1511">
        <v>1</v>
      </c>
      <c r="Q1511">
        <v>0</v>
      </c>
      <c r="R1511">
        <v>0</v>
      </c>
      <c r="S1511">
        <v>1</v>
      </c>
      <c r="T1511">
        <v>1</v>
      </c>
      <c r="U1511">
        <v>1</v>
      </c>
      <c r="V1511">
        <v>0</v>
      </c>
      <c r="W1511" s="1">
        <v>505349.95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505349.95</v>
      </c>
      <c r="AF1511" s="17">
        <v>45958</v>
      </c>
      <c r="AG1511" s="17">
        <v>47054</v>
      </c>
      <c r="AH1511" s="1">
        <v>505349.95</v>
      </c>
      <c r="AI1511" s="16">
        <f t="shared" si="92"/>
        <v>2.2465753424657535</v>
      </c>
      <c r="AJ1511" s="16">
        <f t="shared" si="94"/>
        <v>3.0027397260273974</v>
      </c>
      <c r="AK1511" s="19">
        <v>8.7499999999999994E-2</v>
      </c>
      <c r="AL1511" s="16">
        <f t="shared" si="93"/>
        <v>2.2465753424657535</v>
      </c>
      <c r="AM1511" s="16">
        <f t="shared" si="95"/>
        <v>3.0027397260273974</v>
      </c>
      <c r="AN1511" s="19">
        <v>8.7499999999999994E-2</v>
      </c>
      <c r="AO1511" t="s">
        <v>721</v>
      </c>
      <c r="AP1511" t="s">
        <v>722</v>
      </c>
      <c r="AQ1511" s="20">
        <v>46234</v>
      </c>
    </row>
    <row r="1512" spans="1:43" x14ac:dyDescent="0.3">
      <c r="A1512" t="s">
        <v>3400</v>
      </c>
      <c r="B1512" t="s">
        <v>3401</v>
      </c>
      <c r="C1512">
        <v>1</v>
      </c>
      <c r="D1512" t="s">
        <v>255</v>
      </c>
      <c r="E1512" t="s">
        <v>716</v>
      </c>
      <c r="F1512" t="s">
        <v>717</v>
      </c>
      <c r="G1512" t="s">
        <v>220</v>
      </c>
      <c r="H1512" t="s">
        <v>218</v>
      </c>
      <c r="I1512" t="s">
        <v>210</v>
      </c>
      <c r="J1512" t="s">
        <v>718</v>
      </c>
      <c r="K1512" t="s">
        <v>3402</v>
      </c>
      <c r="L1512" t="s">
        <v>719</v>
      </c>
      <c r="M1512" t="s">
        <v>720</v>
      </c>
      <c r="N1512">
        <v>1</v>
      </c>
      <c r="O1512">
        <v>1</v>
      </c>
      <c r="P1512">
        <v>1</v>
      </c>
      <c r="Q1512">
        <v>0</v>
      </c>
      <c r="R1512">
        <v>0</v>
      </c>
      <c r="S1512">
        <v>1</v>
      </c>
      <c r="T1512">
        <v>1</v>
      </c>
      <c r="U1512">
        <v>1</v>
      </c>
      <c r="V1512">
        <v>0</v>
      </c>
      <c r="W1512" s="1">
        <v>289749.32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289749.32</v>
      </c>
      <c r="AF1512" s="17">
        <v>45958</v>
      </c>
      <c r="AG1512" s="17">
        <v>47054</v>
      </c>
      <c r="AH1512" s="1">
        <v>289749.32</v>
      </c>
      <c r="AI1512" s="16">
        <f t="shared" si="92"/>
        <v>2.2465753424657535</v>
      </c>
      <c r="AJ1512" s="16">
        <f t="shared" si="94"/>
        <v>3.0027397260273974</v>
      </c>
      <c r="AK1512" s="19">
        <v>8.7499999999999994E-2</v>
      </c>
      <c r="AL1512" s="16">
        <f t="shared" si="93"/>
        <v>2.2465753424657535</v>
      </c>
      <c r="AM1512" s="16">
        <f t="shared" si="95"/>
        <v>3.0027397260273974</v>
      </c>
      <c r="AN1512" s="19">
        <v>8.7499999999999994E-2</v>
      </c>
      <c r="AO1512" t="s">
        <v>721</v>
      </c>
      <c r="AP1512" t="s">
        <v>722</v>
      </c>
      <c r="AQ1512" s="20">
        <v>46234</v>
      </c>
    </row>
    <row r="1513" spans="1:43" x14ac:dyDescent="0.3">
      <c r="A1513" t="s">
        <v>3403</v>
      </c>
      <c r="B1513" t="s">
        <v>3404</v>
      </c>
      <c r="C1513">
        <v>1</v>
      </c>
      <c r="D1513" t="s">
        <v>255</v>
      </c>
      <c r="E1513" t="s">
        <v>716</v>
      </c>
      <c r="F1513" t="s">
        <v>717</v>
      </c>
      <c r="G1513" t="s">
        <v>220</v>
      </c>
      <c r="H1513" t="s">
        <v>218</v>
      </c>
      <c r="I1513" t="s">
        <v>210</v>
      </c>
      <c r="J1513" t="s">
        <v>718</v>
      </c>
      <c r="K1513" t="s">
        <v>3077</v>
      </c>
      <c r="L1513" t="s">
        <v>719</v>
      </c>
      <c r="M1513" t="s">
        <v>720</v>
      </c>
      <c r="N1513">
        <v>1</v>
      </c>
      <c r="O1513">
        <v>1</v>
      </c>
      <c r="P1513">
        <v>1</v>
      </c>
      <c r="Q1513">
        <v>0</v>
      </c>
      <c r="R1513">
        <v>0</v>
      </c>
      <c r="S1513">
        <v>1</v>
      </c>
      <c r="T1513">
        <v>1</v>
      </c>
      <c r="U1513">
        <v>1</v>
      </c>
      <c r="V1513">
        <v>0</v>
      </c>
      <c r="W1513" s="1">
        <v>1927955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1927955</v>
      </c>
      <c r="AF1513" s="17">
        <v>45958</v>
      </c>
      <c r="AG1513" s="17">
        <v>47054</v>
      </c>
      <c r="AH1513" s="1">
        <v>1927955</v>
      </c>
      <c r="AI1513" s="16">
        <f t="shared" si="92"/>
        <v>2.2465753424657535</v>
      </c>
      <c r="AJ1513" s="16">
        <f t="shared" si="94"/>
        <v>3.0027397260273974</v>
      </c>
      <c r="AK1513" s="19">
        <v>8.7499999999999994E-2</v>
      </c>
      <c r="AL1513" s="16">
        <f t="shared" si="93"/>
        <v>2.2465753424657535</v>
      </c>
      <c r="AM1513" s="16">
        <f t="shared" si="95"/>
        <v>3.0027397260273974</v>
      </c>
      <c r="AN1513" s="19">
        <v>8.7499999999999994E-2</v>
      </c>
      <c r="AO1513" t="s">
        <v>721</v>
      </c>
      <c r="AP1513" t="s">
        <v>722</v>
      </c>
      <c r="AQ1513" s="20">
        <v>46234</v>
      </c>
    </row>
    <row r="1514" spans="1:43" x14ac:dyDescent="0.3">
      <c r="A1514" t="s">
        <v>3405</v>
      </c>
      <c r="B1514" t="s">
        <v>3406</v>
      </c>
      <c r="C1514">
        <v>1</v>
      </c>
      <c r="D1514" t="s">
        <v>255</v>
      </c>
      <c r="E1514" t="s">
        <v>716</v>
      </c>
      <c r="F1514" t="s">
        <v>717</v>
      </c>
      <c r="G1514" t="s">
        <v>220</v>
      </c>
      <c r="H1514" t="s">
        <v>218</v>
      </c>
      <c r="I1514" t="s">
        <v>210</v>
      </c>
      <c r="J1514" t="s">
        <v>718</v>
      </c>
      <c r="K1514" t="s">
        <v>3407</v>
      </c>
      <c r="L1514" t="s">
        <v>719</v>
      </c>
      <c r="M1514" t="s">
        <v>720</v>
      </c>
      <c r="N1514">
        <v>1</v>
      </c>
      <c r="O1514">
        <v>1</v>
      </c>
      <c r="P1514">
        <v>1</v>
      </c>
      <c r="Q1514">
        <v>0</v>
      </c>
      <c r="R1514">
        <v>0</v>
      </c>
      <c r="S1514">
        <v>1</v>
      </c>
      <c r="T1514">
        <v>1</v>
      </c>
      <c r="U1514">
        <v>1</v>
      </c>
      <c r="V1514">
        <v>0</v>
      </c>
      <c r="W1514" s="1">
        <v>1173289.5900000001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1173289.5900000001</v>
      </c>
      <c r="AF1514" s="17">
        <v>45958</v>
      </c>
      <c r="AG1514" s="17">
        <v>47054</v>
      </c>
      <c r="AH1514" s="1">
        <v>1173289.5900000001</v>
      </c>
      <c r="AI1514" s="16">
        <f t="shared" si="92"/>
        <v>2.2465753424657535</v>
      </c>
      <c r="AJ1514" s="16">
        <f t="shared" si="94"/>
        <v>3.0027397260273974</v>
      </c>
      <c r="AK1514" s="19">
        <v>8.7499999999999994E-2</v>
      </c>
      <c r="AL1514" s="16">
        <f t="shared" si="93"/>
        <v>2.2465753424657535</v>
      </c>
      <c r="AM1514" s="16">
        <f t="shared" si="95"/>
        <v>3.0027397260273974</v>
      </c>
      <c r="AN1514" s="19">
        <v>8.7499999999999994E-2</v>
      </c>
      <c r="AO1514" t="s">
        <v>721</v>
      </c>
      <c r="AP1514" t="s">
        <v>722</v>
      </c>
      <c r="AQ1514" s="20">
        <v>46234</v>
      </c>
    </row>
    <row r="1515" spans="1:43" x14ac:dyDescent="0.3">
      <c r="A1515" t="s">
        <v>3408</v>
      </c>
      <c r="B1515" t="s">
        <v>3409</v>
      </c>
      <c r="C1515">
        <v>1</v>
      </c>
      <c r="D1515" t="s">
        <v>255</v>
      </c>
      <c r="E1515" t="s">
        <v>716</v>
      </c>
      <c r="F1515" t="s">
        <v>717</v>
      </c>
      <c r="G1515" t="s">
        <v>220</v>
      </c>
      <c r="H1515" t="s">
        <v>218</v>
      </c>
      <c r="I1515" t="s">
        <v>210</v>
      </c>
      <c r="J1515" t="s">
        <v>718</v>
      </c>
      <c r="K1515" t="s">
        <v>3410</v>
      </c>
      <c r="L1515" t="s">
        <v>719</v>
      </c>
      <c r="M1515" t="s">
        <v>720</v>
      </c>
      <c r="N1515">
        <v>1</v>
      </c>
      <c r="O1515">
        <v>1</v>
      </c>
      <c r="P1515">
        <v>1</v>
      </c>
      <c r="Q1515">
        <v>0</v>
      </c>
      <c r="R1515">
        <v>0</v>
      </c>
      <c r="S1515">
        <v>1</v>
      </c>
      <c r="T1515">
        <v>1</v>
      </c>
      <c r="U1515">
        <v>1</v>
      </c>
      <c r="V1515">
        <v>0</v>
      </c>
      <c r="W1515" s="1">
        <v>652644.31999999995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652644.31999999995</v>
      </c>
      <c r="AF1515" s="17">
        <v>45958</v>
      </c>
      <c r="AG1515" s="17">
        <v>47054</v>
      </c>
      <c r="AH1515" s="1">
        <v>652644.31999999995</v>
      </c>
      <c r="AI1515" s="16">
        <f t="shared" si="92"/>
        <v>2.2465753424657535</v>
      </c>
      <c r="AJ1515" s="16">
        <f t="shared" si="94"/>
        <v>3.0027397260273974</v>
      </c>
      <c r="AK1515" s="19">
        <v>8.7499999999999994E-2</v>
      </c>
      <c r="AL1515" s="16">
        <f t="shared" si="93"/>
        <v>2.2465753424657535</v>
      </c>
      <c r="AM1515" s="16">
        <f t="shared" si="95"/>
        <v>3.0027397260273974</v>
      </c>
      <c r="AN1515" s="19">
        <v>8.7499999999999994E-2</v>
      </c>
      <c r="AO1515" t="s">
        <v>721</v>
      </c>
      <c r="AP1515" t="s">
        <v>722</v>
      </c>
      <c r="AQ1515" s="20">
        <v>46234</v>
      </c>
    </row>
    <row r="1516" spans="1:43" x14ac:dyDescent="0.3">
      <c r="A1516" t="s">
        <v>3411</v>
      </c>
      <c r="B1516" t="s">
        <v>3412</v>
      </c>
      <c r="C1516">
        <v>1</v>
      </c>
      <c r="D1516" t="s">
        <v>255</v>
      </c>
      <c r="E1516" t="s">
        <v>716</v>
      </c>
      <c r="F1516" t="s">
        <v>717</v>
      </c>
      <c r="G1516" t="s">
        <v>220</v>
      </c>
      <c r="H1516" t="s">
        <v>218</v>
      </c>
      <c r="I1516" t="s">
        <v>210</v>
      </c>
      <c r="J1516" t="s">
        <v>718</v>
      </c>
      <c r="K1516" t="s">
        <v>3082</v>
      </c>
      <c r="L1516" t="s">
        <v>719</v>
      </c>
      <c r="M1516" t="s">
        <v>720</v>
      </c>
      <c r="N1516">
        <v>1</v>
      </c>
      <c r="O1516">
        <v>1</v>
      </c>
      <c r="P1516">
        <v>1</v>
      </c>
      <c r="Q1516">
        <v>0</v>
      </c>
      <c r="R1516">
        <v>0</v>
      </c>
      <c r="S1516">
        <v>1</v>
      </c>
      <c r="T1516">
        <v>1</v>
      </c>
      <c r="U1516">
        <v>1</v>
      </c>
      <c r="V1516">
        <v>0</v>
      </c>
      <c r="W1516" s="1">
        <v>1389415.64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1389415.64</v>
      </c>
      <c r="AF1516" s="17">
        <v>45958</v>
      </c>
      <c r="AG1516" s="17">
        <v>47054</v>
      </c>
      <c r="AH1516" s="1">
        <v>1389415.64</v>
      </c>
      <c r="AI1516" s="16">
        <f t="shared" si="92"/>
        <v>2.2465753424657535</v>
      </c>
      <c r="AJ1516" s="16">
        <f t="shared" si="94"/>
        <v>3.0027397260273974</v>
      </c>
      <c r="AK1516" s="19">
        <v>8.7499999999999994E-2</v>
      </c>
      <c r="AL1516" s="16">
        <f t="shared" si="93"/>
        <v>2.2465753424657535</v>
      </c>
      <c r="AM1516" s="16">
        <f t="shared" si="95"/>
        <v>3.0027397260273974</v>
      </c>
      <c r="AN1516" s="19">
        <v>8.7499999999999994E-2</v>
      </c>
      <c r="AO1516" t="s">
        <v>721</v>
      </c>
      <c r="AP1516" t="s">
        <v>722</v>
      </c>
      <c r="AQ1516" s="20">
        <v>46234</v>
      </c>
    </row>
    <row r="1517" spans="1:43" x14ac:dyDescent="0.3">
      <c r="A1517" t="s">
        <v>3413</v>
      </c>
      <c r="B1517" t="s">
        <v>3414</v>
      </c>
      <c r="C1517">
        <v>1</v>
      </c>
      <c r="D1517" t="s">
        <v>255</v>
      </c>
      <c r="E1517" t="s">
        <v>716</v>
      </c>
      <c r="F1517" t="s">
        <v>717</v>
      </c>
      <c r="G1517" t="s">
        <v>220</v>
      </c>
      <c r="H1517" t="s">
        <v>218</v>
      </c>
      <c r="I1517" t="s">
        <v>210</v>
      </c>
      <c r="J1517" t="s">
        <v>718</v>
      </c>
      <c r="K1517" t="s">
        <v>2568</v>
      </c>
      <c r="L1517" t="s">
        <v>719</v>
      </c>
      <c r="M1517" t="s">
        <v>720</v>
      </c>
      <c r="N1517">
        <v>1</v>
      </c>
      <c r="O1517">
        <v>1</v>
      </c>
      <c r="P1517">
        <v>1</v>
      </c>
      <c r="Q1517">
        <v>0</v>
      </c>
      <c r="R1517">
        <v>0</v>
      </c>
      <c r="S1517">
        <v>1</v>
      </c>
      <c r="T1517">
        <v>1</v>
      </c>
      <c r="U1517">
        <v>1</v>
      </c>
      <c r="V1517">
        <v>0</v>
      </c>
      <c r="W1517" s="1">
        <v>2578051.89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2578051.89</v>
      </c>
      <c r="AF1517" s="17">
        <v>45958</v>
      </c>
      <c r="AG1517" s="17">
        <v>47054</v>
      </c>
      <c r="AH1517" s="1">
        <v>2578051.89</v>
      </c>
      <c r="AI1517" s="16">
        <f t="shared" si="92"/>
        <v>2.2465753424657535</v>
      </c>
      <c r="AJ1517" s="16">
        <f t="shared" si="94"/>
        <v>3.0027397260273974</v>
      </c>
      <c r="AK1517" s="19">
        <v>8.7499999999999994E-2</v>
      </c>
      <c r="AL1517" s="16">
        <f t="shared" si="93"/>
        <v>2.2465753424657535</v>
      </c>
      <c r="AM1517" s="16">
        <f t="shared" si="95"/>
        <v>3.0027397260273974</v>
      </c>
      <c r="AN1517" s="19">
        <v>8.7499999999999994E-2</v>
      </c>
      <c r="AO1517" t="s">
        <v>721</v>
      </c>
      <c r="AP1517" t="s">
        <v>722</v>
      </c>
      <c r="AQ1517" s="20">
        <v>46234</v>
      </c>
    </row>
    <row r="1518" spans="1:43" x14ac:dyDescent="0.3">
      <c r="A1518" t="s">
        <v>3415</v>
      </c>
      <c r="B1518" t="s">
        <v>3416</v>
      </c>
      <c r="C1518">
        <v>1</v>
      </c>
      <c r="D1518" t="s">
        <v>255</v>
      </c>
      <c r="E1518" t="s">
        <v>716</v>
      </c>
      <c r="F1518" t="s">
        <v>717</v>
      </c>
      <c r="G1518" t="s">
        <v>220</v>
      </c>
      <c r="H1518" t="s">
        <v>218</v>
      </c>
      <c r="I1518" t="s">
        <v>210</v>
      </c>
      <c r="J1518" t="s">
        <v>718</v>
      </c>
      <c r="K1518" t="s">
        <v>2805</v>
      </c>
      <c r="L1518" t="s">
        <v>719</v>
      </c>
      <c r="M1518" t="s">
        <v>720</v>
      </c>
      <c r="N1518">
        <v>1</v>
      </c>
      <c r="O1518">
        <v>1</v>
      </c>
      <c r="P1518">
        <v>1</v>
      </c>
      <c r="Q1518">
        <v>0</v>
      </c>
      <c r="R1518">
        <v>0</v>
      </c>
      <c r="S1518">
        <v>1</v>
      </c>
      <c r="T1518">
        <v>1</v>
      </c>
      <c r="U1518">
        <v>1</v>
      </c>
      <c r="V1518">
        <v>0</v>
      </c>
      <c r="W1518" s="1">
        <v>2716196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0</v>
      </c>
      <c r="AE1518" s="1">
        <v>2716196</v>
      </c>
      <c r="AF1518" s="17">
        <v>45958</v>
      </c>
      <c r="AG1518" s="17">
        <v>47054</v>
      </c>
      <c r="AH1518" s="1">
        <v>2716196</v>
      </c>
      <c r="AI1518" s="16">
        <f t="shared" si="92"/>
        <v>2.2465753424657535</v>
      </c>
      <c r="AJ1518" s="16">
        <f t="shared" si="94"/>
        <v>3.0027397260273974</v>
      </c>
      <c r="AK1518" s="19">
        <v>8.7499999999999994E-2</v>
      </c>
      <c r="AL1518" s="16">
        <f t="shared" si="93"/>
        <v>2.2465753424657535</v>
      </c>
      <c r="AM1518" s="16">
        <f t="shared" si="95"/>
        <v>3.0027397260273974</v>
      </c>
      <c r="AN1518" s="19">
        <v>8.7499999999999994E-2</v>
      </c>
      <c r="AO1518" t="s">
        <v>721</v>
      </c>
      <c r="AP1518" t="s">
        <v>722</v>
      </c>
      <c r="AQ1518" s="20">
        <v>46234</v>
      </c>
    </row>
    <row r="1519" spans="1:43" x14ac:dyDescent="0.3">
      <c r="A1519" t="s">
        <v>3417</v>
      </c>
      <c r="B1519" t="s">
        <v>3418</v>
      </c>
      <c r="C1519">
        <v>1</v>
      </c>
      <c r="D1519" t="s">
        <v>255</v>
      </c>
      <c r="E1519" t="s">
        <v>716</v>
      </c>
      <c r="F1519" t="s">
        <v>717</v>
      </c>
      <c r="G1519" t="s">
        <v>220</v>
      </c>
      <c r="H1519" t="s">
        <v>218</v>
      </c>
      <c r="I1519" t="s">
        <v>210</v>
      </c>
      <c r="J1519" t="s">
        <v>718</v>
      </c>
      <c r="K1519" t="s">
        <v>2280</v>
      </c>
      <c r="L1519" t="s">
        <v>719</v>
      </c>
      <c r="M1519" t="s">
        <v>720</v>
      </c>
      <c r="N1519">
        <v>1</v>
      </c>
      <c r="O1519">
        <v>1</v>
      </c>
      <c r="P1519">
        <v>1</v>
      </c>
      <c r="Q1519">
        <v>0</v>
      </c>
      <c r="R1519">
        <v>0</v>
      </c>
      <c r="S1519">
        <v>1</v>
      </c>
      <c r="T1519">
        <v>1</v>
      </c>
      <c r="U1519">
        <v>1</v>
      </c>
      <c r="V1519">
        <v>0</v>
      </c>
      <c r="W1519" s="1">
        <v>1614721.02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1614721.02</v>
      </c>
      <c r="AF1519" s="17">
        <v>45958</v>
      </c>
      <c r="AG1519" s="17">
        <v>47054</v>
      </c>
      <c r="AH1519" s="1">
        <v>1614721.02</v>
      </c>
      <c r="AI1519" s="16">
        <f t="shared" si="92"/>
        <v>2.2465753424657535</v>
      </c>
      <c r="AJ1519" s="16">
        <f t="shared" si="94"/>
        <v>3.0027397260273974</v>
      </c>
      <c r="AK1519" s="19">
        <v>8.7499999999999994E-2</v>
      </c>
      <c r="AL1519" s="16">
        <f t="shared" si="93"/>
        <v>2.2465753424657535</v>
      </c>
      <c r="AM1519" s="16">
        <f t="shared" si="95"/>
        <v>3.0027397260273974</v>
      </c>
      <c r="AN1519" s="19">
        <v>8.7499999999999994E-2</v>
      </c>
      <c r="AO1519" t="s">
        <v>721</v>
      </c>
      <c r="AP1519" t="s">
        <v>722</v>
      </c>
      <c r="AQ1519" s="20">
        <v>46234</v>
      </c>
    </row>
    <row r="1520" spans="1:43" x14ac:dyDescent="0.3">
      <c r="A1520" t="s">
        <v>3419</v>
      </c>
      <c r="B1520" t="s">
        <v>3420</v>
      </c>
      <c r="C1520">
        <v>1</v>
      </c>
      <c r="D1520" t="s">
        <v>255</v>
      </c>
      <c r="E1520" t="s">
        <v>716</v>
      </c>
      <c r="F1520" t="s">
        <v>717</v>
      </c>
      <c r="G1520" t="s">
        <v>220</v>
      </c>
      <c r="H1520" t="s">
        <v>218</v>
      </c>
      <c r="I1520" t="s">
        <v>210</v>
      </c>
      <c r="J1520" t="s">
        <v>718</v>
      </c>
      <c r="K1520" t="s">
        <v>3421</v>
      </c>
      <c r="L1520" t="s">
        <v>719</v>
      </c>
      <c r="M1520" t="s">
        <v>720</v>
      </c>
      <c r="N1520">
        <v>1</v>
      </c>
      <c r="O1520">
        <v>1</v>
      </c>
      <c r="P1520">
        <v>1</v>
      </c>
      <c r="Q1520">
        <v>0</v>
      </c>
      <c r="R1520">
        <v>0</v>
      </c>
      <c r="S1520">
        <v>1</v>
      </c>
      <c r="T1520">
        <v>1</v>
      </c>
      <c r="U1520">
        <v>1</v>
      </c>
      <c r="V1520">
        <v>0</v>
      </c>
      <c r="W1520" s="1">
        <v>728594.35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728594.35</v>
      </c>
      <c r="AF1520" s="17">
        <v>45958</v>
      </c>
      <c r="AG1520" s="17">
        <v>47054</v>
      </c>
      <c r="AH1520" s="1">
        <v>728594.35</v>
      </c>
      <c r="AI1520" s="16">
        <f t="shared" si="92"/>
        <v>2.2465753424657535</v>
      </c>
      <c r="AJ1520" s="16">
        <f t="shared" si="94"/>
        <v>3.0027397260273974</v>
      </c>
      <c r="AK1520" s="19">
        <v>8.7499999999999994E-2</v>
      </c>
      <c r="AL1520" s="16">
        <f t="shared" si="93"/>
        <v>2.2465753424657535</v>
      </c>
      <c r="AM1520" s="16">
        <f t="shared" si="95"/>
        <v>3.0027397260273974</v>
      </c>
      <c r="AN1520" s="19">
        <v>8.7499999999999994E-2</v>
      </c>
      <c r="AO1520" t="s">
        <v>721</v>
      </c>
      <c r="AP1520" t="s">
        <v>722</v>
      </c>
      <c r="AQ1520" s="20">
        <v>46234</v>
      </c>
    </row>
    <row r="1521" spans="1:43" x14ac:dyDescent="0.3">
      <c r="A1521" t="s">
        <v>3422</v>
      </c>
      <c r="B1521" t="s">
        <v>3423</v>
      </c>
      <c r="C1521">
        <v>1</v>
      </c>
      <c r="D1521" t="s">
        <v>255</v>
      </c>
      <c r="E1521" t="s">
        <v>716</v>
      </c>
      <c r="F1521" t="s">
        <v>717</v>
      </c>
      <c r="G1521" t="s">
        <v>220</v>
      </c>
      <c r="H1521" t="s">
        <v>218</v>
      </c>
      <c r="I1521" t="s">
        <v>210</v>
      </c>
      <c r="J1521" t="s">
        <v>718</v>
      </c>
      <c r="K1521" t="s">
        <v>3424</v>
      </c>
      <c r="L1521" t="s">
        <v>719</v>
      </c>
      <c r="M1521" t="s">
        <v>720</v>
      </c>
      <c r="N1521">
        <v>1</v>
      </c>
      <c r="O1521">
        <v>1</v>
      </c>
      <c r="P1521">
        <v>1</v>
      </c>
      <c r="Q1521">
        <v>0</v>
      </c>
      <c r="R1521">
        <v>0</v>
      </c>
      <c r="S1521">
        <v>1</v>
      </c>
      <c r="T1521">
        <v>1</v>
      </c>
      <c r="U1521">
        <v>1</v>
      </c>
      <c r="V1521">
        <v>0</v>
      </c>
      <c r="W1521" s="1">
        <v>1503992.28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1503992.28</v>
      </c>
      <c r="AF1521" s="17">
        <v>45958</v>
      </c>
      <c r="AG1521" s="17">
        <v>47054</v>
      </c>
      <c r="AH1521" s="1">
        <v>1503992.28</v>
      </c>
      <c r="AI1521" s="16">
        <f t="shared" si="92"/>
        <v>2.2465753424657535</v>
      </c>
      <c r="AJ1521" s="16">
        <f t="shared" si="94"/>
        <v>3.0027397260273974</v>
      </c>
      <c r="AK1521" s="19">
        <v>8.7499999999999994E-2</v>
      </c>
      <c r="AL1521" s="16">
        <f t="shared" si="93"/>
        <v>2.2465753424657535</v>
      </c>
      <c r="AM1521" s="16">
        <f t="shared" si="95"/>
        <v>3.0027397260273974</v>
      </c>
      <c r="AN1521" s="19">
        <v>8.7499999999999994E-2</v>
      </c>
      <c r="AO1521" t="s">
        <v>721</v>
      </c>
      <c r="AP1521" t="s">
        <v>722</v>
      </c>
      <c r="AQ1521" s="20">
        <v>46234</v>
      </c>
    </row>
    <row r="1522" spans="1:43" x14ac:dyDescent="0.3">
      <c r="A1522" t="s">
        <v>3425</v>
      </c>
      <c r="B1522" t="s">
        <v>3426</v>
      </c>
      <c r="C1522">
        <v>1</v>
      </c>
      <c r="D1522" t="s">
        <v>255</v>
      </c>
      <c r="E1522" t="s">
        <v>716</v>
      </c>
      <c r="F1522" t="s">
        <v>717</v>
      </c>
      <c r="G1522" t="s">
        <v>220</v>
      </c>
      <c r="H1522" t="s">
        <v>218</v>
      </c>
      <c r="I1522" t="s">
        <v>210</v>
      </c>
      <c r="J1522" t="s">
        <v>718</v>
      </c>
      <c r="K1522" t="s">
        <v>3427</v>
      </c>
      <c r="L1522" t="s">
        <v>719</v>
      </c>
      <c r="M1522" t="s">
        <v>720</v>
      </c>
      <c r="N1522">
        <v>1</v>
      </c>
      <c r="O1522">
        <v>1</v>
      </c>
      <c r="P1522">
        <v>1</v>
      </c>
      <c r="Q1522">
        <v>0</v>
      </c>
      <c r="R1522">
        <v>0</v>
      </c>
      <c r="S1522">
        <v>1</v>
      </c>
      <c r="T1522">
        <v>1</v>
      </c>
      <c r="U1522">
        <v>1</v>
      </c>
      <c r="V1522">
        <v>0</v>
      </c>
      <c r="W1522" s="1">
        <v>1156370.3600000001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1156370.3600000001</v>
      </c>
      <c r="AF1522" s="17">
        <v>45958</v>
      </c>
      <c r="AG1522" s="17">
        <v>47054</v>
      </c>
      <c r="AH1522" s="1">
        <v>1156370.3600000001</v>
      </c>
      <c r="AI1522" s="16">
        <f t="shared" si="92"/>
        <v>2.2465753424657535</v>
      </c>
      <c r="AJ1522" s="16">
        <f t="shared" si="94"/>
        <v>3.0027397260273974</v>
      </c>
      <c r="AK1522" s="19">
        <v>8.7499999999999994E-2</v>
      </c>
      <c r="AL1522" s="16">
        <f t="shared" si="93"/>
        <v>2.2465753424657535</v>
      </c>
      <c r="AM1522" s="16">
        <f t="shared" si="95"/>
        <v>3.0027397260273974</v>
      </c>
      <c r="AN1522" s="19">
        <v>8.7499999999999994E-2</v>
      </c>
      <c r="AO1522" t="s">
        <v>721</v>
      </c>
      <c r="AP1522" t="s">
        <v>722</v>
      </c>
      <c r="AQ1522" s="20">
        <v>46234</v>
      </c>
    </row>
    <row r="1523" spans="1:43" x14ac:dyDescent="0.3">
      <c r="A1523" t="s">
        <v>3428</v>
      </c>
      <c r="B1523" t="s">
        <v>3429</v>
      </c>
      <c r="C1523">
        <v>1</v>
      </c>
      <c r="D1523" t="s">
        <v>255</v>
      </c>
      <c r="E1523" t="s">
        <v>716</v>
      </c>
      <c r="F1523" t="s">
        <v>717</v>
      </c>
      <c r="G1523" t="s">
        <v>220</v>
      </c>
      <c r="H1523" t="s">
        <v>218</v>
      </c>
      <c r="I1523" t="s">
        <v>210</v>
      </c>
      <c r="J1523" t="s">
        <v>718</v>
      </c>
      <c r="K1523" t="s">
        <v>2289</v>
      </c>
      <c r="L1523" t="s">
        <v>719</v>
      </c>
      <c r="M1523" t="s">
        <v>720</v>
      </c>
      <c r="N1523">
        <v>1</v>
      </c>
      <c r="O1523">
        <v>1</v>
      </c>
      <c r="P1523">
        <v>1</v>
      </c>
      <c r="Q1523">
        <v>0</v>
      </c>
      <c r="R1523">
        <v>0</v>
      </c>
      <c r="S1523">
        <v>1</v>
      </c>
      <c r="T1523">
        <v>1</v>
      </c>
      <c r="U1523">
        <v>1</v>
      </c>
      <c r="V1523">
        <v>0</v>
      </c>
      <c r="W1523" s="1">
        <v>1553713.97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1553713.97</v>
      </c>
      <c r="AF1523" s="17">
        <v>45958</v>
      </c>
      <c r="AG1523" s="17">
        <v>47054</v>
      </c>
      <c r="AH1523" s="1">
        <v>1553713.97</v>
      </c>
      <c r="AI1523" s="16">
        <f t="shared" si="92"/>
        <v>2.2465753424657535</v>
      </c>
      <c r="AJ1523" s="16">
        <f t="shared" si="94"/>
        <v>3.0027397260273974</v>
      </c>
      <c r="AK1523" s="19">
        <v>8.7499999999999994E-2</v>
      </c>
      <c r="AL1523" s="16">
        <f t="shared" si="93"/>
        <v>2.2465753424657535</v>
      </c>
      <c r="AM1523" s="16">
        <f t="shared" si="95"/>
        <v>3.0027397260273974</v>
      </c>
      <c r="AN1523" s="19">
        <v>8.7499999999999994E-2</v>
      </c>
      <c r="AO1523" t="s">
        <v>721</v>
      </c>
      <c r="AP1523" t="s">
        <v>722</v>
      </c>
      <c r="AQ1523" s="20">
        <v>46234</v>
      </c>
    </row>
    <row r="1524" spans="1:43" x14ac:dyDescent="0.3">
      <c r="A1524" t="s">
        <v>3430</v>
      </c>
      <c r="B1524" t="s">
        <v>3431</v>
      </c>
      <c r="C1524">
        <v>1</v>
      </c>
      <c r="D1524" t="s">
        <v>255</v>
      </c>
      <c r="E1524" t="s">
        <v>716</v>
      </c>
      <c r="F1524" t="s">
        <v>717</v>
      </c>
      <c r="G1524" t="s">
        <v>220</v>
      </c>
      <c r="H1524" t="s">
        <v>218</v>
      </c>
      <c r="I1524" t="s">
        <v>210</v>
      </c>
      <c r="J1524" t="s">
        <v>718</v>
      </c>
      <c r="K1524" t="s">
        <v>2289</v>
      </c>
      <c r="L1524" t="s">
        <v>719</v>
      </c>
      <c r="M1524" t="s">
        <v>720</v>
      </c>
      <c r="N1524">
        <v>1</v>
      </c>
      <c r="O1524">
        <v>1</v>
      </c>
      <c r="P1524">
        <v>1</v>
      </c>
      <c r="Q1524">
        <v>0</v>
      </c>
      <c r="R1524">
        <v>0</v>
      </c>
      <c r="S1524">
        <v>1</v>
      </c>
      <c r="T1524">
        <v>1</v>
      </c>
      <c r="U1524">
        <v>1</v>
      </c>
      <c r="V1524">
        <v>0</v>
      </c>
      <c r="W1524" s="1">
        <v>1553713.97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1553713.97</v>
      </c>
      <c r="AF1524" s="17">
        <v>45958</v>
      </c>
      <c r="AG1524" s="17">
        <v>47784</v>
      </c>
      <c r="AH1524" s="1">
        <v>1553713.97</v>
      </c>
      <c r="AI1524" s="16">
        <f t="shared" si="92"/>
        <v>4.2465753424657535</v>
      </c>
      <c r="AJ1524" s="16">
        <f t="shared" si="94"/>
        <v>5.0027397260273974</v>
      </c>
      <c r="AK1524" s="19">
        <v>9.2499999999999999E-2</v>
      </c>
      <c r="AL1524" s="16">
        <f t="shared" si="93"/>
        <v>4.2465753424657535</v>
      </c>
      <c r="AM1524" s="16">
        <f t="shared" si="95"/>
        <v>5.0027397260273974</v>
      </c>
      <c r="AN1524" s="19">
        <v>9.2499999999999999E-2</v>
      </c>
      <c r="AO1524" t="s">
        <v>721</v>
      </c>
      <c r="AP1524" t="s">
        <v>722</v>
      </c>
      <c r="AQ1524" s="20">
        <v>46234</v>
      </c>
    </row>
    <row r="1525" spans="1:43" x14ac:dyDescent="0.3">
      <c r="A1525" t="s">
        <v>3432</v>
      </c>
      <c r="B1525" t="s">
        <v>3433</v>
      </c>
      <c r="C1525">
        <v>1</v>
      </c>
      <c r="D1525" t="s">
        <v>255</v>
      </c>
      <c r="E1525" t="s">
        <v>716</v>
      </c>
      <c r="F1525" t="s">
        <v>717</v>
      </c>
      <c r="G1525" t="s">
        <v>220</v>
      </c>
      <c r="H1525" t="s">
        <v>218</v>
      </c>
      <c r="I1525" t="s">
        <v>210</v>
      </c>
      <c r="J1525" t="s">
        <v>718</v>
      </c>
      <c r="K1525" t="s">
        <v>2289</v>
      </c>
      <c r="L1525" t="s">
        <v>719</v>
      </c>
      <c r="M1525" t="s">
        <v>720</v>
      </c>
      <c r="N1525">
        <v>1</v>
      </c>
      <c r="O1525">
        <v>1</v>
      </c>
      <c r="P1525">
        <v>1</v>
      </c>
      <c r="Q1525">
        <v>0</v>
      </c>
      <c r="R1525">
        <v>0</v>
      </c>
      <c r="S1525">
        <v>1</v>
      </c>
      <c r="T1525">
        <v>1</v>
      </c>
      <c r="U1525">
        <v>1</v>
      </c>
      <c r="V1525">
        <v>0</v>
      </c>
      <c r="W1525" s="1">
        <v>1785862.91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1785862.91</v>
      </c>
      <c r="AF1525" s="17">
        <v>45958</v>
      </c>
      <c r="AG1525" s="17">
        <v>48515</v>
      </c>
      <c r="AH1525" s="1">
        <v>1785862.91</v>
      </c>
      <c r="AI1525" s="16">
        <f t="shared" si="92"/>
        <v>6.2493150684931509</v>
      </c>
      <c r="AJ1525" s="16">
        <f t="shared" si="94"/>
        <v>7.0054794520547947</v>
      </c>
      <c r="AK1525" s="19">
        <v>9.5000000000000001E-2</v>
      </c>
      <c r="AL1525" s="16">
        <f t="shared" si="93"/>
        <v>6.2493150684931509</v>
      </c>
      <c r="AM1525" s="16">
        <f t="shared" si="95"/>
        <v>7.0054794520547947</v>
      </c>
      <c r="AN1525" s="19">
        <v>9.5000000000000001E-2</v>
      </c>
      <c r="AO1525" t="s">
        <v>721</v>
      </c>
      <c r="AP1525" t="s">
        <v>722</v>
      </c>
      <c r="AQ1525" s="20">
        <v>46234</v>
      </c>
    </row>
    <row r="1526" spans="1:43" x14ac:dyDescent="0.3">
      <c r="A1526" t="s">
        <v>3434</v>
      </c>
      <c r="B1526" t="s">
        <v>3435</v>
      </c>
      <c r="C1526">
        <v>1</v>
      </c>
      <c r="D1526" t="s">
        <v>255</v>
      </c>
      <c r="E1526" t="s">
        <v>716</v>
      </c>
      <c r="F1526" t="s">
        <v>717</v>
      </c>
      <c r="G1526" t="s">
        <v>220</v>
      </c>
      <c r="H1526" t="s">
        <v>218</v>
      </c>
      <c r="I1526" t="s">
        <v>210</v>
      </c>
      <c r="J1526" t="s">
        <v>718</v>
      </c>
      <c r="K1526" t="s">
        <v>3436</v>
      </c>
      <c r="L1526" t="s">
        <v>719</v>
      </c>
      <c r="M1526" t="s">
        <v>720</v>
      </c>
      <c r="N1526">
        <v>1</v>
      </c>
      <c r="O1526">
        <v>1</v>
      </c>
      <c r="P1526">
        <v>1</v>
      </c>
      <c r="Q1526">
        <v>0</v>
      </c>
      <c r="R1526">
        <v>0</v>
      </c>
      <c r="S1526">
        <v>1</v>
      </c>
      <c r="T1526">
        <v>1</v>
      </c>
      <c r="U1526">
        <v>1</v>
      </c>
      <c r="V1526">
        <v>0</v>
      </c>
      <c r="W1526" s="1">
        <v>780687.65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780687.65</v>
      </c>
      <c r="AF1526" s="17">
        <v>45958</v>
      </c>
      <c r="AG1526" s="17">
        <v>47054</v>
      </c>
      <c r="AH1526" s="1">
        <v>780687.65</v>
      </c>
      <c r="AI1526" s="16">
        <f t="shared" si="92"/>
        <v>2.2465753424657535</v>
      </c>
      <c r="AJ1526" s="16">
        <f t="shared" si="94"/>
        <v>3.0027397260273974</v>
      </c>
      <c r="AK1526" s="19">
        <v>8.7499999999999994E-2</v>
      </c>
      <c r="AL1526" s="16">
        <f t="shared" si="93"/>
        <v>2.2465753424657535</v>
      </c>
      <c r="AM1526" s="16">
        <f t="shared" si="95"/>
        <v>3.0027397260273974</v>
      </c>
      <c r="AN1526" s="19">
        <v>8.7499999999999994E-2</v>
      </c>
      <c r="AO1526" t="s">
        <v>721</v>
      </c>
      <c r="AP1526" t="s">
        <v>722</v>
      </c>
      <c r="AQ1526" s="20">
        <v>46234</v>
      </c>
    </row>
    <row r="1527" spans="1:43" x14ac:dyDescent="0.3">
      <c r="A1527" t="s">
        <v>3437</v>
      </c>
      <c r="B1527" t="s">
        <v>3438</v>
      </c>
      <c r="C1527">
        <v>1</v>
      </c>
      <c r="D1527" t="s">
        <v>255</v>
      </c>
      <c r="E1527" t="s">
        <v>716</v>
      </c>
      <c r="F1527" t="s">
        <v>717</v>
      </c>
      <c r="G1527" t="s">
        <v>220</v>
      </c>
      <c r="H1527" t="s">
        <v>218</v>
      </c>
      <c r="I1527" t="s">
        <v>210</v>
      </c>
      <c r="J1527" t="s">
        <v>718</v>
      </c>
      <c r="K1527" t="s">
        <v>3439</v>
      </c>
      <c r="L1527" t="s">
        <v>719</v>
      </c>
      <c r="M1527" t="s">
        <v>720</v>
      </c>
      <c r="N1527">
        <v>1</v>
      </c>
      <c r="O1527">
        <v>1</v>
      </c>
      <c r="P1527">
        <v>1</v>
      </c>
      <c r="Q1527">
        <v>0</v>
      </c>
      <c r="R1527">
        <v>0</v>
      </c>
      <c r="S1527">
        <v>1</v>
      </c>
      <c r="T1527">
        <v>1</v>
      </c>
      <c r="U1527">
        <v>1</v>
      </c>
      <c r="V1527">
        <v>0</v>
      </c>
      <c r="W1527" s="1">
        <v>341684.73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341684.73</v>
      </c>
      <c r="AF1527" s="17">
        <v>45958</v>
      </c>
      <c r="AG1527" s="17">
        <v>47054</v>
      </c>
      <c r="AH1527" s="1">
        <v>341684.73</v>
      </c>
      <c r="AI1527" s="16">
        <f t="shared" si="92"/>
        <v>2.2465753424657535</v>
      </c>
      <c r="AJ1527" s="16">
        <f t="shared" si="94"/>
        <v>3.0027397260273974</v>
      </c>
      <c r="AK1527" s="19">
        <v>8.7499999999999994E-2</v>
      </c>
      <c r="AL1527" s="16">
        <f t="shared" si="93"/>
        <v>2.2465753424657535</v>
      </c>
      <c r="AM1527" s="16">
        <f t="shared" si="95"/>
        <v>3.0027397260273974</v>
      </c>
      <c r="AN1527" s="19">
        <v>8.7499999999999994E-2</v>
      </c>
      <c r="AO1527" t="s">
        <v>721</v>
      </c>
      <c r="AP1527" t="s">
        <v>722</v>
      </c>
      <c r="AQ1527" s="20">
        <v>46234</v>
      </c>
    </row>
    <row r="1528" spans="1:43" x14ac:dyDescent="0.3">
      <c r="A1528" t="s">
        <v>3440</v>
      </c>
      <c r="B1528" t="s">
        <v>3441</v>
      </c>
      <c r="C1528">
        <v>1</v>
      </c>
      <c r="D1528" t="s">
        <v>255</v>
      </c>
      <c r="E1528" t="s">
        <v>716</v>
      </c>
      <c r="F1528" t="s">
        <v>717</v>
      </c>
      <c r="G1528" t="s">
        <v>220</v>
      </c>
      <c r="H1528" t="s">
        <v>218</v>
      </c>
      <c r="I1528" t="s">
        <v>210</v>
      </c>
      <c r="J1528" t="s">
        <v>718</v>
      </c>
      <c r="K1528" t="s">
        <v>3442</v>
      </c>
      <c r="L1528" t="s">
        <v>719</v>
      </c>
      <c r="M1528" t="s">
        <v>720</v>
      </c>
      <c r="N1528">
        <v>1</v>
      </c>
      <c r="O1528">
        <v>1</v>
      </c>
      <c r="P1528">
        <v>1</v>
      </c>
      <c r="Q1528">
        <v>0</v>
      </c>
      <c r="R1528">
        <v>0</v>
      </c>
      <c r="S1528">
        <v>1</v>
      </c>
      <c r="T1528">
        <v>1</v>
      </c>
      <c r="U1528">
        <v>1</v>
      </c>
      <c r="V1528">
        <v>0</v>
      </c>
      <c r="W1528" s="1">
        <v>3595535.21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3595535.21</v>
      </c>
      <c r="AF1528" s="17">
        <v>45958</v>
      </c>
      <c r="AG1528" s="17">
        <v>47784</v>
      </c>
      <c r="AH1528" s="1">
        <v>3595535.21</v>
      </c>
      <c r="AI1528" s="16">
        <f t="shared" si="92"/>
        <v>4.2465753424657535</v>
      </c>
      <c r="AJ1528" s="16">
        <f t="shared" si="94"/>
        <v>5.0027397260273974</v>
      </c>
      <c r="AK1528" s="19">
        <v>9.2499999999999999E-2</v>
      </c>
      <c r="AL1528" s="16">
        <f t="shared" si="93"/>
        <v>4.2465753424657535</v>
      </c>
      <c r="AM1528" s="16">
        <f t="shared" si="95"/>
        <v>5.0027397260273974</v>
      </c>
      <c r="AN1528" s="19">
        <v>9.2499999999999999E-2</v>
      </c>
      <c r="AO1528" t="s">
        <v>721</v>
      </c>
      <c r="AP1528" t="s">
        <v>722</v>
      </c>
      <c r="AQ1528" s="20">
        <v>46234</v>
      </c>
    </row>
    <row r="1529" spans="1:43" x14ac:dyDescent="0.3">
      <c r="A1529" t="s">
        <v>3443</v>
      </c>
      <c r="B1529" t="s">
        <v>3444</v>
      </c>
      <c r="C1529">
        <v>1</v>
      </c>
      <c r="D1529" t="s">
        <v>255</v>
      </c>
      <c r="E1529" t="s">
        <v>716</v>
      </c>
      <c r="F1529" t="s">
        <v>717</v>
      </c>
      <c r="G1529" t="s">
        <v>220</v>
      </c>
      <c r="H1529" t="s">
        <v>218</v>
      </c>
      <c r="I1529" t="s">
        <v>210</v>
      </c>
      <c r="J1529" t="s">
        <v>718</v>
      </c>
      <c r="K1529" t="s">
        <v>2410</v>
      </c>
      <c r="L1529" t="s">
        <v>719</v>
      </c>
      <c r="M1529" t="s">
        <v>720</v>
      </c>
      <c r="N1529">
        <v>1</v>
      </c>
      <c r="O1529">
        <v>1</v>
      </c>
      <c r="P1529">
        <v>1</v>
      </c>
      <c r="Q1529">
        <v>0</v>
      </c>
      <c r="R1529">
        <v>0</v>
      </c>
      <c r="S1529">
        <v>1</v>
      </c>
      <c r="T1529">
        <v>1</v>
      </c>
      <c r="U1529">
        <v>1</v>
      </c>
      <c r="V1529">
        <v>0</v>
      </c>
      <c r="W1529" s="1">
        <v>2701411.9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2701411.9</v>
      </c>
      <c r="AF1529" s="17">
        <v>45958</v>
      </c>
      <c r="AG1529" s="17">
        <v>47054</v>
      </c>
      <c r="AH1529" s="1">
        <v>2701411.9</v>
      </c>
      <c r="AI1529" s="16">
        <f t="shared" si="92"/>
        <v>2.2465753424657535</v>
      </c>
      <c r="AJ1529" s="16">
        <f t="shared" si="94"/>
        <v>3.0027397260273974</v>
      </c>
      <c r="AK1529" s="19">
        <v>8.7499999999999994E-2</v>
      </c>
      <c r="AL1529" s="16">
        <f t="shared" si="93"/>
        <v>2.2465753424657535</v>
      </c>
      <c r="AM1529" s="16">
        <f t="shared" si="95"/>
        <v>3.0027397260273974</v>
      </c>
      <c r="AN1529" s="19">
        <v>8.7499999999999994E-2</v>
      </c>
      <c r="AO1529" t="s">
        <v>721</v>
      </c>
      <c r="AP1529" t="s">
        <v>722</v>
      </c>
      <c r="AQ1529" s="20">
        <v>46234</v>
      </c>
    </row>
    <row r="1530" spans="1:43" x14ac:dyDescent="0.3">
      <c r="A1530" t="s">
        <v>3445</v>
      </c>
      <c r="B1530" t="s">
        <v>3446</v>
      </c>
      <c r="C1530">
        <v>1</v>
      </c>
      <c r="D1530" t="s">
        <v>255</v>
      </c>
      <c r="E1530" t="s">
        <v>716</v>
      </c>
      <c r="F1530" t="s">
        <v>717</v>
      </c>
      <c r="G1530" t="s">
        <v>220</v>
      </c>
      <c r="H1530" t="s">
        <v>218</v>
      </c>
      <c r="I1530" t="s">
        <v>210</v>
      </c>
      <c r="J1530" t="s">
        <v>718</v>
      </c>
      <c r="K1530" t="s">
        <v>3042</v>
      </c>
      <c r="L1530" t="s">
        <v>719</v>
      </c>
      <c r="M1530" t="s">
        <v>720</v>
      </c>
      <c r="N1530">
        <v>1</v>
      </c>
      <c r="O1530">
        <v>1</v>
      </c>
      <c r="P1530">
        <v>1</v>
      </c>
      <c r="Q1530">
        <v>0</v>
      </c>
      <c r="R1530">
        <v>0</v>
      </c>
      <c r="S1530">
        <v>1</v>
      </c>
      <c r="T1530">
        <v>1</v>
      </c>
      <c r="U1530">
        <v>1</v>
      </c>
      <c r="V1530">
        <v>0</v>
      </c>
      <c r="W1530" s="1">
        <v>1453934.16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1453934.16</v>
      </c>
      <c r="AF1530" s="17">
        <v>45958</v>
      </c>
      <c r="AG1530" s="17">
        <v>47054</v>
      </c>
      <c r="AH1530" s="1">
        <v>1453934.16</v>
      </c>
      <c r="AI1530" s="16">
        <f t="shared" si="92"/>
        <v>2.2465753424657535</v>
      </c>
      <c r="AJ1530" s="16">
        <f t="shared" si="94"/>
        <v>3.0027397260273974</v>
      </c>
      <c r="AK1530" s="19">
        <v>8.7499999999999994E-2</v>
      </c>
      <c r="AL1530" s="16">
        <f t="shared" si="93"/>
        <v>2.2465753424657535</v>
      </c>
      <c r="AM1530" s="16">
        <f t="shared" si="95"/>
        <v>3.0027397260273974</v>
      </c>
      <c r="AN1530" s="19">
        <v>8.7499999999999994E-2</v>
      </c>
      <c r="AO1530" t="s">
        <v>721</v>
      </c>
      <c r="AP1530" t="s">
        <v>722</v>
      </c>
      <c r="AQ1530" s="20">
        <v>46234</v>
      </c>
    </row>
    <row r="1531" spans="1:43" x14ac:dyDescent="0.3">
      <c r="A1531" t="s">
        <v>3447</v>
      </c>
      <c r="B1531" t="s">
        <v>3448</v>
      </c>
      <c r="C1531">
        <v>1</v>
      </c>
      <c r="D1531" t="s">
        <v>255</v>
      </c>
      <c r="E1531" t="s">
        <v>716</v>
      </c>
      <c r="F1531" t="s">
        <v>717</v>
      </c>
      <c r="G1531" t="s">
        <v>220</v>
      </c>
      <c r="H1531" t="s">
        <v>218</v>
      </c>
      <c r="I1531" t="s">
        <v>210</v>
      </c>
      <c r="J1531" t="s">
        <v>718</v>
      </c>
      <c r="K1531" t="s">
        <v>3449</v>
      </c>
      <c r="L1531" t="s">
        <v>719</v>
      </c>
      <c r="M1531" t="s">
        <v>720</v>
      </c>
      <c r="N1531">
        <v>1</v>
      </c>
      <c r="O1531">
        <v>1</v>
      </c>
      <c r="P1531">
        <v>1</v>
      </c>
      <c r="Q1531">
        <v>0</v>
      </c>
      <c r="R1531">
        <v>0</v>
      </c>
      <c r="S1531">
        <v>1</v>
      </c>
      <c r="T1531">
        <v>1</v>
      </c>
      <c r="U1531">
        <v>1</v>
      </c>
      <c r="V1531">
        <v>0</v>
      </c>
      <c r="W1531" s="1">
        <v>337588.98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337588.98</v>
      </c>
      <c r="AF1531" s="17">
        <v>45958</v>
      </c>
      <c r="AG1531" s="17">
        <v>47054</v>
      </c>
      <c r="AH1531" s="1">
        <v>337588.98</v>
      </c>
      <c r="AI1531" s="16">
        <f t="shared" si="92"/>
        <v>2.2465753424657535</v>
      </c>
      <c r="AJ1531" s="16">
        <f t="shared" si="94"/>
        <v>3.0027397260273974</v>
      </c>
      <c r="AK1531" s="19">
        <v>8.7499999999999994E-2</v>
      </c>
      <c r="AL1531" s="16">
        <f t="shared" si="93"/>
        <v>2.2465753424657535</v>
      </c>
      <c r="AM1531" s="16">
        <f t="shared" si="95"/>
        <v>3.0027397260273974</v>
      </c>
      <c r="AN1531" s="19">
        <v>8.7499999999999994E-2</v>
      </c>
      <c r="AO1531" t="s">
        <v>721</v>
      </c>
      <c r="AP1531" t="s">
        <v>722</v>
      </c>
      <c r="AQ1531" s="20">
        <v>46234</v>
      </c>
    </row>
    <row r="1532" spans="1:43" x14ac:dyDescent="0.3">
      <c r="A1532" t="s">
        <v>3450</v>
      </c>
      <c r="B1532" t="s">
        <v>3451</v>
      </c>
      <c r="C1532">
        <v>1</v>
      </c>
      <c r="D1532" t="s">
        <v>255</v>
      </c>
      <c r="E1532" t="s">
        <v>716</v>
      </c>
      <c r="F1532" t="s">
        <v>717</v>
      </c>
      <c r="G1532" t="s">
        <v>220</v>
      </c>
      <c r="H1532" t="s">
        <v>218</v>
      </c>
      <c r="I1532" t="s">
        <v>210</v>
      </c>
      <c r="J1532" t="s">
        <v>718</v>
      </c>
      <c r="K1532" t="s">
        <v>3452</v>
      </c>
      <c r="L1532" t="s">
        <v>719</v>
      </c>
      <c r="M1532" t="s">
        <v>720</v>
      </c>
      <c r="N1532">
        <v>1</v>
      </c>
      <c r="O1532">
        <v>1</v>
      </c>
      <c r="P1532">
        <v>1</v>
      </c>
      <c r="Q1532">
        <v>0</v>
      </c>
      <c r="R1532">
        <v>0</v>
      </c>
      <c r="S1532">
        <v>1</v>
      </c>
      <c r="T1532">
        <v>1</v>
      </c>
      <c r="U1532">
        <v>1</v>
      </c>
      <c r="V1532">
        <v>0</v>
      </c>
      <c r="W1532" s="1">
        <v>2667545.89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2667545.89</v>
      </c>
      <c r="AF1532" s="17">
        <v>45958</v>
      </c>
      <c r="AG1532" s="17">
        <v>47054</v>
      </c>
      <c r="AH1532" s="1">
        <v>2667545.89</v>
      </c>
      <c r="AI1532" s="16">
        <f t="shared" si="92"/>
        <v>2.2465753424657535</v>
      </c>
      <c r="AJ1532" s="16">
        <f t="shared" si="94"/>
        <v>3.0027397260273974</v>
      </c>
      <c r="AK1532" s="19">
        <v>8.7499999999999994E-2</v>
      </c>
      <c r="AL1532" s="16">
        <f t="shared" si="93"/>
        <v>2.2465753424657535</v>
      </c>
      <c r="AM1532" s="16">
        <f t="shared" si="95"/>
        <v>3.0027397260273974</v>
      </c>
      <c r="AN1532" s="19">
        <v>8.7499999999999994E-2</v>
      </c>
      <c r="AO1532" t="s">
        <v>721</v>
      </c>
      <c r="AP1532" t="s">
        <v>722</v>
      </c>
      <c r="AQ1532" s="20">
        <v>46234</v>
      </c>
    </row>
    <row r="1533" spans="1:43" x14ac:dyDescent="0.3">
      <c r="A1533" t="s">
        <v>3453</v>
      </c>
      <c r="B1533" t="s">
        <v>3454</v>
      </c>
      <c r="C1533">
        <v>1</v>
      </c>
      <c r="D1533" t="s">
        <v>255</v>
      </c>
      <c r="E1533" t="s">
        <v>716</v>
      </c>
      <c r="F1533" t="s">
        <v>717</v>
      </c>
      <c r="G1533" t="s">
        <v>220</v>
      </c>
      <c r="H1533" t="s">
        <v>218</v>
      </c>
      <c r="I1533" t="s">
        <v>210</v>
      </c>
      <c r="J1533" t="s">
        <v>718</v>
      </c>
      <c r="K1533" t="s">
        <v>3455</v>
      </c>
      <c r="L1533" t="s">
        <v>719</v>
      </c>
      <c r="M1533" t="s">
        <v>720</v>
      </c>
      <c r="N1533">
        <v>1</v>
      </c>
      <c r="O1533">
        <v>1</v>
      </c>
      <c r="P1533">
        <v>1</v>
      </c>
      <c r="Q1533">
        <v>0</v>
      </c>
      <c r="R1533">
        <v>0</v>
      </c>
      <c r="S1533">
        <v>1</v>
      </c>
      <c r="T1533">
        <v>1</v>
      </c>
      <c r="U1533">
        <v>1</v>
      </c>
      <c r="V1533">
        <v>0</v>
      </c>
      <c r="W1533" s="1">
        <v>699012.97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0</v>
      </c>
      <c r="AE1533" s="1">
        <v>699012.97</v>
      </c>
      <c r="AF1533" s="17">
        <v>45958</v>
      </c>
      <c r="AG1533" s="17">
        <v>47054</v>
      </c>
      <c r="AH1533" s="1">
        <v>699012.97</v>
      </c>
      <c r="AI1533" s="16">
        <f t="shared" si="92"/>
        <v>2.2465753424657535</v>
      </c>
      <c r="AJ1533" s="16">
        <f t="shared" si="94"/>
        <v>3.0027397260273974</v>
      </c>
      <c r="AK1533" s="19">
        <v>8.7499999999999994E-2</v>
      </c>
      <c r="AL1533" s="16">
        <f t="shared" si="93"/>
        <v>2.2465753424657535</v>
      </c>
      <c r="AM1533" s="16">
        <f t="shared" si="95"/>
        <v>3.0027397260273974</v>
      </c>
      <c r="AN1533" s="19">
        <v>8.7499999999999994E-2</v>
      </c>
      <c r="AO1533" t="s">
        <v>721</v>
      </c>
      <c r="AP1533" t="s">
        <v>722</v>
      </c>
      <c r="AQ1533" s="20">
        <v>46234</v>
      </c>
    </row>
    <row r="1534" spans="1:43" x14ac:dyDescent="0.3">
      <c r="A1534" t="s">
        <v>3456</v>
      </c>
      <c r="B1534" t="s">
        <v>3457</v>
      </c>
      <c r="C1534">
        <v>1</v>
      </c>
      <c r="D1534" t="s">
        <v>255</v>
      </c>
      <c r="E1534" t="s">
        <v>716</v>
      </c>
      <c r="F1534" t="s">
        <v>717</v>
      </c>
      <c r="G1534" t="s">
        <v>220</v>
      </c>
      <c r="H1534" t="s">
        <v>218</v>
      </c>
      <c r="I1534" t="s">
        <v>210</v>
      </c>
      <c r="J1534" t="s">
        <v>718</v>
      </c>
      <c r="K1534" t="s">
        <v>3458</v>
      </c>
      <c r="L1534" t="s">
        <v>719</v>
      </c>
      <c r="M1534" t="s">
        <v>720</v>
      </c>
      <c r="N1534">
        <v>1</v>
      </c>
      <c r="O1534">
        <v>1</v>
      </c>
      <c r="P1534">
        <v>1</v>
      </c>
      <c r="Q1534">
        <v>0</v>
      </c>
      <c r="R1534">
        <v>0</v>
      </c>
      <c r="S1534">
        <v>1</v>
      </c>
      <c r="T1534">
        <v>1</v>
      </c>
      <c r="U1534">
        <v>1</v>
      </c>
      <c r="V1534">
        <v>0</v>
      </c>
      <c r="W1534" s="1">
        <v>724989.33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724989.33</v>
      </c>
      <c r="AF1534" s="17">
        <v>45958</v>
      </c>
      <c r="AG1534" s="17">
        <v>47054</v>
      </c>
      <c r="AH1534" s="1">
        <v>724989.33</v>
      </c>
      <c r="AI1534" s="16">
        <f t="shared" si="92"/>
        <v>2.2465753424657535</v>
      </c>
      <c r="AJ1534" s="16">
        <f t="shared" si="94"/>
        <v>3.0027397260273974</v>
      </c>
      <c r="AK1534" s="19">
        <v>8.7499999999999994E-2</v>
      </c>
      <c r="AL1534" s="16">
        <f t="shared" si="93"/>
        <v>2.2465753424657535</v>
      </c>
      <c r="AM1534" s="16">
        <f t="shared" si="95"/>
        <v>3.0027397260273974</v>
      </c>
      <c r="AN1534" s="19">
        <v>8.7499999999999994E-2</v>
      </c>
      <c r="AO1534" t="s">
        <v>721</v>
      </c>
      <c r="AP1534" t="s">
        <v>722</v>
      </c>
      <c r="AQ1534" s="20">
        <v>46234</v>
      </c>
    </row>
    <row r="1535" spans="1:43" x14ac:dyDescent="0.3">
      <c r="A1535" t="s">
        <v>3459</v>
      </c>
      <c r="B1535" t="s">
        <v>3460</v>
      </c>
      <c r="C1535">
        <v>1</v>
      </c>
      <c r="D1535" t="s">
        <v>255</v>
      </c>
      <c r="E1535" t="s">
        <v>716</v>
      </c>
      <c r="F1535" t="s">
        <v>717</v>
      </c>
      <c r="G1535" t="s">
        <v>220</v>
      </c>
      <c r="H1535" t="s">
        <v>218</v>
      </c>
      <c r="I1535" t="s">
        <v>210</v>
      </c>
      <c r="J1535" t="s">
        <v>718</v>
      </c>
      <c r="K1535" t="s">
        <v>2503</v>
      </c>
      <c r="L1535" t="s">
        <v>719</v>
      </c>
      <c r="M1535" t="s">
        <v>720</v>
      </c>
      <c r="N1535">
        <v>1</v>
      </c>
      <c r="O1535">
        <v>1</v>
      </c>
      <c r="P1535">
        <v>1</v>
      </c>
      <c r="Q1535">
        <v>0</v>
      </c>
      <c r="R1535">
        <v>0</v>
      </c>
      <c r="S1535">
        <v>1</v>
      </c>
      <c r="T1535">
        <v>1</v>
      </c>
      <c r="U1535">
        <v>1</v>
      </c>
      <c r="V1535">
        <v>0</v>
      </c>
      <c r="W1535" s="1">
        <v>2537604.37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2537604.37</v>
      </c>
      <c r="AF1535" s="17">
        <v>45958</v>
      </c>
      <c r="AG1535" s="17">
        <v>47054</v>
      </c>
      <c r="AH1535" s="1">
        <v>2537604.37</v>
      </c>
      <c r="AI1535" s="16">
        <f t="shared" si="92"/>
        <v>2.2465753424657535</v>
      </c>
      <c r="AJ1535" s="16">
        <f t="shared" si="94"/>
        <v>3.0027397260273974</v>
      </c>
      <c r="AK1535" s="19">
        <v>8.7499999999999994E-2</v>
      </c>
      <c r="AL1535" s="16">
        <f t="shared" si="93"/>
        <v>2.2465753424657535</v>
      </c>
      <c r="AM1535" s="16">
        <f t="shared" si="95"/>
        <v>3.0027397260273974</v>
      </c>
      <c r="AN1535" s="19">
        <v>8.7499999999999994E-2</v>
      </c>
      <c r="AO1535" t="s">
        <v>721</v>
      </c>
      <c r="AP1535" t="s">
        <v>722</v>
      </c>
      <c r="AQ1535" s="20">
        <v>46234</v>
      </c>
    </row>
    <row r="1536" spans="1:43" x14ac:dyDescent="0.3">
      <c r="A1536" t="s">
        <v>3461</v>
      </c>
      <c r="B1536" t="s">
        <v>3462</v>
      </c>
      <c r="C1536">
        <v>1</v>
      </c>
      <c r="D1536" t="s">
        <v>255</v>
      </c>
      <c r="E1536" t="s">
        <v>716</v>
      </c>
      <c r="F1536" t="s">
        <v>717</v>
      </c>
      <c r="G1536" t="s">
        <v>220</v>
      </c>
      <c r="H1536" t="s">
        <v>218</v>
      </c>
      <c r="I1536" t="s">
        <v>210</v>
      </c>
      <c r="J1536" t="s">
        <v>718</v>
      </c>
      <c r="K1536" t="s">
        <v>2307</v>
      </c>
      <c r="L1536" t="s">
        <v>719</v>
      </c>
      <c r="M1536" t="s">
        <v>720</v>
      </c>
      <c r="N1536">
        <v>1</v>
      </c>
      <c r="O1536">
        <v>1</v>
      </c>
      <c r="P1536">
        <v>1</v>
      </c>
      <c r="Q1536">
        <v>0</v>
      </c>
      <c r="R1536">
        <v>0</v>
      </c>
      <c r="S1536">
        <v>1</v>
      </c>
      <c r="T1536">
        <v>1</v>
      </c>
      <c r="U1536">
        <v>1</v>
      </c>
      <c r="V1536">
        <v>0</v>
      </c>
      <c r="W1536" s="1">
        <v>883858.71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883858.71</v>
      </c>
      <c r="AF1536" s="17">
        <v>45958</v>
      </c>
      <c r="AG1536" s="17">
        <v>47054</v>
      </c>
      <c r="AH1536" s="1">
        <v>883858.71</v>
      </c>
      <c r="AI1536" s="16">
        <f t="shared" si="92"/>
        <v>2.2465753424657535</v>
      </c>
      <c r="AJ1536" s="16">
        <f t="shared" si="94"/>
        <v>3.0027397260273974</v>
      </c>
      <c r="AK1536" s="19">
        <v>8.7499999999999994E-2</v>
      </c>
      <c r="AL1536" s="16">
        <f t="shared" si="93"/>
        <v>2.2465753424657535</v>
      </c>
      <c r="AM1536" s="16">
        <f t="shared" si="95"/>
        <v>3.0027397260273974</v>
      </c>
      <c r="AN1536" s="19">
        <v>8.7499999999999994E-2</v>
      </c>
      <c r="AO1536" t="s">
        <v>721</v>
      </c>
      <c r="AP1536" t="s">
        <v>722</v>
      </c>
      <c r="AQ1536" s="20">
        <v>46234</v>
      </c>
    </row>
    <row r="1537" spans="1:43" x14ac:dyDescent="0.3">
      <c r="A1537" t="s">
        <v>3463</v>
      </c>
      <c r="B1537" t="s">
        <v>3464</v>
      </c>
      <c r="C1537">
        <v>1</v>
      </c>
      <c r="D1537" t="s">
        <v>255</v>
      </c>
      <c r="E1537" t="s">
        <v>716</v>
      </c>
      <c r="F1537" t="s">
        <v>717</v>
      </c>
      <c r="G1537" t="s">
        <v>220</v>
      </c>
      <c r="H1537" t="s">
        <v>218</v>
      </c>
      <c r="I1537" t="s">
        <v>210</v>
      </c>
      <c r="J1537" t="s">
        <v>718</v>
      </c>
      <c r="K1537" t="s">
        <v>2307</v>
      </c>
      <c r="L1537" t="s">
        <v>719</v>
      </c>
      <c r="M1537" t="s">
        <v>720</v>
      </c>
      <c r="N1537">
        <v>1</v>
      </c>
      <c r="O1537">
        <v>1</v>
      </c>
      <c r="P1537">
        <v>1</v>
      </c>
      <c r="Q1537">
        <v>0</v>
      </c>
      <c r="R1537">
        <v>0</v>
      </c>
      <c r="S1537">
        <v>1</v>
      </c>
      <c r="T1537">
        <v>1</v>
      </c>
      <c r="U1537">
        <v>1</v>
      </c>
      <c r="V1537">
        <v>0</v>
      </c>
      <c r="W1537" s="1">
        <v>883858.71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883858.71</v>
      </c>
      <c r="AF1537" s="17">
        <v>45958</v>
      </c>
      <c r="AG1537" s="17">
        <v>47784</v>
      </c>
      <c r="AH1537" s="1">
        <v>883858.71</v>
      </c>
      <c r="AI1537" s="16">
        <f t="shared" si="92"/>
        <v>4.2465753424657535</v>
      </c>
      <c r="AJ1537" s="16">
        <f t="shared" si="94"/>
        <v>5.0027397260273974</v>
      </c>
      <c r="AK1537" s="19">
        <v>9.2499999999999999E-2</v>
      </c>
      <c r="AL1537" s="16">
        <f t="shared" si="93"/>
        <v>4.2465753424657535</v>
      </c>
      <c r="AM1537" s="16">
        <f t="shared" si="95"/>
        <v>5.0027397260273974</v>
      </c>
      <c r="AN1537" s="19">
        <v>9.2499999999999999E-2</v>
      </c>
      <c r="AO1537" t="s">
        <v>721</v>
      </c>
      <c r="AP1537" t="s">
        <v>722</v>
      </c>
      <c r="AQ1537" s="20">
        <v>46234</v>
      </c>
    </row>
    <row r="1538" spans="1:43" x14ac:dyDescent="0.3">
      <c r="A1538" t="s">
        <v>3465</v>
      </c>
      <c r="B1538" t="s">
        <v>3466</v>
      </c>
      <c r="C1538">
        <v>1</v>
      </c>
      <c r="D1538" t="s">
        <v>255</v>
      </c>
      <c r="E1538" t="s">
        <v>716</v>
      </c>
      <c r="F1538" t="s">
        <v>717</v>
      </c>
      <c r="G1538" t="s">
        <v>220</v>
      </c>
      <c r="H1538" t="s">
        <v>218</v>
      </c>
      <c r="I1538" t="s">
        <v>210</v>
      </c>
      <c r="J1538" t="s">
        <v>718</v>
      </c>
      <c r="K1538" t="s">
        <v>2307</v>
      </c>
      <c r="L1538" t="s">
        <v>719</v>
      </c>
      <c r="M1538" t="s">
        <v>720</v>
      </c>
      <c r="N1538">
        <v>1</v>
      </c>
      <c r="O1538">
        <v>1</v>
      </c>
      <c r="P1538">
        <v>1</v>
      </c>
      <c r="Q1538">
        <v>0</v>
      </c>
      <c r="R1538">
        <v>0</v>
      </c>
      <c r="S1538">
        <v>1</v>
      </c>
      <c r="T1538">
        <v>1</v>
      </c>
      <c r="U1538">
        <v>1</v>
      </c>
      <c r="V1538">
        <v>0</v>
      </c>
      <c r="W1538" s="1">
        <v>1020944.82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1020944.82</v>
      </c>
      <c r="AF1538" s="17">
        <v>45958</v>
      </c>
      <c r="AG1538" s="17">
        <v>48515</v>
      </c>
      <c r="AH1538" s="1">
        <v>1020944.82</v>
      </c>
      <c r="AI1538" s="16">
        <f t="shared" si="92"/>
        <v>6.2493150684931509</v>
      </c>
      <c r="AJ1538" s="16">
        <f t="shared" si="94"/>
        <v>7.0054794520547947</v>
      </c>
      <c r="AK1538" s="19">
        <v>9.5000000000000001E-2</v>
      </c>
      <c r="AL1538" s="16">
        <f t="shared" si="93"/>
        <v>6.2493150684931509</v>
      </c>
      <c r="AM1538" s="16">
        <f t="shared" si="95"/>
        <v>7.0054794520547947</v>
      </c>
      <c r="AN1538" s="19">
        <v>9.5000000000000001E-2</v>
      </c>
      <c r="AO1538" t="s">
        <v>721</v>
      </c>
      <c r="AP1538" t="s">
        <v>722</v>
      </c>
      <c r="AQ1538" s="20">
        <v>46234</v>
      </c>
    </row>
    <row r="1539" spans="1:43" x14ac:dyDescent="0.3">
      <c r="A1539" t="s">
        <v>3467</v>
      </c>
      <c r="B1539" t="s">
        <v>3468</v>
      </c>
      <c r="C1539">
        <v>1</v>
      </c>
      <c r="D1539" t="s">
        <v>255</v>
      </c>
      <c r="E1539" t="s">
        <v>716</v>
      </c>
      <c r="F1539" t="s">
        <v>717</v>
      </c>
      <c r="G1539" t="s">
        <v>220</v>
      </c>
      <c r="H1539" t="s">
        <v>218</v>
      </c>
      <c r="I1539" t="s">
        <v>210</v>
      </c>
      <c r="J1539" t="s">
        <v>718</v>
      </c>
      <c r="K1539" t="s">
        <v>3469</v>
      </c>
      <c r="L1539" t="s">
        <v>719</v>
      </c>
      <c r="M1539" t="s">
        <v>720</v>
      </c>
      <c r="N1539">
        <v>1</v>
      </c>
      <c r="O1539">
        <v>1</v>
      </c>
      <c r="P1539">
        <v>1</v>
      </c>
      <c r="Q1539">
        <v>0</v>
      </c>
      <c r="R1539">
        <v>0</v>
      </c>
      <c r="S1539">
        <v>1</v>
      </c>
      <c r="T1539">
        <v>1</v>
      </c>
      <c r="U1539">
        <v>1</v>
      </c>
      <c r="V1539">
        <v>0</v>
      </c>
      <c r="W1539" s="1">
        <v>865733.02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865733.02</v>
      </c>
      <c r="AF1539" s="17">
        <v>45958</v>
      </c>
      <c r="AG1539" s="17">
        <v>47054</v>
      </c>
      <c r="AH1539" s="1">
        <v>865733.02</v>
      </c>
      <c r="AI1539" s="16">
        <f t="shared" ref="AI1539:AI1602" si="96">(AG1539-AQ1539)/365</f>
        <v>2.2465753424657535</v>
      </c>
      <c r="AJ1539" s="16">
        <f t="shared" si="94"/>
        <v>3.0027397260273974</v>
      </c>
      <c r="AK1539" s="19">
        <v>8.7499999999999994E-2</v>
      </c>
      <c r="AL1539" s="16">
        <f t="shared" ref="AL1539:AL1602" si="97">(AG1539-AQ1539)/365</f>
        <v>2.2465753424657535</v>
      </c>
      <c r="AM1539" s="16">
        <f t="shared" si="95"/>
        <v>3.0027397260273974</v>
      </c>
      <c r="AN1539" s="19">
        <v>8.7499999999999994E-2</v>
      </c>
      <c r="AO1539" t="s">
        <v>721</v>
      </c>
      <c r="AP1539" t="s">
        <v>722</v>
      </c>
      <c r="AQ1539" s="20">
        <v>46234</v>
      </c>
    </row>
    <row r="1540" spans="1:43" x14ac:dyDescent="0.3">
      <c r="A1540" t="s">
        <v>3470</v>
      </c>
      <c r="B1540" t="s">
        <v>3471</v>
      </c>
      <c r="C1540">
        <v>1</v>
      </c>
      <c r="D1540" t="s">
        <v>255</v>
      </c>
      <c r="E1540" t="s">
        <v>716</v>
      </c>
      <c r="F1540" t="s">
        <v>717</v>
      </c>
      <c r="G1540" t="s">
        <v>220</v>
      </c>
      <c r="H1540" t="s">
        <v>218</v>
      </c>
      <c r="I1540" t="s">
        <v>210</v>
      </c>
      <c r="J1540" t="s">
        <v>718</v>
      </c>
      <c r="K1540" t="s">
        <v>3472</v>
      </c>
      <c r="L1540" t="s">
        <v>719</v>
      </c>
      <c r="M1540" t="s">
        <v>720</v>
      </c>
      <c r="N1540">
        <v>1</v>
      </c>
      <c r="O1540">
        <v>1</v>
      </c>
      <c r="P1540">
        <v>1</v>
      </c>
      <c r="Q1540">
        <v>0</v>
      </c>
      <c r="R1540">
        <v>0</v>
      </c>
      <c r="S1540">
        <v>1</v>
      </c>
      <c r="T1540">
        <v>1</v>
      </c>
      <c r="U1540">
        <v>1</v>
      </c>
      <c r="V1540">
        <v>0</v>
      </c>
      <c r="W1540" s="1">
        <v>973697.97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973697.97</v>
      </c>
      <c r="AF1540" s="17">
        <v>45958</v>
      </c>
      <c r="AG1540" s="17">
        <v>47054</v>
      </c>
      <c r="AH1540" s="1">
        <v>973697.97</v>
      </c>
      <c r="AI1540" s="16">
        <f t="shared" si="96"/>
        <v>2.2465753424657535</v>
      </c>
      <c r="AJ1540" s="16">
        <f t="shared" ref="AJ1540:AJ1603" si="98">(AG1540-AF1540)/365</f>
        <v>3.0027397260273974</v>
      </c>
      <c r="AK1540" s="19">
        <v>8.7499999999999994E-2</v>
      </c>
      <c r="AL1540" s="16">
        <f t="shared" si="97"/>
        <v>2.2465753424657535</v>
      </c>
      <c r="AM1540" s="16">
        <f t="shared" ref="AM1540:AM1603" si="99">(AG1540-AF1540)/365</f>
        <v>3.0027397260273974</v>
      </c>
      <c r="AN1540" s="19">
        <v>8.7499999999999994E-2</v>
      </c>
      <c r="AO1540" t="s">
        <v>721</v>
      </c>
      <c r="AP1540" t="s">
        <v>722</v>
      </c>
      <c r="AQ1540" s="20">
        <v>46234</v>
      </c>
    </row>
    <row r="1541" spans="1:43" x14ac:dyDescent="0.3">
      <c r="A1541" t="s">
        <v>3473</v>
      </c>
      <c r="B1541" t="s">
        <v>3474</v>
      </c>
      <c r="C1541">
        <v>1</v>
      </c>
      <c r="D1541" t="s">
        <v>255</v>
      </c>
      <c r="E1541" t="s">
        <v>716</v>
      </c>
      <c r="F1541" t="s">
        <v>717</v>
      </c>
      <c r="G1541" t="s">
        <v>213</v>
      </c>
      <c r="H1541" t="s">
        <v>214</v>
      </c>
      <c r="I1541" t="s">
        <v>724</v>
      </c>
      <c r="J1541" t="s">
        <v>725</v>
      </c>
      <c r="K1541" t="s">
        <v>726</v>
      </c>
      <c r="L1541" t="s">
        <v>719</v>
      </c>
      <c r="M1541" t="s">
        <v>720</v>
      </c>
      <c r="N1541">
        <v>1</v>
      </c>
      <c r="O1541">
        <v>1</v>
      </c>
      <c r="P1541">
        <v>1</v>
      </c>
      <c r="Q1541">
        <v>1</v>
      </c>
      <c r="R1541">
        <v>1</v>
      </c>
      <c r="S1541">
        <v>1</v>
      </c>
      <c r="T1541">
        <v>0</v>
      </c>
      <c r="U1541">
        <v>0</v>
      </c>
      <c r="V1541">
        <v>0</v>
      </c>
      <c r="W1541" s="1">
        <v>206000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206000</v>
      </c>
      <c r="AF1541" s="17">
        <v>45751</v>
      </c>
      <c r="AG1541" s="17">
        <v>46847</v>
      </c>
      <c r="AH1541" s="1">
        <v>206000</v>
      </c>
      <c r="AI1541" s="16">
        <f t="shared" si="96"/>
        <v>1.6794520547945206</v>
      </c>
      <c r="AJ1541" s="16">
        <f t="shared" si="98"/>
        <v>3.0027397260273974</v>
      </c>
      <c r="AK1541" s="19">
        <v>8.7499999999999994E-2</v>
      </c>
      <c r="AL1541" s="16">
        <f t="shared" si="97"/>
        <v>1.6794520547945206</v>
      </c>
      <c r="AM1541" s="16">
        <f t="shared" si="99"/>
        <v>3.0027397260273974</v>
      </c>
      <c r="AN1541" s="19">
        <v>8.7499999999999994E-2</v>
      </c>
      <c r="AO1541" t="s">
        <v>721</v>
      </c>
      <c r="AP1541" t="s">
        <v>722</v>
      </c>
      <c r="AQ1541" s="20">
        <v>46234</v>
      </c>
    </row>
    <row r="1542" spans="1:43" x14ac:dyDescent="0.3">
      <c r="A1542" t="s">
        <v>3475</v>
      </c>
      <c r="B1542" t="s">
        <v>3476</v>
      </c>
      <c r="C1542">
        <v>1</v>
      </c>
      <c r="D1542" t="s">
        <v>255</v>
      </c>
      <c r="E1542" t="s">
        <v>716</v>
      </c>
      <c r="F1542" t="s">
        <v>717</v>
      </c>
      <c r="G1542" t="s">
        <v>213</v>
      </c>
      <c r="H1542" t="s">
        <v>214</v>
      </c>
      <c r="I1542" t="s">
        <v>724</v>
      </c>
      <c r="J1542" t="s">
        <v>725</v>
      </c>
      <c r="K1542" t="s">
        <v>726</v>
      </c>
      <c r="L1542" t="s">
        <v>719</v>
      </c>
      <c r="M1542" t="s">
        <v>720</v>
      </c>
      <c r="N1542">
        <v>1</v>
      </c>
      <c r="O1542">
        <v>1</v>
      </c>
      <c r="P1542">
        <v>1</v>
      </c>
      <c r="Q1542">
        <v>1</v>
      </c>
      <c r="R1542">
        <v>1</v>
      </c>
      <c r="S1542">
        <v>1</v>
      </c>
      <c r="T1542">
        <v>0</v>
      </c>
      <c r="U1542">
        <v>0</v>
      </c>
      <c r="V1542">
        <v>0</v>
      </c>
      <c r="W1542" s="1">
        <v>2602219.3199999998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2602219.3199999998</v>
      </c>
      <c r="AF1542" s="17">
        <v>45960</v>
      </c>
      <c r="AG1542" s="17">
        <v>47056</v>
      </c>
      <c r="AH1542" s="1">
        <v>2602219.3199999998</v>
      </c>
      <c r="AI1542" s="16">
        <f t="shared" si="96"/>
        <v>2.2520547945205478</v>
      </c>
      <c r="AJ1542" s="16">
        <f t="shared" si="98"/>
        <v>3.0027397260273974</v>
      </c>
      <c r="AK1542" s="19">
        <v>8.7499999999999994E-2</v>
      </c>
      <c r="AL1542" s="16">
        <f t="shared" si="97"/>
        <v>2.2520547945205478</v>
      </c>
      <c r="AM1542" s="16">
        <f t="shared" si="99"/>
        <v>3.0027397260273974</v>
      </c>
      <c r="AN1542" s="19">
        <v>8.7499999999999994E-2</v>
      </c>
      <c r="AO1542" t="s">
        <v>721</v>
      </c>
      <c r="AP1542" t="s">
        <v>722</v>
      </c>
      <c r="AQ1542" s="20">
        <v>46234</v>
      </c>
    </row>
    <row r="1543" spans="1:43" x14ac:dyDescent="0.3">
      <c r="A1543" t="s">
        <v>3477</v>
      </c>
      <c r="B1543" t="s">
        <v>3478</v>
      </c>
      <c r="C1543">
        <v>1</v>
      </c>
      <c r="D1543" t="s">
        <v>255</v>
      </c>
      <c r="E1543" t="s">
        <v>716</v>
      </c>
      <c r="F1543" t="s">
        <v>717</v>
      </c>
      <c r="G1543" t="s">
        <v>213</v>
      </c>
      <c r="H1543" t="s">
        <v>214</v>
      </c>
      <c r="I1543" t="s">
        <v>724</v>
      </c>
      <c r="J1543" t="s">
        <v>725</v>
      </c>
      <c r="K1543" t="s">
        <v>726</v>
      </c>
      <c r="L1543" t="s">
        <v>719</v>
      </c>
      <c r="M1543" t="s">
        <v>720</v>
      </c>
      <c r="N1543">
        <v>1</v>
      </c>
      <c r="O1543">
        <v>1</v>
      </c>
      <c r="P1543">
        <v>1</v>
      </c>
      <c r="Q1543">
        <v>1</v>
      </c>
      <c r="R1543">
        <v>1</v>
      </c>
      <c r="S1543">
        <v>1</v>
      </c>
      <c r="T1543">
        <v>0</v>
      </c>
      <c r="U1543">
        <v>0</v>
      </c>
      <c r="V1543">
        <v>0</v>
      </c>
      <c r="W1543" s="1">
        <v>1394308.41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1394308.41</v>
      </c>
      <c r="AF1543" s="17">
        <v>45799</v>
      </c>
      <c r="AG1543" s="17">
        <v>47625</v>
      </c>
      <c r="AH1543" s="1">
        <v>1394308.41</v>
      </c>
      <c r="AI1543" s="16">
        <f t="shared" si="96"/>
        <v>3.8109589041095893</v>
      </c>
      <c r="AJ1543" s="16">
        <f t="shared" si="98"/>
        <v>5.0027397260273974</v>
      </c>
      <c r="AK1543" s="19">
        <v>9.2499999999999999E-2</v>
      </c>
      <c r="AL1543" s="16">
        <f t="shared" si="97"/>
        <v>3.8109589041095893</v>
      </c>
      <c r="AM1543" s="16">
        <f t="shared" si="99"/>
        <v>5.0027397260273974</v>
      </c>
      <c r="AN1543" s="19">
        <v>9.2499999999999999E-2</v>
      </c>
      <c r="AO1543" t="s">
        <v>721</v>
      </c>
      <c r="AP1543" t="s">
        <v>722</v>
      </c>
      <c r="AQ1543" s="20">
        <v>46234</v>
      </c>
    </row>
    <row r="1544" spans="1:43" x14ac:dyDescent="0.3">
      <c r="A1544" t="s">
        <v>3479</v>
      </c>
      <c r="B1544" t="s">
        <v>3480</v>
      </c>
      <c r="C1544">
        <v>1</v>
      </c>
      <c r="D1544" t="s">
        <v>255</v>
      </c>
      <c r="E1544" t="s">
        <v>716</v>
      </c>
      <c r="F1544" t="s">
        <v>717</v>
      </c>
      <c r="G1544" t="s">
        <v>213</v>
      </c>
      <c r="H1544" t="s">
        <v>214</v>
      </c>
      <c r="I1544" t="s">
        <v>724</v>
      </c>
      <c r="J1544" t="s">
        <v>725</v>
      </c>
      <c r="K1544" t="s">
        <v>726</v>
      </c>
      <c r="L1544" t="s">
        <v>719</v>
      </c>
      <c r="M1544" t="s">
        <v>720</v>
      </c>
      <c r="N1544">
        <v>1</v>
      </c>
      <c r="O1544">
        <v>1</v>
      </c>
      <c r="P1544">
        <v>1</v>
      </c>
      <c r="Q1544">
        <v>1</v>
      </c>
      <c r="R1544">
        <v>1</v>
      </c>
      <c r="S1544">
        <v>1</v>
      </c>
      <c r="T1544">
        <v>0</v>
      </c>
      <c r="U1544">
        <v>0</v>
      </c>
      <c r="V1544">
        <v>0</v>
      </c>
      <c r="W1544" s="1">
        <v>2070265.82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2070265.82</v>
      </c>
      <c r="AF1544" s="17">
        <v>45799</v>
      </c>
      <c r="AG1544" s="17">
        <v>47625</v>
      </c>
      <c r="AH1544" s="1">
        <v>2070265.82</v>
      </c>
      <c r="AI1544" s="16">
        <f t="shared" si="96"/>
        <v>3.8109589041095893</v>
      </c>
      <c r="AJ1544" s="16">
        <f t="shared" si="98"/>
        <v>5.0027397260273974</v>
      </c>
      <c r="AK1544" s="19">
        <v>9.2499999999999999E-2</v>
      </c>
      <c r="AL1544" s="16">
        <f t="shared" si="97"/>
        <v>3.8109589041095893</v>
      </c>
      <c r="AM1544" s="16">
        <f t="shared" si="99"/>
        <v>5.0027397260273974</v>
      </c>
      <c r="AN1544" s="19">
        <v>9.2499999999999999E-2</v>
      </c>
      <c r="AO1544" t="s">
        <v>721</v>
      </c>
      <c r="AP1544" t="s">
        <v>722</v>
      </c>
      <c r="AQ1544" s="20">
        <v>46234</v>
      </c>
    </row>
    <row r="1545" spans="1:43" x14ac:dyDescent="0.3">
      <c r="A1545" t="s">
        <v>3481</v>
      </c>
      <c r="B1545" t="s">
        <v>3482</v>
      </c>
      <c r="C1545">
        <v>1</v>
      </c>
      <c r="D1545" t="s">
        <v>255</v>
      </c>
      <c r="E1545" t="s">
        <v>716</v>
      </c>
      <c r="F1545" t="s">
        <v>717</v>
      </c>
      <c r="G1545" t="s">
        <v>213</v>
      </c>
      <c r="H1545" t="s">
        <v>214</v>
      </c>
      <c r="I1545" t="s">
        <v>724</v>
      </c>
      <c r="J1545" t="s">
        <v>725</v>
      </c>
      <c r="K1545" t="s">
        <v>726</v>
      </c>
      <c r="L1545" t="s">
        <v>719</v>
      </c>
      <c r="M1545" t="s">
        <v>720</v>
      </c>
      <c r="N1545">
        <v>1</v>
      </c>
      <c r="O1545">
        <v>1</v>
      </c>
      <c r="P1545">
        <v>1</v>
      </c>
      <c r="Q1545">
        <v>1</v>
      </c>
      <c r="R1545">
        <v>1</v>
      </c>
      <c r="S1545">
        <v>1</v>
      </c>
      <c r="T1545">
        <v>0</v>
      </c>
      <c r="U1545">
        <v>0</v>
      </c>
      <c r="V1545">
        <v>0</v>
      </c>
      <c r="W1545" s="1">
        <v>1778912.44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0</v>
      </c>
      <c r="AE1545" s="1">
        <v>1778912.44</v>
      </c>
      <c r="AF1545" s="17">
        <v>45749</v>
      </c>
      <c r="AG1545" s="17">
        <v>47575</v>
      </c>
      <c r="AH1545" s="1">
        <v>1778912.44</v>
      </c>
      <c r="AI1545" s="16">
        <f t="shared" si="96"/>
        <v>3.6739726027397261</v>
      </c>
      <c r="AJ1545" s="16">
        <f t="shared" si="98"/>
        <v>5.0027397260273974</v>
      </c>
      <c r="AK1545" s="19">
        <v>9.2499999999999999E-2</v>
      </c>
      <c r="AL1545" s="16">
        <f t="shared" si="97"/>
        <v>3.6739726027397261</v>
      </c>
      <c r="AM1545" s="16">
        <f t="shared" si="99"/>
        <v>5.0027397260273974</v>
      </c>
      <c r="AN1545" s="19">
        <v>9.2499999999999999E-2</v>
      </c>
      <c r="AO1545" t="s">
        <v>721</v>
      </c>
      <c r="AP1545" t="s">
        <v>722</v>
      </c>
      <c r="AQ1545" s="20">
        <v>46234</v>
      </c>
    </row>
    <row r="1546" spans="1:43" x14ac:dyDescent="0.3">
      <c r="A1546" t="s">
        <v>3483</v>
      </c>
      <c r="B1546" t="s">
        <v>3484</v>
      </c>
      <c r="C1546">
        <v>1</v>
      </c>
      <c r="D1546" t="s">
        <v>255</v>
      </c>
      <c r="E1546" t="s">
        <v>716</v>
      </c>
      <c r="F1546" t="s">
        <v>717</v>
      </c>
      <c r="G1546" t="s">
        <v>213</v>
      </c>
      <c r="H1546" t="s">
        <v>214</v>
      </c>
      <c r="I1546" t="s">
        <v>724</v>
      </c>
      <c r="J1546" t="s">
        <v>725</v>
      </c>
      <c r="K1546" t="s">
        <v>726</v>
      </c>
      <c r="L1546" t="s">
        <v>719</v>
      </c>
      <c r="M1546" t="s">
        <v>720</v>
      </c>
      <c r="N1546">
        <v>1</v>
      </c>
      <c r="O1546">
        <v>1</v>
      </c>
      <c r="P1546">
        <v>1</v>
      </c>
      <c r="Q1546">
        <v>1</v>
      </c>
      <c r="R1546">
        <v>1</v>
      </c>
      <c r="S1546">
        <v>1</v>
      </c>
      <c r="T1546">
        <v>0</v>
      </c>
      <c r="U1546">
        <v>0</v>
      </c>
      <c r="V1546">
        <v>0</v>
      </c>
      <c r="W1546" s="1">
        <v>7183114.8600000003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  <c r="AE1546" s="1">
        <v>7183114.8600000003</v>
      </c>
      <c r="AF1546" s="17">
        <v>45799</v>
      </c>
      <c r="AG1546" s="17">
        <v>47625</v>
      </c>
      <c r="AH1546" s="1">
        <v>7183114.8600000003</v>
      </c>
      <c r="AI1546" s="16">
        <f t="shared" si="96"/>
        <v>3.8109589041095893</v>
      </c>
      <c r="AJ1546" s="16">
        <f t="shared" si="98"/>
        <v>5.0027397260273974</v>
      </c>
      <c r="AK1546" s="19">
        <v>9.2499999999999999E-2</v>
      </c>
      <c r="AL1546" s="16">
        <f t="shared" si="97"/>
        <v>3.8109589041095893</v>
      </c>
      <c r="AM1546" s="16">
        <f t="shared" si="99"/>
        <v>5.0027397260273974</v>
      </c>
      <c r="AN1546" s="19">
        <v>9.2499999999999999E-2</v>
      </c>
      <c r="AO1546" t="s">
        <v>721</v>
      </c>
      <c r="AP1546" t="s">
        <v>722</v>
      </c>
      <c r="AQ1546" s="20">
        <v>46234</v>
      </c>
    </row>
    <row r="1547" spans="1:43" x14ac:dyDescent="0.3">
      <c r="A1547" t="s">
        <v>3485</v>
      </c>
      <c r="B1547" t="s">
        <v>3486</v>
      </c>
      <c r="C1547">
        <v>1</v>
      </c>
      <c r="D1547" t="s">
        <v>255</v>
      </c>
      <c r="E1547" t="s">
        <v>716</v>
      </c>
      <c r="F1547" t="s">
        <v>717</v>
      </c>
      <c r="G1547" t="s">
        <v>213</v>
      </c>
      <c r="H1547" t="s">
        <v>214</v>
      </c>
      <c r="I1547" t="s">
        <v>724</v>
      </c>
      <c r="J1547" t="s">
        <v>725</v>
      </c>
      <c r="K1547" t="s">
        <v>726</v>
      </c>
      <c r="L1547" t="s">
        <v>719</v>
      </c>
      <c r="M1547" t="s">
        <v>720</v>
      </c>
      <c r="N1547">
        <v>1</v>
      </c>
      <c r="O1547">
        <v>1</v>
      </c>
      <c r="P1547">
        <v>1</v>
      </c>
      <c r="Q1547">
        <v>1</v>
      </c>
      <c r="R1547">
        <v>1</v>
      </c>
      <c r="S1547">
        <v>1</v>
      </c>
      <c r="T1547">
        <v>0</v>
      </c>
      <c r="U1547">
        <v>0</v>
      </c>
      <c r="V1547">
        <v>0</v>
      </c>
      <c r="W1547" s="1">
        <v>2679773.13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2679773.13</v>
      </c>
      <c r="AF1547" s="17">
        <v>45749</v>
      </c>
      <c r="AG1547" s="17">
        <v>47575</v>
      </c>
      <c r="AH1547" s="1">
        <v>2679773.13</v>
      </c>
      <c r="AI1547" s="16">
        <f t="shared" si="96"/>
        <v>3.6739726027397261</v>
      </c>
      <c r="AJ1547" s="16">
        <f t="shared" si="98"/>
        <v>5.0027397260273974</v>
      </c>
      <c r="AK1547" s="19">
        <v>9.2499999999999999E-2</v>
      </c>
      <c r="AL1547" s="16">
        <f t="shared" si="97"/>
        <v>3.6739726027397261</v>
      </c>
      <c r="AM1547" s="16">
        <f t="shared" si="99"/>
        <v>5.0027397260273974</v>
      </c>
      <c r="AN1547" s="19">
        <v>9.2499999999999999E-2</v>
      </c>
      <c r="AO1547" t="s">
        <v>721</v>
      </c>
      <c r="AP1547" t="s">
        <v>722</v>
      </c>
      <c r="AQ1547" s="20">
        <v>46234</v>
      </c>
    </row>
    <row r="1548" spans="1:43" x14ac:dyDescent="0.3">
      <c r="A1548" t="s">
        <v>3487</v>
      </c>
      <c r="B1548" t="s">
        <v>3488</v>
      </c>
      <c r="C1548">
        <v>1</v>
      </c>
      <c r="D1548" t="s">
        <v>255</v>
      </c>
      <c r="E1548" t="s">
        <v>716</v>
      </c>
      <c r="F1548" t="s">
        <v>717</v>
      </c>
      <c r="G1548" t="s">
        <v>220</v>
      </c>
      <c r="H1548" t="s">
        <v>218</v>
      </c>
      <c r="I1548" t="s">
        <v>210</v>
      </c>
      <c r="J1548" t="s">
        <v>718</v>
      </c>
      <c r="K1548" t="s">
        <v>2488</v>
      </c>
      <c r="L1548" t="s">
        <v>719</v>
      </c>
      <c r="M1548" t="s">
        <v>720</v>
      </c>
      <c r="N1548">
        <v>1</v>
      </c>
      <c r="O1548">
        <v>1</v>
      </c>
      <c r="P1548">
        <v>1</v>
      </c>
      <c r="Q1548">
        <v>0</v>
      </c>
      <c r="R1548">
        <v>0</v>
      </c>
      <c r="S1548">
        <v>1</v>
      </c>
      <c r="T1548">
        <v>1</v>
      </c>
      <c r="U1548">
        <v>1</v>
      </c>
      <c r="V1548">
        <v>0</v>
      </c>
      <c r="W1548" s="1">
        <v>53176152.259999998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53176152.259999998</v>
      </c>
      <c r="AF1548" s="17">
        <v>45961</v>
      </c>
      <c r="AG1548" s="17">
        <v>47786</v>
      </c>
      <c r="AH1548" s="1">
        <v>53176152.259999998</v>
      </c>
      <c r="AI1548" s="16">
        <f t="shared" si="96"/>
        <v>4.2520547945205482</v>
      </c>
      <c r="AJ1548" s="16">
        <f t="shared" si="98"/>
        <v>5</v>
      </c>
      <c r="AK1548" s="19">
        <v>9.2499999999999999E-2</v>
      </c>
      <c r="AL1548" s="16">
        <f t="shared" si="97"/>
        <v>4.2520547945205482</v>
      </c>
      <c r="AM1548" s="16">
        <f t="shared" si="99"/>
        <v>5</v>
      </c>
      <c r="AN1548" s="19">
        <v>9.2499999999999999E-2</v>
      </c>
      <c r="AO1548" t="s">
        <v>721</v>
      </c>
      <c r="AP1548" t="s">
        <v>722</v>
      </c>
      <c r="AQ1548" s="20">
        <v>46234</v>
      </c>
    </row>
    <row r="1549" spans="1:43" x14ac:dyDescent="0.3">
      <c r="A1549" t="s">
        <v>3489</v>
      </c>
      <c r="B1549" t="s">
        <v>3490</v>
      </c>
      <c r="C1549">
        <v>1</v>
      </c>
      <c r="D1549" t="s">
        <v>255</v>
      </c>
      <c r="E1549" t="s">
        <v>716</v>
      </c>
      <c r="F1549" t="s">
        <v>717</v>
      </c>
      <c r="G1549" t="s">
        <v>213</v>
      </c>
      <c r="H1549" t="s">
        <v>214</v>
      </c>
      <c r="I1549" t="s">
        <v>724</v>
      </c>
      <c r="J1549" t="s">
        <v>725</v>
      </c>
      <c r="K1549" t="s">
        <v>726</v>
      </c>
      <c r="L1549" t="s">
        <v>719</v>
      </c>
      <c r="M1549" t="s">
        <v>720</v>
      </c>
      <c r="N1549">
        <v>1</v>
      </c>
      <c r="O1549">
        <v>1</v>
      </c>
      <c r="P1549">
        <v>1</v>
      </c>
      <c r="Q1549">
        <v>1</v>
      </c>
      <c r="R1549">
        <v>1</v>
      </c>
      <c r="S1549">
        <v>1</v>
      </c>
      <c r="T1549">
        <v>0</v>
      </c>
      <c r="U1549">
        <v>0</v>
      </c>
      <c r="V1549">
        <v>0</v>
      </c>
      <c r="W1549" s="1">
        <v>202000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202000</v>
      </c>
      <c r="AF1549" s="17">
        <v>45799</v>
      </c>
      <c r="AG1549" s="17">
        <v>47625</v>
      </c>
      <c r="AH1549" s="1">
        <v>202000</v>
      </c>
      <c r="AI1549" s="16">
        <f t="shared" si="96"/>
        <v>3.8109589041095893</v>
      </c>
      <c r="AJ1549" s="16">
        <f t="shared" si="98"/>
        <v>5.0027397260273974</v>
      </c>
      <c r="AK1549" s="19">
        <v>9.2499999999999999E-2</v>
      </c>
      <c r="AL1549" s="16">
        <f t="shared" si="97"/>
        <v>3.8109589041095893</v>
      </c>
      <c r="AM1549" s="16">
        <f t="shared" si="99"/>
        <v>5.0027397260273974</v>
      </c>
      <c r="AN1549" s="19">
        <v>9.2499999999999999E-2</v>
      </c>
      <c r="AO1549" t="s">
        <v>721</v>
      </c>
      <c r="AP1549" t="s">
        <v>722</v>
      </c>
      <c r="AQ1549" s="20">
        <v>46234</v>
      </c>
    </row>
    <row r="1550" spans="1:43" x14ac:dyDescent="0.3">
      <c r="A1550" t="s">
        <v>3491</v>
      </c>
      <c r="B1550" t="s">
        <v>3492</v>
      </c>
      <c r="C1550">
        <v>1</v>
      </c>
      <c r="D1550" t="s">
        <v>255</v>
      </c>
      <c r="E1550" t="s">
        <v>716</v>
      </c>
      <c r="F1550" t="s">
        <v>717</v>
      </c>
      <c r="G1550" t="s">
        <v>213</v>
      </c>
      <c r="H1550" t="s">
        <v>214</v>
      </c>
      <c r="I1550" t="s">
        <v>724</v>
      </c>
      <c r="J1550" t="s">
        <v>725</v>
      </c>
      <c r="K1550" t="s">
        <v>726</v>
      </c>
      <c r="L1550" t="s">
        <v>719</v>
      </c>
      <c r="M1550" t="s">
        <v>720</v>
      </c>
      <c r="N1550">
        <v>1</v>
      </c>
      <c r="O1550">
        <v>1</v>
      </c>
      <c r="P1550">
        <v>1</v>
      </c>
      <c r="Q1550">
        <v>1</v>
      </c>
      <c r="R1550">
        <v>1</v>
      </c>
      <c r="S1550">
        <v>1</v>
      </c>
      <c r="T1550">
        <v>0</v>
      </c>
      <c r="U1550">
        <v>0</v>
      </c>
      <c r="V1550">
        <v>0</v>
      </c>
      <c r="W1550" s="1">
        <v>6664827.25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6664827.25</v>
      </c>
      <c r="AF1550" s="17">
        <v>45749</v>
      </c>
      <c r="AG1550" s="17">
        <v>47575</v>
      </c>
      <c r="AH1550" s="1">
        <v>6664827.25</v>
      </c>
      <c r="AI1550" s="16">
        <f t="shared" si="96"/>
        <v>3.6739726027397261</v>
      </c>
      <c r="AJ1550" s="16">
        <f t="shared" si="98"/>
        <v>5.0027397260273974</v>
      </c>
      <c r="AK1550" s="19">
        <v>9.2499999999999999E-2</v>
      </c>
      <c r="AL1550" s="16">
        <f t="shared" si="97"/>
        <v>3.6739726027397261</v>
      </c>
      <c r="AM1550" s="16">
        <f t="shared" si="99"/>
        <v>5.0027397260273974</v>
      </c>
      <c r="AN1550" s="19">
        <v>9.2499999999999999E-2</v>
      </c>
      <c r="AO1550" t="s">
        <v>721</v>
      </c>
      <c r="AP1550" t="s">
        <v>722</v>
      </c>
      <c r="AQ1550" s="20">
        <v>46234</v>
      </c>
    </row>
    <row r="1551" spans="1:43" x14ac:dyDescent="0.3">
      <c r="A1551" t="s">
        <v>3493</v>
      </c>
      <c r="B1551" t="s">
        <v>3494</v>
      </c>
      <c r="C1551">
        <v>1</v>
      </c>
      <c r="D1551" t="s">
        <v>255</v>
      </c>
      <c r="E1551" t="s">
        <v>716</v>
      </c>
      <c r="F1551" t="s">
        <v>717</v>
      </c>
      <c r="G1551" t="s">
        <v>213</v>
      </c>
      <c r="H1551" t="s">
        <v>214</v>
      </c>
      <c r="I1551" t="s">
        <v>724</v>
      </c>
      <c r="J1551" t="s">
        <v>725</v>
      </c>
      <c r="K1551" t="s">
        <v>726</v>
      </c>
      <c r="L1551" t="s">
        <v>719</v>
      </c>
      <c r="M1551" t="s">
        <v>720</v>
      </c>
      <c r="N1551">
        <v>1</v>
      </c>
      <c r="O1551">
        <v>1</v>
      </c>
      <c r="P1551">
        <v>1</v>
      </c>
      <c r="Q1551">
        <v>1</v>
      </c>
      <c r="R1551">
        <v>1</v>
      </c>
      <c r="S1551">
        <v>1</v>
      </c>
      <c r="T1551">
        <v>0</v>
      </c>
      <c r="U1551">
        <v>0</v>
      </c>
      <c r="V1551">
        <v>0</v>
      </c>
      <c r="W1551" s="1">
        <v>136500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136500</v>
      </c>
      <c r="AF1551" s="17">
        <v>45799</v>
      </c>
      <c r="AG1551" s="17">
        <v>47625</v>
      </c>
      <c r="AH1551" s="1">
        <v>136500</v>
      </c>
      <c r="AI1551" s="16">
        <f t="shared" si="96"/>
        <v>3.8109589041095893</v>
      </c>
      <c r="AJ1551" s="16">
        <f t="shared" si="98"/>
        <v>5.0027397260273974</v>
      </c>
      <c r="AK1551" s="19">
        <v>9.2499999999999999E-2</v>
      </c>
      <c r="AL1551" s="16">
        <f t="shared" si="97"/>
        <v>3.8109589041095893</v>
      </c>
      <c r="AM1551" s="16">
        <f t="shared" si="99"/>
        <v>5.0027397260273974</v>
      </c>
      <c r="AN1551" s="19">
        <v>9.2499999999999999E-2</v>
      </c>
      <c r="AO1551" t="s">
        <v>721</v>
      </c>
      <c r="AP1551" t="s">
        <v>722</v>
      </c>
      <c r="AQ1551" s="20">
        <v>46234</v>
      </c>
    </row>
    <row r="1552" spans="1:43" x14ac:dyDescent="0.3">
      <c r="A1552" t="s">
        <v>3495</v>
      </c>
      <c r="B1552" t="s">
        <v>3496</v>
      </c>
      <c r="C1552">
        <v>1</v>
      </c>
      <c r="D1552" t="s">
        <v>255</v>
      </c>
      <c r="E1552" t="s">
        <v>716</v>
      </c>
      <c r="F1552" t="s">
        <v>717</v>
      </c>
      <c r="G1552" t="s">
        <v>213</v>
      </c>
      <c r="H1552" t="s">
        <v>214</v>
      </c>
      <c r="I1552" t="s">
        <v>724</v>
      </c>
      <c r="J1552" t="s">
        <v>725</v>
      </c>
      <c r="K1552" t="s">
        <v>726</v>
      </c>
      <c r="L1552" t="s">
        <v>719</v>
      </c>
      <c r="M1552" t="s">
        <v>720</v>
      </c>
      <c r="N1552">
        <v>1</v>
      </c>
      <c r="O1552">
        <v>1</v>
      </c>
      <c r="P1552">
        <v>1</v>
      </c>
      <c r="Q1552">
        <v>1</v>
      </c>
      <c r="R1552">
        <v>1</v>
      </c>
      <c r="S1552">
        <v>1</v>
      </c>
      <c r="T1552">
        <v>0</v>
      </c>
      <c r="U1552">
        <v>0</v>
      </c>
      <c r="V1552">
        <v>0</v>
      </c>
      <c r="W1552" s="1">
        <v>355000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355000</v>
      </c>
      <c r="AF1552" s="17">
        <v>45799</v>
      </c>
      <c r="AG1552" s="17">
        <v>46895</v>
      </c>
      <c r="AH1552" s="1">
        <v>355000</v>
      </c>
      <c r="AI1552" s="16">
        <f t="shared" si="96"/>
        <v>1.810958904109589</v>
      </c>
      <c r="AJ1552" s="16">
        <f t="shared" si="98"/>
        <v>3.0027397260273974</v>
      </c>
      <c r="AK1552" s="19">
        <v>8.7499999999999994E-2</v>
      </c>
      <c r="AL1552" s="16">
        <f t="shared" si="97"/>
        <v>1.810958904109589</v>
      </c>
      <c r="AM1552" s="16">
        <f t="shared" si="99"/>
        <v>3.0027397260273974</v>
      </c>
      <c r="AN1552" s="19">
        <v>8.7499999999999994E-2</v>
      </c>
      <c r="AO1552" t="s">
        <v>721</v>
      </c>
      <c r="AP1552" t="s">
        <v>722</v>
      </c>
      <c r="AQ1552" s="20">
        <v>46234</v>
      </c>
    </row>
    <row r="1553" spans="1:43" x14ac:dyDescent="0.3">
      <c r="A1553" t="s">
        <v>3497</v>
      </c>
      <c r="B1553" t="s">
        <v>3498</v>
      </c>
      <c r="C1553">
        <v>1</v>
      </c>
      <c r="D1553" t="s">
        <v>255</v>
      </c>
      <c r="E1553" t="s">
        <v>716</v>
      </c>
      <c r="F1553" t="s">
        <v>717</v>
      </c>
      <c r="G1553" t="s">
        <v>213</v>
      </c>
      <c r="H1553" t="s">
        <v>214</v>
      </c>
      <c r="I1553" t="s">
        <v>724</v>
      </c>
      <c r="J1553" t="s">
        <v>725</v>
      </c>
      <c r="K1553" t="s">
        <v>726</v>
      </c>
      <c r="L1553" t="s">
        <v>719</v>
      </c>
      <c r="M1553" t="s">
        <v>720</v>
      </c>
      <c r="N1553">
        <v>1</v>
      </c>
      <c r="O1553">
        <v>1</v>
      </c>
      <c r="P1553">
        <v>1</v>
      </c>
      <c r="Q1553">
        <v>1</v>
      </c>
      <c r="R1553">
        <v>1</v>
      </c>
      <c r="S1553">
        <v>1</v>
      </c>
      <c r="T1553">
        <v>0</v>
      </c>
      <c r="U1553">
        <v>0</v>
      </c>
      <c r="V1553">
        <v>0</v>
      </c>
      <c r="W1553" s="1">
        <v>1500000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1500000</v>
      </c>
      <c r="AF1553" s="17">
        <v>45799</v>
      </c>
      <c r="AG1553" s="17">
        <v>46895</v>
      </c>
      <c r="AH1553" s="1">
        <v>1500000</v>
      </c>
      <c r="AI1553" s="16">
        <f t="shared" si="96"/>
        <v>1.810958904109589</v>
      </c>
      <c r="AJ1553" s="16">
        <f t="shared" si="98"/>
        <v>3.0027397260273974</v>
      </c>
      <c r="AK1553" s="19">
        <v>8.7499999999999994E-2</v>
      </c>
      <c r="AL1553" s="16">
        <f t="shared" si="97"/>
        <v>1.810958904109589</v>
      </c>
      <c r="AM1553" s="16">
        <f t="shared" si="99"/>
        <v>3.0027397260273974</v>
      </c>
      <c r="AN1553" s="19">
        <v>8.7499999999999994E-2</v>
      </c>
      <c r="AO1553" t="s">
        <v>721</v>
      </c>
      <c r="AP1553" t="s">
        <v>722</v>
      </c>
      <c r="AQ1553" s="20">
        <v>46234</v>
      </c>
    </row>
    <row r="1554" spans="1:43" x14ac:dyDescent="0.3">
      <c r="A1554" t="s">
        <v>3499</v>
      </c>
      <c r="B1554" t="s">
        <v>3500</v>
      </c>
      <c r="C1554">
        <v>1</v>
      </c>
      <c r="D1554" t="s">
        <v>255</v>
      </c>
      <c r="E1554" t="s">
        <v>716</v>
      </c>
      <c r="F1554" t="s">
        <v>717</v>
      </c>
      <c r="G1554" t="s">
        <v>220</v>
      </c>
      <c r="H1554" t="s">
        <v>218</v>
      </c>
      <c r="I1554" t="s">
        <v>210</v>
      </c>
      <c r="J1554" t="s">
        <v>718</v>
      </c>
      <c r="K1554" t="s">
        <v>3021</v>
      </c>
      <c r="L1554" t="s">
        <v>719</v>
      </c>
      <c r="M1554" t="s">
        <v>720</v>
      </c>
      <c r="N1554">
        <v>1</v>
      </c>
      <c r="O1554">
        <v>1</v>
      </c>
      <c r="P1554">
        <v>1</v>
      </c>
      <c r="Q1554">
        <v>0</v>
      </c>
      <c r="R1554">
        <v>0</v>
      </c>
      <c r="S1554">
        <v>1</v>
      </c>
      <c r="T1554">
        <v>1</v>
      </c>
      <c r="U1554">
        <v>1</v>
      </c>
      <c r="V1554">
        <v>0</v>
      </c>
      <c r="W1554" s="1">
        <v>534687.98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534687.98</v>
      </c>
      <c r="AF1554" s="17">
        <v>45911</v>
      </c>
      <c r="AG1554" s="17">
        <v>47737</v>
      </c>
      <c r="AH1554" s="1">
        <v>534687.98</v>
      </c>
      <c r="AI1554" s="16">
        <f t="shared" si="96"/>
        <v>4.117808219178082</v>
      </c>
      <c r="AJ1554" s="16">
        <f t="shared" si="98"/>
        <v>5.0027397260273974</v>
      </c>
      <c r="AK1554" s="19">
        <v>9.5000000000000001E-2</v>
      </c>
      <c r="AL1554" s="16">
        <f t="shared" si="97"/>
        <v>4.117808219178082</v>
      </c>
      <c r="AM1554" s="16">
        <f t="shared" si="99"/>
        <v>5.0027397260273974</v>
      </c>
      <c r="AN1554" s="19">
        <v>9.5000000000000001E-2</v>
      </c>
      <c r="AO1554" t="s">
        <v>721</v>
      </c>
      <c r="AP1554" t="s">
        <v>722</v>
      </c>
      <c r="AQ1554" s="20">
        <v>46234</v>
      </c>
    </row>
    <row r="1555" spans="1:43" x14ac:dyDescent="0.3">
      <c r="A1555" t="s">
        <v>3501</v>
      </c>
      <c r="B1555" t="s">
        <v>3502</v>
      </c>
      <c r="C1555">
        <v>1</v>
      </c>
      <c r="D1555" t="s">
        <v>255</v>
      </c>
      <c r="E1555" t="s">
        <v>716</v>
      </c>
      <c r="F1555" t="s">
        <v>717</v>
      </c>
      <c r="G1555" t="s">
        <v>215</v>
      </c>
      <c r="H1555" t="s">
        <v>214</v>
      </c>
      <c r="I1555" t="s">
        <v>832</v>
      </c>
      <c r="J1555" t="s">
        <v>725</v>
      </c>
      <c r="K1555" t="s">
        <v>833</v>
      </c>
      <c r="L1555" t="s">
        <v>719</v>
      </c>
      <c r="M1555" t="s">
        <v>720</v>
      </c>
      <c r="N1555">
        <v>1</v>
      </c>
      <c r="O1555">
        <v>1</v>
      </c>
      <c r="P1555">
        <v>1</v>
      </c>
      <c r="Q1555">
        <v>1</v>
      </c>
      <c r="R1555">
        <v>1</v>
      </c>
      <c r="S1555">
        <v>1</v>
      </c>
      <c r="T1555">
        <v>0</v>
      </c>
      <c r="U1555">
        <v>0</v>
      </c>
      <c r="V1555">
        <v>0</v>
      </c>
      <c r="W1555" s="1">
        <v>554600</v>
      </c>
      <c r="X1555" s="1">
        <v>0</v>
      </c>
      <c r="Y1555" s="1">
        <v>0</v>
      </c>
      <c r="Z1555" s="1">
        <v>1885.64</v>
      </c>
      <c r="AA1555" s="1">
        <v>0</v>
      </c>
      <c r="AB1555" s="1">
        <v>0</v>
      </c>
      <c r="AC1555" s="1">
        <v>0</v>
      </c>
      <c r="AD1555" s="1">
        <v>0</v>
      </c>
      <c r="AE1555" s="1">
        <v>554600</v>
      </c>
      <c r="AF1555" s="17">
        <v>45967</v>
      </c>
      <c r="AG1555" s="17">
        <v>46332</v>
      </c>
      <c r="AH1555" s="1">
        <v>554600</v>
      </c>
      <c r="AI1555" s="16">
        <f t="shared" si="96"/>
        <v>0.26849315068493151</v>
      </c>
      <c r="AJ1555" s="16">
        <f t="shared" si="98"/>
        <v>1</v>
      </c>
      <c r="AK1555" s="19">
        <v>4.0800000000000003E-2</v>
      </c>
      <c r="AL1555" s="16">
        <f t="shared" si="97"/>
        <v>0.26849315068493151</v>
      </c>
      <c r="AM1555" s="16">
        <f t="shared" si="99"/>
        <v>1</v>
      </c>
      <c r="AN1555" s="19">
        <v>4.0800000000000003E-2</v>
      </c>
      <c r="AO1555" t="s">
        <v>721</v>
      </c>
      <c r="AP1555" t="s">
        <v>722</v>
      </c>
      <c r="AQ1555" s="20">
        <v>46234</v>
      </c>
    </row>
    <row r="1556" spans="1:43" x14ac:dyDescent="0.3">
      <c r="A1556" t="s">
        <v>3503</v>
      </c>
      <c r="B1556" t="s">
        <v>3502</v>
      </c>
      <c r="C1556">
        <v>10</v>
      </c>
      <c r="D1556" t="s">
        <v>255</v>
      </c>
      <c r="E1556" t="s">
        <v>716</v>
      </c>
      <c r="F1556" t="s">
        <v>717</v>
      </c>
      <c r="G1556" t="s">
        <v>215</v>
      </c>
      <c r="H1556" t="s">
        <v>214</v>
      </c>
      <c r="I1556" t="s">
        <v>832</v>
      </c>
      <c r="J1556" t="s">
        <v>725</v>
      </c>
      <c r="K1556" t="s">
        <v>833</v>
      </c>
      <c r="L1556" t="s">
        <v>719</v>
      </c>
      <c r="M1556" t="s">
        <v>720</v>
      </c>
      <c r="N1556">
        <v>1</v>
      </c>
      <c r="O1556">
        <v>1</v>
      </c>
      <c r="P1556">
        <v>1</v>
      </c>
      <c r="Q1556">
        <v>1</v>
      </c>
      <c r="R1556">
        <v>1</v>
      </c>
      <c r="S1556">
        <v>1</v>
      </c>
      <c r="T1556">
        <v>0</v>
      </c>
      <c r="U1556">
        <v>0</v>
      </c>
      <c r="V1556">
        <v>0</v>
      </c>
      <c r="W1556" s="1">
        <v>127440</v>
      </c>
      <c r="X1556" s="1">
        <v>0</v>
      </c>
      <c r="Y1556" s="1">
        <v>0</v>
      </c>
      <c r="Z1556" s="1">
        <v>863.41</v>
      </c>
      <c r="AA1556" s="1">
        <v>0</v>
      </c>
      <c r="AB1556" s="1">
        <v>0</v>
      </c>
      <c r="AC1556" s="1">
        <v>0</v>
      </c>
      <c r="AD1556" s="1">
        <v>0</v>
      </c>
      <c r="AE1556" s="1">
        <v>127440</v>
      </c>
      <c r="AF1556" s="17">
        <v>45967</v>
      </c>
      <c r="AG1556" s="17">
        <v>49619</v>
      </c>
      <c r="AH1556" s="1">
        <v>127440</v>
      </c>
      <c r="AI1556" s="16">
        <f t="shared" si="96"/>
        <v>9.2739726027397253</v>
      </c>
      <c r="AJ1556" s="16">
        <f t="shared" si="98"/>
        <v>10.005479452054795</v>
      </c>
      <c r="AK1556" s="19">
        <v>8.1299999999999997E-2</v>
      </c>
      <c r="AL1556" s="16">
        <f t="shared" si="97"/>
        <v>9.2739726027397253</v>
      </c>
      <c r="AM1556" s="16">
        <f t="shared" si="99"/>
        <v>10.005479452054795</v>
      </c>
      <c r="AN1556" s="19">
        <v>8.1299999999999997E-2</v>
      </c>
      <c r="AO1556" t="s">
        <v>721</v>
      </c>
      <c r="AP1556" t="s">
        <v>722</v>
      </c>
      <c r="AQ1556" s="20">
        <v>46234</v>
      </c>
    </row>
    <row r="1557" spans="1:43" x14ac:dyDescent="0.3">
      <c r="A1557" t="s">
        <v>3504</v>
      </c>
      <c r="B1557" t="s">
        <v>3502</v>
      </c>
      <c r="C1557">
        <v>2</v>
      </c>
      <c r="D1557" t="s">
        <v>255</v>
      </c>
      <c r="E1557" t="s">
        <v>716</v>
      </c>
      <c r="F1557" t="s">
        <v>717</v>
      </c>
      <c r="G1557" t="s">
        <v>215</v>
      </c>
      <c r="H1557" t="s">
        <v>214</v>
      </c>
      <c r="I1557" t="s">
        <v>832</v>
      </c>
      <c r="J1557" t="s">
        <v>725</v>
      </c>
      <c r="K1557" t="s">
        <v>833</v>
      </c>
      <c r="L1557" t="s">
        <v>719</v>
      </c>
      <c r="M1557" t="s">
        <v>720</v>
      </c>
      <c r="N1557">
        <v>1</v>
      </c>
      <c r="O1557">
        <v>1</v>
      </c>
      <c r="P1557">
        <v>1</v>
      </c>
      <c r="Q1557">
        <v>1</v>
      </c>
      <c r="R1557">
        <v>1</v>
      </c>
      <c r="S1557">
        <v>1</v>
      </c>
      <c r="T1557">
        <v>0</v>
      </c>
      <c r="U1557">
        <v>0</v>
      </c>
      <c r="V1557">
        <v>0</v>
      </c>
      <c r="W1557" s="1">
        <v>1380600</v>
      </c>
      <c r="X1557" s="1">
        <v>0</v>
      </c>
      <c r="Y1557" s="1">
        <v>0</v>
      </c>
      <c r="Z1557" s="1">
        <v>5925.07</v>
      </c>
      <c r="AA1557" s="1">
        <v>0</v>
      </c>
      <c r="AB1557" s="1">
        <v>0</v>
      </c>
      <c r="AC1557" s="1">
        <v>0</v>
      </c>
      <c r="AD1557" s="1">
        <v>0</v>
      </c>
      <c r="AE1557" s="1">
        <v>1380600</v>
      </c>
      <c r="AF1557" s="17">
        <v>45967</v>
      </c>
      <c r="AG1557" s="17">
        <v>46697</v>
      </c>
      <c r="AH1557" s="1">
        <v>1380600</v>
      </c>
      <c r="AI1557" s="16">
        <f t="shared" si="96"/>
        <v>1.2684931506849315</v>
      </c>
      <c r="AJ1557" s="16">
        <f t="shared" si="98"/>
        <v>2</v>
      </c>
      <c r="AK1557" s="19">
        <v>5.1499999999999997E-2</v>
      </c>
      <c r="AL1557" s="16">
        <f t="shared" si="97"/>
        <v>1.2684931506849315</v>
      </c>
      <c r="AM1557" s="16">
        <f t="shared" si="99"/>
        <v>2</v>
      </c>
      <c r="AN1557" s="19">
        <v>5.1499999999999997E-2</v>
      </c>
      <c r="AO1557" t="s">
        <v>721</v>
      </c>
      <c r="AP1557" t="s">
        <v>722</v>
      </c>
      <c r="AQ1557" s="20">
        <v>46234</v>
      </c>
    </row>
    <row r="1558" spans="1:43" x14ac:dyDescent="0.3">
      <c r="A1558" t="s">
        <v>3505</v>
      </c>
      <c r="B1558" t="s">
        <v>3502</v>
      </c>
      <c r="C1558">
        <v>3</v>
      </c>
      <c r="D1558" t="s">
        <v>255</v>
      </c>
      <c r="E1558" t="s">
        <v>716</v>
      </c>
      <c r="F1558" t="s">
        <v>717</v>
      </c>
      <c r="G1558" t="s">
        <v>215</v>
      </c>
      <c r="H1558" t="s">
        <v>214</v>
      </c>
      <c r="I1558" t="s">
        <v>832</v>
      </c>
      <c r="J1558" t="s">
        <v>725</v>
      </c>
      <c r="K1558" t="s">
        <v>833</v>
      </c>
      <c r="L1558" t="s">
        <v>719</v>
      </c>
      <c r="M1558" t="s">
        <v>720</v>
      </c>
      <c r="N1558">
        <v>1</v>
      </c>
      <c r="O1558">
        <v>1</v>
      </c>
      <c r="P1558">
        <v>1</v>
      </c>
      <c r="Q1558">
        <v>1</v>
      </c>
      <c r="R1558">
        <v>1</v>
      </c>
      <c r="S1558">
        <v>1</v>
      </c>
      <c r="T1558">
        <v>0</v>
      </c>
      <c r="U1558">
        <v>0</v>
      </c>
      <c r="V1558">
        <v>0</v>
      </c>
      <c r="W1558" s="1">
        <v>2386343.5</v>
      </c>
      <c r="X1558" s="1">
        <v>0</v>
      </c>
      <c r="Y1558" s="1">
        <v>0</v>
      </c>
      <c r="Z1558" s="1">
        <v>12548.19</v>
      </c>
      <c r="AA1558" s="1">
        <v>0</v>
      </c>
      <c r="AB1558" s="1">
        <v>0</v>
      </c>
      <c r="AC1558" s="1">
        <v>0</v>
      </c>
      <c r="AD1558" s="1">
        <v>0</v>
      </c>
      <c r="AE1558" s="1">
        <v>2386343.5</v>
      </c>
      <c r="AF1558" s="17">
        <v>45967</v>
      </c>
      <c r="AG1558" s="17">
        <v>47063</v>
      </c>
      <c r="AH1558" s="1">
        <v>2386343.5</v>
      </c>
      <c r="AI1558" s="16">
        <f t="shared" si="96"/>
        <v>2.2712328767123289</v>
      </c>
      <c r="AJ1558" s="16">
        <f t="shared" si="98"/>
        <v>3.0027397260273974</v>
      </c>
      <c r="AK1558" s="19">
        <v>6.3100000000000003E-2</v>
      </c>
      <c r="AL1558" s="16">
        <f t="shared" si="97"/>
        <v>2.2712328767123289</v>
      </c>
      <c r="AM1558" s="16">
        <f t="shared" si="99"/>
        <v>3.0027397260273974</v>
      </c>
      <c r="AN1558" s="19">
        <v>6.3100000000000003E-2</v>
      </c>
      <c r="AO1558" t="s">
        <v>721</v>
      </c>
      <c r="AP1558" t="s">
        <v>722</v>
      </c>
      <c r="AQ1558" s="20">
        <v>46234</v>
      </c>
    </row>
    <row r="1559" spans="1:43" x14ac:dyDescent="0.3">
      <c r="A1559" t="s">
        <v>3506</v>
      </c>
      <c r="B1559" t="s">
        <v>3502</v>
      </c>
      <c r="C1559">
        <v>4</v>
      </c>
      <c r="D1559" t="s">
        <v>255</v>
      </c>
      <c r="E1559" t="s">
        <v>716</v>
      </c>
      <c r="F1559" t="s">
        <v>717</v>
      </c>
      <c r="G1559" t="s">
        <v>215</v>
      </c>
      <c r="H1559" t="s">
        <v>214</v>
      </c>
      <c r="I1559" t="s">
        <v>832</v>
      </c>
      <c r="J1559" t="s">
        <v>725</v>
      </c>
      <c r="K1559" t="s">
        <v>833</v>
      </c>
      <c r="L1559" t="s">
        <v>719</v>
      </c>
      <c r="M1559" t="s">
        <v>720</v>
      </c>
      <c r="N1559">
        <v>1</v>
      </c>
      <c r="O1559">
        <v>1</v>
      </c>
      <c r="P1559">
        <v>1</v>
      </c>
      <c r="Q1559">
        <v>1</v>
      </c>
      <c r="R1559">
        <v>1</v>
      </c>
      <c r="S1559">
        <v>1</v>
      </c>
      <c r="T1559">
        <v>0</v>
      </c>
      <c r="U1559">
        <v>0</v>
      </c>
      <c r="V1559">
        <v>0</v>
      </c>
      <c r="W1559" s="1">
        <v>3606375</v>
      </c>
      <c r="X1559" s="1">
        <v>0</v>
      </c>
      <c r="Y1559" s="1">
        <v>0</v>
      </c>
      <c r="Z1559" s="1">
        <v>20496.23</v>
      </c>
      <c r="AA1559" s="1">
        <v>0</v>
      </c>
      <c r="AB1559" s="1">
        <v>0</v>
      </c>
      <c r="AC1559" s="1">
        <v>0</v>
      </c>
      <c r="AD1559" s="1">
        <v>0</v>
      </c>
      <c r="AE1559" s="1">
        <v>3606375</v>
      </c>
      <c r="AF1559" s="17">
        <v>45967</v>
      </c>
      <c r="AG1559" s="17">
        <v>47428</v>
      </c>
      <c r="AH1559" s="1">
        <v>3606375</v>
      </c>
      <c r="AI1559" s="16">
        <f t="shared" si="96"/>
        <v>3.2712328767123289</v>
      </c>
      <c r="AJ1559" s="16">
        <f t="shared" si="98"/>
        <v>4.0027397260273974</v>
      </c>
      <c r="AK1559" s="19">
        <v>6.8199999999999997E-2</v>
      </c>
      <c r="AL1559" s="16">
        <f t="shared" si="97"/>
        <v>3.2712328767123289</v>
      </c>
      <c r="AM1559" s="16">
        <f t="shared" si="99"/>
        <v>4.0027397260273974</v>
      </c>
      <c r="AN1559" s="19">
        <v>6.8199999999999997E-2</v>
      </c>
      <c r="AO1559" t="s">
        <v>721</v>
      </c>
      <c r="AP1559" t="s">
        <v>722</v>
      </c>
      <c r="AQ1559" s="20">
        <v>46234</v>
      </c>
    </row>
    <row r="1560" spans="1:43" x14ac:dyDescent="0.3">
      <c r="A1560" t="s">
        <v>3507</v>
      </c>
      <c r="B1560" t="s">
        <v>3502</v>
      </c>
      <c r="C1560">
        <v>5</v>
      </c>
      <c r="D1560" t="s">
        <v>255</v>
      </c>
      <c r="E1560" t="s">
        <v>716</v>
      </c>
      <c r="F1560" t="s">
        <v>717</v>
      </c>
      <c r="G1560" t="s">
        <v>215</v>
      </c>
      <c r="H1560" t="s">
        <v>214</v>
      </c>
      <c r="I1560" t="s">
        <v>832</v>
      </c>
      <c r="J1560" t="s">
        <v>725</v>
      </c>
      <c r="K1560" t="s">
        <v>833</v>
      </c>
      <c r="L1560" t="s">
        <v>719</v>
      </c>
      <c r="M1560" t="s">
        <v>720</v>
      </c>
      <c r="N1560">
        <v>1</v>
      </c>
      <c r="O1560">
        <v>1</v>
      </c>
      <c r="P1560">
        <v>1</v>
      </c>
      <c r="Q1560">
        <v>1</v>
      </c>
      <c r="R1560">
        <v>1</v>
      </c>
      <c r="S1560">
        <v>1</v>
      </c>
      <c r="T1560">
        <v>0</v>
      </c>
      <c r="U1560">
        <v>0</v>
      </c>
      <c r="V1560">
        <v>0</v>
      </c>
      <c r="W1560" s="1">
        <v>30960397.5</v>
      </c>
      <c r="X1560" s="1">
        <v>0</v>
      </c>
      <c r="Y1560" s="1">
        <v>0</v>
      </c>
      <c r="Z1560" s="1">
        <v>183956.36</v>
      </c>
      <c r="AA1560" s="1">
        <v>0</v>
      </c>
      <c r="AB1560" s="1">
        <v>0</v>
      </c>
      <c r="AC1560" s="1">
        <v>0</v>
      </c>
      <c r="AD1560" s="1">
        <v>0</v>
      </c>
      <c r="AE1560" s="1">
        <v>30960397.5</v>
      </c>
      <c r="AF1560" s="17">
        <v>45967</v>
      </c>
      <c r="AG1560" s="17">
        <v>47793</v>
      </c>
      <c r="AH1560" s="1">
        <v>30960397.5</v>
      </c>
      <c r="AI1560" s="16">
        <f t="shared" si="96"/>
        <v>4.2712328767123289</v>
      </c>
      <c r="AJ1560" s="16">
        <f t="shared" si="98"/>
        <v>5.0027397260273974</v>
      </c>
      <c r="AK1560" s="19">
        <v>7.1300000000000002E-2</v>
      </c>
      <c r="AL1560" s="16">
        <f t="shared" si="97"/>
        <v>4.2712328767123289</v>
      </c>
      <c r="AM1560" s="16">
        <f t="shared" si="99"/>
        <v>5.0027397260273974</v>
      </c>
      <c r="AN1560" s="19">
        <v>7.1300000000000002E-2</v>
      </c>
      <c r="AO1560" t="s">
        <v>721</v>
      </c>
      <c r="AP1560" t="s">
        <v>722</v>
      </c>
      <c r="AQ1560" s="20">
        <v>46234</v>
      </c>
    </row>
    <row r="1561" spans="1:43" x14ac:dyDescent="0.3">
      <c r="A1561" t="s">
        <v>3508</v>
      </c>
      <c r="B1561" t="s">
        <v>3502</v>
      </c>
      <c r="C1561">
        <v>6</v>
      </c>
      <c r="D1561" t="s">
        <v>255</v>
      </c>
      <c r="E1561" t="s">
        <v>716</v>
      </c>
      <c r="F1561" t="s">
        <v>717</v>
      </c>
      <c r="G1561" t="s">
        <v>215</v>
      </c>
      <c r="H1561" t="s">
        <v>214</v>
      </c>
      <c r="I1561" t="s">
        <v>832</v>
      </c>
      <c r="J1561" t="s">
        <v>725</v>
      </c>
      <c r="K1561" t="s">
        <v>833</v>
      </c>
      <c r="L1561" t="s">
        <v>719</v>
      </c>
      <c r="M1561" t="s">
        <v>720</v>
      </c>
      <c r="N1561">
        <v>1</v>
      </c>
      <c r="O1561">
        <v>1</v>
      </c>
      <c r="P1561">
        <v>1</v>
      </c>
      <c r="Q1561">
        <v>1</v>
      </c>
      <c r="R1561">
        <v>1</v>
      </c>
      <c r="S1561">
        <v>1</v>
      </c>
      <c r="T1561">
        <v>0</v>
      </c>
      <c r="U1561">
        <v>0</v>
      </c>
      <c r="V1561">
        <v>0</v>
      </c>
      <c r="W1561" s="1">
        <v>811840</v>
      </c>
      <c r="X1561" s="1">
        <v>0</v>
      </c>
      <c r="Y1561" s="1">
        <v>0</v>
      </c>
      <c r="Z1561" s="1">
        <v>4972.5200000000004</v>
      </c>
      <c r="AA1561" s="1">
        <v>0</v>
      </c>
      <c r="AB1561" s="1">
        <v>0</v>
      </c>
      <c r="AC1561" s="1">
        <v>0</v>
      </c>
      <c r="AD1561" s="1">
        <v>0</v>
      </c>
      <c r="AE1561" s="1">
        <v>811840</v>
      </c>
      <c r="AF1561" s="17">
        <v>45967</v>
      </c>
      <c r="AG1561" s="17">
        <v>48158</v>
      </c>
      <c r="AH1561" s="1">
        <v>811840</v>
      </c>
      <c r="AI1561" s="16">
        <f t="shared" si="96"/>
        <v>5.2712328767123289</v>
      </c>
      <c r="AJ1561" s="16">
        <f t="shared" si="98"/>
        <v>6.0027397260273974</v>
      </c>
      <c r="AK1561" s="19">
        <v>7.3499999999999996E-2</v>
      </c>
      <c r="AL1561" s="16">
        <f t="shared" si="97"/>
        <v>5.2712328767123289</v>
      </c>
      <c r="AM1561" s="16">
        <f t="shared" si="99"/>
        <v>6.0027397260273974</v>
      </c>
      <c r="AN1561" s="19">
        <v>7.3499999999999996E-2</v>
      </c>
      <c r="AO1561" t="s">
        <v>721</v>
      </c>
      <c r="AP1561" t="s">
        <v>722</v>
      </c>
      <c r="AQ1561" s="20">
        <v>46234</v>
      </c>
    </row>
    <row r="1562" spans="1:43" x14ac:dyDescent="0.3">
      <c r="A1562" t="s">
        <v>3509</v>
      </c>
      <c r="B1562" t="s">
        <v>3502</v>
      </c>
      <c r="C1562">
        <v>7</v>
      </c>
      <c r="D1562" t="s">
        <v>255</v>
      </c>
      <c r="E1562" t="s">
        <v>716</v>
      </c>
      <c r="F1562" t="s">
        <v>717</v>
      </c>
      <c r="G1562" t="s">
        <v>215</v>
      </c>
      <c r="H1562" t="s">
        <v>214</v>
      </c>
      <c r="I1562" t="s">
        <v>832</v>
      </c>
      <c r="J1562" t="s">
        <v>725</v>
      </c>
      <c r="K1562" t="s">
        <v>833</v>
      </c>
      <c r="L1562" t="s">
        <v>719</v>
      </c>
      <c r="M1562" t="s">
        <v>720</v>
      </c>
      <c r="N1562">
        <v>1</v>
      </c>
      <c r="O1562">
        <v>1</v>
      </c>
      <c r="P1562">
        <v>1</v>
      </c>
      <c r="Q1562">
        <v>1</v>
      </c>
      <c r="R1562">
        <v>1</v>
      </c>
      <c r="S1562">
        <v>1</v>
      </c>
      <c r="T1562">
        <v>0</v>
      </c>
      <c r="U1562">
        <v>0</v>
      </c>
      <c r="V1562">
        <v>0</v>
      </c>
      <c r="W1562" s="1">
        <v>696052.5</v>
      </c>
      <c r="X1562" s="1">
        <v>0</v>
      </c>
      <c r="Y1562" s="1">
        <v>0</v>
      </c>
      <c r="Z1562" s="1">
        <v>4373.53</v>
      </c>
      <c r="AA1562" s="1">
        <v>0</v>
      </c>
      <c r="AB1562" s="1">
        <v>0</v>
      </c>
      <c r="AC1562" s="1">
        <v>0</v>
      </c>
      <c r="AD1562" s="1">
        <v>0</v>
      </c>
      <c r="AE1562" s="1">
        <v>696052.5</v>
      </c>
      <c r="AF1562" s="17">
        <v>45967</v>
      </c>
      <c r="AG1562" s="17">
        <v>48524</v>
      </c>
      <c r="AH1562" s="1">
        <v>696052.5</v>
      </c>
      <c r="AI1562" s="16">
        <f t="shared" si="96"/>
        <v>6.2739726027397262</v>
      </c>
      <c r="AJ1562" s="16">
        <f t="shared" si="98"/>
        <v>7.0054794520547947</v>
      </c>
      <c r="AK1562" s="19">
        <v>7.5399999999999995E-2</v>
      </c>
      <c r="AL1562" s="16">
        <f t="shared" si="97"/>
        <v>6.2739726027397262</v>
      </c>
      <c r="AM1562" s="16">
        <f t="shared" si="99"/>
        <v>7.0054794520547947</v>
      </c>
      <c r="AN1562" s="19">
        <v>7.5399999999999995E-2</v>
      </c>
      <c r="AO1562" t="s">
        <v>721</v>
      </c>
      <c r="AP1562" t="s">
        <v>722</v>
      </c>
      <c r="AQ1562" s="20">
        <v>46234</v>
      </c>
    </row>
    <row r="1563" spans="1:43" x14ac:dyDescent="0.3">
      <c r="A1563" t="s">
        <v>3510</v>
      </c>
      <c r="B1563" t="s">
        <v>3502</v>
      </c>
      <c r="C1563">
        <v>8</v>
      </c>
      <c r="D1563" t="s">
        <v>255</v>
      </c>
      <c r="E1563" t="s">
        <v>716</v>
      </c>
      <c r="F1563" t="s">
        <v>717</v>
      </c>
      <c r="G1563" t="s">
        <v>215</v>
      </c>
      <c r="H1563" t="s">
        <v>214</v>
      </c>
      <c r="I1563" t="s">
        <v>832</v>
      </c>
      <c r="J1563" t="s">
        <v>725</v>
      </c>
      <c r="K1563" t="s">
        <v>833</v>
      </c>
      <c r="L1563" t="s">
        <v>719</v>
      </c>
      <c r="M1563" t="s">
        <v>720</v>
      </c>
      <c r="N1563">
        <v>1</v>
      </c>
      <c r="O1563">
        <v>1</v>
      </c>
      <c r="P1563">
        <v>1</v>
      </c>
      <c r="Q1563">
        <v>1</v>
      </c>
      <c r="R1563">
        <v>1</v>
      </c>
      <c r="S1563">
        <v>1</v>
      </c>
      <c r="T1563">
        <v>0</v>
      </c>
      <c r="U1563">
        <v>0</v>
      </c>
      <c r="V1563">
        <v>0</v>
      </c>
      <c r="W1563" s="1">
        <v>491912.5</v>
      </c>
      <c r="X1563" s="1">
        <v>0</v>
      </c>
      <c r="Y1563" s="1">
        <v>0</v>
      </c>
      <c r="Z1563" s="1">
        <v>3164.64</v>
      </c>
      <c r="AA1563" s="1">
        <v>0</v>
      </c>
      <c r="AB1563" s="1">
        <v>0</v>
      </c>
      <c r="AC1563" s="1">
        <v>0</v>
      </c>
      <c r="AD1563" s="1">
        <v>0</v>
      </c>
      <c r="AE1563" s="1">
        <v>491912.5</v>
      </c>
      <c r="AF1563" s="17">
        <v>45967</v>
      </c>
      <c r="AG1563" s="17">
        <v>48889</v>
      </c>
      <c r="AH1563" s="1">
        <v>491912.5</v>
      </c>
      <c r="AI1563" s="16">
        <f t="shared" si="96"/>
        <v>7.2739726027397262</v>
      </c>
      <c r="AJ1563" s="16">
        <f t="shared" si="98"/>
        <v>8.0054794520547947</v>
      </c>
      <c r="AK1563" s="19">
        <v>7.7200000000000005E-2</v>
      </c>
      <c r="AL1563" s="16">
        <f t="shared" si="97"/>
        <v>7.2739726027397262</v>
      </c>
      <c r="AM1563" s="16">
        <f t="shared" si="99"/>
        <v>8.0054794520547947</v>
      </c>
      <c r="AN1563" s="19">
        <v>7.7200000000000005E-2</v>
      </c>
      <c r="AO1563" t="s">
        <v>721</v>
      </c>
      <c r="AP1563" t="s">
        <v>722</v>
      </c>
      <c r="AQ1563" s="20">
        <v>46234</v>
      </c>
    </row>
    <row r="1564" spans="1:43" x14ac:dyDescent="0.3">
      <c r="A1564" t="s">
        <v>3511</v>
      </c>
      <c r="B1564" t="s">
        <v>3502</v>
      </c>
      <c r="C1564">
        <v>9</v>
      </c>
      <c r="D1564" t="s">
        <v>255</v>
      </c>
      <c r="E1564" t="s">
        <v>716</v>
      </c>
      <c r="F1564" t="s">
        <v>717</v>
      </c>
      <c r="G1564" t="s">
        <v>215</v>
      </c>
      <c r="H1564" t="s">
        <v>214</v>
      </c>
      <c r="I1564" t="s">
        <v>832</v>
      </c>
      <c r="J1564" t="s">
        <v>725</v>
      </c>
      <c r="K1564" t="s">
        <v>833</v>
      </c>
      <c r="L1564" t="s">
        <v>719</v>
      </c>
      <c r="M1564" t="s">
        <v>720</v>
      </c>
      <c r="N1564">
        <v>1</v>
      </c>
      <c r="O1564">
        <v>1</v>
      </c>
      <c r="P1564">
        <v>1</v>
      </c>
      <c r="Q1564">
        <v>1</v>
      </c>
      <c r="R1564">
        <v>1</v>
      </c>
      <c r="S1564">
        <v>1</v>
      </c>
      <c r="T1564">
        <v>0</v>
      </c>
      <c r="U1564">
        <v>0</v>
      </c>
      <c r="V1564">
        <v>0</v>
      </c>
      <c r="W1564" s="1">
        <v>1213482.5</v>
      </c>
      <c r="X1564" s="1">
        <v>0</v>
      </c>
      <c r="Y1564" s="1">
        <v>0</v>
      </c>
      <c r="Z1564" s="1">
        <v>8019.1</v>
      </c>
      <c r="AA1564" s="1">
        <v>0</v>
      </c>
      <c r="AB1564" s="1">
        <v>0</v>
      </c>
      <c r="AC1564" s="1">
        <v>0</v>
      </c>
      <c r="AD1564" s="1">
        <v>0</v>
      </c>
      <c r="AE1564" s="1">
        <v>1213482.5</v>
      </c>
      <c r="AF1564" s="17">
        <v>45967</v>
      </c>
      <c r="AG1564" s="17">
        <v>49254</v>
      </c>
      <c r="AH1564" s="1">
        <v>1213482.5</v>
      </c>
      <c r="AI1564" s="16">
        <f t="shared" si="96"/>
        <v>8.2739726027397253</v>
      </c>
      <c r="AJ1564" s="16">
        <f t="shared" si="98"/>
        <v>9.0054794520547947</v>
      </c>
      <c r="AK1564" s="19">
        <v>7.9299999999999995E-2</v>
      </c>
      <c r="AL1564" s="16">
        <f t="shared" si="97"/>
        <v>8.2739726027397253</v>
      </c>
      <c r="AM1564" s="16">
        <f t="shared" si="99"/>
        <v>9.0054794520547947</v>
      </c>
      <c r="AN1564" s="19">
        <v>7.9299999999999995E-2</v>
      </c>
      <c r="AO1564" t="s">
        <v>721</v>
      </c>
      <c r="AP1564" t="s">
        <v>722</v>
      </c>
      <c r="AQ1564" s="20">
        <v>46234</v>
      </c>
    </row>
    <row r="1565" spans="1:43" x14ac:dyDescent="0.3">
      <c r="A1565" t="s">
        <v>3512</v>
      </c>
      <c r="B1565" t="s">
        <v>3513</v>
      </c>
      <c r="C1565">
        <v>1</v>
      </c>
      <c r="D1565" t="s">
        <v>255</v>
      </c>
      <c r="E1565" t="s">
        <v>716</v>
      </c>
      <c r="F1565" t="s">
        <v>717</v>
      </c>
      <c r="G1565" t="s">
        <v>213</v>
      </c>
      <c r="H1565" t="s">
        <v>214</v>
      </c>
      <c r="I1565" t="s">
        <v>724</v>
      </c>
      <c r="J1565" t="s">
        <v>725</v>
      </c>
      <c r="K1565" t="s">
        <v>726</v>
      </c>
      <c r="L1565" t="s">
        <v>719</v>
      </c>
      <c r="M1565" t="s">
        <v>720</v>
      </c>
      <c r="N1565">
        <v>1</v>
      </c>
      <c r="O1565">
        <v>1</v>
      </c>
      <c r="P1565">
        <v>1</v>
      </c>
      <c r="Q1565">
        <v>1</v>
      </c>
      <c r="R1565">
        <v>1</v>
      </c>
      <c r="S1565">
        <v>1</v>
      </c>
      <c r="T1565">
        <v>0</v>
      </c>
      <c r="U1565">
        <v>0</v>
      </c>
      <c r="V1565">
        <v>0</v>
      </c>
      <c r="W1565" s="1">
        <v>241813.2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241813.2</v>
      </c>
      <c r="AF1565" s="17">
        <v>45945</v>
      </c>
      <c r="AG1565" s="17">
        <v>47041</v>
      </c>
      <c r="AH1565" s="1">
        <v>241813.2</v>
      </c>
      <c r="AI1565" s="16">
        <f t="shared" si="96"/>
        <v>2.2109589041095892</v>
      </c>
      <c r="AJ1565" s="16">
        <f t="shared" si="98"/>
        <v>3.0027397260273974</v>
      </c>
      <c r="AK1565" s="19">
        <v>8.7499999999999994E-2</v>
      </c>
      <c r="AL1565" s="16">
        <f t="shared" si="97"/>
        <v>2.2109589041095892</v>
      </c>
      <c r="AM1565" s="16">
        <f t="shared" si="99"/>
        <v>3.0027397260273974</v>
      </c>
      <c r="AN1565" s="19">
        <v>8.7499999999999994E-2</v>
      </c>
      <c r="AO1565" t="s">
        <v>721</v>
      </c>
      <c r="AP1565" t="s">
        <v>722</v>
      </c>
      <c r="AQ1565" s="20">
        <v>46234</v>
      </c>
    </row>
    <row r="1566" spans="1:43" x14ac:dyDescent="0.3">
      <c r="A1566" t="s">
        <v>3514</v>
      </c>
      <c r="B1566" t="s">
        <v>3515</v>
      </c>
      <c r="C1566">
        <v>1</v>
      </c>
      <c r="D1566" t="s">
        <v>255</v>
      </c>
      <c r="E1566" t="s">
        <v>716</v>
      </c>
      <c r="F1566" t="s">
        <v>717</v>
      </c>
      <c r="G1566" t="s">
        <v>213</v>
      </c>
      <c r="H1566" t="s">
        <v>214</v>
      </c>
      <c r="I1566" t="s">
        <v>724</v>
      </c>
      <c r="J1566" t="s">
        <v>725</v>
      </c>
      <c r="K1566" t="s">
        <v>726</v>
      </c>
      <c r="L1566" t="s">
        <v>719</v>
      </c>
      <c r="M1566" t="s">
        <v>720</v>
      </c>
      <c r="N1566">
        <v>1</v>
      </c>
      <c r="O1566">
        <v>1</v>
      </c>
      <c r="P1566">
        <v>1</v>
      </c>
      <c r="Q1566">
        <v>1</v>
      </c>
      <c r="R1566">
        <v>1</v>
      </c>
      <c r="S1566">
        <v>1</v>
      </c>
      <c r="T1566">
        <v>0</v>
      </c>
      <c r="U1566">
        <v>0</v>
      </c>
      <c r="V1566">
        <v>0</v>
      </c>
      <c r="W1566" s="1">
        <v>958227.4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958227.4</v>
      </c>
      <c r="AF1566" s="17">
        <v>45909</v>
      </c>
      <c r="AG1566" s="17">
        <v>47735</v>
      </c>
      <c r="AH1566" s="1">
        <v>958227.4</v>
      </c>
      <c r="AI1566" s="16">
        <f t="shared" si="96"/>
        <v>4.1123287671232873</v>
      </c>
      <c r="AJ1566" s="16">
        <f t="shared" si="98"/>
        <v>5.0027397260273974</v>
      </c>
      <c r="AK1566" s="19">
        <v>9.2499999999999999E-2</v>
      </c>
      <c r="AL1566" s="16">
        <f t="shared" si="97"/>
        <v>4.1123287671232873</v>
      </c>
      <c r="AM1566" s="16">
        <f t="shared" si="99"/>
        <v>5.0027397260273974</v>
      </c>
      <c r="AN1566" s="19">
        <v>9.2499999999999999E-2</v>
      </c>
      <c r="AO1566" t="s">
        <v>721</v>
      </c>
      <c r="AP1566" t="s">
        <v>722</v>
      </c>
      <c r="AQ1566" s="20">
        <v>46234</v>
      </c>
    </row>
    <row r="1567" spans="1:43" x14ac:dyDescent="0.3">
      <c r="A1567" t="s">
        <v>3516</v>
      </c>
      <c r="B1567" t="s">
        <v>3517</v>
      </c>
      <c r="C1567">
        <v>1</v>
      </c>
      <c r="D1567" t="s">
        <v>255</v>
      </c>
      <c r="E1567" t="s">
        <v>716</v>
      </c>
      <c r="F1567" t="s">
        <v>717</v>
      </c>
      <c r="G1567" t="s">
        <v>213</v>
      </c>
      <c r="H1567" t="s">
        <v>214</v>
      </c>
      <c r="I1567" t="s">
        <v>724</v>
      </c>
      <c r="J1567" t="s">
        <v>725</v>
      </c>
      <c r="K1567" t="s">
        <v>726</v>
      </c>
      <c r="L1567" t="s">
        <v>719</v>
      </c>
      <c r="M1567" t="s">
        <v>720</v>
      </c>
      <c r="N1567">
        <v>1</v>
      </c>
      <c r="O1567">
        <v>1</v>
      </c>
      <c r="P1567">
        <v>1</v>
      </c>
      <c r="Q1567">
        <v>1</v>
      </c>
      <c r="R1567">
        <v>1</v>
      </c>
      <c r="S1567">
        <v>1</v>
      </c>
      <c r="T1567">
        <v>0</v>
      </c>
      <c r="U1567">
        <v>0</v>
      </c>
      <c r="V1567">
        <v>0</v>
      </c>
      <c r="W1567" s="1">
        <v>3109635.05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3109635.05</v>
      </c>
      <c r="AF1567" s="17">
        <v>45909</v>
      </c>
      <c r="AG1567" s="17">
        <v>47735</v>
      </c>
      <c r="AH1567" s="1">
        <v>3109635.05</v>
      </c>
      <c r="AI1567" s="16">
        <f t="shared" si="96"/>
        <v>4.1123287671232873</v>
      </c>
      <c r="AJ1567" s="16">
        <f t="shared" si="98"/>
        <v>5.0027397260273974</v>
      </c>
      <c r="AK1567" s="19">
        <v>9.2499999999999999E-2</v>
      </c>
      <c r="AL1567" s="16">
        <f t="shared" si="97"/>
        <v>4.1123287671232873</v>
      </c>
      <c r="AM1567" s="16">
        <f t="shared" si="99"/>
        <v>5.0027397260273974</v>
      </c>
      <c r="AN1567" s="19">
        <v>9.2499999999999999E-2</v>
      </c>
      <c r="AO1567" t="s">
        <v>721</v>
      </c>
      <c r="AP1567" t="s">
        <v>722</v>
      </c>
      <c r="AQ1567" s="20">
        <v>46234</v>
      </c>
    </row>
    <row r="1568" spans="1:43" x14ac:dyDescent="0.3">
      <c r="A1568" t="s">
        <v>3518</v>
      </c>
      <c r="B1568" t="s">
        <v>3519</v>
      </c>
      <c r="C1568">
        <v>1</v>
      </c>
      <c r="D1568" t="s">
        <v>255</v>
      </c>
      <c r="E1568" t="s">
        <v>716</v>
      </c>
      <c r="F1568" t="s">
        <v>717</v>
      </c>
      <c r="G1568" t="s">
        <v>213</v>
      </c>
      <c r="H1568" t="s">
        <v>214</v>
      </c>
      <c r="I1568" t="s">
        <v>724</v>
      </c>
      <c r="J1568" t="s">
        <v>725</v>
      </c>
      <c r="K1568" t="s">
        <v>726</v>
      </c>
      <c r="L1568" t="s">
        <v>719</v>
      </c>
      <c r="M1568" t="s">
        <v>720</v>
      </c>
      <c r="N1568">
        <v>1</v>
      </c>
      <c r="O1568">
        <v>1</v>
      </c>
      <c r="P1568">
        <v>1</v>
      </c>
      <c r="Q1568">
        <v>1</v>
      </c>
      <c r="R1568">
        <v>1</v>
      </c>
      <c r="S1568">
        <v>1</v>
      </c>
      <c r="T1568">
        <v>0</v>
      </c>
      <c r="U1568">
        <v>0</v>
      </c>
      <c r="V1568">
        <v>0</v>
      </c>
      <c r="W1568" s="1">
        <v>784741.47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784741.47</v>
      </c>
      <c r="AF1568" s="17">
        <v>45945</v>
      </c>
      <c r="AG1568" s="17">
        <v>47041</v>
      </c>
      <c r="AH1568" s="1">
        <v>784741.47</v>
      </c>
      <c r="AI1568" s="16">
        <f t="shared" si="96"/>
        <v>2.2109589041095892</v>
      </c>
      <c r="AJ1568" s="16">
        <f t="shared" si="98"/>
        <v>3.0027397260273974</v>
      </c>
      <c r="AK1568" s="19">
        <v>8.7499999999999994E-2</v>
      </c>
      <c r="AL1568" s="16">
        <f t="shared" si="97"/>
        <v>2.2109589041095892</v>
      </c>
      <c r="AM1568" s="16">
        <f t="shared" si="99"/>
        <v>3.0027397260273974</v>
      </c>
      <c r="AN1568" s="19">
        <v>8.7499999999999994E-2</v>
      </c>
      <c r="AO1568" t="s">
        <v>721</v>
      </c>
      <c r="AP1568" t="s">
        <v>722</v>
      </c>
      <c r="AQ1568" s="20">
        <v>46234</v>
      </c>
    </row>
    <row r="1569" spans="1:43" x14ac:dyDescent="0.3">
      <c r="A1569" t="s">
        <v>3520</v>
      </c>
      <c r="B1569" t="s">
        <v>3521</v>
      </c>
      <c r="C1569">
        <v>1</v>
      </c>
      <c r="D1569" t="s">
        <v>255</v>
      </c>
      <c r="E1569" t="s">
        <v>716</v>
      </c>
      <c r="F1569" t="s">
        <v>717</v>
      </c>
      <c r="G1569" t="s">
        <v>213</v>
      </c>
      <c r="H1569" t="s">
        <v>214</v>
      </c>
      <c r="I1569" t="s">
        <v>724</v>
      </c>
      <c r="J1569" t="s">
        <v>725</v>
      </c>
      <c r="K1569" t="s">
        <v>726</v>
      </c>
      <c r="L1569" t="s">
        <v>719</v>
      </c>
      <c r="M1569" t="s">
        <v>720</v>
      </c>
      <c r="N1569">
        <v>1</v>
      </c>
      <c r="O1569">
        <v>1</v>
      </c>
      <c r="P1569">
        <v>1</v>
      </c>
      <c r="Q1569">
        <v>1</v>
      </c>
      <c r="R1569">
        <v>1</v>
      </c>
      <c r="S1569">
        <v>1</v>
      </c>
      <c r="T1569">
        <v>0</v>
      </c>
      <c r="U1569">
        <v>0</v>
      </c>
      <c r="V1569">
        <v>0</v>
      </c>
      <c r="W1569" s="1">
        <v>2222033.5699999998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  <c r="AD1569" s="1">
        <v>0</v>
      </c>
      <c r="AE1569" s="1">
        <v>2222033.5699999998</v>
      </c>
      <c r="AF1569" s="17">
        <v>45909</v>
      </c>
      <c r="AG1569" s="17">
        <v>47735</v>
      </c>
      <c r="AH1569" s="1">
        <v>2222033.5699999998</v>
      </c>
      <c r="AI1569" s="16">
        <f t="shared" si="96"/>
        <v>4.1123287671232873</v>
      </c>
      <c r="AJ1569" s="16">
        <f t="shared" si="98"/>
        <v>5.0027397260273974</v>
      </c>
      <c r="AK1569" s="19">
        <v>9.2499999999999999E-2</v>
      </c>
      <c r="AL1569" s="16">
        <f t="shared" si="97"/>
        <v>4.1123287671232873</v>
      </c>
      <c r="AM1569" s="16">
        <f t="shared" si="99"/>
        <v>5.0027397260273974</v>
      </c>
      <c r="AN1569" s="19">
        <v>9.2499999999999999E-2</v>
      </c>
      <c r="AO1569" t="s">
        <v>721</v>
      </c>
      <c r="AP1569" t="s">
        <v>722</v>
      </c>
      <c r="AQ1569" s="20">
        <v>46234</v>
      </c>
    </row>
    <row r="1570" spans="1:43" x14ac:dyDescent="0.3">
      <c r="A1570" t="s">
        <v>3522</v>
      </c>
      <c r="B1570" t="s">
        <v>3523</v>
      </c>
      <c r="C1570">
        <v>1</v>
      </c>
      <c r="D1570" t="s">
        <v>255</v>
      </c>
      <c r="E1570" t="s">
        <v>716</v>
      </c>
      <c r="F1570" t="s">
        <v>717</v>
      </c>
      <c r="G1570" t="s">
        <v>213</v>
      </c>
      <c r="H1570" t="s">
        <v>214</v>
      </c>
      <c r="I1570" t="s">
        <v>724</v>
      </c>
      <c r="J1570" t="s">
        <v>725</v>
      </c>
      <c r="K1570" t="s">
        <v>726</v>
      </c>
      <c r="L1570" t="s">
        <v>719</v>
      </c>
      <c r="M1570" t="s">
        <v>720</v>
      </c>
      <c r="N1570">
        <v>1</v>
      </c>
      <c r="O1570">
        <v>1</v>
      </c>
      <c r="P1570">
        <v>1</v>
      </c>
      <c r="Q1570">
        <v>1</v>
      </c>
      <c r="R1570">
        <v>1</v>
      </c>
      <c r="S1570">
        <v>1</v>
      </c>
      <c r="T1570">
        <v>0</v>
      </c>
      <c r="U1570">
        <v>0</v>
      </c>
      <c r="V1570">
        <v>0</v>
      </c>
      <c r="W1570" s="1">
        <v>560748.06999999995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0</v>
      </c>
      <c r="AE1570" s="1">
        <v>560748.06999999995</v>
      </c>
      <c r="AF1570" s="17">
        <v>45945</v>
      </c>
      <c r="AG1570" s="17">
        <v>47041</v>
      </c>
      <c r="AH1570" s="1">
        <v>560748.06999999995</v>
      </c>
      <c r="AI1570" s="16">
        <f t="shared" si="96"/>
        <v>2.2109589041095892</v>
      </c>
      <c r="AJ1570" s="16">
        <f t="shared" si="98"/>
        <v>3.0027397260273974</v>
      </c>
      <c r="AK1570" s="19">
        <v>8.7499999999999994E-2</v>
      </c>
      <c r="AL1570" s="16">
        <f t="shared" si="97"/>
        <v>2.2109589041095892</v>
      </c>
      <c r="AM1570" s="16">
        <f t="shared" si="99"/>
        <v>3.0027397260273974</v>
      </c>
      <c r="AN1570" s="19">
        <v>8.7499999999999994E-2</v>
      </c>
      <c r="AO1570" t="s">
        <v>721</v>
      </c>
      <c r="AP1570" t="s">
        <v>722</v>
      </c>
      <c r="AQ1570" s="20">
        <v>46234</v>
      </c>
    </row>
    <row r="1571" spans="1:43" x14ac:dyDescent="0.3">
      <c r="A1571" t="s">
        <v>3524</v>
      </c>
      <c r="B1571" t="s">
        <v>3525</v>
      </c>
      <c r="C1571">
        <v>1</v>
      </c>
      <c r="D1571" t="s">
        <v>255</v>
      </c>
      <c r="E1571" t="s">
        <v>716</v>
      </c>
      <c r="F1571" t="s">
        <v>717</v>
      </c>
      <c r="G1571" t="s">
        <v>213</v>
      </c>
      <c r="H1571" t="s">
        <v>214</v>
      </c>
      <c r="I1571" t="s">
        <v>724</v>
      </c>
      <c r="J1571" t="s">
        <v>725</v>
      </c>
      <c r="K1571" t="s">
        <v>726</v>
      </c>
      <c r="L1571" t="s">
        <v>719</v>
      </c>
      <c r="M1571" t="s">
        <v>720</v>
      </c>
      <c r="N1571">
        <v>1</v>
      </c>
      <c r="O1571">
        <v>1</v>
      </c>
      <c r="P1571">
        <v>1</v>
      </c>
      <c r="Q1571">
        <v>1</v>
      </c>
      <c r="R1571">
        <v>1</v>
      </c>
      <c r="S1571">
        <v>1</v>
      </c>
      <c r="T1571">
        <v>0</v>
      </c>
      <c r="U1571">
        <v>0</v>
      </c>
      <c r="V1571">
        <v>0</v>
      </c>
      <c r="W1571" s="1">
        <v>1669048.45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1669048.45</v>
      </c>
      <c r="AF1571" s="17">
        <v>45975</v>
      </c>
      <c r="AG1571" s="17">
        <v>47071</v>
      </c>
      <c r="AH1571" s="1">
        <v>1669048.45</v>
      </c>
      <c r="AI1571" s="16">
        <f t="shared" si="96"/>
        <v>2.2931506849315069</v>
      </c>
      <c r="AJ1571" s="16">
        <f t="shared" si="98"/>
        <v>3.0027397260273974</v>
      </c>
      <c r="AK1571" s="19">
        <v>8.7499999999999994E-2</v>
      </c>
      <c r="AL1571" s="16">
        <f t="shared" si="97"/>
        <v>2.2931506849315069</v>
      </c>
      <c r="AM1571" s="16">
        <f t="shared" si="99"/>
        <v>3.0027397260273974</v>
      </c>
      <c r="AN1571" s="19">
        <v>8.7499999999999994E-2</v>
      </c>
      <c r="AO1571" t="s">
        <v>721</v>
      </c>
      <c r="AP1571" t="s">
        <v>722</v>
      </c>
      <c r="AQ1571" s="20">
        <v>46234</v>
      </c>
    </row>
    <row r="1572" spans="1:43" x14ac:dyDescent="0.3">
      <c r="A1572" t="s">
        <v>3526</v>
      </c>
      <c r="B1572" t="s">
        <v>3527</v>
      </c>
      <c r="C1572">
        <v>1</v>
      </c>
      <c r="D1572" t="s">
        <v>255</v>
      </c>
      <c r="E1572" t="s">
        <v>716</v>
      </c>
      <c r="F1572" t="s">
        <v>717</v>
      </c>
      <c r="G1572" t="s">
        <v>213</v>
      </c>
      <c r="H1572" t="s">
        <v>214</v>
      </c>
      <c r="I1572" t="s">
        <v>724</v>
      </c>
      <c r="J1572" t="s">
        <v>725</v>
      </c>
      <c r="K1572" t="s">
        <v>726</v>
      </c>
      <c r="L1572" t="s">
        <v>719</v>
      </c>
      <c r="M1572" t="s">
        <v>720</v>
      </c>
      <c r="N1572">
        <v>1</v>
      </c>
      <c r="O1572">
        <v>1</v>
      </c>
      <c r="P1572">
        <v>1</v>
      </c>
      <c r="Q1572">
        <v>1</v>
      </c>
      <c r="R1572">
        <v>1</v>
      </c>
      <c r="S1572">
        <v>1</v>
      </c>
      <c r="T1572">
        <v>0</v>
      </c>
      <c r="U1572">
        <v>0</v>
      </c>
      <c r="V1572">
        <v>0</v>
      </c>
      <c r="W1572" s="1">
        <v>1199390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1199390</v>
      </c>
      <c r="AF1572" s="17">
        <v>45749</v>
      </c>
      <c r="AG1572" s="17">
        <v>47575</v>
      </c>
      <c r="AH1572" s="1">
        <v>1199390</v>
      </c>
      <c r="AI1572" s="16">
        <f t="shared" si="96"/>
        <v>3.6739726027397261</v>
      </c>
      <c r="AJ1572" s="16">
        <f t="shared" si="98"/>
        <v>5.0027397260273974</v>
      </c>
      <c r="AK1572" s="19">
        <v>9.2499999999999999E-2</v>
      </c>
      <c r="AL1572" s="16">
        <f t="shared" si="97"/>
        <v>3.6739726027397261</v>
      </c>
      <c r="AM1572" s="16">
        <f t="shared" si="99"/>
        <v>5.0027397260273974</v>
      </c>
      <c r="AN1572" s="19">
        <v>9.2499999999999999E-2</v>
      </c>
      <c r="AO1572" t="s">
        <v>721</v>
      </c>
      <c r="AP1572" t="s">
        <v>722</v>
      </c>
      <c r="AQ1572" s="20">
        <v>46234</v>
      </c>
    </row>
    <row r="1573" spans="1:43" x14ac:dyDescent="0.3">
      <c r="A1573" t="s">
        <v>3528</v>
      </c>
      <c r="B1573" t="s">
        <v>3529</v>
      </c>
      <c r="C1573">
        <v>1</v>
      </c>
      <c r="D1573" t="s">
        <v>255</v>
      </c>
      <c r="E1573" t="s">
        <v>716</v>
      </c>
      <c r="F1573" t="s">
        <v>717</v>
      </c>
      <c r="G1573" t="s">
        <v>213</v>
      </c>
      <c r="H1573" t="s">
        <v>214</v>
      </c>
      <c r="I1573" t="s">
        <v>724</v>
      </c>
      <c r="J1573" t="s">
        <v>725</v>
      </c>
      <c r="K1573" t="s">
        <v>726</v>
      </c>
      <c r="L1573" t="s">
        <v>719</v>
      </c>
      <c r="M1573" t="s">
        <v>720</v>
      </c>
      <c r="N1573">
        <v>1</v>
      </c>
      <c r="O1573">
        <v>1</v>
      </c>
      <c r="P1573">
        <v>1</v>
      </c>
      <c r="Q1573">
        <v>1</v>
      </c>
      <c r="R1573">
        <v>1</v>
      </c>
      <c r="S1573">
        <v>1</v>
      </c>
      <c r="T1573">
        <v>0</v>
      </c>
      <c r="U1573">
        <v>0</v>
      </c>
      <c r="V1573">
        <v>0</v>
      </c>
      <c r="W1573" s="1">
        <v>1045505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1045505</v>
      </c>
      <c r="AF1573" s="17">
        <v>45749</v>
      </c>
      <c r="AG1573" s="17">
        <v>47575</v>
      </c>
      <c r="AH1573" s="1">
        <v>1045505</v>
      </c>
      <c r="AI1573" s="16">
        <f t="shared" si="96"/>
        <v>3.6739726027397261</v>
      </c>
      <c r="AJ1573" s="16">
        <f t="shared" si="98"/>
        <v>5.0027397260273974</v>
      </c>
      <c r="AK1573" s="19">
        <v>9.2499999999999999E-2</v>
      </c>
      <c r="AL1573" s="16">
        <f t="shared" si="97"/>
        <v>3.6739726027397261</v>
      </c>
      <c r="AM1573" s="16">
        <f t="shared" si="99"/>
        <v>5.0027397260273974</v>
      </c>
      <c r="AN1573" s="19">
        <v>9.2499999999999999E-2</v>
      </c>
      <c r="AO1573" t="s">
        <v>721</v>
      </c>
      <c r="AP1573" t="s">
        <v>722</v>
      </c>
      <c r="AQ1573" s="20">
        <v>46234</v>
      </c>
    </row>
    <row r="1574" spans="1:43" x14ac:dyDescent="0.3">
      <c r="A1574" t="s">
        <v>3530</v>
      </c>
      <c r="B1574" t="s">
        <v>3531</v>
      </c>
      <c r="C1574">
        <v>1</v>
      </c>
      <c r="D1574" t="s">
        <v>255</v>
      </c>
      <c r="E1574" t="s">
        <v>716</v>
      </c>
      <c r="F1574" t="s">
        <v>717</v>
      </c>
      <c r="G1574" t="s">
        <v>213</v>
      </c>
      <c r="H1574" t="s">
        <v>214</v>
      </c>
      <c r="I1574" t="s">
        <v>724</v>
      </c>
      <c r="J1574" t="s">
        <v>725</v>
      </c>
      <c r="K1574" t="s">
        <v>726</v>
      </c>
      <c r="L1574" t="s">
        <v>719</v>
      </c>
      <c r="M1574" t="s">
        <v>720</v>
      </c>
      <c r="N1574">
        <v>1</v>
      </c>
      <c r="O1574">
        <v>1</v>
      </c>
      <c r="P1574">
        <v>1</v>
      </c>
      <c r="Q1574">
        <v>1</v>
      </c>
      <c r="R1574">
        <v>1</v>
      </c>
      <c r="S1574">
        <v>1</v>
      </c>
      <c r="T1574">
        <v>0</v>
      </c>
      <c r="U1574">
        <v>0</v>
      </c>
      <c r="V1574">
        <v>0</v>
      </c>
      <c r="W1574" s="1">
        <v>15000000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15000000</v>
      </c>
      <c r="AF1574" s="17">
        <v>45975</v>
      </c>
      <c r="AG1574" s="17">
        <v>46340</v>
      </c>
      <c r="AH1574" s="1">
        <v>15000000</v>
      </c>
      <c r="AI1574" s="16">
        <f t="shared" si="96"/>
        <v>0.29041095890410956</v>
      </c>
      <c r="AJ1574" s="16">
        <f t="shared" si="98"/>
        <v>1</v>
      </c>
      <c r="AK1574" s="19">
        <v>4.9000000000000002E-2</v>
      </c>
      <c r="AL1574" s="16">
        <f t="shared" si="97"/>
        <v>0.29041095890410956</v>
      </c>
      <c r="AM1574" s="16">
        <f t="shared" si="99"/>
        <v>1</v>
      </c>
      <c r="AN1574" s="19">
        <v>4.9000000000000002E-2</v>
      </c>
      <c r="AO1574" t="s">
        <v>721</v>
      </c>
      <c r="AP1574" t="s">
        <v>722</v>
      </c>
      <c r="AQ1574" s="20">
        <v>46234</v>
      </c>
    </row>
    <row r="1575" spans="1:43" x14ac:dyDescent="0.3">
      <c r="A1575" t="s">
        <v>3532</v>
      </c>
      <c r="B1575" t="s">
        <v>3533</v>
      </c>
      <c r="C1575">
        <v>1</v>
      </c>
      <c r="D1575" t="s">
        <v>255</v>
      </c>
      <c r="E1575" t="s">
        <v>716</v>
      </c>
      <c r="F1575" t="s">
        <v>717</v>
      </c>
      <c r="G1575" t="s">
        <v>213</v>
      </c>
      <c r="H1575" t="s">
        <v>214</v>
      </c>
      <c r="I1575" t="s">
        <v>724</v>
      </c>
      <c r="J1575" t="s">
        <v>725</v>
      </c>
      <c r="K1575" t="s">
        <v>726</v>
      </c>
      <c r="L1575" t="s">
        <v>719</v>
      </c>
      <c r="M1575" t="s">
        <v>720</v>
      </c>
      <c r="N1575">
        <v>1</v>
      </c>
      <c r="O1575">
        <v>1</v>
      </c>
      <c r="P1575">
        <v>1</v>
      </c>
      <c r="Q1575">
        <v>1</v>
      </c>
      <c r="R1575">
        <v>1</v>
      </c>
      <c r="S1575">
        <v>1</v>
      </c>
      <c r="T1575">
        <v>0</v>
      </c>
      <c r="U1575">
        <v>0</v>
      </c>
      <c r="V1575">
        <v>0</v>
      </c>
      <c r="W1575" s="1">
        <v>11446814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11446814</v>
      </c>
      <c r="AF1575" s="17">
        <v>45749</v>
      </c>
      <c r="AG1575" s="17">
        <v>47575</v>
      </c>
      <c r="AH1575" s="1">
        <v>11446814</v>
      </c>
      <c r="AI1575" s="16">
        <f t="shared" si="96"/>
        <v>3.6739726027397261</v>
      </c>
      <c r="AJ1575" s="16">
        <f t="shared" si="98"/>
        <v>5.0027397260273974</v>
      </c>
      <c r="AK1575" s="19">
        <v>9.2499999999999999E-2</v>
      </c>
      <c r="AL1575" s="16">
        <f t="shared" si="97"/>
        <v>3.6739726027397261</v>
      </c>
      <c r="AM1575" s="16">
        <f t="shared" si="99"/>
        <v>5.0027397260273974</v>
      </c>
      <c r="AN1575" s="19">
        <v>9.2499999999999999E-2</v>
      </c>
      <c r="AO1575" t="s">
        <v>721</v>
      </c>
      <c r="AP1575" t="s">
        <v>722</v>
      </c>
      <c r="AQ1575" s="20">
        <v>46234</v>
      </c>
    </row>
    <row r="1576" spans="1:43" x14ac:dyDescent="0.3">
      <c r="A1576" t="s">
        <v>3534</v>
      </c>
      <c r="B1576" t="s">
        <v>3535</v>
      </c>
      <c r="C1576">
        <v>1</v>
      </c>
      <c r="D1576" t="s">
        <v>255</v>
      </c>
      <c r="E1576" t="s">
        <v>716</v>
      </c>
      <c r="F1576" t="s">
        <v>717</v>
      </c>
      <c r="G1576" t="s">
        <v>213</v>
      </c>
      <c r="H1576" t="s">
        <v>214</v>
      </c>
      <c r="I1576" t="s">
        <v>724</v>
      </c>
      <c r="J1576" t="s">
        <v>725</v>
      </c>
      <c r="K1576" t="s">
        <v>726</v>
      </c>
      <c r="L1576" t="s">
        <v>719</v>
      </c>
      <c r="M1576" t="s">
        <v>720</v>
      </c>
      <c r="N1576">
        <v>1</v>
      </c>
      <c r="O1576">
        <v>1</v>
      </c>
      <c r="P1576">
        <v>1</v>
      </c>
      <c r="Q1576">
        <v>1</v>
      </c>
      <c r="R1576">
        <v>1</v>
      </c>
      <c r="S1576">
        <v>1</v>
      </c>
      <c r="T1576">
        <v>0</v>
      </c>
      <c r="U1576">
        <v>0</v>
      </c>
      <c r="V1576">
        <v>0</v>
      </c>
      <c r="W1576" s="1">
        <v>4910850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4910850</v>
      </c>
      <c r="AF1576" s="17">
        <v>45751</v>
      </c>
      <c r="AG1576" s="17">
        <v>46847</v>
      </c>
      <c r="AH1576" s="1">
        <v>4910850</v>
      </c>
      <c r="AI1576" s="16">
        <f t="shared" si="96"/>
        <v>1.6794520547945206</v>
      </c>
      <c r="AJ1576" s="16">
        <f t="shared" si="98"/>
        <v>3.0027397260273974</v>
      </c>
      <c r="AK1576" s="19">
        <v>8.7499999999999994E-2</v>
      </c>
      <c r="AL1576" s="16">
        <f t="shared" si="97"/>
        <v>1.6794520547945206</v>
      </c>
      <c r="AM1576" s="16">
        <f t="shared" si="99"/>
        <v>3.0027397260273974</v>
      </c>
      <c r="AN1576" s="19">
        <v>8.7499999999999994E-2</v>
      </c>
      <c r="AO1576" t="s">
        <v>721</v>
      </c>
      <c r="AP1576" t="s">
        <v>722</v>
      </c>
      <c r="AQ1576" s="20">
        <v>46234</v>
      </c>
    </row>
    <row r="1577" spans="1:43" x14ac:dyDescent="0.3">
      <c r="A1577" t="s">
        <v>3536</v>
      </c>
      <c r="B1577" t="s">
        <v>3537</v>
      </c>
      <c r="C1577">
        <v>1</v>
      </c>
      <c r="D1577" t="s">
        <v>255</v>
      </c>
      <c r="E1577" t="s">
        <v>716</v>
      </c>
      <c r="F1577" t="s">
        <v>717</v>
      </c>
      <c r="G1577" t="s">
        <v>203</v>
      </c>
      <c r="H1577" t="s">
        <v>218</v>
      </c>
      <c r="I1577" t="s">
        <v>210</v>
      </c>
      <c r="J1577" t="s">
        <v>718</v>
      </c>
      <c r="K1577" t="s">
        <v>755</v>
      </c>
      <c r="L1577" t="s">
        <v>719</v>
      </c>
      <c r="M1577" t="s">
        <v>720</v>
      </c>
      <c r="N1577">
        <v>1</v>
      </c>
      <c r="O1577">
        <v>1</v>
      </c>
      <c r="P1577">
        <v>1</v>
      </c>
      <c r="Q1577">
        <v>0</v>
      </c>
      <c r="R1577">
        <v>0</v>
      </c>
      <c r="S1577">
        <v>1</v>
      </c>
      <c r="T1577">
        <v>1</v>
      </c>
      <c r="U1577">
        <v>1</v>
      </c>
      <c r="V1577">
        <v>0</v>
      </c>
      <c r="W1577" s="1">
        <v>100000000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100000000</v>
      </c>
      <c r="AF1577" s="17">
        <v>45945</v>
      </c>
      <c r="AG1577" s="17">
        <v>47041</v>
      </c>
      <c r="AH1577" s="1">
        <v>100000000</v>
      </c>
      <c r="AI1577" s="16">
        <f t="shared" si="96"/>
        <v>2.2109589041095892</v>
      </c>
      <c r="AJ1577" s="16">
        <f t="shared" si="98"/>
        <v>3.0027397260273974</v>
      </c>
      <c r="AK1577" s="19">
        <v>8.7499999999999994E-2</v>
      </c>
      <c r="AL1577" s="16">
        <f t="shared" si="97"/>
        <v>2.2109589041095892</v>
      </c>
      <c r="AM1577" s="16">
        <f t="shared" si="99"/>
        <v>3.0027397260273974</v>
      </c>
      <c r="AN1577" s="19">
        <v>8.7499999999999994E-2</v>
      </c>
      <c r="AO1577" t="s">
        <v>721</v>
      </c>
      <c r="AP1577" t="s">
        <v>722</v>
      </c>
      <c r="AQ1577" s="20">
        <v>46234</v>
      </c>
    </row>
    <row r="1578" spans="1:43" x14ac:dyDescent="0.3">
      <c r="A1578" t="s">
        <v>3538</v>
      </c>
      <c r="B1578" t="s">
        <v>3539</v>
      </c>
      <c r="C1578">
        <v>1</v>
      </c>
      <c r="D1578" t="s">
        <v>255</v>
      </c>
      <c r="E1578" t="s">
        <v>716</v>
      </c>
      <c r="F1578" t="s">
        <v>717</v>
      </c>
      <c r="G1578" t="s">
        <v>213</v>
      </c>
      <c r="H1578" t="s">
        <v>214</v>
      </c>
      <c r="I1578" t="s">
        <v>724</v>
      </c>
      <c r="J1578" t="s">
        <v>725</v>
      </c>
      <c r="K1578" t="s">
        <v>726</v>
      </c>
      <c r="L1578" t="s">
        <v>719</v>
      </c>
      <c r="M1578" t="s">
        <v>720</v>
      </c>
      <c r="N1578">
        <v>1</v>
      </c>
      <c r="O1578">
        <v>1</v>
      </c>
      <c r="P1578">
        <v>1</v>
      </c>
      <c r="Q1578">
        <v>1</v>
      </c>
      <c r="R1578">
        <v>1</v>
      </c>
      <c r="S1578">
        <v>1</v>
      </c>
      <c r="T1578">
        <v>0</v>
      </c>
      <c r="U1578">
        <v>0</v>
      </c>
      <c r="V1578">
        <v>0</v>
      </c>
      <c r="W1578" s="1">
        <v>924163.25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924163.25</v>
      </c>
      <c r="AF1578" s="17">
        <v>45749</v>
      </c>
      <c r="AG1578" s="17">
        <v>47575</v>
      </c>
      <c r="AH1578" s="1">
        <v>924163.25</v>
      </c>
      <c r="AI1578" s="16">
        <f t="shared" si="96"/>
        <v>3.6739726027397261</v>
      </c>
      <c r="AJ1578" s="16">
        <f t="shared" si="98"/>
        <v>5.0027397260273974</v>
      </c>
      <c r="AK1578" s="19">
        <v>9.2499999999999999E-2</v>
      </c>
      <c r="AL1578" s="16">
        <f t="shared" si="97"/>
        <v>3.6739726027397261</v>
      </c>
      <c r="AM1578" s="16">
        <f t="shared" si="99"/>
        <v>5.0027397260273974</v>
      </c>
      <c r="AN1578" s="19">
        <v>9.2499999999999999E-2</v>
      </c>
      <c r="AO1578" t="s">
        <v>721</v>
      </c>
      <c r="AP1578" t="s">
        <v>722</v>
      </c>
      <c r="AQ1578" s="20">
        <v>46234</v>
      </c>
    </row>
    <row r="1579" spans="1:43" x14ac:dyDescent="0.3">
      <c r="A1579" t="s">
        <v>3540</v>
      </c>
      <c r="B1579" t="s">
        <v>3541</v>
      </c>
      <c r="C1579">
        <v>1</v>
      </c>
      <c r="D1579" t="s">
        <v>255</v>
      </c>
      <c r="E1579" t="s">
        <v>716</v>
      </c>
      <c r="F1579" t="s">
        <v>717</v>
      </c>
      <c r="G1579" t="s">
        <v>213</v>
      </c>
      <c r="H1579" t="s">
        <v>214</v>
      </c>
      <c r="I1579" t="s">
        <v>724</v>
      </c>
      <c r="J1579" t="s">
        <v>725</v>
      </c>
      <c r="K1579" t="s">
        <v>726</v>
      </c>
      <c r="L1579" t="s">
        <v>719</v>
      </c>
      <c r="M1579" t="s">
        <v>720</v>
      </c>
      <c r="N1579">
        <v>1</v>
      </c>
      <c r="O1579">
        <v>1</v>
      </c>
      <c r="P1579">
        <v>1</v>
      </c>
      <c r="Q1579">
        <v>1</v>
      </c>
      <c r="R1579">
        <v>1</v>
      </c>
      <c r="S1579">
        <v>1</v>
      </c>
      <c r="T1579">
        <v>0</v>
      </c>
      <c r="U1579">
        <v>0</v>
      </c>
      <c r="V1579">
        <v>0</v>
      </c>
      <c r="W1579" s="1">
        <v>1000000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1000000</v>
      </c>
      <c r="AF1579" s="17">
        <v>45945</v>
      </c>
      <c r="AG1579" s="17">
        <v>47041</v>
      </c>
      <c r="AH1579" s="1">
        <v>1000000</v>
      </c>
      <c r="AI1579" s="16">
        <f t="shared" si="96"/>
        <v>2.2109589041095892</v>
      </c>
      <c r="AJ1579" s="16">
        <f t="shared" si="98"/>
        <v>3.0027397260273974</v>
      </c>
      <c r="AK1579" s="19">
        <v>8.7499999999999994E-2</v>
      </c>
      <c r="AL1579" s="16">
        <f t="shared" si="97"/>
        <v>2.2109589041095892</v>
      </c>
      <c r="AM1579" s="16">
        <f t="shared" si="99"/>
        <v>3.0027397260273974</v>
      </c>
      <c r="AN1579" s="19">
        <v>8.7499999999999994E-2</v>
      </c>
      <c r="AO1579" t="s">
        <v>721</v>
      </c>
      <c r="AP1579" t="s">
        <v>722</v>
      </c>
      <c r="AQ1579" s="20">
        <v>46234</v>
      </c>
    </row>
    <row r="1580" spans="1:43" x14ac:dyDescent="0.3">
      <c r="A1580" t="s">
        <v>3542</v>
      </c>
      <c r="B1580" t="s">
        <v>3543</v>
      </c>
      <c r="C1580">
        <v>1</v>
      </c>
      <c r="D1580" t="s">
        <v>255</v>
      </c>
      <c r="E1580" t="s">
        <v>716</v>
      </c>
      <c r="F1580" t="s">
        <v>717</v>
      </c>
      <c r="G1580" t="s">
        <v>213</v>
      </c>
      <c r="H1580" t="s">
        <v>214</v>
      </c>
      <c r="I1580" t="s">
        <v>724</v>
      </c>
      <c r="J1580" t="s">
        <v>725</v>
      </c>
      <c r="K1580" t="s">
        <v>726</v>
      </c>
      <c r="L1580" t="s">
        <v>719</v>
      </c>
      <c r="M1580" t="s">
        <v>720</v>
      </c>
      <c r="N1580">
        <v>1</v>
      </c>
      <c r="O1580">
        <v>1</v>
      </c>
      <c r="P1580">
        <v>1</v>
      </c>
      <c r="Q1580">
        <v>1</v>
      </c>
      <c r="R1580">
        <v>1</v>
      </c>
      <c r="S1580">
        <v>1</v>
      </c>
      <c r="T1580">
        <v>0</v>
      </c>
      <c r="U1580">
        <v>0</v>
      </c>
      <c r="V1580">
        <v>0</v>
      </c>
      <c r="W1580" s="1">
        <v>40000000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40000000</v>
      </c>
      <c r="AF1580" s="17">
        <v>45985</v>
      </c>
      <c r="AG1580" s="17">
        <v>47081</v>
      </c>
      <c r="AH1580" s="1">
        <v>40000000</v>
      </c>
      <c r="AI1580" s="16">
        <f t="shared" si="96"/>
        <v>2.3205479452054796</v>
      </c>
      <c r="AJ1580" s="16">
        <f t="shared" si="98"/>
        <v>3.0027397260273974</v>
      </c>
      <c r="AK1580" s="19">
        <v>8.7499999999999994E-2</v>
      </c>
      <c r="AL1580" s="16">
        <f t="shared" si="97"/>
        <v>2.3205479452054796</v>
      </c>
      <c r="AM1580" s="16">
        <f t="shared" si="99"/>
        <v>3.0027397260273974</v>
      </c>
      <c r="AN1580" s="19">
        <v>8.7499999999999994E-2</v>
      </c>
      <c r="AO1580" t="s">
        <v>721</v>
      </c>
      <c r="AP1580" t="s">
        <v>722</v>
      </c>
      <c r="AQ1580" s="20">
        <v>46234</v>
      </c>
    </row>
    <row r="1581" spans="1:43" x14ac:dyDescent="0.3">
      <c r="A1581" t="s">
        <v>3544</v>
      </c>
      <c r="B1581" t="s">
        <v>3545</v>
      </c>
      <c r="C1581">
        <v>1</v>
      </c>
      <c r="D1581" t="s">
        <v>255</v>
      </c>
      <c r="E1581" t="s">
        <v>716</v>
      </c>
      <c r="F1581" t="s">
        <v>717</v>
      </c>
      <c r="G1581" t="s">
        <v>213</v>
      </c>
      <c r="H1581" t="s">
        <v>214</v>
      </c>
      <c r="I1581" t="s">
        <v>724</v>
      </c>
      <c r="J1581" t="s">
        <v>725</v>
      </c>
      <c r="K1581" t="s">
        <v>726</v>
      </c>
      <c r="L1581" t="s">
        <v>719</v>
      </c>
      <c r="M1581" t="s">
        <v>720</v>
      </c>
      <c r="N1581">
        <v>1</v>
      </c>
      <c r="O1581">
        <v>1</v>
      </c>
      <c r="P1581">
        <v>1</v>
      </c>
      <c r="Q1581">
        <v>1</v>
      </c>
      <c r="R1581">
        <v>1</v>
      </c>
      <c r="S1581">
        <v>1</v>
      </c>
      <c r="T1581">
        <v>0</v>
      </c>
      <c r="U1581">
        <v>0</v>
      </c>
      <c r="V1581">
        <v>0</v>
      </c>
      <c r="W1581" s="1">
        <v>40000000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40000000</v>
      </c>
      <c r="AF1581" s="17">
        <v>45985</v>
      </c>
      <c r="AG1581" s="17">
        <v>47811</v>
      </c>
      <c r="AH1581" s="1">
        <v>40000000</v>
      </c>
      <c r="AI1581" s="16">
        <f t="shared" si="96"/>
        <v>4.3205479452054796</v>
      </c>
      <c r="AJ1581" s="16">
        <f t="shared" si="98"/>
        <v>5.0027397260273974</v>
      </c>
      <c r="AK1581" s="19">
        <v>9.2499999999999999E-2</v>
      </c>
      <c r="AL1581" s="16">
        <f t="shared" si="97"/>
        <v>4.3205479452054796</v>
      </c>
      <c r="AM1581" s="16">
        <f t="shared" si="99"/>
        <v>5.0027397260273974</v>
      </c>
      <c r="AN1581" s="19">
        <v>9.2499999999999999E-2</v>
      </c>
      <c r="AO1581" t="s">
        <v>721</v>
      </c>
      <c r="AP1581" t="s">
        <v>722</v>
      </c>
      <c r="AQ1581" s="20">
        <v>46234</v>
      </c>
    </row>
    <row r="1582" spans="1:43" x14ac:dyDescent="0.3">
      <c r="A1582" t="s">
        <v>3546</v>
      </c>
      <c r="B1582" t="s">
        <v>3547</v>
      </c>
      <c r="C1582">
        <v>1</v>
      </c>
      <c r="D1582" t="s">
        <v>255</v>
      </c>
      <c r="E1582" t="s">
        <v>716</v>
      </c>
      <c r="F1582" t="s">
        <v>717</v>
      </c>
      <c r="G1582" t="s">
        <v>213</v>
      </c>
      <c r="H1582" t="s">
        <v>214</v>
      </c>
      <c r="I1582" t="s">
        <v>724</v>
      </c>
      <c r="J1582" t="s">
        <v>725</v>
      </c>
      <c r="K1582" t="s">
        <v>726</v>
      </c>
      <c r="L1582" t="s">
        <v>719</v>
      </c>
      <c r="M1582" t="s">
        <v>720</v>
      </c>
      <c r="N1582">
        <v>1</v>
      </c>
      <c r="O1582">
        <v>1</v>
      </c>
      <c r="P1582">
        <v>1</v>
      </c>
      <c r="Q1582">
        <v>1</v>
      </c>
      <c r="R1582">
        <v>1</v>
      </c>
      <c r="S1582">
        <v>1</v>
      </c>
      <c r="T1582">
        <v>0</v>
      </c>
      <c r="U1582">
        <v>0</v>
      </c>
      <c r="V1582">
        <v>0</v>
      </c>
      <c r="W1582" s="1">
        <v>256055.24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256055.24</v>
      </c>
      <c r="AF1582" s="17">
        <v>45985</v>
      </c>
      <c r="AG1582" s="17">
        <v>47811</v>
      </c>
      <c r="AH1582" s="1">
        <v>256055.24</v>
      </c>
      <c r="AI1582" s="16">
        <f t="shared" si="96"/>
        <v>4.3205479452054796</v>
      </c>
      <c r="AJ1582" s="16">
        <f t="shared" si="98"/>
        <v>5.0027397260273974</v>
      </c>
      <c r="AK1582" s="19">
        <v>9.2499999999999999E-2</v>
      </c>
      <c r="AL1582" s="16">
        <f t="shared" si="97"/>
        <v>4.3205479452054796</v>
      </c>
      <c r="AM1582" s="16">
        <f t="shared" si="99"/>
        <v>5.0027397260273974</v>
      </c>
      <c r="AN1582" s="19">
        <v>9.2499999999999999E-2</v>
      </c>
      <c r="AO1582" t="s">
        <v>721</v>
      </c>
      <c r="AP1582" t="s">
        <v>722</v>
      </c>
      <c r="AQ1582" s="20">
        <v>46234</v>
      </c>
    </row>
    <row r="1583" spans="1:43" x14ac:dyDescent="0.3">
      <c r="A1583" t="s">
        <v>3548</v>
      </c>
      <c r="B1583" t="s">
        <v>3549</v>
      </c>
      <c r="C1583">
        <v>1</v>
      </c>
      <c r="D1583" t="s">
        <v>255</v>
      </c>
      <c r="E1583" t="s">
        <v>716</v>
      </c>
      <c r="F1583" t="s">
        <v>717</v>
      </c>
      <c r="G1583" t="s">
        <v>213</v>
      </c>
      <c r="H1583" t="s">
        <v>214</v>
      </c>
      <c r="I1583" t="s">
        <v>724</v>
      </c>
      <c r="J1583" t="s">
        <v>725</v>
      </c>
      <c r="K1583" t="s">
        <v>726</v>
      </c>
      <c r="L1583" t="s">
        <v>719</v>
      </c>
      <c r="M1583" t="s">
        <v>720</v>
      </c>
      <c r="N1583">
        <v>1</v>
      </c>
      <c r="O1583">
        <v>1</v>
      </c>
      <c r="P1583">
        <v>1</v>
      </c>
      <c r="Q1583">
        <v>1</v>
      </c>
      <c r="R1583">
        <v>1</v>
      </c>
      <c r="S1583">
        <v>1</v>
      </c>
      <c r="T1583">
        <v>0</v>
      </c>
      <c r="U1583">
        <v>0</v>
      </c>
      <c r="V1583">
        <v>0</v>
      </c>
      <c r="W1583" s="1">
        <v>197328.95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197328.95</v>
      </c>
      <c r="AF1583" s="17">
        <v>45985</v>
      </c>
      <c r="AG1583" s="17">
        <v>47811</v>
      </c>
      <c r="AH1583" s="1">
        <v>197328.95</v>
      </c>
      <c r="AI1583" s="16">
        <f t="shared" si="96"/>
        <v>4.3205479452054796</v>
      </c>
      <c r="AJ1583" s="16">
        <f t="shared" si="98"/>
        <v>5.0027397260273974</v>
      </c>
      <c r="AK1583" s="19">
        <v>9.2499999999999999E-2</v>
      </c>
      <c r="AL1583" s="16">
        <f t="shared" si="97"/>
        <v>4.3205479452054796</v>
      </c>
      <c r="AM1583" s="16">
        <f t="shared" si="99"/>
        <v>5.0027397260273974</v>
      </c>
      <c r="AN1583" s="19">
        <v>9.2499999999999999E-2</v>
      </c>
      <c r="AO1583" t="s">
        <v>721</v>
      </c>
      <c r="AP1583" t="s">
        <v>722</v>
      </c>
      <c r="AQ1583" s="20">
        <v>46234</v>
      </c>
    </row>
    <row r="1584" spans="1:43" x14ac:dyDescent="0.3">
      <c r="A1584" t="s">
        <v>3550</v>
      </c>
      <c r="B1584" t="s">
        <v>3551</v>
      </c>
      <c r="C1584">
        <v>1</v>
      </c>
      <c r="D1584" t="s">
        <v>255</v>
      </c>
      <c r="E1584" t="s">
        <v>716</v>
      </c>
      <c r="F1584" t="s">
        <v>717</v>
      </c>
      <c r="G1584" t="s">
        <v>213</v>
      </c>
      <c r="H1584" t="s">
        <v>214</v>
      </c>
      <c r="I1584" t="s">
        <v>724</v>
      </c>
      <c r="J1584" t="s">
        <v>725</v>
      </c>
      <c r="K1584" t="s">
        <v>726</v>
      </c>
      <c r="L1584" t="s">
        <v>719</v>
      </c>
      <c r="M1584" t="s">
        <v>720</v>
      </c>
      <c r="N1584">
        <v>1</v>
      </c>
      <c r="O1584">
        <v>1</v>
      </c>
      <c r="P1584">
        <v>1</v>
      </c>
      <c r="Q1584">
        <v>1</v>
      </c>
      <c r="R1584">
        <v>1</v>
      </c>
      <c r="S1584">
        <v>1</v>
      </c>
      <c r="T1584">
        <v>0</v>
      </c>
      <c r="U1584">
        <v>0</v>
      </c>
      <c r="V1584">
        <v>0</v>
      </c>
      <c r="W1584" s="1">
        <v>1543557.76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1543557.76</v>
      </c>
      <c r="AF1584" s="17">
        <v>45985</v>
      </c>
      <c r="AG1584" s="17">
        <v>47811</v>
      </c>
      <c r="AH1584" s="1">
        <v>1543557.76</v>
      </c>
      <c r="AI1584" s="16">
        <f t="shared" si="96"/>
        <v>4.3205479452054796</v>
      </c>
      <c r="AJ1584" s="16">
        <f t="shared" si="98"/>
        <v>5.0027397260273974</v>
      </c>
      <c r="AK1584" s="19">
        <v>9.2499999999999999E-2</v>
      </c>
      <c r="AL1584" s="16">
        <f t="shared" si="97"/>
        <v>4.3205479452054796</v>
      </c>
      <c r="AM1584" s="16">
        <f t="shared" si="99"/>
        <v>5.0027397260273974</v>
      </c>
      <c r="AN1584" s="19">
        <v>9.2499999999999999E-2</v>
      </c>
      <c r="AO1584" t="s">
        <v>721</v>
      </c>
      <c r="AP1584" t="s">
        <v>722</v>
      </c>
      <c r="AQ1584" s="20">
        <v>46234</v>
      </c>
    </row>
    <row r="1585" spans="1:43" x14ac:dyDescent="0.3">
      <c r="A1585" t="s">
        <v>3552</v>
      </c>
      <c r="B1585" t="s">
        <v>3553</v>
      </c>
      <c r="C1585">
        <v>1</v>
      </c>
      <c r="D1585" t="s">
        <v>255</v>
      </c>
      <c r="E1585" t="s">
        <v>716</v>
      </c>
      <c r="F1585" t="s">
        <v>717</v>
      </c>
      <c r="G1585" t="s">
        <v>213</v>
      </c>
      <c r="H1585" t="s">
        <v>214</v>
      </c>
      <c r="I1585" t="s">
        <v>724</v>
      </c>
      <c r="J1585" t="s">
        <v>725</v>
      </c>
      <c r="K1585" t="s">
        <v>726</v>
      </c>
      <c r="L1585" t="s">
        <v>719</v>
      </c>
      <c r="M1585" t="s">
        <v>720</v>
      </c>
      <c r="N1585">
        <v>1</v>
      </c>
      <c r="O1585">
        <v>1</v>
      </c>
      <c r="P1585">
        <v>1</v>
      </c>
      <c r="Q1585">
        <v>1</v>
      </c>
      <c r="R1585">
        <v>1</v>
      </c>
      <c r="S1585">
        <v>1</v>
      </c>
      <c r="T1585">
        <v>0</v>
      </c>
      <c r="U1585">
        <v>0</v>
      </c>
      <c r="V1585">
        <v>0</v>
      </c>
      <c r="W1585" s="1">
        <v>311956.13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311956.13</v>
      </c>
      <c r="AF1585" s="17">
        <v>45985</v>
      </c>
      <c r="AG1585" s="17">
        <v>47811</v>
      </c>
      <c r="AH1585" s="1">
        <v>311956.13</v>
      </c>
      <c r="AI1585" s="16">
        <f t="shared" si="96"/>
        <v>4.3205479452054796</v>
      </c>
      <c r="AJ1585" s="16">
        <f t="shared" si="98"/>
        <v>5.0027397260273974</v>
      </c>
      <c r="AK1585" s="19">
        <v>9.2499999999999999E-2</v>
      </c>
      <c r="AL1585" s="16">
        <f t="shared" si="97"/>
        <v>4.3205479452054796</v>
      </c>
      <c r="AM1585" s="16">
        <f t="shared" si="99"/>
        <v>5.0027397260273974</v>
      </c>
      <c r="AN1585" s="19">
        <v>9.2499999999999999E-2</v>
      </c>
      <c r="AO1585" t="s">
        <v>721</v>
      </c>
      <c r="AP1585" t="s">
        <v>722</v>
      </c>
      <c r="AQ1585" s="20">
        <v>46234</v>
      </c>
    </row>
    <row r="1586" spans="1:43" x14ac:dyDescent="0.3">
      <c r="A1586" t="s">
        <v>3554</v>
      </c>
      <c r="B1586" t="s">
        <v>3555</v>
      </c>
      <c r="C1586">
        <v>1</v>
      </c>
      <c r="D1586" t="s">
        <v>255</v>
      </c>
      <c r="E1586" t="s">
        <v>716</v>
      </c>
      <c r="F1586" t="s">
        <v>717</v>
      </c>
      <c r="G1586" t="s">
        <v>213</v>
      </c>
      <c r="H1586" t="s">
        <v>214</v>
      </c>
      <c r="I1586" t="s">
        <v>724</v>
      </c>
      <c r="J1586" t="s">
        <v>725</v>
      </c>
      <c r="K1586" t="s">
        <v>726</v>
      </c>
      <c r="L1586" t="s">
        <v>719</v>
      </c>
      <c r="M1586" t="s">
        <v>720</v>
      </c>
      <c r="N1586">
        <v>1</v>
      </c>
      <c r="O1586">
        <v>1</v>
      </c>
      <c r="P1586">
        <v>1</v>
      </c>
      <c r="Q1586">
        <v>1</v>
      </c>
      <c r="R1586">
        <v>1</v>
      </c>
      <c r="S1586">
        <v>1</v>
      </c>
      <c r="T1586">
        <v>0</v>
      </c>
      <c r="U1586">
        <v>0</v>
      </c>
      <c r="V1586">
        <v>0</v>
      </c>
      <c r="W1586" s="1">
        <v>752809.92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752809.92</v>
      </c>
      <c r="AF1586" s="17">
        <v>45985</v>
      </c>
      <c r="AG1586" s="17">
        <v>47811</v>
      </c>
      <c r="AH1586" s="1">
        <v>752809.92</v>
      </c>
      <c r="AI1586" s="16">
        <f t="shared" si="96"/>
        <v>4.3205479452054796</v>
      </c>
      <c r="AJ1586" s="16">
        <f t="shared" si="98"/>
        <v>5.0027397260273974</v>
      </c>
      <c r="AK1586" s="19">
        <v>9.2499999999999999E-2</v>
      </c>
      <c r="AL1586" s="16">
        <f t="shared" si="97"/>
        <v>4.3205479452054796</v>
      </c>
      <c r="AM1586" s="16">
        <f t="shared" si="99"/>
        <v>5.0027397260273974</v>
      </c>
      <c r="AN1586" s="19">
        <v>9.2499999999999999E-2</v>
      </c>
      <c r="AO1586" t="s">
        <v>721</v>
      </c>
      <c r="AP1586" t="s">
        <v>722</v>
      </c>
      <c r="AQ1586" s="20">
        <v>46234</v>
      </c>
    </row>
    <row r="1587" spans="1:43" x14ac:dyDescent="0.3">
      <c r="A1587" t="s">
        <v>3556</v>
      </c>
      <c r="B1587" t="s">
        <v>3557</v>
      </c>
      <c r="C1587">
        <v>1</v>
      </c>
      <c r="D1587" t="s">
        <v>255</v>
      </c>
      <c r="E1587" t="s">
        <v>716</v>
      </c>
      <c r="F1587" t="s">
        <v>717</v>
      </c>
      <c r="G1587" t="s">
        <v>213</v>
      </c>
      <c r="H1587" t="s">
        <v>214</v>
      </c>
      <c r="I1587" t="s">
        <v>724</v>
      </c>
      <c r="J1587" t="s">
        <v>725</v>
      </c>
      <c r="K1587" t="s">
        <v>726</v>
      </c>
      <c r="L1587" t="s">
        <v>719</v>
      </c>
      <c r="M1587" t="s">
        <v>720</v>
      </c>
      <c r="N1587">
        <v>1</v>
      </c>
      <c r="O1587">
        <v>1</v>
      </c>
      <c r="P1587">
        <v>1</v>
      </c>
      <c r="Q1587">
        <v>1</v>
      </c>
      <c r="R1587">
        <v>1</v>
      </c>
      <c r="S1587">
        <v>1</v>
      </c>
      <c r="T1587">
        <v>0</v>
      </c>
      <c r="U1587">
        <v>0</v>
      </c>
      <c r="V1587">
        <v>0</v>
      </c>
      <c r="W1587" s="1">
        <v>872890.95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872890.95</v>
      </c>
      <c r="AF1587" s="17">
        <v>45985</v>
      </c>
      <c r="AG1587" s="17">
        <v>48542</v>
      </c>
      <c r="AH1587" s="1">
        <v>872890.95</v>
      </c>
      <c r="AI1587" s="16">
        <f t="shared" si="96"/>
        <v>6.3232876712328769</v>
      </c>
      <c r="AJ1587" s="16">
        <f t="shared" si="98"/>
        <v>7.0054794520547947</v>
      </c>
      <c r="AK1587" s="19">
        <v>9.5000000000000001E-2</v>
      </c>
      <c r="AL1587" s="16">
        <f t="shared" si="97"/>
        <v>6.3232876712328769</v>
      </c>
      <c r="AM1587" s="16">
        <f t="shared" si="99"/>
        <v>7.0054794520547947</v>
      </c>
      <c r="AN1587" s="19">
        <v>9.5000000000000001E-2</v>
      </c>
      <c r="AO1587" t="s">
        <v>721</v>
      </c>
      <c r="AP1587" t="s">
        <v>722</v>
      </c>
      <c r="AQ1587" s="20">
        <v>46234</v>
      </c>
    </row>
    <row r="1588" spans="1:43" x14ac:dyDescent="0.3">
      <c r="A1588" t="s">
        <v>3558</v>
      </c>
      <c r="B1588" t="s">
        <v>3559</v>
      </c>
      <c r="C1588">
        <v>1</v>
      </c>
      <c r="D1588" t="s">
        <v>255</v>
      </c>
      <c r="E1588" t="s">
        <v>716</v>
      </c>
      <c r="F1588" t="s">
        <v>717</v>
      </c>
      <c r="G1588" t="s">
        <v>213</v>
      </c>
      <c r="H1588" t="s">
        <v>214</v>
      </c>
      <c r="I1588" t="s">
        <v>724</v>
      </c>
      <c r="J1588" t="s">
        <v>725</v>
      </c>
      <c r="K1588" t="s">
        <v>726</v>
      </c>
      <c r="L1588" t="s">
        <v>719</v>
      </c>
      <c r="M1588" t="s">
        <v>720</v>
      </c>
      <c r="N1588">
        <v>1</v>
      </c>
      <c r="O1588">
        <v>1</v>
      </c>
      <c r="P1588">
        <v>1</v>
      </c>
      <c r="Q1588">
        <v>1</v>
      </c>
      <c r="R1588">
        <v>1</v>
      </c>
      <c r="S1588">
        <v>1</v>
      </c>
      <c r="T1588">
        <v>0</v>
      </c>
      <c r="U1588">
        <v>0</v>
      </c>
      <c r="V1588">
        <v>0</v>
      </c>
      <c r="W1588" s="1">
        <v>610074.27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610074.27</v>
      </c>
      <c r="AF1588" s="17">
        <v>45985</v>
      </c>
      <c r="AG1588" s="17">
        <v>47811</v>
      </c>
      <c r="AH1588" s="1">
        <v>610074.27</v>
      </c>
      <c r="AI1588" s="16">
        <f t="shared" si="96"/>
        <v>4.3205479452054796</v>
      </c>
      <c r="AJ1588" s="16">
        <f t="shared" si="98"/>
        <v>5.0027397260273974</v>
      </c>
      <c r="AK1588" s="19">
        <v>9.2499999999999999E-2</v>
      </c>
      <c r="AL1588" s="16">
        <f t="shared" si="97"/>
        <v>4.3205479452054796</v>
      </c>
      <c r="AM1588" s="16">
        <f t="shared" si="99"/>
        <v>5.0027397260273974</v>
      </c>
      <c r="AN1588" s="19">
        <v>9.2499999999999999E-2</v>
      </c>
      <c r="AO1588" t="s">
        <v>721</v>
      </c>
      <c r="AP1588" t="s">
        <v>722</v>
      </c>
      <c r="AQ1588" s="20">
        <v>46234</v>
      </c>
    </row>
    <row r="1589" spans="1:43" x14ac:dyDescent="0.3">
      <c r="A1589" t="s">
        <v>3560</v>
      </c>
      <c r="B1589" t="s">
        <v>3561</v>
      </c>
      <c r="C1589">
        <v>1</v>
      </c>
      <c r="D1589" t="s">
        <v>255</v>
      </c>
      <c r="E1589" t="s">
        <v>716</v>
      </c>
      <c r="F1589" t="s">
        <v>717</v>
      </c>
      <c r="G1589" t="s">
        <v>213</v>
      </c>
      <c r="H1589" t="s">
        <v>214</v>
      </c>
      <c r="I1589" t="s">
        <v>724</v>
      </c>
      <c r="J1589" t="s">
        <v>725</v>
      </c>
      <c r="K1589" t="s">
        <v>726</v>
      </c>
      <c r="L1589" t="s">
        <v>719</v>
      </c>
      <c r="M1589" t="s">
        <v>720</v>
      </c>
      <c r="N1589">
        <v>1</v>
      </c>
      <c r="O1589">
        <v>1</v>
      </c>
      <c r="P1589">
        <v>1</v>
      </c>
      <c r="Q1589">
        <v>1</v>
      </c>
      <c r="R1589">
        <v>1</v>
      </c>
      <c r="S1589">
        <v>1</v>
      </c>
      <c r="T1589">
        <v>0</v>
      </c>
      <c r="U1589">
        <v>0</v>
      </c>
      <c r="V1589">
        <v>0</v>
      </c>
      <c r="W1589" s="1">
        <v>454000.15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454000.15</v>
      </c>
      <c r="AF1589" s="17">
        <v>45985</v>
      </c>
      <c r="AG1589" s="17">
        <v>47811</v>
      </c>
      <c r="AH1589" s="1">
        <v>454000.15</v>
      </c>
      <c r="AI1589" s="16">
        <f t="shared" si="96"/>
        <v>4.3205479452054796</v>
      </c>
      <c r="AJ1589" s="16">
        <f t="shared" si="98"/>
        <v>5.0027397260273974</v>
      </c>
      <c r="AK1589" s="19">
        <v>9.2499999999999999E-2</v>
      </c>
      <c r="AL1589" s="16">
        <f t="shared" si="97"/>
        <v>4.3205479452054796</v>
      </c>
      <c r="AM1589" s="16">
        <f t="shared" si="99"/>
        <v>5.0027397260273974</v>
      </c>
      <c r="AN1589" s="19">
        <v>9.2499999999999999E-2</v>
      </c>
      <c r="AO1589" t="s">
        <v>721</v>
      </c>
      <c r="AP1589" t="s">
        <v>722</v>
      </c>
      <c r="AQ1589" s="20">
        <v>46234</v>
      </c>
    </row>
    <row r="1590" spans="1:43" x14ac:dyDescent="0.3">
      <c r="A1590" t="s">
        <v>3562</v>
      </c>
      <c r="B1590" t="s">
        <v>3563</v>
      </c>
      <c r="C1590">
        <v>1</v>
      </c>
      <c r="D1590" t="s">
        <v>255</v>
      </c>
      <c r="E1590" t="s">
        <v>716</v>
      </c>
      <c r="F1590" t="s">
        <v>717</v>
      </c>
      <c r="G1590" t="s">
        <v>213</v>
      </c>
      <c r="H1590" t="s">
        <v>214</v>
      </c>
      <c r="I1590" t="s">
        <v>724</v>
      </c>
      <c r="J1590" t="s">
        <v>725</v>
      </c>
      <c r="K1590" t="s">
        <v>726</v>
      </c>
      <c r="L1590" t="s">
        <v>719</v>
      </c>
      <c r="M1590" t="s">
        <v>720</v>
      </c>
      <c r="N1590">
        <v>1</v>
      </c>
      <c r="O1590">
        <v>1</v>
      </c>
      <c r="P1590">
        <v>1</v>
      </c>
      <c r="Q1590">
        <v>1</v>
      </c>
      <c r="R1590">
        <v>1</v>
      </c>
      <c r="S1590">
        <v>1</v>
      </c>
      <c r="T1590">
        <v>0</v>
      </c>
      <c r="U1590">
        <v>0</v>
      </c>
      <c r="V1590">
        <v>0</v>
      </c>
      <c r="W1590" s="1">
        <v>235444.2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235444.2</v>
      </c>
      <c r="AF1590" s="17">
        <v>45985</v>
      </c>
      <c r="AG1590" s="17">
        <v>47811</v>
      </c>
      <c r="AH1590" s="1">
        <v>235444.2</v>
      </c>
      <c r="AI1590" s="16">
        <f t="shared" si="96"/>
        <v>4.3205479452054796</v>
      </c>
      <c r="AJ1590" s="16">
        <f t="shared" si="98"/>
        <v>5.0027397260273974</v>
      </c>
      <c r="AK1590" s="19">
        <v>9.2499999999999999E-2</v>
      </c>
      <c r="AL1590" s="16">
        <f t="shared" si="97"/>
        <v>4.3205479452054796</v>
      </c>
      <c r="AM1590" s="16">
        <f t="shared" si="99"/>
        <v>5.0027397260273974</v>
      </c>
      <c r="AN1590" s="19">
        <v>9.2499999999999999E-2</v>
      </c>
      <c r="AO1590" t="s">
        <v>721</v>
      </c>
      <c r="AP1590" t="s">
        <v>722</v>
      </c>
      <c r="AQ1590" s="20">
        <v>46234</v>
      </c>
    </row>
    <row r="1591" spans="1:43" x14ac:dyDescent="0.3">
      <c r="A1591" t="s">
        <v>3564</v>
      </c>
      <c r="B1591" t="s">
        <v>3565</v>
      </c>
      <c r="C1591">
        <v>1</v>
      </c>
      <c r="D1591" t="s">
        <v>255</v>
      </c>
      <c r="E1591" t="s">
        <v>716</v>
      </c>
      <c r="F1591" t="s">
        <v>717</v>
      </c>
      <c r="G1591" t="s">
        <v>213</v>
      </c>
      <c r="H1591" t="s">
        <v>214</v>
      </c>
      <c r="I1591" t="s">
        <v>724</v>
      </c>
      <c r="J1591" t="s">
        <v>725</v>
      </c>
      <c r="K1591" t="s">
        <v>726</v>
      </c>
      <c r="L1591" t="s">
        <v>719</v>
      </c>
      <c r="M1591" t="s">
        <v>720</v>
      </c>
      <c r="N1591">
        <v>1</v>
      </c>
      <c r="O1591">
        <v>1</v>
      </c>
      <c r="P1591">
        <v>1</v>
      </c>
      <c r="Q1591">
        <v>1</v>
      </c>
      <c r="R1591">
        <v>1</v>
      </c>
      <c r="S1591">
        <v>1</v>
      </c>
      <c r="T1591">
        <v>0</v>
      </c>
      <c r="U1591">
        <v>0</v>
      </c>
      <c r="V1591">
        <v>0</v>
      </c>
      <c r="W1591" s="1">
        <v>1286498.24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1286498.24</v>
      </c>
      <c r="AF1591" s="17">
        <v>45985</v>
      </c>
      <c r="AG1591" s="17">
        <v>47811</v>
      </c>
      <c r="AH1591" s="1">
        <v>1286498.24</v>
      </c>
      <c r="AI1591" s="16">
        <f t="shared" si="96"/>
        <v>4.3205479452054796</v>
      </c>
      <c r="AJ1591" s="16">
        <f t="shared" si="98"/>
        <v>5.0027397260273974</v>
      </c>
      <c r="AK1591" s="19">
        <v>9.2499999999999999E-2</v>
      </c>
      <c r="AL1591" s="16">
        <f t="shared" si="97"/>
        <v>4.3205479452054796</v>
      </c>
      <c r="AM1591" s="16">
        <f t="shared" si="99"/>
        <v>5.0027397260273974</v>
      </c>
      <c r="AN1591" s="19">
        <v>9.2499999999999999E-2</v>
      </c>
      <c r="AO1591" t="s">
        <v>721</v>
      </c>
      <c r="AP1591" t="s">
        <v>722</v>
      </c>
      <c r="AQ1591" s="20">
        <v>46234</v>
      </c>
    </row>
    <row r="1592" spans="1:43" x14ac:dyDescent="0.3">
      <c r="A1592" t="s">
        <v>3566</v>
      </c>
      <c r="B1592" t="s">
        <v>3567</v>
      </c>
      <c r="C1592">
        <v>1</v>
      </c>
      <c r="D1592" t="s">
        <v>255</v>
      </c>
      <c r="E1592" t="s">
        <v>716</v>
      </c>
      <c r="F1592" t="s">
        <v>717</v>
      </c>
      <c r="G1592" t="s">
        <v>220</v>
      </c>
      <c r="H1592" t="s">
        <v>218</v>
      </c>
      <c r="I1592" t="s">
        <v>210</v>
      </c>
      <c r="J1592" t="s">
        <v>718</v>
      </c>
      <c r="K1592" t="s">
        <v>3568</v>
      </c>
      <c r="L1592" t="s">
        <v>719</v>
      </c>
      <c r="M1592" t="s">
        <v>720</v>
      </c>
      <c r="N1592">
        <v>1</v>
      </c>
      <c r="O1592">
        <v>1</v>
      </c>
      <c r="P1592">
        <v>1</v>
      </c>
      <c r="Q1592">
        <v>0</v>
      </c>
      <c r="R1592">
        <v>0</v>
      </c>
      <c r="S1592">
        <v>1</v>
      </c>
      <c r="T1592">
        <v>1</v>
      </c>
      <c r="U1592">
        <v>1</v>
      </c>
      <c r="V1592">
        <v>0</v>
      </c>
      <c r="W1592" s="1">
        <v>217978.35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217978.35</v>
      </c>
      <c r="AF1592" s="17">
        <v>45985</v>
      </c>
      <c r="AG1592" s="17">
        <v>47811</v>
      </c>
      <c r="AH1592" s="1">
        <v>217978.35</v>
      </c>
      <c r="AI1592" s="16">
        <f t="shared" si="96"/>
        <v>4.3205479452054796</v>
      </c>
      <c r="AJ1592" s="16">
        <f t="shared" si="98"/>
        <v>5.0027397260273974</v>
      </c>
      <c r="AK1592" s="19">
        <v>9.2499999999999999E-2</v>
      </c>
      <c r="AL1592" s="16">
        <f t="shared" si="97"/>
        <v>4.3205479452054796</v>
      </c>
      <c r="AM1592" s="16">
        <f t="shared" si="99"/>
        <v>5.0027397260273974</v>
      </c>
      <c r="AN1592" s="19">
        <v>9.2499999999999999E-2</v>
      </c>
      <c r="AO1592" t="s">
        <v>721</v>
      </c>
      <c r="AP1592" t="s">
        <v>722</v>
      </c>
      <c r="AQ1592" s="20">
        <v>46234</v>
      </c>
    </row>
    <row r="1593" spans="1:43" x14ac:dyDescent="0.3">
      <c r="A1593" t="s">
        <v>3569</v>
      </c>
      <c r="B1593" t="s">
        <v>3570</v>
      </c>
      <c r="C1593">
        <v>1</v>
      </c>
      <c r="D1593" t="s">
        <v>255</v>
      </c>
      <c r="E1593" t="s">
        <v>716</v>
      </c>
      <c r="F1593" t="s">
        <v>717</v>
      </c>
      <c r="G1593" t="s">
        <v>220</v>
      </c>
      <c r="H1593" t="s">
        <v>218</v>
      </c>
      <c r="I1593" t="s">
        <v>210</v>
      </c>
      <c r="J1593" t="s">
        <v>718</v>
      </c>
      <c r="K1593" t="s">
        <v>2400</v>
      </c>
      <c r="L1593" t="s">
        <v>719</v>
      </c>
      <c r="M1593" t="s">
        <v>720</v>
      </c>
      <c r="N1593">
        <v>1</v>
      </c>
      <c r="O1593">
        <v>1</v>
      </c>
      <c r="P1593">
        <v>1</v>
      </c>
      <c r="Q1593">
        <v>0</v>
      </c>
      <c r="R1593">
        <v>0</v>
      </c>
      <c r="S1593">
        <v>1</v>
      </c>
      <c r="T1593">
        <v>1</v>
      </c>
      <c r="U1593">
        <v>1</v>
      </c>
      <c r="V1593">
        <v>0</v>
      </c>
      <c r="W1593" s="1">
        <v>1120698.47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0</v>
      </c>
      <c r="AE1593" s="1">
        <v>1120698.47</v>
      </c>
      <c r="AF1593" s="17">
        <v>45985</v>
      </c>
      <c r="AG1593" s="17">
        <v>47811</v>
      </c>
      <c r="AH1593" s="1">
        <v>1120698.47</v>
      </c>
      <c r="AI1593" s="16">
        <f t="shared" si="96"/>
        <v>4.3205479452054796</v>
      </c>
      <c r="AJ1593" s="16">
        <f t="shared" si="98"/>
        <v>5.0027397260273974</v>
      </c>
      <c r="AK1593" s="19">
        <v>9.2499999999999999E-2</v>
      </c>
      <c r="AL1593" s="16">
        <f t="shared" si="97"/>
        <v>4.3205479452054796</v>
      </c>
      <c r="AM1593" s="16">
        <f t="shared" si="99"/>
        <v>5.0027397260273974</v>
      </c>
      <c r="AN1593" s="19">
        <v>9.2499999999999999E-2</v>
      </c>
      <c r="AO1593" t="s">
        <v>721</v>
      </c>
      <c r="AP1593" t="s">
        <v>722</v>
      </c>
      <c r="AQ1593" s="20">
        <v>46234</v>
      </c>
    </row>
    <row r="1594" spans="1:43" x14ac:dyDescent="0.3">
      <c r="A1594" t="s">
        <v>3571</v>
      </c>
      <c r="B1594" t="s">
        <v>3572</v>
      </c>
      <c r="C1594">
        <v>1</v>
      </c>
      <c r="D1594" t="s">
        <v>255</v>
      </c>
      <c r="E1594" t="s">
        <v>716</v>
      </c>
      <c r="F1594" t="s">
        <v>717</v>
      </c>
      <c r="G1594" t="s">
        <v>220</v>
      </c>
      <c r="H1594" t="s">
        <v>218</v>
      </c>
      <c r="I1594" t="s">
        <v>210</v>
      </c>
      <c r="J1594" t="s">
        <v>718</v>
      </c>
      <c r="K1594" t="s">
        <v>2400</v>
      </c>
      <c r="L1594" t="s">
        <v>719</v>
      </c>
      <c r="M1594" t="s">
        <v>720</v>
      </c>
      <c r="N1594">
        <v>1</v>
      </c>
      <c r="O1594">
        <v>1</v>
      </c>
      <c r="P1594">
        <v>1</v>
      </c>
      <c r="Q1594">
        <v>0</v>
      </c>
      <c r="R1594">
        <v>0</v>
      </c>
      <c r="S1594">
        <v>1</v>
      </c>
      <c r="T1594">
        <v>1</v>
      </c>
      <c r="U1594">
        <v>1</v>
      </c>
      <c r="V1594">
        <v>0</v>
      </c>
      <c r="W1594" s="1">
        <v>1339546.77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  <c r="AC1594" s="1">
        <v>0</v>
      </c>
      <c r="AD1594" s="1">
        <v>0</v>
      </c>
      <c r="AE1594" s="1">
        <v>1339546.77</v>
      </c>
      <c r="AF1594" s="17">
        <v>45985</v>
      </c>
      <c r="AG1594" s="17">
        <v>48542</v>
      </c>
      <c r="AH1594" s="1">
        <v>1339546.77</v>
      </c>
      <c r="AI1594" s="16">
        <f t="shared" si="96"/>
        <v>6.3232876712328769</v>
      </c>
      <c r="AJ1594" s="16">
        <f t="shared" si="98"/>
        <v>7.0054794520547947</v>
      </c>
      <c r="AK1594" s="19">
        <v>9.5000000000000001E-2</v>
      </c>
      <c r="AL1594" s="16">
        <f t="shared" si="97"/>
        <v>6.3232876712328769</v>
      </c>
      <c r="AM1594" s="16">
        <f t="shared" si="99"/>
        <v>7.0054794520547947</v>
      </c>
      <c r="AN1594" s="19">
        <v>9.5000000000000001E-2</v>
      </c>
      <c r="AO1594" t="s">
        <v>721</v>
      </c>
      <c r="AP1594" t="s">
        <v>722</v>
      </c>
      <c r="AQ1594" s="20">
        <v>46234</v>
      </c>
    </row>
    <row r="1595" spans="1:43" x14ac:dyDescent="0.3">
      <c r="A1595" t="s">
        <v>3573</v>
      </c>
      <c r="B1595" t="s">
        <v>3574</v>
      </c>
      <c r="C1595">
        <v>1</v>
      </c>
      <c r="D1595" t="s">
        <v>255</v>
      </c>
      <c r="E1595" t="s">
        <v>716</v>
      </c>
      <c r="F1595" t="s">
        <v>717</v>
      </c>
      <c r="G1595" t="s">
        <v>220</v>
      </c>
      <c r="H1595" t="s">
        <v>218</v>
      </c>
      <c r="I1595" t="s">
        <v>210</v>
      </c>
      <c r="J1595" t="s">
        <v>718</v>
      </c>
      <c r="K1595" t="s">
        <v>3575</v>
      </c>
      <c r="L1595" t="s">
        <v>719</v>
      </c>
      <c r="M1595" t="s">
        <v>720</v>
      </c>
      <c r="N1595">
        <v>1</v>
      </c>
      <c r="O1595">
        <v>1</v>
      </c>
      <c r="P1595">
        <v>1</v>
      </c>
      <c r="Q1595">
        <v>0</v>
      </c>
      <c r="R1595">
        <v>0</v>
      </c>
      <c r="S1595">
        <v>1</v>
      </c>
      <c r="T1595">
        <v>1</v>
      </c>
      <c r="U1595">
        <v>1</v>
      </c>
      <c r="V1595">
        <v>0</v>
      </c>
      <c r="W1595" s="1">
        <v>100099.74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100099.74</v>
      </c>
      <c r="AF1595" s="17">
        <v>45985</v>
      </c>
      <c r="AG1595" s="17">
        <v>47811</v>
      </c>
      <c r="AH1595" s="1">
        <v>100099.74</v>
      </c>
      <c r="AI1595" s="16">
        <f t="shared" si="96"/>
        <v>4.3205479452054796</v>
      </c>
      <c r="AJ1595" s="16">
        <f t="shared" si="98"/>
        <v>5.0027397260273974</v>
      </c>
      <c r="AK1595" s="19">
        <v>9.2499999999999999E-2</v>
      </c>
      <c r="AL1595" s="16">
        <f t="shared" si="97"/>
        <v>4.3205479452054796</v>
      </c>
      <c r="AM1595" s="16">
        <f t="shared" si="99"/>
        <v>5.0027397260273974</v>
      </c>
      <c r="AN1595" s="19">
        <v>9.2499999999999999E-2</v>
      </c>
      <c r="AO1595" t="s">
        <v>721</v>
      </c>
      <c r="AP1595" t="s">
        <v>722</v>
      </c>
      <c r="AQ1595" s="20">
        <v>46234</v>
      </c>
    </row>
    <row r="1596" spans="1:43" x14ac:dyDescent="0.3">
      <c r="A1596" t="s">
        <v>3576</v>
      </c>
      <c r="B1596" t="s">
        <v>3577</v>
      </c>
      <c r="C1596">
        <v>1</v>
      </c>
      <c r="D1596" t="s">
        <v>255</v>
      </c>
      <c r="E1596" t="s">
        <v>716</v>
      </c>
      <c r="F1596" t="s">
        <v>717</v>
      </c>
      <c r="G1596" t="s">
        <v>220</v>
      </c>
      <c r="H1596" t="s">
        <v>218</v>
      </c>
      <c r="I1596" t="s">
        <v>210</v>
      </c>
      <c r="J1596" t="s">
        <v>718</v>
      </c>
      <c r="K1596" t="s">
        <v>2328</v>
      </c>
      <c r="L1596" t="s">
        <v>719</v>
      </c>
      <c r="M1596" t="s">
        <v>720</v>
      </c>
      <c r="N1596">
        <v>1</v>
      </c>
      <c r="O1596">
        <v>1</v>
      </c>
      <c r="P1596">
        <v>1</v>
      </c>
      <c r="Q1596">
        <v>0</v>
      </c>
      <c r="R1596">
        <v>0</v>
      </c>
      <c r="S1596">
        <v>1</v>
      </c>
      <c r="T1596">
        <v>1</v>
      </c>
      <c r="U1596">
        <v>1</v>
      </c>
      <c r="V1596">
        <v>0</v>
      </c>
      <c r="W1596" s="1">
        <v>3692853.7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3692853.7</v>
      </c>
      <c r="AF1596" s="17">
        <v>45985</v>
      </c>
      <c r="AG1596" s="17">
        <v>47811</v>
      </c>
      <c r="AH1596" s="1">
        <v>3692853.7</v>
      </c>
      <c r="AI1596" s="16">
        <f t="shared" si="96"/>
        <v>4.3205479452054796</v>
      </c>
      <c r="AJ1596" s="16">
        <f t="shared" si="98"/>
        <v>5.0027397260273974</v>
      </c>
      <c r="AK1596" s="19">
        <v>9.2499999999999999E-2</v>
      </c>
      <c r="AL1596" s="16">
        <f t="shared" si="97"/>
        <v>4.3205479452054796</v>
      </c>
      <c r="AM1596" s="16">
        <f t="shared" si="99"/>
        <v>5.0027397260273974</v>
      </c>
      <c r="AN1596" s="19">
        <v>9.2499999999999999E-2</v>
      </c>
      <c r="AO1596" t="s">
        <v>721</v>
      </c>
      <c r="AP1596" t="s">
        <v>722</v>
      </c>
      <c r="AQ1596" s="20">
        <v>46234</v>
      </c>
    </row>
    <row r="1597" spans="1:43" x14ac:dyDescent="0.3">
      <c r="A1597" t="s">
        <v>3578</v>
      </c>
      <c r="B1597" t="s">
        <v>3579</v>
      </c>
      <c r="C1597">
        <v>1</v>
      </c>
      <c r="D1597" t="s">
        <v>255</v>
      </c>
      <c r="E1597" t="s">
        <v>716</v>
      </c>
      <c r="F1597" t="s">
        <v>717</v>
      </c>
      <c r="G1597" t="s">
        <v>220</v>
      </c>
      <c r="H1597" t="s">
        <v>218</v>
      </c>
      <c r="I1597" t="s">
        <v>210</v>
      </c>
      <c r="J1597" t="s">
        <v>718</v>
      </c>
      <c r="K1597" t="s">
        <v>3580</v>
      </c>
      <c r="L1597" t="s">
        <v>719</v>
      </c>
      <c r="M1597" t="s">
        <v>720</v>
      </c>
      <c r="N1597">
        <v>1</v>
      </c>
      <c r="O1597">
        <v>1</v>
      </c>
      <c r="P1597">
        <v>1</v>
      </c>
      <c r="Q1597">
        <v>0</v>
      </c>
      <c r="R1597">
        <v>0</v>
      </c>
      <c r="S1597">
        <v>1</v>
      </c>
      <c r="T1597">
        <v>1</v>
      </c>
      <c r="U1597">
        <v>1</v>
      </c>
      <c r="V1597">
        <v>0</v>
      </c>
      <c r="W1597" s="1">
        <v>511972.76</v>
      </c>
      <c r="X1597" s="1">
        <v>0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0</v>
      </c>
      <c r="AE1597" s="1">
        <v>511972.76</v>
      </c>
      <c r="AF1597" s="17">
        <v>45985</v>
      </c>
      <c r="AG1597" s="17">
        <v>47811</v>
      </c>
      <c r="AH1597" s="1">
        <v>511972.76</v>
      </c>
      <c r="AI1597" s="16">
        <f t="shared" si="96"/>
        <v>4.3205479452054796</v>
      </c>
      <c r="AJ1597" s="16">
        <f t="shared" si="98"/>
        <v>5.0027397260273974</v>
      </c>
      <c r="AK1597" s="19">
        <v>9.2499999999999999E-2</v>
      </c>
      <c r="AL1597" s="16">
        <f t="shared" si="97"/>
        <v>4.3205479452054796</v>
      </c>
      <c r="AM1597" s="16">
        <f t="shared" si="99"/>
        <v>5.0027397260273974</v>
      </c>
      <c r="AN1597" s="19">
        <v>9.2499999999999999E-2</v>
      </c>
      <c r="AO1597" t="s">
        <v>721</v>
      </c>
      <c r="AP1597" t="s">
        <v>722</v>
      </c>
      <c r="AQ1597" s="20">
        <v>46234</v>
      </c>
    </row>
    <row r="1598" spans="1:43" x14ac:dyDescent="0.3">
      <c r="A1598" t="s">
        <v>3581</v>
      </c>
      <c r="B1598" t="s">
        <v>3582</v>
      </c>
      <c r="C1598">
        <v>1</v>
      </c>
      <c r="D1598" t="s">
        <v>255</v>
      </c>
      <c r="E1598" t="s">
        <v>716</v>
      </c>
      <c r="F1598" t="s">
        <v>717</v>
      </c>
      <c r="G1598" t="s">
        <v>220</v>
      </c>
      <c r="H1598" t="s">
        <v>218</v>
      </c>
      <c r="I1598" t="s">
        <v>210</v>
      </c>
      <c r="J1598" t="s">
        <v>718</v>
      </c>
      <c r="K1598" t="s">
        <v>3583</v>
      </c>
      <c r="L1598" t="s">
        <v>719</v>
      </c>
      <c r="M1598" t="s">
        <v>720</v>
      </c>
      <c r="N1598">
        <v>1</v>
      </c>
      <c r="O1598">
        <v>1</v>
      </c>
      <c r="P1598">
        <v>1</v>
      </c>
      <c r="Q1598">
        <v>0</v>
      </c>
      <c r="R1598">
        <v>0</v>
      </c>
      <c r="S1598">
        <v>1</v>
      </c>
      <c r="T1598">
        <v>1</v>
      </c>
      <c r="U1598">
        <v>1</v>
      </c>
      <c r="V1598">
        <v>0</v>
      </c>
      <c r="W1598" s="1">
        <v>349194.89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0</v>
      </c>
      <c r="AE1598" s="1">
        <v>349194.89</v>
      </c>
      <c r="AF1598" s="17">
        <v>45985</v>
      </c>
      <c r="AG1598" s="17">
        <v>47811</v>
      </c>
      <c r="AH1598" s="1">
        <v>349194.89</v>
      </c>
      <c r="AI1598" s="16">
        <f t="shared" si="96"/>
        <v>4.3205479452054796</v>
      </c>
      <c r="AJ1598" s="16">
        <f t="shared" si="98"/>
        <v>5.0027397260273974</v>
      </c>
      <c r="AK1598" s="19">
        <v>9.2499999999999999E-2</v>
      </c>
      <c r="AL1598" s="16">
        <f t="shared" si="97"/>
        <v>4.3205479452054796</v>
      </c>
      <c r="AM1598" s="16">
        <f t="shared" si="99"/>
        <v>5.0027397260273974</v>
      </c>
      <c r="AN1598" s="19">
        <v>9.2499999999999999E-2</v>
      </c>
      <c r="AO1598" t="s">
        <v>721</v>
      </c>
      <c r="AP1598" t="s">
        <v>722</v>
      </c>
      <c r="AQ1598" s="20">
        <v>46234</v>
      </c>
    </row>
    <row r="1599" spans="1:43" x14ac:dyDescent="0.3">
      <c r="A1599" t="s">
        <v>3584</v>
      </c>
      <c r="B1599" t="s">
        <v>3585</v>
      </c>
      <c r="C1599">
        <v>1</v>
      </c>
      <c r="D1599" t="s">
        <v>255</v>
      </c>
      <c r="E1599" t="s">
        <v>716</v>
      </c>
      <c r="F1599" t="s">
        <v>717</v>
      </c>
      <c r="G1599" t="s">
        <v>220</v>
      </c>
      <c r="H1599" t="s">
        <v>218</v>
      </c>
      <c r="I1599" t="s">
        <v>210</v>
      </c>
      <c r="J1599" t="s">
        <v>718</v>
      </c>
      <c r="K1599" t="s">
        <v>3586</v>
      </c>
      <c r="L1599" t="s">
        <v>719</v>
      </c>
      <c r="M1599" t="s">
        <v>720</v>
      </c>
      <c r="N1599">
        <v>1</v>
      </c>
      <c r="O1599">
        <v>1</v>
      </c>
      <c r="P1599">
        <v>1</v>
      </c>
      <c r="Q1599">
        <v>0</v>
      </c>
      <c r="R1599">
        <v>0</v>
      </c>
      <c r="S1599">
        <v>1</v>
      </c>
      <c r="T1599">
        <v>1</v>
      </c>
      <c r="U1599">
        <v>1</v>
      </c>
      <c r="V1599">
        <v>0</v>
      </c>
      <c r="W1599" s="1">
        <v>97981.07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97981.07</v>
      </c>
      <c r="AF1599" s="17">
        <v>45985</v>
      </c>
      <c r="AG1599" s="17">
        <v>47811</v>
      </c>
      <c r="AH1599" s="1">
        <v>97981.07</v>
      </c>
      <c r="AI1599" s="16">
        <f t="shared" si="96"/>
        <v>4.3205479452054796</v>
      </c>
      <c r="AJ1599" s="16">
        <f t="shared" si="98"/>
        <v>5.0027397260273974</v>
      </c>
      <c r="AK1599" s="19">
        <v>9.2499999999999999E-2</v>
      </c>
      <c r="AL1599" s="16">
        <f t="shared" si="97"/>
        <v>4.3205479452054796</v>
      </c>
      <c r="AM1599" s="16">
        <f t="shared" si="99"/>
        <v>5.0027397260273974</v>
      </c>
      <c r="AN1599" s="19">
        <v>9.2499999999999999E-2</v>
      </c>
      <c r="AO1599" t="s">
        <v>721</v>
      </c>
      <c r="AP1599" t="s">
        <v>722</v>
      </c>
      <c r="AQ1599" s="20">
        <v>46234</v>
      </c>
    </row>
    <row r="1600" spans="1:43" x14ac:dyDescent="0.3">
      <c r="A1600" t="s">
        <v>3587</v>
      </c>
      <c r="B1600" t="s">
        <v>3588</v>
      </c>
      <c r="C1600">
        <v>1</v>
      </c>
      <c r="D1600" t="s">
        <v>255</v>
      </c>
      <c r="E1600" t="s">
        <v>716</v>
      </c>
      <c r="F1600" t="s">
        <v>717</v>
      </c>
      <c r="G1600" t="s">
        <v>220</v>
      </c>
      <c r="H1600" t="s">
        <v>218</v>
      </c>
      <c r="I1600" t="s">
        <v>210</v>
      </c>
      <c r="J1600" t="s">
        <v>718</v>
      </c>
      <c r="K1600" t="s">
        <v>2415</v>
      </c>
      <c r="L1600" t="s">
        <v>719</v>
      </c>
      <c r="M1600" t="s">
        <v>720</v>
      </c>
      <c r="N1600">
        <v>1</v>
      </c>
      <c r="O1600">
        <v>1</v>
      </c>
      <c r="P1600">
        <v>1</v>
      </c>
      <c r="Q1600">
        <v>0</v>
      </c>
      <c r="R1600">
        <v>0</v>
      </c>
      <c r="S1600">
        <v>1</v>
      </c>
      <c r="T1600">
        <v>1</v>
      </c>
      <c r="U1600">
        <v>1</v>
      </c>
      <c r="V1600">
        <v>0</v>
      </c>
      <c r="W1600" s="1">
        <v>2380901.08</v>
      </c>
      <c r="X1600" s="1">
        <v>0</v>
      </c>
      <c r="Y1600" s="1">
        <v>0</v>
      </c>
      <c r="Z1600" s="1">
        <v>0</v>
      </c>
      <c r="AA1600" s="1">
        <v>0</v>
      </c>
      <c r="AB1600" s="1">
        <v>0</v>
      </c>
      <c r="AC1600" s="1">
        <v>0</v>
      </c>
      <c r="AD1600" s="1">
        <v>0</v>
      </c>
      <c r="AE1600" s="1">
        <v>2380901.08</v>
      </c>
      <c r="AF1600" s="17">
        <v>45985</v>
      </c>
      <c r="AG1600" s="17">
        <v>47811</v>
      </c>
      <c r="AH1600" s="1">
        <v>2380901.08</v>
      </c>
      <c r="AI1600" s="16">
        <f t="shared" si="96"/>
        <v>4.3205479452054796</v>
      </c>
      <c r="AJ1600" s="16">
        <f t="shared" si="98"/>
        <v>5.0027397260273974</v>
      </c>
      <c r="AK1600" s="19">
        <v>9.2499999999999999E-2</v>
      </c>
      <c r="AL1600" s="16">
        <f t="shared" si="97"/>
        <v>4.3205479452054796</v>
      </c>
      <c r="AM1600" s="16">
        <f t="shared" si="99"/>
        <v>5.0027397260273974</v>
      </c>
      <c r="AN1600" s="19">
        <v>9.2499999999999999E-2</v>
      </c>
      <c r="AO1600" t="s">
        <v>721</v>
      </c>
      <c r="AP1600" t="s">
        <v>722</v>
      </c>
      <c r="AQ1600" s="20">
        <v>46234</v>
      </c>
    </row>
    <row r="1601" spans="1:43" x14ac:dyDescent="0.3">
      <c r="A1601" t="s">
        <v>3589</v>
      </c>
      <c r="B1601" t="s">
        <v>3590</v>
      </c>
      <c r="C1601">
        <v>1</v>
      </c>
      <c r="D1601" t="s">
        <v>255</v>
      </c>
      <c r="E1601" t="s">
        <v>716</v>
      </c>
      <c r="F1601" t="s">
        <v>717</v>
      </c>
      <c r="G1601" t="s">
        <v>220</v>
      </c>
      <c r="H1601" t="s">
        <v>218</v>
      </c>
      <c r="I1601" t="s">
        <v>210</v>
      </c>
      <c r="J1601" t="s">
        <v>718</v>
      </c>
      <c r="K1601" t="s">
        <v>2415</v>
      </c>
      <c r="L1601" t="s">
        <v>719</v>
      </c>
      <c r="M1601" t="s">
        <v>720</v>
      </c>
      <c r="N1601">
        <v>1</v>
      </c>
      <c r="O1601">
        <v>1</v>
      </c>
      <c r="P1601">
        <v>1</v>
      </c>
      <c r="Q1601">
        <v>0</v>
      </c>
      <c r="R1601">
        <v>0</v>
      </c>
      <c r="S1601">
        <v>1</v>
      </c>
      <c r="T1601">
        <v>1</v>
      </c>
      <c r="U1601">
        <v>1</v>
      </c>
      <c r="V1601">
        <v>0</v>
      </c>
      <c r="W1601" s="1">
        <v>1401501.45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1401501.45</v>
      </c>
      <c r="AF1601" s="17">
        <v>45985</v>
      </c>
      <c r="AG1601" s="17">
        <v>47811</v>
      </c>
      <c r="AH1601" s="1">
        <v>1401501.45</v>
      </c>
      <c r="AI1601" s="16">
        <f t="shared" si="96"/>
        <v>4.3205479452054796</v>
      </c>
      <c r="AJ1601" s="16">
        <f t="shared" si="98"/>
        <v>5.0027397260273974</v>
      </c>
      <c r="AK1601" s="19">
        <v>9.2499999999999999E-2</v>
      </c>
      <c r="AL1601" s="16">
        <f t="shared" si="97"/>
        <v>4.3205479452054796</v>
      </c>
      <c r="AM1601" s="16">
        <f t="shared" si="99"/>
        <v>5.0027397260273974</v>
      </c>
      <c r="AN1601" s="19">
        <v>9.2499999999999999E-2</v>
      </c>
      <c r="AO1601" t="s">
        <v>721</v>
      </c>
      <c r="AP1601" t="s">
        <v>722</v>
      </c>
      <c r="AQ1601" s="20">
        <v>46234</v>
      </c>
    </row>
    <row r="1602" spans="1:43" x14ac:dyDescent="0.3">
      <c r="A1602" t="s">
        <v>3591</v>
      </c>
      <c r="B1602" t="s">
        <v>3592</v>
      </c>
      <c r="C1602">
        <v>1</v>
      </c>
      <c r="D1602" t="s">
        <v>255</v>
      </c>
      <c r="E1602" t="s">
        <v>716</v>
      </c>
      <c r="F1602" t="s">
        <v>717</v>
      </c>
      <c r="G1602" t="s">
        <v>220</v>
      </c>
      <c r="H1602" t="s">
        <v>218</v>
      </c>
      <c r="I1602" t="s">
        <v>210</v>
      </c>
      <c r="J1602" t="s">
        <v>718</v>
      </c>
      <c r="K1602" t="s">
        <v>410</v>
      </c>
      <c r="L1602" t="s">
        <v>719</v>
      </c>
      <c r="M1602" t="s">
        <v>720</v>
      </c>
      <c r="N1602">
        <v>1</v>
      </c>
      <c r="O1602">
        <v>1</v>
      </c>
      <c r="P1602">
        <v>1</v>
      </c>
      <c r="Q1602">
        <v>0</v>
      </c>
      <c r="R1602">
        <v>0</v>
      </c>
      <c r="S1602">
        <v>1</v>
      </c>
      <c r="T1602">
        <v>1</v>
      </c>
      <c r="U1602">
        <v>1</v>
      </c>
      <c r="V1602">
        <v>0</v>
      </c>
      <c r="W1602" s="1">
        <v>1942488.11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1942488.11</v>
      </c>
      <c r="AF1602" s="17">
        <v>45985</v>
      </c>
      <c r="AG1602" s="17">
        <v>47811</v>
      </c>
      <c r="AH1602" s="1">
        <v>1942488.11</v>
      </c>
      <c r="AI1602" s="16">
        <f t="shared" si="96"/>
        <v>4.3205479452054796</v>
      </c>
      <c r="AJ1602" s="16">
        <f t="shared" si="98"/>
        <v>5.0027397260273974</v>
      </c>
      <c r="AK1602" s="19">
        <v>9.2499999999999999E-2</v>
      </c>
      <c r="AL1602" s="16">
        <f t="shared" si="97"/>
        <v>4.3205479452054796</v>
      </c>
      <c r="AM1602" s="16">
        <f t="shared" si="99"/>
        <v>5.0027397260273974</v>
      </c>
      <c r="AN1602" s="19">
        <v>9.2499999999999999E-2</v>
      </c>
      <c r="AO1602" t="s">
        <v>721</v>
      </c>
      <c r="AP1602" t="s">
        <v>722</v>
      </c>
      <c r="AQ1602" s="20">
        <v>46234</v>
      </c>
    </row>
    <row r="1603" spans="1:43" x14ac:dyDescent="0.3">
      <c r="A1603" t="s">
        <v>3593</v>
      </c>
      <c r="B1603" t="s">
        <v>3594</v>
      </c>
      <c r="C1603">
        <v>1</v>
      </c>
      <c r="D1603" t="s">
        <v>255</v>
      </c>
      <c r="E1603" t="s">
        <v>716</v>
      </c>
      <c r="F1603" t="s">
        <v>717</v>
      </c>
      <c r="G1603" t="s">
        <v>220</v>
      </c>
      <c r="H1603" t="s">
        <v>218</v>
      </c>
      <c r="I1603" t="s">
        <v>210</v>
      </c>
      <c r="J1603" t="s">
        <v>718</v>
      </c>
      <c r="K1603" t="s">
        <v>410</v>
      </c>
      <c r="L1603" t="s">
        <v>719</v>
      </c>
      <c r="M1603" t="s">
        <v>720</v>
      </c>
      <c r="N1603">
        <v>1</v>
      </c>
      <c r="O1603">
        <v>1</v>
      </c>
      <c r="P1603">
        <v>1</v>
      </c>
      <c r="Q1603">
        <v>0</v>
      </c>
      <c r="R1603">
        <v>0</v>
      </c>
      <c r="S1603">
        <v>1</v>
      </c>
      <c r="T1603">
        <v>1</v>
      </c>
      <c r="U1603">
        <v>1</v>
      </c>
      <c r="V1603">
        <v>0</v>
      </c>
      <c r="W1603" s="1">
        <v>2289901.69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2289901.69</v>
      </c>
      <c r="AF1603" s="17">
        <v>45985</v>
      </c>
      <c r="AG1603" s="17">
        <v>48542</v>
      </c>
      <c r="AH1603" s="1">
        <v>2289901.69</v>
      </c>
      <c r="AI1603" s="16">
        <f t="shared" ref="AI1603:AI1666" si="100">(AG1603-AQ1603)/365</f>
        <v>6.3232876712328769</v>
      </c>
      <c r="AJ1603" s="16">
        <f t="shared" si="98"/>
        <v>7.0054794520547947</v>
      </c>
      <c r="AK1603" s="19">
        <v>9.5000000000000001E-2</v>
      </c>
      <c r="AL1603" s="16">
        <f t="shared" ref="AL1603:AL1666" si="101">(AG1603-AQ1603)/365</f>
        <v>6.3232876712328769</v>
      </c>
      <c r="AM1603" s="16">
        <f t="shared" si="99"/>
        <v>7.0054794520547947</v>
      </c>
      <c r="AN1603" s="19">
        <v>9.5000000000000001E-2</v>
      </c>
      <c r="AO1603" t="s">
        <v>721</v>
      </c>
      <c r="AP1603" t="s">
        <v>722</v>
      </c>
      <c r="AQ1603" s="20">
        <v>46234</v>
      </c>
    </row>
    <row r="1604" spans="1:43" x14ac:dyDescent="0.3">
      <c r="A1604" t="s">
        <v>3595</v>
      </c>
      <c r="B1604" t="s">
        <v>3596</v>
      </c>
      <c r="C1604">
        <v>1</v>
      </c>
      <c r="D1604" t="s">
        <v>255</v>
      </c>
      <c r="E1604" t="s">
        <v>716</v>
      </c>
      <c r="F1604" t="s">
        <v>717</v>
      </c>
      <c r="G1604" t="s">
        <v>220</v>
      </c>
      <c r="H1604" t="s">
        <v>218</v>
      </c>
      <c r="I1604" t="s">
        <v>210</v>
      </c>
      <c r="J1604" t="s">
        <v>718</v>
      </c>
      <c r="K1604" t="s">
        <v>2469</v>
      </c>
      <c r="L1604" t="s">
        <v>719</v>
      </c>
      <c r="M1604" t="s">
        <v>720</v>
      </c>
      <c r="N1604">
        <v>1</v>
      </c>
      <c r="O1604">
        <v>1</v>
      </c>
      <c r="P1604">
        <v>1</v>
      </c>
      <c r="Q1604">
        <v>0</v>
      </c>
      <c r="R1604">
        <v>0</v>
      </c>
      <c r="S1604">
        <v>1</v>
      </c>
      <c r="T1604">
        <v>1</v>
      </c>
      <c r="U1604">
        <v>1</v>
      </c>
      <c r="V1604">
        <v>0</v>
      </c>
      <c r="W1604" s="1">
        <v>1961752.12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1961752.12</v>
      </c>
      <c r="AF1604" s="17">
        <v>45985</v>
      </c>
      <c r="AG1604" s="17">
        <v>47811</v>
      </c>
      <c r="AH1604" s="1">
        <v>1961752.12</v>
      </c>
      <c r="AI1604" s="16">
        <f t="shared" si="100"/>
        <v>4.3205479452054796</v>
      </c>
      <c r="AJ1604" s="16">
        <f t="shared" ref="AJ1604:AJ1667" si="102">(AG1604-AF1604)/365</f>
        <v>5.0027397260273974</v>
      </c>
      <c r="AK1604" s="19">
        <v>9.2499999999999999E-2</v>
      </c>
      <c r="AL1604" s="16">
        <f t="shared" si="101"/>
        <v>4.3205479452054796</v>
      </c>
      <c r="AM1604" s="16">
        <f t="shared" ref="AM1604:AM1667" si="103">(AG1604-AF1604)/365</f>
        <v>5.0027397260273974</v>
      </c>
      <c r="AN1604" s="19">
        <v>9.2499999999999999E-2</v>
      </c>
      <c r="AO1604" t="s">
        <v>721</v>
      </c>
      <c r="AP1604" t="s">
        <v>722</v>
      </c>
      <c r="AQ1604" s="20">
        <v>46234</v>
      </c>
    </row>
    <row r="1605" spans="1:43" x14ac:dyDescent="0.3">
      <c r="A1605" t="s">
        <v>3597</v>
      </c>
      <c r="B1605" t="s">
        <v>3598</v>
      </c>
      <c r="C1605">
        <v>1</v>
      </c>
      <c r="D1605" t="s">
        <v>255</v>
      </c>
      <c r="E1605" t="s">
        <v>716</v>
      </c>
      <c r="F1605" t="s">
        <v>717</v>
      </c>
      <c r="G1605" t="s">
        <v>220</v>
      </c>
      <c r="H1605" t="s">
        <v>218</v>
      </c>
      <c r="I1605" t="s">
        <v>210</v>
      </c>
      <c r="J1605" t="s">
        <v>718</v>
      </c>
      <c r="K1605" t="s">
        <v>2541</v>
      </c>
      <c r="L1605" t="s">
        <v>719</v>
      </c>
      <c r="M1605" t="s">
        <v>720</v>
      </c>
      <c r="N1605">
        <v>1</v>
      </c>
      <c r="O1605">
        <v>1</v>
      </c>
      <c r="P1605">
        <v>1</v>
      </c>
      <c r="Q1605">
        <v>0</v>
      </c>
      <c r="R1605">
        <v>0</v>
      </c>
      <c r="S1605">
        <v>1</v>
      </c>
      <c r="T1605">
        <v>1</v>
      </c>
      <c r="U1605">
        <v>1</v>
      </c>
      <c r="V1605">
        <v>0</v>
      </c>
      <c r="W1605" s="1">
        <v>3773207.43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3773207.43</v>
      </c>
      <c r="AF1605" s="17">
        <v>45985</v>
      </c>
      <c r="AG1605" s="17">
        <v>47811</v>
      </c>
      <c r="AH1605" s="1">
        <v>3773207.43</v>
      </c>
      <c r="AI1605" s="16">
        <f t="shared" si="100"/>
        <v>4.3205479452054796</v>
      </c>
      <c r="AJ1605" s="16">
        <f t="shared" si="102"/>
        <v>5.0027397260273974</v>
      </c>
      <c r="AK1605" s="19">
        <v>9.2499999999999999E-2</v>
      </c>
      <c r="AL1605" s="16">
        <f t="shared" si="101"/>
        <v>4.3205479452054796</v>
      </c>
      <c r="AM1605" s="16">
        <f t="shared" si="103"/>
        <v>5.0027397260273974</v>
      </c>
      <c r="AN1605" s="19">
        <v>9.2499999999999999E-2</v>
      </c>
      <c r="AO1605" t="s">
        <v>721</v>
      </c>
      <c r="AP1605" t="s">
        <v>722</v>
      </c>
      <c r="AQ1605" s="20">
        <v>46234</v>
      </c>
    </row>
    <row r="1606" spans="1:43" x14ac:dyDescent="0.3">
      <c r="A1606" t="s">
        <v>3599</v>
      </c>
      <c r="B1606" t="s">
        <v>3600</v>
      </c>
      <c r="C1606">
        <v>1</v>
      </c>
      <c r="D1606" t="s">
        <v>255</v>
      </c>
      <c r="E1606" t="s">
        <v>716</v>
      </c>
      <c r="F1606" t="s">
        <v>717</v>
      </c>
      <c r="G1606" t="s">
        <v>220</v>
      </c>
      <c r="H1606" t="s">
        <v>218</v>
      </c>
      <c r="I1606" t="s">
        <v>210</v>
      </c>
      <c r="J1606" t="s">
        <v>718</v>
      </c>
      <c r="K1606" t="s">
        <v>3601</v>
      </c>
      <c r="L1606" t="s">
        <v>719</v>
      </c>
      <c r="M1606" t="s">
        <v>720</v>
      </c>
      <c r="N1606">
        <v>1</v>
      </c>
      <c r="O1606">
        <v>1</v>
      </c>
      <c r="P1606">
        <v>1</v>
      </c>
      <c r="Q1606">
        <v>0</v>
      </c>
      <c r="R1606">
        <v>0</v>
      </c>
      <c r="S1606">
        <v>1</v>
      </c>
      <c r="T1606">
        <v>1</v>
      </c>
      <c r="U1606">
        <v>1</v>
      </c>
      <c r="V1606">
        <v>0</v>
      </c>
      <c r="W1606" s="1">
        <v>191290.22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191290.22</v>
      </c>
      <c r="AF1606" s="17">
        <v>45985</v>
      </c>
      <c r="AG1606" s="17">
        <v>47811</v>
      </c>
      <c r="AH1606" s="1">
        <v>191290.22</v>
      </c>
      <c r="AI1606" s="16">
        <f t="shared" si="100"/>
        <v>4.3205479452054796</v>
      </c>
      <c r="AJ1606" s="16">
        <f t="shared" si="102"/>
        <v>5.0027397260273974</v>
      </c>
      <c r="AK1606" s="19">
        <v>9.2499999999999999E-2</v>
      </c>
      <c r="AL1606" s="16">
        <f t="shared" si="101"/>
        <v>4.3205479452054796</v>
      </c>
      <c r="AM1606" s="16">
        <f t="shared" si="103"/>
        <v>5.0027397260273974</v>
      </c>
      <c r="AN1606" s="19">
        <v>9.2499999999999999E-2</v>
      </c>
      <c r="AO1606" t="s">
        <v>721</v>
      </c>
      <c r="AP1606" t="s">
        <v>722</v>
      </c>
      <c r="AQ1606" s="20">
        <v>46234</v>
      </c>
    </row>
    <row r="1607" spans="1:43" x14ac:dyDescent="0.3">
      <c r="A1607" t="s">
        <v>3602</v>
      </c>
      <c r="B1607" t="s">
        <v>3603</v>
      </c>
      <c r="C1607">
        <v>1</v>
      </c>
      <c r="D1607" t="s">
        <v>255</v>
      </c>
      <c r="E1607" t="s">
        <v>716</v>
      </c>
      <c r="F1607" t="s">
        <v>717</v>
      </c>
      <c r="G1607" t="s">
        <v>220</v>
      </c>
      <c r="H1607" t="s">
        <v>218</v>
      </c>
      <c r="I1607" t="s">
        <v>210</v>
      </c>
      <c r="J1607" t="s">
        <v>718</v>
      </c>
      <c r="K1607" t="s">
        <v>1935</v>
      </c>
      <c r="L1607" t="s">
        <v>719</v>
      </c>
      <c r="M1607" t="s">
        <v>720</v>
      </c>
      <c r="N1607">
        <v>1</v>
      </c>
      <c r="O1607">
        <v>1</v>
      </c>
      <c r="P1607">
        <v>1</v>
      </c>
      <c r="Q1607">
        <v>0</v>
      </c>
      <c r="R1607">
        <v>0</v>
      </c>
      <c r="S1607">
        <v>1</v>
      </c>
      <c r="T1607">
        <v>1</v>
      </c>
      <c r="U1607">
        <v>1</v>
      </c>
      <c r="V1607">
        <v>0</v>
      </c>
      <c r="W1607" s="1">
        <v>4755490.9400000004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4755490.9400000004</v>
      </c>
      <c r="AF1607" s="17">
        <v>45985</v>
      </c>
      <c r="AG1607" s="17">
        <v>47811</v>
      </c>
      <c r="AH1607" s="1">
        <v>4755490.9400000004</v>
      </c>
      <c r="AI1607" s="16">
        <f t="shared" si="100"/>
        <v>4.3205479452054796</v>
      </c>
      <c r="AJ1607" s="16">
        <f t="shared" si="102"/>
        <v>5.0027397260273974</v>
      </c>
      <c r="AK1607" s="19">
        <v>9.2499999999999999E-2</v>
      </c>
      <c r="AL1607" s="16">
        <f t="shared" si="101"/>
        <v>4.3205479452054796</v>
      </c>
      <c r="AM1607" s="16">
        <f t="shared" si="103"/>
        <v>5.0027397260273974</v>
      </c>
      <c r="AN1607" s="19">
        <v>9.2499999999999999E-2</v>
      </c>
      <c r="AO1607" t="s">
        <v>721</v>
      </c>
      <c r="AP1607" t="s">
        <v>722</v>
      </c>
      <c r="AQ1607" s="20">
        <v>46234</v>
      </c>
    </row>
    <row r="1608" spans="1:43" x14ac:dyDescent="0.3">
      <c r="A1608" t="s">
        <v>3604</v>
      </c>
      <c r="B1608" t="s">
        <v>3605</v>
      </c>
      <c r="C1608">
        <v>1</v>
      </c>
      <c r="D1608" t="s">
        <v>255</v>
      </c>
      <c r="E1608" t="s">
        <v>716</v>
      </c>
      <c r="F1608" t="s">
        <v>717</v>
      </c>
      <c r="G1608" t="s">
        <v>220</v>
      </c>
      <c r="H1608" t="s">
        <v>218</v>
      </c>
      <c r="I1608" t="s">
        <v>210</v>
      </c>
      <c r="J1608" t="s">
        <v>718</v>
      </c>
      <c r="K1608" t="s">
        <v>3606</v>
      </c>
      <c r="L1608" t="s">
        <v>719</v>
      </c>
      <c r="M1608" t="s">
        <v>720</v>
      </c>
      <c r="N1608">
        <v>1</v>
      </c>
      <c r="O1608">
        <v>1</v>
      </c>
      <c r="P1608">
        <v>1</v>
      </c>
      <c r="Q1608">
        <v>0</v>
      </c>
      <c r="R1608">
        <v>0</v>
      </c>
      <c r="S1608">
        <v>1</v>
      </c>
      <c r="T1608">
        <v>1</v>
      </c>
      <c r="U1608">
        <v>1</v>
      </c>
      <c r="V1608">
        <v>0</v>
      </c>
      <c r="W1608" s="1">
        <v>282123.14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  <c r="AD1608" s="1">
        <v>0</v>
      </c>
      <c r="AE1608" s="1">
        <v>282123.14</v>
      </c>
      <c r="AF1608" s="17">
        <v>45985</v>
      </c>
      <c r="AG1608" s="17">
        <v>47811</v>
      </c>
      <c r="AH1608" s="1">
        <v>282123.14</v>
      </c>
      <c r="AI1608" s="16">
        <f t="shared" si="100"/>
        <v>4.3205479452054796</v>
      </c>
      <c r="AJ1608" s="16">
        <f t="shared" si="102"/>
        <v>5.0027397260273974</v>
      </c>
      <c r="AK1608" s="19">
        <v>9.2499999999999999E-2</v>
      </c>
      <c r="AL1608" s="16">
        <f t="shared" si="101"/>
        <v>4.3205479452054796</v>
      </c>
      <c r="AM1608" s="16">
        <f t="shared" si="103"/>
        <v>5.0027397260273974</v>
      </c>
      <c r="AN1608" s="19">
        <v>9.2499999999999999E-2</v>
      </c>
      <c r="AO1608" t="s">
        <v>721</v>
      </c>
      <c r="AP1608" t="s">
        <v>722</v>
      </c>
      <c r="AQ1608" s="20">
        <v>46234</v>
      </c>
    </row>
    <row r="1609" spans="1:43" x14ac:dyDescent="0.3">
      <c r="A1609" t="s">
        <v>3607</v>
      </c>
      <c r="B1609" t="s">
        <v>3608</v>
      </c>
      <c r="C1609">
        <v>1</v>
      </c>
      <c r="D1609" t="s">
        <v>255</v>
      </c>
      <c r="E1609" t="s">
        <v>716</v>
      </c>
      <c r="F1609" t="s">
        <v>717</v>
      </c>
      <c r="G1609" t="s">
        <v>220</v>
      </c>
      <c r="H1609" t="s">
        <v>218</v>
      </c>
      <c r="I1609" t="s">
        <v>210</v>
      </c>
      <c r="J1609" t="s">
        <v>718</v>
      </c>
      <c r="K1609" t="s">
        <v>3609</v>
      </c>
      <c r="L1609" t="s">
        <v>719</v>
      </c>
      <c r="M1609" t="s">
        <v>720</v>
      </c>
      <c r="N1609">
        <v>1</v>
      </c>
      <c r="O1609">
        <v>1</v>
      </c>
      <c r="P1609">
        <v>1</v>
      </c>
      <c r="Q1609">
        <v>0</v>
      </c>
      <c r="R1609">
        <v>0</v>
      </c>
      <c r="S1609">
        <v>1</v>
      </c>
      <c r="T1609">
        <v>1</v>
      </c>
      <c r="U1609">
        <v>1</v>
      </c>
      <c r="V1609">
        <v>0</v>
      </c>
      <c r="W1609" s="1">
        <v>350728.4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350728.4</v>
      </c>
      <c r="AF1609" s="17">
        <v>45985</v>
      </c>
      <c r="AG1609" s="17">
        <v>47811</v>
      </c>
      <c r="AH1609" s="1">
        <v>350728.4</v>
      </c>
      <c r="AI1609" s="16">
        <f t="shared" si="100"/>
        <v>4.3205479452054796</v>
      </c>
      <c r="AJ1609" s="16">
        <f t="shared" si="102"/>
        <v>5.0027397260273974</v>
      </c>
      <c r="AK1609" s="19">
        <v>9.2499999999999999E-2</v>
      </c>
      <c r="AL1609" s="16">
        <f t="shared" si="101"/>
        <v>4.3205479452054796</v>
      </c>
      <c r="AM1609" s="16">
        <f t="shared" si="103"/>
        <v>5.0027397260273974</v>
      </c>
      <c r="AN1609" s="19">
        <v>9.2499999999999999E-2</v>
      </c>
      <c r="AO1609" t="s">
        <v>721</v>
      </c>
      <c r="AP1609" t="s">
        <v>722</v>
      </c>
      <c r="AQ1609" s="20">
        <v>46234</v>
      </c>
    </row>
    <row r="1610" spans="1:43" x14ac:dyDescent="0.3">
      <c r="A1610" t="s">
        <v>3610</v>
      </c>
      <c r="B1610" t="s">
        <v>3611</v>
      </c>
      <c r="C1610">
        <v>1</v>
      </c>
      <c r="D1610" t="s">
        <v>255</v>
      </c>
      <c r="E1610" t="s">
        <v>716</v>
      </c>
      <c r="F1610" t="s">
        <v>717</v>
      </c>
      <c r="G1610" t="s">
        <v>220</v>
      </c>
      <c r="H1610" t="s">
        <v>218</v>
      </c>
      <c r="I1610" t="s">
        <v>210</v>
      </c>
      <c r="J1610" t="s">
        <v>718</v>
      </c>
      <c r="K1610" t="s">
        <v>403</v>
      </c>
      <c r="L1610" t="s">
        <v>719</v>
      </c>
      <c r="M1610" t="s">
        <v>720</v>
      </c>
      <c r="N1610">
        <v>1</v>
      </c>
      <c r="O1610">
        <v>1</v>
      </c>
      <c r="P1610">
        <v>1</v>
      </c>
      <c r="Q1610">
        <v>0</v>
      </c>
      <c r="R1610">
        <v>0</v>
      </c>
      <c r="S1610">
        <v>1</v>
      </c>
      <c r="T1610">
        <v>1</v>
      </c>
      <c r="U1610">
        <v>1</v>
      </c>
      <c r="V1610">
        <v>0</v>
      </c>
      <c r="W1610" s="1">
        <v>2334128.54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2334128.54</v>
      </c>
      <c r="AF1610" s="17">
        <v>45985</v>
      </c>
      <c r="AG1610" s="17">
        <v>47811</v>
      </c>
      <c r="AH1610" s="1">
        <v>2334128.54</v>
      </c>
      <c r="AI1610" s="16">
        <f t="shared" si="100"/>
        <v>4.3205479452054796</v>
      </c>
      <c r="AJ1610" s="16">
        <f t="shared" si="102"/>
        <v>5.0027397260273974</v>
      </c>
      <c r="AK1610" s="19">
        <v>9.2499999999999999E-2</v>
      </c>
      <c r="AL1610" s="16">
        <f t="shared" si="101"/>
        <v>4.3205479452054796</v>
      </c>
      <c r="AM1610" s="16">
        <f t="shared" si="103"/>
        <v>5.0027397260273974</v>
      </c>
      <c r="AN1610" s="19">
        <v>9.2499999999999999E-2</v>
      </c>
      <c r="AO1610" t="s">
        <v>721</v>
      </c>
      <c r="AP1610" t="s">
        <v>722</v>
      </c>
      <c r="AQ1610" s="20">
        <v>46234</v>
      </c>
    </row>
    <row r="1611" spans="1:43" x14ac:dyDescent="0.3">
      <c r="A1611" t="s">
        <v>3612</v>
      </c>
      <c r="B1611" t="s">
        <v>3613</v>
      </c>
      <c r="C1611">
        <v>1</v>
      </c>
      <c r="D1611" t="s">
        <v>255</v>
      </c>
      <c r="E1611" t="s">
        <v>716</v>
      </c>
      <c r="F1611" t="s">
        <v>717</v>
      </c>
      <c r="G1611" t="s">
        <v>220</v>
      </c>
      <c r="H1611" t="s">
        <v>218</v>
      </c>
      <c r="I1611" t="s">
        <v>210</v>
      </c>
      <c r="J1611" t="s">
        <v>718</v>
      </c>
      <c r="K1611" t="s">
        <v>3614</v>
      </c>
      <c r="L1611" t="s">
        <v>719</v>
      </c>
      <c r="M1611" t="s">
        <v>720</v>
      </c>
      <c r="N1611">
        <v>1</v>
      </c>
      <c r="O1611">
        <v>1</v>
      </c>
      <c r="P1611">
        <v>1</v>
      </c>
      <c r="Q1611">
        <v>0</v>
      </c>
      <c r="R1611">
        <v>0</v>
      </c>
      <c r="S1611">
        <v>1</v>
      </c>
      <c r="T1611">
        <v>1</v>
      </c>
      <c r="U1611">
        <v>1</v>
      </c>
      <c r="V1611">
        <v>0</v>
      </c>
      <c r="W1611" s="1">
        <v>162414.32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162414.32</v>
      </c>
      <c r="AF1611" s="17">
        <v>45985</v>
      </c>
      <c r="AG1611" s="17">
        <v>47811</v>
      </c>
      <c r="AH1611" s="1">
        <v>162414.32</v>
      </c>
      <c r="AI1611" s="16">
        <f t="shared" si="100"/>
        <v>4.3205479452054796</v>
      </c>
      <c r="AJ1611" s="16">
        <f t="shared" si="102"/>
        <v>5.0027397260273974</v>
      </c>
      <c r="AK1611" s="19">
        <v>9.2499999999999999E-2</v>
      </c>
      <c r="AL1611" s="16">
        <f t="shared" si="101"/>
        <v>4.3205479452054796</v>
      </c>
      <c r="AM1611" s="16">
        <f t="shared" si="103"/>
        <v>5.0027397260273974</v>
      </c>
      <c r="AN1611" s="19">
        <v>9.2499999999999999E-2</v>
      </c>
      <c r="AO1611" t="s">
        <v>721</v>
      </c>
      <c r="AP1611" t="s">
        <v>722</v>
      </c>
      <c r="AQ1611" s="20">
        <v>46234</v>
      </c>
    </row>
    <row r="1612" spans="1:43" x14ac:dyDescent="0.3">
      <c r="A1612" t="s">
        <v>3615</v>
      </c>
      <c r="B1612" t="s">
        <v>3616</v>
      </c>
      <c r="C1612">
        <v>1</v>
      </c>
      <c r="D1612" t="s">
        <v>255</v>
      </c>
      <c r="E1612" t="s">
        <v>716</v>
      </c>
      <c r="F1612" t="s">
        <v>717</v>
      </c>
      <c r="G1612" t="s">
        <v>220</v>
      </c>
      <c r="H1612" t="s">
        <v>218</v>
      </c>
      <c r="I1612" t="s">
        <v>210</v>
      </c>
      <c r="J1612" t="s">
        <v>718</v>
      </c>
      <c r="K1612" t="s">
        <v>2800</v>
      </c>
      <c r="L1612" t="s">
        <v>719</v>
      </c>
      <c r="M1612" t="s">
        <v>720</v>
      </c>
      <c r="N1612">
        <v>1</v>
      </c>
      <c r="O1612">
        <v>1</v>
      </c>
      <c r="P1612">
        <v>1</v>
      </c>
      <c r="Q1612">
        <v>0</v>
      </c>
      <c r="R1612">
        <v>0</v>
      </c>
      <c r="S1612">
        <v>1</v>
      </c>
      <c r="T1612">
        <v>1</v>
      </c>
      <c r="U1612">
        <v>1</v>
      </c>
      <c r="V1612">
        <v>0</v>
      </c>
      <c r="W1612" s="1">
        <v>3563490.59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3563490.59</v>
      </c>
      <c r="AF1612" s="17">
        <v>45985</v>
      </c>
      <c r="AG1612" s="17">
        <v>47811</v>
      </c>
      <c r="AH1612" s="1">
        <v>3563490.59</v>
      </c>
      <c r="AI1612" s="16">
        <f t="shared" si="100"/>
        <v>4.3205479452054796</v>
      </c>
      <c r="AJ1612" s="16">
        <f t="shared" si="102"/>
        <v>5.0027397260273974</v>
      </c>
      <c r="AK1612" s="19">
        <v>9.2499999999999999E-2</v>
      </c>
      <c r="AL1612" s="16">
        <f t="shared" si="101"/>
        <v>4.3205479452054796</v>
      </c>
      <c r="AM1612" s="16">
        <f t="shared" si="103"/>
        <v>5.0027397260273974</v>
      </c>
      <c r="AN1612" s="19">
        <v>9.2499999999999999E-2</v>
      </c>
      <c r="AO1612" t="s">
        <v>721</v>
      </c>
      <c r="AP1612" t="s">
        <v>722</v>
      </c>
      <c r="AQ1612" s="20">
        <v>46234</v>
      </c>
    </row>
    <row r="1613" spans="1:43" x14ac:dyDescent="0.3">
      <c r="A1613" t="s">
        <v>3617</v>
      </c>
      <c r="B1613" t="s">
        <v>3618</v>
      </c>
      <c r="C1613">
        <v>1</v>
      </c>
      <c r="D1613" t="s">
        <v>255</v>
      </c>
      <c r="E1613" t="s">
        <v>716</v>
      </c>
      <c r="F1613" t="s">
        <v>717</v>
      </c>
      <c r="G1613" t="s">
        <v>220</v>
      </c>
      <c r="H1613" t="s">
        <v>218</v>
      </c>
      <c r="I1613" t="s">
        <v>210</v>
      </c>
      <c r="J1613" t="s">
        <v>718</v>
      </c>
      <c r="K1613" t="s">
        <v>3619</v>
      </c>
      <c r="L1613" t="s">
        <v>719</v>
      </c>
      <c r="M1613" t="s">
        <v>720</v>
      </c>
      <c r="N1613">
        <v>1</v>
      </c>
      <c r="O1613">
        <v>1</v>
      </c>
      <c r="P1613">
        <v>1</v>
      </c>
      <c r="Q1613">
        <v>0</v>
      </c>
      <c r="R1613">
        <v>0</v>
      </c>
      <c r="S1613">
        <v>1</v>
      </c>
      <c r="T1613">
        <v>1</v>
      </c>
      <c r="U1613">
        <v>1</v>
      </c>
      <c r="V1613">
        <v>0</v>
      </c>
      <c r="W1613" s="1">
        <v>647227.4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647227.4</v>
      </c>
      <c r="AF1613" s="17">
        <v>45985</v>
      </c>
      <c r="AG1613" s="17">
        <v>47811</v>
      </c>
      <c r="AH1613" s="1">
        <v>647227.4</v>
      </c>
      <c r="AI1613" s="16">
        <f t="shared" si="100"/>
        <v>4.3205479452054796</v>
      </c>
      <c r="AJ1613" s="16">
        <f t="shared" si="102"/>
        <v>5.0027397260273974</v>
      </c>
      <c r="AK1613" s="19">
        <v>9.2499999999999999E-2</v>
      </c>
      <c r="AL1613" s="16">
        <f t="shared" si="101"/>
        <v>4.3205479452054796</v>
      </c>
      <c r="AM1613" s="16">
        <f t="shared" si="103"/>
        <v>5.0027397260273974</v>
      </c>
      <c r="AN1613" s="19">
        <v>9.2499999999999999E-2</v>
      </c>
      <c r="AO1613" t="s">
        <v>721</v>
      </c>
      <c r="AP1613" t="s">
        <v>722</v>
      </c>
      <c r="AQ1613" s="20">
        <v>46234</v>
      </c>
    </row>
    <row r="1614" spans="1:43" x14ac:dyDescent="0.3">
      <c r="A1614" t="s">
        <v>3620</v>
      </c>
      <c r="B1614" t="s">
        <v>3621</v>
      </c>
      <c r="C1614">
        <v>1</v>
      </c>
      <c r="D1614" t="s">
        <v>255</v>
      </c>
      <c r="E1614" t="s">
        <v>716</v>
      </c>
      <c r="F1614" t="s">
        <v>717</v>
      </c>
      <c r="G1614" t="s">
        <v>220</v>
      </c>
      <c r="H1614" t="s">
        <v>218</v>
      </c>
      <c r="I1614" t="s">
        <v>210</v>
      </c>
      <c r="J1614" t="s">
        <v>718</v>
      </c>
      <c r="K1614" t="s">
        <v>702</v>
      </c>
      <c r="L1614" t="s">
        <v>719</v>
      </c>
      <c r="M1614" t="s">
        <v>720</v>
      </c>
      <c r="N1614">
        <v>1</v>
      </c>
      <c r="O1614">
        <v>1</v>
      </c>
      <c r="P1614">
        <v>1</v>
      </c>
      <c r="Q1614">
        <v>0</v>
      </c>
      <c r="R1614">
        <v>0</v>
      </c>
      <c r="S1614">
        <v>1</v>
      </c>
      <c r="T1614">
        <v>1</v>
      </c>
      <c r="U1614">
        <v>1</v>
      </c>
      <c r="V1614">
        <v>0</v>
      </c>
      <c r="W1614" s="1">
        <v>1955257.91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1955257.91</v>
      </c>
      <c r="AF1614" s="17">
        <v>45985</v>
      </c>
      <c r="AG1614" s="17">
        <v>47811</v>
      </c>
      <c r="AH1614" s="1">
        <v>1955257.91</v>
      </c>
      <c r="AI1614" s="16">
        <f t="shared" si="100"/>
        <v>4.3205479452054796</v>
      </c>
      <c r="AJ1614" s="16">
        <f t="shared" si="102"/>
        <v>5.0027397260273974</v>
      </c>
      <c r="AK1614" s="19">
        <v>9.2499999999999999E-2</v>
      </c>
      <c r="AL1614" s="16">
        <f t="shared" si="101"/>
        <v>4.3205479452054796</v>
      </c>
      <c r="AM1614" s="16">
        <f t="shared" si="103"/>
        <v>5.0027397260273974</v>
      </c>
      <c r="AN1614" s="19">
        <v>9.2499999999999999E-2</v>
      </c>
      <c r="AO1614" t="s">
        <v>721</v>
      </c>
      <c r="AP1614" t="s">
        <v>722</v>
      </c>
      <c r="AQ1614" s="20">
        <v>46234</v>
      </c>
    </row>
    <row r="1615" spans="1:43" x14ac:dyDescent="0.3">
      <c r="A1615" t="s">
        <v>3622</v>
      </c>
      <c r="B1615" t="s">
        <v>3623</v>
      </c>
      <c r="C1615">
        <v>1</v>
      </c>
      <c r="D1615" t="s">
        <v>255</v>
      </c>
      <c r="E1615" t="s">
        <v>716</v>
      </c>
      <c r="F1615" t="s">
        <v>717</v>
      </c>
      <c r="G1615" t="s">
        <v>220</v>
      </c>
      <c r="H1615" t="s">
        <v>218</v>
      </c>
      <c r="I1615" t="s">
        <v>210</v>
      </c>
      <c r="J1615" t="s">
        <v>718</v>
      </c>
      <c r="K1615" t="s">
        <v>2998</v>
      </c>
      <c r="L1615" t="s">
        <v>719</v>
      </c>
      <c r="M1615" t="s">
        <v>720</v>
      </c>
      <c r="N1615">
        <v>1</v>
      </c>
      <c r="O1615">
        <v>1</v>
      </c>
      <c r="P1615">
        <v>1</v>
      </c>
      <c r="Q1615">
        <v>0</v>
      </c>
      <c r="R1615">
        <v>0</v>
      </c>
      <c r="S1615">
        <v>1</v>
      </c>
      <c r="T1615">
        <v>1</v>
      </c>
      <c r="U1615">
        <v>1</v>
      </c>
      <c r="V1615">
        <v>0</v>
      </c>
      <c r="W1615" s="1">
        <v>518054.53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518054.53</v>
      </c>
      <c r="AF1615" s="17">
        <v>45985</v>
      </c>
      <c r="AG1615" s="17">
        <v>47811</v>
      </c>
      <c r="AH1615" s="1">
        <v>518054.53</v>
      </c>
      <c r="AI1615" s="16">
        <f t="shared" si="100"/>
        <v>4.3205479452054796</v>
      </c>
      <c r="AJ1615" s="16">
        <f t="shared" si="102"/>
        <v>5.0027397260273974</v>
      </c>
      <c r="AK1615" s="19">
        <v>9.2499999999999999E-2</v>
      </c>
      <c r="AL1615" s="16">
        <f t="shared" si="101"/>
        <v>4.3205479452054796</v>
      </c>
      <c r="AM1615" s="16">
        <f t="shared" si="103"/>
        <v>5.0027397260273974</v>
      </c>
      <c r="AN1615" s="19">
        <v>9.2499999999999999E-2</v>
      </c>
      <c r="AO1615" t="s">
        <v>721</v>
      </c>
      <c r="AP1615" t="s">
        <v>722</v>
      </c>
      <c r="AQ1615" s="20">
        <v>46234</v>
      </c>
    </row>
    <row r="1616" spans="1:43" x14ac:dyDescent="0.3">
      <c r="A1616" t="s">
        <v>3624</v>
      </c>
      <c r="B1616" t="s">
        <v>3625</v>
      </c>
      <c r="C1616">
        <v>1</v>
      </c>
      <c r="D1616" t="s">
        <v>255</v>
      </c>
      <c r="E1616" t="s">
        <v>716</v>
      </c>
      <c r="F1616" t="s">
        <v>717</v>
      </c>
      <c r="G1616" t="s">
        <v>220</v>
      </c>
      <c r="H1616" t="s">
        <v>218</v>
      </c>
      <c r="I1616" t="s">
        <v>210</v>
      </c>
      <c r="J1616" t="s">
        <v>718</v>
      </c>
      <c r="K1616" t="s">
        <v>3626</v>
      </c>
      <c r="L1616" t="s">
        <v>719</v>
      </c>
      <c r="M1616" t="s">
        <v>720</v>
      </c>
      <c r="N1616">
        <v>1</v>
      </c>
      <c r="O1616">
        <v>1</v>
      </c>
      <c r="P1616">
        <v>1</v>
      </c>
      <c r="Q1616">
        <v>0</v>
      </c>
      <c r="R1616">
        <v>0</v>
      </c>
      <c r="S1616">
        <v>1</v>
      </c>
      <c r="T1616">
        <v>1</v>
      </c>
      <c r="U1616">
        <v>1</v>
      </c>
      <c r="V1616">
        <v>0</v>
      </c>
      <c r="W1616" s="1">
        <v>277889.8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277889.8</v>
      </c>
      <c r="AF1616" s="17">
        <v>45985</v>
      </c>
      <c r="AG1616" s="17">
        <v>47811</v>
      </c>
      <c r="AH1616" s="1">
        <v>277889.8</v>
      </c>
      <c r="AI1616" s="16">
        <f t="shared" si="100"/>
        <v>4.3205479452054796</v>
      </c>
      <c r="AJ1616" s="16">
        <f t="shared" si="102"/>
        <v>5.0027397260273974</v>
      </c>
      <c r="AK1616" s="19">
        <v>9.2499999999999999E-2</v>
      </c>
      <c r="AL1616" s="16">
        <f t="shared" si="101"/>
        <v>4.3205479452054796</v>
      </c>
      <c r="AM1616" s="16">
        <f t="shared" si="103"/>
        <v>5.0027397260273974</v>
      </c>
      <c r="AN1616" s="19">
        <v>9.2499999999999999E-2</v>
      </c>
      <c r="AO1616" t="s">
        <v>721</v>
      </c>
      <c r="AP1616" t="s">
        <v>722</v>
      </c>
      <c r="AQ1616" s="20">
        <v>46234</v>
      </c>
    </row>
    <row r="1617" spans="1:43" x14ac:dyDescent="0.3">
      <c r="A1617" t="s">
        <v>3627</v>
      </c>
      <c r="B1617" t="s">
        <v>3628</v>
      </c>
      <c r="C1617">
        <v>1</v>
      </c>
      <c r="D1617" t="s">
        <v>255</v>
      </c>
      <c r="E1617" t="s">
        <v>716</v>
      </c>
      <c r="F1617" t="s">
        <v>717</v>
      </c>
      <c r="G1617" t="s">
        <v>220</v>
      </c>
      <c r="H1617" t="s">
        <v>218</v>
      </c>
      <c r="I1617" t="s">
        <v>210</v>
      </c>
      <c r="J1617" t="s">
        <v>718</v>
      </c>
      <c r="K1617" t="s">
        <v>3087</v>
      </c>
      <c r="L1617" t="s">
        <v>719</v>
      </c>
      <c r="M1617" t="s">
        <v>720</v>
      </c>
      <c r="N1617">
        <v>1</v>
      </c>
      <c r="O1617">
        <v>1</v>
      </c>
      <c r="P1617">
        <v>1</v>
      </c>
      <c r="Q1617">
        <v>0</v>
      </c>
      <c r="R1617">
        <v>0</v>
      </c>
      <c r="S1617">
        <v>1</v>
      </c>
      <c r="T1617">
        <v>1</v>
      </c>
      <c r="U1617">
        <v>1</v>
      </c>
      <c r="V1617">
        <v>0</v>
      </c>
      <c r="W1617" s="1">
        <v>381597.1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381597.1</v>
      </c>
      <c r="AF1617" s="17">
        <v>45985</v>
      </c>
      <c r="AG1617" s="17">
        <v>47811</v>
      </c>
      <c r="AH1617" s="1">
        <v>381597.1</v>
      </c>
      <c r="AI1617" s="16">
        <f t="shared" si="100"/>
        <v>4.3205479452054796</v>
      </c>
      <c r="AJ1617" s="16">
        <f t="shared" si="102"/>
        <v>5.0027397260273974</v>
      </c>
      <c r="AK1617" s="19">
        <v>9.2499999999999999E-2</v>
      </c>
      <c r="AL1617" s="16">
        <f t="shared" si="101"/>
        <v>4.3205479452054796</v>
      </c>
      <c r="AM1617" s="16">
        <f t="shared" si="103"/>
        <v>5.0027397260273974</v>
      </c>
      <c r="AN1617" s="19">
        <v>9.2499999999999999E-2</v>
      </c>
      <c r="AO1617" t="s">
        <v>721</v>
      </c>
      <c r="AP1617" t="s">
        <v>722</v>
      </c>
      <c r="AQ1617" s="20">
        <v>46234</v>
      </c>
    </row>
    <row r="1618" spans="1:43" x14ac:dyDescent="0.3">
      <c r="A1618" t="s">
        <v>3629</v>
      </c>
      <c r="B1618" t="s">
        <v>3630</v>
      </c>
      <c r="C1618">
        <v>1</v>
      </c>
      <c r="D1618" t="s">
        <v>255</v>
      </c>
      <c r="E1618" t="s">
        <v>716</v>
      </c>
      <c r="F1618" t="s">
        <v>717</v>
      </c>
      <c r="G1618" t="s">
        <v>220</v>
      </c>
      <c r="H1618" t="s">
        <v>218</v>
      </c>
      <c r="I1618" t="s">
        <v>210</v>
      </c>
      <c r="J1618" t="s">
        <v>718</v>
      </c>
      <c r="K1618" t="s">
        <v>3631</v>
      </c>
      <c r="L1618" t="s">
        <v>719</v>
      </c>
      <c r="M1618" t="s">
        <v>720</v>
      </c>
      <c r="N1618">
        <v>1</v>
      </c>
      <c r="O1618">
        <v>1</v>
      </c>
      <c r="P1618">
        <v>1</v>
      </c>
      <c r="Q1618">
        <v>0</v>
      </c>
      <c r="R1618">
        <v>0</v>
      </c>
      <c r="S1618">
        <v>1</v>
      </c>
      <c r="T1618">
        <v>1</v>
      </c>
      <c r="U1618">
        <v>1</v>
      </c>
      <c r="V1618">
        <v>0</v>
      </c>
      <c r="W1618" s="1">
        <v>133684.53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0</v>
      </c>
      <c r="AE1618" s="1">
        <v>133684.53</v>
      </c>
      <c r="AF1618" s="17">
        <v>45985</v>
      </c>
      <c r="AG1618" s="17">
        <v>47811</v>
      </c>
      <c r="AH1618" s="1">
        <v>133684.53</v>
      </c>
      <c r="AI1618" s="16">
        <f t="shared" si="100"/>
        <v>4.3205479452054796</v>
      </c>
      <c r="AJ1618" s="16">
        <f t="shared" si="102"/>
        <v>5.0027397260273974</v>
      </c>
      <c r="AK1618" s="19">
        <v>9.2499999999999999E-2</v>
      </c>
      <c r="AL1618" s="16">
        <f t="shared" si="101"/>
        <v>4.3205479452054796</v>
      </c>
      <c r="AM1618" s="16">
        <f t="shared" si="103"/>
        <v>5.0027397260273974</v>
      </c>
      <c r="AN1618" s="19">
        <v>9.2499999999999999E-2</v>
      </c>
      <c r="AO1618" t="s">
        <v>721</v>
      </c>
      <c r="AP1618" t="s">
        <v>722</v>
      </c>
      <c r="AQ1618" s="20">
        <v>46234</v>
      </c>
    </row>
    <row r="1619" spans="1:43" x14ac:dyDescent="0.3">
      <c r="A1619" t="s">
        <v>3632</v>
      </c>
      <c r="B1619" t="s">
        <v>3633</v>
      </c>
      <c r="C1619">
        <v>1</v>
      </c>
      <c r="D1619" t="s">
        <v>255</v>
      </c>
      <c r="E1619" t="s">
        <v>716</v>
      </c>
      <c r="F1619" t="s">
        <v>717</v>
      </c>
      <c r="G1619" t="s">
        <v>220</v>
      </c>
      <c r="H1619" t="s">
        <v>218</v>
      </c>
      <c r="I1619" t="s">
        <v>210</v>
      </c>
      <c r="J1619" t="s">
        <v>718</v>
      </c>
      <c r="K1619" t="s">
        <v>3001</v>
      </c>
      <c r="L1619" t="s">
        <v>719</v>
      </c>
      <c r="M1619" t="s">
        <v>720</v>
      </c>
      <c r="N1619">
        <v>1</v>
      </c>
      <c r="O1619">
        <v>1</v>
      </c>
      <c r="P1619">
        <v>1</v>
      </c>
      <c r="Q1619">
        <v>0</v>
      </c>
      <c r="R1619">
        <v>0</v>
      </c>
      <c r="S1619">
        <v>1</v>
      </c>
      <c r="T1619">
        <v>1</v>
      </c>
      <c r="U1619">
        <v>1</v>
      </c>
      <c r="V1619">
        <v>0</v>
      </c>
      <c r="W1619" s="1">
        <v>369303.86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0</v>
      </c>
      <c r="AE1619" s="1">
        <v>369303.86</v>
      </c>
      <c r="AF1619" s="17">
        <v>45985</v>
      </c>
      <c r="AG1619" s="17">
        <v>47811</v>
      </c>
      <c r="AH1619" s="1">
        <v>369303.86</v>
      </c>
      <c r="AI1619" s="16">
        <f t="shared" si="100"/>
        <v>4.3205479452054796</v>
      </c>
      <c r="AJ1619" s="16">
        <f t="shared" si="102"/>
        <v>5.0027397260273974</v>
      </c>
      <c r="AK1619" s="19">
        <v>9.2499999999999999E-2</v>
      </c>
      <c r="AL1619" s="16">
        <f t="shared" si="101"/>
        <v>4.3205479452054796</v>
      </c>
      <c r="AM1619" s="16">
        <f t="shared" si="103"/>
        <v>5.0027397260273974</v>
      </c>
      <c r="AN1619" s="19">
        <v>9.2499999999999999E-2</v>
      </c>
      <c r="AO1619" t="s">
        <v>721</v>
      </c>
      <c r="AP1619" t="s">
        <v>722</v>
      </c>
      <c r="AQ1619" s="20">
        <v>46234</v>
      </c>
    </row>
    <row r="1620" spans="1:43" x14ac:dyDescent="0.3">
      <c r="A1620" t="s">
        <v>3634</v>
      </c>
      <c r="B1620" t="s">
        <v>3635</v>
      </c>
      <c r="C1620">
        <v>1</v>
      </c>
      <c r="D1620" t="s">
        <v>255</v>
      </c>
      <c r="E1620" t="s">
        <v>716</v>
      </c>
      <c r="F1620" t="s">
        <v>717</v>
      </c>
      <c r="G1620" t="s">
        <v>220</v>
      </c>
      <c r="H1620" t="s">
        <v>218</v>
      </c>
      <c r="I1620" t="s">
        <v>210</v>
      </c>
      <c r="J1620" t="s">
        <v>718</v>
      </c>
      <c r="K1620" t="s">
        <v>3636</v>
      </c>
      <c r="L1620" t="s">
        <v>719</v>
      </c>
      <c r="M1620" t="s">
        <v>720</v>
      </c>
      <c r="N1620">
        <v>1</v>
      </c>
      <c r="O1620">
        <v>1</v>
      </c>
      <c r="P1620">
        <v>1</v>
      </c>
      <c r="Q1620">
        <v>0</v>
      </c>
      <c r="R1620">
        <v>0</v>
      </c>
      <c r="S1620">
        <v>1</v>
      </c>
      <c r="T1620">
        <v>1</v>
      </c>
      <c r="U1620">
        <v>1</v>
      </c>
      <c r="V1620">
        <v>0</v>
      </c>
      <c r="W1620" s="1">
        <v>259415.32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259415.32</v>
      </c>
      <c r="AF1620" s="17">
        <v>45985</v>
      </c>
      <c r="AG1620" s="17">
        <v>47811</v>
      </c>
      <c r="AH1620" s="1">
        <v>259415.32</v>
      </c>
      <c r="AI1620" s="16">
        <f t="shared" si="100"/>
        <v>4.3205479452054796</v>
      </c>
      <c r="AJ1620" s="16">
        <f t="shared" si="102"/>
        <v>5.0027397260273974</v>
      </c>
      <c r="AK1620" s="19">
        <v>9.2499999999999999E-2</v>
      </c>
      <c r="AL1620" s="16">
        <f t="shared" si="101"/>
        <v>4.3205479452054796</v>
      </c>
      <c r="AM1620" s="16">
        <f t="shared" si="103"/>
        <v>5.0027397260273974</v>
      </c>
      <c r="AN1620" s="19">
        <v>9.2499999999999999E-2</v>
      </c>
      <c r="AO1620" t="s">
        <v>721</v>
      </c>
      <c r="AP1620" t="s">
        <v>722</v>
      </c>
      <c r="AQ1620" s="20">
        <v>46234</v>
      </c>
    </row>
    <row r="1621" spans="1:43" x14ac:dyDescent="0.3">
      <c r="A1621" t="s">
        <v>3637</v>
      </c>
      <c r="B1621" t="s">
        <v>3638</v>
      </c>
      <c r="C1621">
        <v>1</v>
      </c>
      <c r="D1621" t="s">
        <v>255</v>
      </c>
      <c r="E1621" t="s">
        <v>716</v>
      </c>
      <c r="F1621" t="s">
        <v>717</v>
      </c>
      <c r="G1621" t="s">
        <v>220</v>
      </c>
      <c r="H1621" t="s">
        <v>218</v>
      </c>
      <c r="I1621" t="s">
        <v>210</v>
      </c>
      <c r="J1621" t="s">
        <v>718</v>
      </c>
      <c r="K1621" t="s">
        <v>3639</v>
      </c>
      <c r="L1621" t="s">
        <v>719</v>
      </c>
      <c r="M1621" t="s">
        <v>720</v>
      </c>
      <c r="N1621">
        <v>1</v>
      </c>
      <c r="O1621">
        <v>1</v>
      </c>
      <c r="P1621">
        <v>1</v>
      </c>
      <c r="Q1621">
        <v>0</v>
      </c>
      <c r="R1621">
        <v>0</v>
      </c>
      <c r="S1621">
        <v>1</v>
      </c>
      <c r="T1621">
        <v>1</v>
      </c>
      <c r="U1621">
        <v>1</v>
      </c>
      <c r="V1621">
        <v>0</v>
      </c>
      <c r="W1621" s="1">
        <v>196028.54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196028.54</v>
      </c>
      <c r="AF1621" s="17">
        <v>45985</v>
      </c>
      <c r="AG1621" s="17">
        <v>47811</v>
      </c>
      <c r="AH1621" s="1">
        <v>196028.54</v>
      </c>
      <c r="AI1621" s="16">
        <f t="shared" si="100"/>
        <v>4.3205479452054796</v>
      </c>
      <c r="AJ1621" s="16">
        <f t="shared" si="102"/>
        <v>5.0027397260273974</v>
      </c>
      <c r="AK1621" s="19">
        <v>9.2499999999999999E-2</v>
      </c>
      <c r="AL1621" s="16">
        <f t="shared" si="101"/>
        <v>4.3205479452054796</v>
      </c>
      <c r="AM1621" s="16">
        <f t="shared" si="103"/>
        <v>5.0027397260273974</v>
      </c>
      <c r="AN1621" s="19">
        <v>9.2499999999999999E-2</v>
      </c>
      <c r="AO1621" t="s">
        <v>721</v>
      </c>
      <c r="AP1621" t="s">
        <v>722</v>
      </c>
      <c r="AQ1621" s="20">
        <v>46234</v>
      </c>
    </row>
    <row r="1622" spans="1:43" x14ac:dyDescent="0.3">
      <c r="A1622" t="s">
        <v>3640</v>
      </c>
      <c r="B1622" t="s">
        <v>3641</v>
      </c>
      <c r="C1622">
        <v>1</v>
      </c>
      <c r="D1622" t="s">
        <v>255</v>
      </c>
      <c r="E1622" t="s">
        <v>716</v>
      </c>
      <c r="F1622" t="s">
        <v>717</v>
      </c>
      <c r="G1622" t="s">
        <v>220</v>
      </c>
      <c r="H1622" t="s">
        <v>218</v>
      </c>
      <c r="I1622" t="s">
        <v>210</v>
      </c>
      <c r="J1622" t="s">
        <v>718</v>
      </c>
      <c r="K1622" t="s">
        <v>3642</v>
      </c>
      <c r="L1622" t="s">
        <v>719</v>
      </c>
      <c r="M1622" t="s">
        <v>720</v>
      </c>
      <c r="N1622">
        <v>1</v>
      </c>
      <c r="O1622">
        <v>1</v>
      </c>
      <c r="P1622">
        <v>1</v>
      </c>
      <c r="Q1622">
        <v>0</v>
      </c>
      <c r="R1622">
        <v>0</v>
      </c>
      <c r="S1622">
        <v>1</v>
      </c>
      <c r="T1622">
        <v>1</v>
      </c>
      <c r="U1622">
        <v>1</v>
      </c>
      <c r="V1622">
        <v>0</v>
      </c>
      <c r="W1622" s="1">
        <v>198004.16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  <c r="AD1622" s="1">
        <v>0</v>
      </c>
      <c r="AE1622" s="1">
        <v>198004.16</v>
      </c>
      <c r="AF1622" s="17">
        <v>45985</v>
      </c>
      <c r="AG1622" s="17">
        <v>47811</v>
      </c>
      <c r="AH1622" s="1">
        <v>198004.16</v>
      </c>
      <c r="AI1622" s="16">
        <f t="shared" si="100"/>
        <v>4.3205479452054796</v>
      </c>
      <c r="AJ1622" s="16">
        <f t="shared" si="102"/>
        <v>5.0027397260273974</v>
      </c>
      <c r="AK1622" s="19">
        <v>9.2499999999999999E-2</v>
      </c>
      <c r="AL1622" s="16">
        <f t="shared" si="101"/>
        <v>4.3205479452054796</v>
      </c>
      <c r="AM1622" s="16">
        <f t="shared" si="103"/>
        <v>5.0027397260273974</v>
      </c>
      <c r="AN1622" s="19">
        <v>9.2499999999999999E-2</v>
      </c>
      <c r="AO1622" t="s">
        <v>721</v>
      </c>
      <c r="AP1622" t="s">
        <v>722</v>
      </c>
      <c r="AQ1622" s="20">
        <v>46234</v>
      </c>
    </row>
    <row r="1623" spans="1:43" x14ac:dyDescent="0.3">
      <c r="A1623" t="s">
        <v>3643</v>
      </c>
      <c r="B1623" t="s">
        <v>3644</v>
      </c>
      <c r="C1623">
        <v>1</v>
      </c>
      <c r="D1623" t="s">
        <v>255</v>
      </c>
      <c r="E1623" t="s">
        <v>716</v>
      </c>
      <c r="F1623" t="s">
        <v>717</v>
      </c>
      <c r="G1623" t="s">
        <v>220</v>
      </c>
      <c r="H1623" t="s">
        <v>218</v>
      </c>
      <c r="I1623" t="s">
        <v>210</v>
      </c>
      <c r="J1623" t="s">
        <v>718</v>
      </c>
      <c r="K1623" t="s">
        <v>3645</v>
      </c>
      <c r="L1623" t="s">
        <v>719</v>
      </c>
      <c r="M1623" t="s">
        <v>720</v>
      </c>
      <c r="N1623">
        <v>1</v>
      </c>
      <c r="O1623">
        <v>1</v>
      </c>
      <c r="P1623">
        <v>1</v>
      </c>
      <c r="Q1623">
        <v>0</v>
      </c>
      <c r="R1623">
        <v>0</v>
      </c>
      <c r="S1623">
        <v>1</v>
      </c>
      <c r="T1623">
        <v>1</v>
      </c>
      <c r="U1623">
        <v>1</v>
      </c>
      <c r="V1623">
        <v>0</v>
      </c>
      <c r="W1623" s="1">
        <v>351426.85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0</v>
      </c>
      <c r="AE1623" s="1">
        <v>351426.85</v>
      </c>
      <c r="AF1623" s="17">
        <v>45985</v>
      </c>
      <c r="AG1623" s="17">
        <v>47811</v>
      </c>
      <c r="AH1623" s="1">
        <v>351426.85</v>
      </c>
      <c r="AI1623" s="16">
        <f t="shared" si="100"/>
        <v>4.3205479452054796</v>
      </c>
      <c r="AJ1623" s="16">
        <f t="shared" si="102"/>
        <v>5.0027397260273974</v>
      </c>
      <c r="AK1623" s="19">
        <v>9.2499999999999999E-2</v>
      </c>
      <c r="AL1623" s="16">
        <f t="shared" si="101"/>
        <v>4.3205479452054796</v>
      </c>
      <c r="AM1623" s="16">
        <f t="shared" si="103"/>
        <v>5.0027397260273974</v>
      </c>
      <c r="AN1623" s="19">
        <v>9.2499999999999999E-2</v>
      </c>
      <c r="AO1623" t="s">
        <v>721</v>
      </c>
      <c r="AP1623" t="s">
        <v>722</v>
      </c>
      <c r="AQ1623" s="20">
        <v>46234</v>
      </c>
    </row>
    <row r="1624" spans="1:43" x14ac:dyDescent="0.3">
      <c r="A1624" t="s">
        <v>3646</v>
      </c>
      <c r="B1624" t="s">
        <v>3647</v>
      </c>
      <c r="C1624">
        <v>1</v>
      </c>
      <c r="D1624" t="s">
        <v>255</v>
      </c>
      <c r="E1624" t="s">
        <v>716</v>
      </c>
      <c r="F1624" t="s">
        <v>717</v>
      </c>
      <c r="G1624" t="s">
        <v>220</v>
      </c>
      <c r="H1624" t="s">
        <v>218</v>
      </c>
      <c r="I1624" t="s">
        <v>210</v>
      </c>
      <c r="J1624" t="s">
        <v>718</v>
      </c>
      <c r="K1624" t="s">
        <v>2004</v>
      </c>
      <c r="L1624" t="s">
        <v>719</v>
      </c>
      <c r="M1624" t="s">
        <v>720</v>
      </c>
      <c r="N1624">
        <v>1</v>
      </c>
      <c r="O1624">
        <v>1</v>
      </c>
      <c r="P1624">
        <v>1</v>
      </c>
      <c r="Q1624">
        <v>0</v>
      </c>
      <c r="R1624">
        <v>0</v>
      </c>
      <c r="S1624">
        <v>1</v>
      </c>
      <c r="T1624">
        <v>1</v>
      </c>
      <c r="U1624">
        <v>1</v>
      </c>
      <c r="V1624">
        <v>0</v>
      </c>
      <c r="W1624" s="1">
        <v>977439.46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  <c r="AD1624" s="1">
        <v>0</v>
      </c>
      <c r="AE1624" s="1">
        <v>977439.46</v>
      </c>
      <c r="AF1624" s="17">
        <v>45985</v>
      </c>
      <c r="AG1624" s="17">
        <v>47811</v>
      </c>
      <c r="AH1624" s="1">
        <v>977439.46</v>
      </c>
      <c r="AI1624" s="16">
        <f t="shared" si="100"/>
        <v>4.3205479452054796</v>
      </c>
      <c r="AJ1624" s="16">
        <f t="shared" si="102"/>
        <v>5.0027397260273974</v>
      </c>
      <c r="AK1624" s="19">
        <v>9.2499999999999999E-2</v>
      </c>
      <c r="AL1624" s="16">
        <f t="shared" si="101"/>
        <v>4.3205479452054796</v>
      </c>
      <c r="AM1624" s="16">
        <f t="shared" si="103"/>
        <v>5.0027397260273974</v>
      </c>
      <c r="AN1624" s="19">
        <v>9.2499999999999999E-2</v>
      </c>
      <c r="AO1624" t="s">
        <v>721</v>
      </c>
      <c r="AP1624" t="s">
        <v>722</v>
      </c>
      <c r="AQ1624" s="20">
        <v>46234</v>
      </c>
    </row>
    <row r="1625" spans="1:43" x14ac:dyDescent="0.3">
      <c r="A1625" t="s">
        <v>3648</v>
      </c>
      <c r="B1625" t="s">
        <v>3649</v>
      </c>
      <c r="C1625">
        <v>1</v>
      </c>
      <c r="D1625" t="s">
        <v>255</v>
      </c>
      <c r="E1625" t="s">
        <v>716</v>
      </c>
      <c r="F1625" t="s">
        <v>717</v>
      </c>
      <c r="G1625" t="s">
        <v>220</v>
      </c>
      <c r="H1625" t="s">
        <v>218</v>
      </c>
      <c r="I1625" t="s">
        <v>210</v>
      </c>
      <c r="J1625" t="s">
        <v>718</v>
      </c>
      <c r="K1625" t="s">
        <v>3650</v>
      </c>
      <c r="L1625" t="s">
        <v>719</v>
      </c>
      <c r="M1625" t="s">
        <v>720</v>
      </c>
      <c r="N1625">
        <v>1</v>
      </c>
      <c r="O1625">
        <v>1</v>
      </c>
      <c r="P1625">
        <v>1</v>
      </c>
      <c r="Q1625">
        <v>0</v>
      </c>
      <c r="R1625">
        <v>0</v>
      </c>
      <c r="S1625">
        <v>1</v>
      </c>
      <c r="T1625">
        <v>1</v>
      </c>
      <c r="U1625">
        <v>1</v>
      </c>
      <c r="V1625">
        <v>0</v>
      </c>
      <c r="W1625" s="1">
        <v>281156.27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281156.27</v>
      </c>
      <c r="AF1625" s="17">
        <v>45985</v>
      </c>
      <c r="AG1625" s="17">
        <v>47811</v>
      </c>
      <c r="AH1625" s="1">
        <v>281156.27</v>
      </c>
      <c r="AI1625" s="16">
        <f t="shared" si="100"/>
        <v>4.3205479452054796</v>
      </c>
      <c r="AJ1625" s="16">
        <f t="shared" si="102"/>
        <v>5.0027397260273974</v>
      </c>
      <c r="AK1625" s="19">
        <v>9.2499999999999999E-2</v>
      </c>
      <c r="AL1625" s="16">
        <f t="shared" si="101"/>
        <v>4.3205479452054796</v>
      </c>
      <c r="AM1625" s="16">
        <f t="shared" si="103"/>
        <v>5.0027397260273974</v>
      </c>
      <c r="AN1625" s="19">
        <v>9.2499999999999999E-2</v>
      </c>
      <c r="AO1625" t="s">
        <v>721</v>
      </c>
      <c r="AP1625" t="s">
        <v>722</v>
      </c>
      <c r="AQ1625" s="20">
        <v>46234</v>
      </c>
    </row>
    <row r="1626" spans="1:43" x14ac:dyDescent="0.3">
      <c r="A1626" t="s">
        <v>3651</v>
      </c>
      <c r="B1626" t="s">
        <v>3652</v>
      </c>
      <c r="C1626">
        <v>1</v>
      </c>
      <c r="D1626" t="s">
        <v>255</v>
      </c>
      <c r="E1626" t="s">
        <v>716</v>
      </c>
      <c r="F1626" t="s">
        <v>717</v>
      </c>
      <c r="G1626" t="s">
        <v>220</v>
      </c>
      <c r="H1626" t="s">
        <v>218</v>
      </c>
      <c r="I1626" t="s">
        <v>210</v>
      </c>
      <c r="J1626" t="s">
        <v>718</v>
      </c>
      <c r="K1626" t="s">
        <v>3653</v>
      </c>
      <c r="L1626" t="s">
        <v>719</v>
      </c>
      <c r="M1626" t="s">
        <v>720</v>
      </c>
      <c r="N1626">
        <v>1</v>
      </c>
      <c r="O1626">
        <v>1</v>
      </c>
      <c r="P1626">
        <v>1</v>
      </c>
      <c r="Q1626">
        <v>0</v>
      </c>
      <c r="R1626">
        <v>0</v>
      </c>
      <c r="S1626">
        <v>1</v>
      </c>
      <c r="T1626">
        <v>1</v>
      </c>
      <c r="U1626">
        <v>1</v>
      </c>
      <c r="V1626">
        <v>0</v>
      </c>
      <c r="W1626" s="1">
        <v>359195.4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359195.4</v>
      </c>
      <c r="AF1626" s="17">
        <v>45985</v>
      </c>
      <c r="AG1626" s="17">
        <v>47811</v>
      </c>
      <c r="AH1626" s="1">
        <v>359195.4</v>
      </c>
      <c r="AI1626" s="16">
        <f t="shared" si="100"/>
        <v>4.3205479452054796</v>
      </c>
      <c r="AJ1626" s="16">
        <f t="shared" si="102"/>
        <v>5.0027397260273974</v>
      </c>
      <c r="AK1626" s="19">
        <v>9.2499999999999999E-2</v>
      </c>
      <c r="AL1626" s="16">
        <f t="shared" si="101"/>
        <v>4.3205479452054796</v>
      </c>
      <c r="AM1626" s="16">
        <f t="shared" si="103"/>
        <v>5.0027397260273974</v>
      </c>
      <c r="AN1626" s="19">
        <v>9.2499999999999999E-2</v>
      </c>
      <c r="AO1626" t="s">
        <v>721</v>
      </c>
      <c r="AP1626" t="s">
        <v>722</v>
      </c>
      <c r="AQ1626" s="20">
        <v>46234</v>
      </c>
    </row>
    <row r="1627" spans="1:43" x14ac:dyDescent="0.3">
      <c r="A1627" t="s">
        <v>3654</v>
      </c>
      <c r="B1627" t="s">
        <v>3655</v>
      </c>
      <c r="C1627">
        <v>1</v>
      </c>
      <c r="D1627" t="s">
        <v>255</v>
      </c>
      <c r="E1627" t="s">
        <v>716</v>
      </c>
      <c r="F1627" t="s">
        <v>717</v>
      </c>
      <c r="G1627" t="s">
        <v>220</v>
      </c>
      <c r="H1627" t="s">
        <v>218</v>
      </c>
      <c r="I1627" t="s">
        <v>210</v>
      </c>
      <c r="J1627" t="s">
        <v>718</v>
      </c>
      <c r="K1627" t="s">
        <v>3656</v>
      </c>
      <c r="L1627" t="s">
        <v>719</v>
      </c>
      <c r="M1627" t="s">
        <v>720</v>
      </c>
      <c r="N1627">
        <v>1</v>
      </c>
      <c r="O1627">
        <v>1</v>
      </c>
      <c r="P1627">
        <v>1</v>
      </c>
      <c r="Q1627">
        <v>0</v>
      </c>
      <c r="R1627">
        <v>0</v>
      </c>
      <c r="S1627">
        <v>1</v>
      </c>
      <c r="T1627">
        <v>1</v>
      </c>
      <c r="U1627">
        <v>1</v>
      </c>
      <c r="V1627">
        <v>0</v>
      </c>
      <c r="W1627" s="1">
        <v>3680612.47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3680612.47</v>
      </c>
      <c r="AF1627" s="17">
        <v>45985</v>
      </c>
      <c r="AG1627" s="17">
        <v>47811</v>
      </c>
      <c r="AH1627" s="1">
        <v>3680612.47</v>
      </c>
      <c r="AI1627" s="16">
        <f t="shared" si="100"/>
        <v>4.3205479452054796</v>
      </c>
      <c r="AJ1627" s="16">
        <f t="shared" si="102"/>
        <v>5.0027397260273974</v>
      </c>
      <c r="AK1627" s="19">
        <v>9.2499999999999999E-2</v>
      </c>
      <c r="AL1627" s="16">
        <f t="shared" si="101"/>
        <v>4.3205479452054796</v>
      </c>
      <c r="AM1627" s="16">
        <f t="shared" si="103"/>
        <v>5.0027397260273974</v>
      </c>
      <c r="AN1627" s="19">
        <v>9.2499999999999999E-2</v>
      </c>
      <c r="AO1627" t="s">
        <v>721</v>
      </c>
      <c r="AP1627" t="s">
        <v>722</v>
      </c>
      <c r="AQ1627" s="20">
        <v>46234</v>
      </c>
    </row>
    <row r="1628" spans="1:43" x14ac:dyDescent="0.3">
      <c r="A1628" t="s">
        <v>3657</v>
      </c>
      <c r="B1628" t="s">
        <v>3658</v>
      </c>
      <c r="C1628">
        <v>1</v>
      </c>
      <c r="D1628" t="s">
        <v>255</v>
      </c>
      <c r="E1628" t="s">
        <v>716</v>
      </c>
      <c r="F1628" t="s">
        <v>717</v>
      </c>
      <c r="G1628" t="s">
        <v>220</v>
      </c>
      <c r="H1628" t="s">
        <v>218</v>
      </c>
      <c r="I1628" t="s">
        <v>210</v>
      </c>
      <c r="J1628" t="s">
        <v>718</v>
      </c>
      <c r="K1628" t="s">
        <v>3659</v>
      </c>
      <c r="L1628" t="s">
        <v>719</v>
      </c>
      <c r="M1628" t="s">
        <v>720</v>
      </c>
      <c r="N1628">
        <v>1</v>
      </c>
      <c r="O1628">
        <v>1</v>
      </c>
      <c r="P1628">
        <v>1</v>
      </c>
      <c r="Q1628">
        <v>0</v>
      </c>
      <c r="R1628">
        <v>0</v>
      </c>
      <c r="S1628">
        <v>1</v>
      </c>
      <c r="T1628">
        <v>1</v>
      </c>
      <c r="U1628">
        <v>1</v>
      </c>
      <c r="V1628">
        <v>0</v>
      </c>
      <c r="W1628" s="1">
        <v>179219.36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179219.36</v>
      </c>
      <c r="AF1628" s="17">
        <v>45985</v>
      </c>
      <c r="AG1628" s="17">
        <v>47811</v>
      </c>
      <c r="AH1628" s="1">
        <v>179219.36</v>
      </c>
      <c r="AI1628" s="16">
        <f t="shared" si="100"/>
        <v>4.3205479452054796</v>
      </c>
      <c r="AJ1628" s="16">
        <f t="shared" si="102"/>
        <v>5.0027397260273974</v>
      </c>
      <c r="AK1628" s="19">
        <v>9.2499999999999999E-2</v>
      </c>
      <c r="AL1628" s="16">
        <f t="shared" si="101"/>
        <v>4.3205479452054796</v>
      </c>
      <c r="AM1628" s="16">
        <f t="shared" si="103"/>
        <v>5.0027397260273974</v>
      </c>
      <c r="AN1628" s="19">
        <v>9.2499999999999999E-2</v>
      </c>
      <c r="AO1628" t="s">
        <v>721</v>
      </c>
      <c r="AP1628" t="s">
        <v>722</v>
      </c>
      <c r="AQ1628" s="20">
        <v>46234</v>
      </c>
    </row>
    <row r="1629" spans="1:43" x14ac:dyDescent="0.3">
      <c r="A1629" t="s">
        <v>3660</v>
      </c>
      <c r="B1629" t="s">
        <v>3661</v>
      </c>
      <c r="C1629">
        <v>1</v>
      </c>
      <c r="D1629" t="s">
        <v>255</v>
      </c>
      <c r="E1629" t="s">
        <v>716</v>
      </c>
      <c r="F1629" t="s">
        <v>717</v>
      </c>
      <c r="G1629" t="s">
        <v>220</v>
      </c>
      <c r="H1629" t="s">
        <v>218</v>
      </c>
      <c r="I1629" t="s">
        <v>210</v>
      </c>
      <c r="J1629" t="s">
        <v>718</v>
      </c>
      <c r="K1629" t="s">
        <v>3662</v>
      </c>
      <c r="L1629" t="s">
        <v>719</v>
      </c>
      <c r="M1629" t="s">
        <v>720</v>
      </c>
      <c r="N1629">
        <v>1</v>
      </c>
      <c r="O1629">
        <v>1</v>
      </c>
      <c r="P1629">
        <v>1</v>
      </c>
      <c r="Q1629">
        <v>0</v>
      </c>
      <c r="R1629">
        <v>0</v>
      </c>
      <c r="S1629">
        <v>1</v>
      </c>
      <c r="T1629">
        <v>1</v>
      </c>
      <c r="U1629">
        <v>1</v>
      </c>
      <c r="V1629">
        <v>0</v>
      </c>
      <c r="W1629" s="1">
        <v>567784.07999999996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567784.07999999996</v>
      </c>
      <c r="AF1629" s="17">
        <v>45985</v>
      </c>
      <c r="AG1629" s="17">
        <v>47811</v>
      </c>
      <c r="AH1629" s="1">
        <v>567784.07999999996</v>
      </c>
      <c r="AI1629" s="16">
        <f t="shared" si="100"/>
        <v>4.3205479452054796</v>
      </c>
      <c r="AJ1629" s="16">
        <f t="shared" si="102"/>
        <v>5.0027397260273974</v>
      </c>
      <c r="AK1629" s="19">
        <v>9.2499999999999999E-2</v>
      </c>
      <c r="AL1629" s="16">
        <f t="shared" si="101"/>
        <v>4.3205479452054796</v>
      </c>
      <c r="AM1629" s="16">
        <f t="shared" si="103"/>
        <v>5.0027397260273974</v>
      </c>
      <c r="AN1629" s="19">
        <v>9.2499999999999999E-2</v>
      </c>
      <c r="AO1629" t="s">
        <v>721</v>
      </c>
      <c r="AP1629" t="s">
        <v>722</v>
      </c>
      <c r="AQ1629" s="20">
        <v>46234</v>
      </c>
    </row>
    <row r="1630" spans="1:43" x14ac:dyDescent="0.3">
      <c r="A1630" t="s">
        <v>3663</v>
      </c>
      <c r="B1630" t="s">
        <v>3664</v>
      </c>
      <c r="C1630">
        <v>1</v>
      </c>
      <c r="D1630" t="s">
        <v>255</v>
      </c>
      <c r="E1630" t="s">
        <v>716</v>
      </c>
      <c r="F1630" t="s">
        <v>717</v>
      </c>
      <c r="G1630" t="s">
        <v>220</v>
      </c>
      <c r="H1630" t="s">
        <v>218</v>
      </c>
      <c r="I1630" t="s">
        <v>210</v>
      </c>
      <c r="J1630" t="s">
        <v>718</v>
      </c>
      <c r="K1630" t="s">
        <v>3004</v>
      </c>
      <c r="L1630" t="s">
        <v>719</v>
      </c>
      <c r="M1630" t="s">
        <v>720</v>
      </c>
      <c r="N1630">
        <v>1</v>
      </c>
      <c r="O1630">
        <v>1</v>
      </c>
      <c r="P1630">
        <v>1</v>
      </c>
      <c r="Q1630">
        <v>0</v>
      </c>
      <c r="R1630">
        <v>0</v>
      </c>
      <c r="S1630">
        <v>1</v>
      </c>
      <c r="T1630">
        <v>1</v>
      </c>
      <c r="U1630">
        <v>1</v>
      </c>
      <c r="V1630">
        <v>0</v>
      </c>
      <c r="W1630" s="1">
        <v>4260846.6399999997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4260846.6399999997</v>
      </c>
      <c r="AF1630" s="17">
        <v>45985</v>
      </c>
      <c r="AG1630" s="17">
        <v>47811</v>
      </c>
      <c r="AH1630" s="1">
        <v>4260846.6399999997</v>
      </c>
      <c r="AI1630" s="16">
        <f t="shared" si="100"/>
        <v>4.3205479452054796</v>
      </c>
      <c r="AJ1630" s="16">
        <f t="shared" si="102"/>
        <v>5.0027397260273974</v>
      </c>
      <c r="AK1630" s="19">
        <v>9.2499999999999999E-2</v>
      </c>
      <c r="AL1630" s="16">
        <f t="shared" si="101"/>
        <v>4.3205479452054796</v>
      </c>
      <c r="AM1630" s="16">
        <f t="shared" si="103"/>
        <v>5.0027397260273974</v>
      </c>
      <c r="AN1630" s="19">
        <v>9.2499999999999999E-2</v>
      </c>
      <c r="AO1630" t="s">
        <v>721</v>
      </c>
      <c r="AP1630" t="s">
        <v>722</v>
      </c>
      <c r="AQ1630" s="20">
        <v>46234</v>
      </c>
    </row>
    <row r="1631" spans="1:43" x14ac:dyDescent="0.3">
      <c r="A1631" t="s">
        <v>3665</v>
      </c>
      <c r="B1631" t="s">
        <v>3666</v>
      </c>
      <c r="C1631">
        <v>1</v>
      </c>
      <c r="D1631" t="s">
        <v>255</v>
      </c>
      <c r="E1631" t="s">
        <v>716</v>
      </c>
      <c r="F1631" t="s">
        <v>717</v>
      </c>
      <c r="G1631" t="s">
        <v>220</v>
      </c>
      <c r="H1631" t="s">
        <v>218</v>
      </c>
      <c r="I1631" t="s">
        <v>210</v>
      </c>
      <c r="J1631" t="s">
        <v>718</v>
      </c>
      <c r="K1631" t="s">
        <v>3106</v>
      </c>
      <c r="L1631" t="s">
        <v>719</v>
      </c>
      <c r="M1631" t="s">
        <v>720</v>
      </c>
      <c r="N1631">
        <v>1</v>
      </c>
      <c r="O1631">
        <v>1</v>
      </c>
      <c r="P1631">
        <v>1</v>
      </c>
      <c r="Q1631">
        <v>0</v>
      </c>
      <c r="R1631">
        <v>0</v>
      </c>
      <c r="S1631">
        <v>1</v>
      </c>
      <c r="T1631">
        <v>1</v>
      </c>
      <c r="U1631">
        <v>1</v>
      </c>
      <c r="V1631">
        <v>0</v>
      </c>
      <c r="W1631" s="1">
        <v>488844.48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488844.48</v>
      </c>
      <c r="AF1631" s="17">
        <v>45985</v>
      </c>
      <c r="AG1631" s="17">
        <v>47811</v>
      </c>
      <c r="AH1631" s="1">
        <v>488844.48</v>
      </c>
      <c r="AI1631" s="16">
        <f t="shared" si="100"/>
        <v>4.3205479452054796</v>
      </c>
      <c r="AJ1631" s="16">
        <f t="shared" si="102"/>
        <v>5.0027397260273974</v>
      </c>
      <c r="AK1631" s="19">
        <v>9.2499999999999999E-2</v>
      </c>
      <c r="AL1631" s="16">
        <f t="shared" si="101"/>
        <v>4.3205479452054796</v>
      </c>
      <c r="AM1631" s="16">
        <f t="shared" si="103"/>
        <v>5.0027397260273974</v>
      </c>
      <c r="AN1631" s="19">
        <v>9.2499999999999999E-2</v>
      </c>
      <c r="AO1631" t="s">
        <v>721</v>
      </c>
      <c r="AP1631" t="s">
        <v>722</v>
      </c>
      <c r="AQ1631" s="20">
        <v>46234</v>
      </c>
    </row>
    <row r="1632" spans="1:43" x14ac:dyDescent="0.3">
      <c r="A1632" t="s">
        <v>3667</v>
      </c>
      <c r="B1632" t="s">
        <v>3668</v>
      </c>
      <c r="C1632">
        <v>1</v>
      </c>
      <c r="D1632" t="s">
        <v>255</v>
      </c>
      <c r="E1632" t="s">
        <v>716</v>
      </c>
      <c r="F1632" t="s">
        <v>717</v>
      </c>
      <c r="G1632" t="s">
        <v>220</v>
      </c>
      <c r="H1632" t="s">
        <v>218</v>
      </c>
      <c r="I1632" t="s">
        <v>210</v>
      </c>
      <c r="J1632" t="s">
        <v>718</v>
      </c>
      <c r="K1632" t="s">
        <v>3669</v>
      </c>
      <c r="L1632" t="s">
        <v>719</v>
      </c>
      <c r="M1632" t="s">
        <v>720</v>
      </c>
      <c r="N1632">
        <v>1</v>
      </c>
      <c r="O1632">
        <v>1</v>
      </c>
      <c r="P1632">
        <v>1</v>
      </c>
      <c r="Q1632">
        <v>0</v>
      </c>
      <c r="R1632">
        <v>0</v>
      </c>
      <c r="S1632">
        <v>1</v>
      </c>
      <c r="T1632">
        <v>1</v>
      </c>
      <c r="U1632">
        <v>1</v>
      </c>
      <c r="V1632">
        <v>0</v>
      </c>
      <c r="W1632" s="1">
        <v>1461301.02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1461301.02</v>
      </c>
      <c r="AF1632" s="17">
        <v>45985</v>
      </c>
      <c r="AG1632" s="17">
        <v>47811</v>
      </c>
      <c r="AH1632" s="1">
        <v>1461301.02</v>
      </c>
      <c r="AI1632" s="16">
        <f t="shared" si="100"/>
        <v>4.3205479452054796</v>
      </c>
      <c r="AJ1632" s="16">
        <f t="shared" si="102"/>
        <v>5.0027397260273974</v>
      </c>
      <c r="AK1632" s="19">
        <v>9.2499999999999999E-2</v>
      </c>
      <c r="AL1632" s="16">
        <f t="shared" si="101"/>
        <v>4.3205479452054796</v>
      </c>
      <c r="AM1632" s="16">
        <f t="shared" si="103"/>
        <v>5.0027397260273974</v>
      </c>
      <c r="AN1632" s="19">
        <v>9.2499999999999999E-2</v>
      </c>
      <c r="AO1632" t="s">
        <v>721</v>
      </c>
      <c r="AP1632" t="s">
        <v>722</v>
      </c>
      <c r="AQ1632" s="20">
        <v>46234</v>
      </c>
    </row>
    <row r="1633" spans="1:43" x14ac:dyDescent="0.3">
      <c r="A1633" t="s">
        <v>3670</v>
      </c>
      <c r="B1633" t="s">
        <v>3671</v>
      </c>
      <c r="C1633">
        <v>1</v>
      </c>
      <c r="D1633" t="s">
        <v>255</v>
      </c>
      <c r="E1633" t="s">
        <v>716</v>
      </c>
      <c r="F1633" t="s">
        <v>717</v>
      </c>
      <c r="G1633" t="s">
        <v>220</v>
      </c>
      <c r="H1633" t="s">
        <v>218</v>
      </c>
      <c r="I1633" t="s">
        <v>210</v>
      </c>
      <c r="J1633" t="s">
        <v>718</v>
      </c>
      <c r="K1633" t="s">
        <v>3111</v>
      </c>
      <c r="L1633" t="s">
        <v>719</v>
      </c>
      <c r="M1633" t="s">
        <v>720</v>
      </c>
      <c r="N1633">
        <v>1</v>
      </c>
      <c r="O1633">
        <v>1</v>
      </c>
      <c r="P1633">
        <v>1</v>
      </c>
      <c r="Q1633">
        <v>0</v>
      </c>
      <c r="R1633">
        <v>0</v>
      </c>
      <c r="S1633">
        <v>1</v>
      </c>
      <c r="T1633">
        <v>1</v>
      </c>
      <c r="U1633">
        <v>1</v>
      </c>
      <c r="V1633">
        <v>0</v>
      </c>
      <c r="W1633" s="1">
        <v>1486159.54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1486159.54</v>
      </c>
      <c r="AF1633" s="17">
        <v>45985</v>
      </c>
      <c r="AG1633" s="17">
        <v>47811</v>
      </c>
      <c r="AH1633" s="1">
        <v>1486159.54</v>
      </c>
      <c r="AI1633" s="16">
        <f t="shared" si="100"/>
        <v>4.3205479452054796</v>
      </c>
      <c r="AJ1633" s="16">
        <f t="shared" si="102"/>
        <v>5.0027397260273974</v>
      </c>
      <c r="AK1633" s="19">
        <v>9.2499999999999999E-2</v>
      </c>
      <c r="AL1633" s="16">
        <f t="shared" si="101"/>
        <v>4.3205479452054796</v>
      </c>
      <c r="AM1633" s="16">
        <f t="shared" si="103"/>
        <v>5.0027397260273974</v>
      </c>
      <c r="AN1633" s="19">
        <v>9.2499999999999999E-2</v>
      </c>
      <c r="AO1633" t="s">
        <v>721</v>
      </c>
      <c r="AP1633" t="s">
        <v>722</v>
      </c>
      <c r="AQ1633" s="20">
        <v>46234</v>
      </c>
    </row>
    <row r="1634" spans="1:43" x14ac:dyDescent="0.3">
      <c r="A1634" t="s">
        <v>3672</v>
      </c>
      <c r="B1634" t="s">
        <v>3673</v>
      </c>
      <c r="C1634">
        <v>1</v>
      </c>
      <c r="D1634" t="s">
        <v>255</v>
      </c>
      <c r="E1634" t="s">
        <v>716</v>
      </c>
      <c r="F1634" t="s">
        <v>717</v>
      </c>
      <c r="G1634" t="s">
        <v>220</v>
      </c>
      <c r="H1634" t="s">
        <v>218</v>
      </c>
      <c r="I1634" t="s">
        <v>210</v>
      </c>
      <c r="J1634" t="s">
        <v>718</v>
      </c>
      <c r="K1634" t="s">
        <v>3674</v>
      </c>
      <c r="L1634" t="s">
        <v>719</v>
      </c>
      <c r="M1634" t="s">
        <v>720</v>
      </c>
      <c r="N1634">
        <v>1</v>
      </c>
      <c r="O1634">
        <v>1</v>
      </c>
      <c r="P1634">
        <v>1</v>
      </c>
      <c r="Q1634">
        <v>0</v>
      </c>
      <c r="R1634">
        <v>0</v>
      </c>
      <c r="S1634">
        <v>1</v>
      </c>
      <c r="T1634">
        <v>1</v>
      </c>
      <c r="U1634">
        <v>1</v>
      </c>
      <c r="V1634">
        <v>0</v>
      </c>
      <c r="W1634" s="1">
        <v>308470.99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308470.99</v>
      </c>
      <c r="AF1634" s="17">
        <v>45985</v>
      </c>
      <c r="AG1634" s="17">
        <v>47811</v>
      </c>
      <c r="AH1634" s="1">
        <v>308470.99</v>
      </c>
      <c r="AI1634" s="16">
        <f t="shared" si="100"/>
        <v>4.3205479452054796</v>
      </c>
      <c r="AJ1634" s="16">
        <f t="shared" si="102"/>
        <v>5.0027397260273974</v>
      </c>
      <c r="AK1634" s="19">
        <v>9.2499999999999999E-2</v>
      </c>
      <c r="AL1634" s="16">
        <f t="shared" si="101"/>
        <v>4.3205479452054796</v>
      </c>
      <c r="AM1634" s="16">
        <f t="shared" si="103"/>
        <v>5.0027397260273974</v>
      </c>
      <c r="AN1634" s="19">
        <v>9.2499999999999999E-2</v>
      </c>
      <c r="AO1634" t="s">
        <v>721</v>
      </c>
      <c r="AP1634" t="s">
        <v>722</v>
      </c>
      <c r="AQ1634" s="20">
        <v>46234</v>
      </c>
    </row>
    <row r="1635" spans="1:43" x14ac:dyDescent="0.3">
      <c r="A1635" t="s">
        <v>3675</v>
      </c>
      <c r="B1635" t="s">
        <v>3676</v>
      </c>
      <c r="C1635">
        <v>1</v>
      </c>
      <c r="D1635" t="s">
        <v>255</v>
      </c>
      <c r="E1635" t="s">
        <v>716</v>
      </c>
      <c r="F1635" t="s">
        <v>717</v>
      </c>
      <c r="G1635" t="s">
        <v>220</v>
      </c>
      <c r="H1635" t="s">
        <v>218</v>
      </c>
      <c r="I1635" t="s">
        <v>210</v>
      </c>
      <c r="J1635" t="s">
        <v>718</v>
      </c>
      <c r="K1635" t="s">
        <v>3677</v>
      </c>
      <c r="L1635" t="s">
        <v>719</v>
      </c>
      <c r="M1635" t="s">
        <v>720</v>
      </c>
      <c r="N1635">
        <v>1</v>
      </c>
      <c r="O1635">
        <v>1</v>
      </c>
      <c r="P1635">
        <v>1</v>
      </c>
      <c r="Q1635">
        <v>0</v>
      </c>
      <c r="R1635">
        <v>0</v>
      </c>
      <c r="S1635">
        <v>1</v>
      </c>
      <c r="T1635">
        <v>1</v>
      </c>
      <c r="U1635">
        <v>1</v>
      </c>
      <c r="V1635">
        <v>0</v>
      </c>
      <c r="W1635" s="1">
        <v>197806.9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197806.9</v>
      </c>
      <c r="AF1635" s="17">
        <v>45985</v>
      </c>
      <c r="AG1635" s="17">
        <v>47811</v>
      </c>
      <c r="AH1635" s="1">
        <v>197806.9</v>
      </c>
      <c r="AI1635" s="16">
        <f t="shared" si="100"/>
        <v>4.3205479452054796</v>
      </c>
      <c r="AJ1635" s="16">
        <f t="shared" si="102"/>
        <v>5.0027397260273974</v>
      </c>
      <c r="AK1635" s="19">
        <v>9.2499999999999999E-2</v>
      </c>
      <c r="AL1635" s="16">
        <f t="shared" si="101"/>
        <v>4.3205479452054796</v>
      </c>
      <c r="AM1635" s="16">
        <f t="shared" si="103"/>
        <v>5.0027397260273974</v>
      </c>
      <c r="AN1635" s="19">
        <v>9.2499999999999999E-2</v>
      </c>
      <c r="AO1635" t="s">
        <v>721</v>
      </c>
      <c r="AP1635" t="s">
        <v>722</v>
      </c>
      <c r="AQ1635" s="20">
        <v>46234</v>
      </c>
    </row>
    <row r="1636" spans="1:43" x14ac:dyDescent="0.3">
      <c r="A1636" t="s">
        <v>3678</v>
      </c>
      <c r="B1636" t="s">
        <v>3679</v>
      </c>
      <c r="C1636">
        <v>1</v>
      </c>
      <c r="D1636" t="s">
        <v>255</v>
      </c>
      <c r="E1636" t="s">
        <v>716</v>
      </c>
      <c r="F1636" t="s">
        <v>717</v>
      </c>
      <c r="G1636" t="s">
        <v>220</v>
      </c>
      <c r="H1636" t="s">
        <v>218</v>
      </c>
      <c r="I1636" t="s">
        <v>210</v>
      </c>
      <c r="J1636" t="s">
        <v>718</v>
      </c>
      <c r="K1636" t="s">
        <v>3636</v>
      </c>
      <c r="L1636" t="s">
        <v>719</v>
      </c>
      <c r="M1636" t="s">
        <v>720</v>
      </c>
      <c r="N1636">
        <v>1</v>
      </c>
      <c r="O1636">
        <v>1</v>
      </c>
      <c r="P1636">
        <v>1</v>
      </c>
      <c r="Q1636">
        <v>0</v>
      </c>
      <c r="R1636">
        <v>0</v>
      </c>
      <c r="S1636">
        <v>1</v>
      </c>
      <c r="T1636">
        <v>1</v>
      </c>
      <c r="U1636">
        <v>1</v>
      </c>
      <c r="V1636">
        <v>0</v>
      </c>
      <c r="W1636" s="1">
        <v>374491.34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374491.34</v>
      </c>
      <c r="AF1636" s="17">
        <v>45985</v>
      </c>
      <c r="AG1636" s="17">
        <v>47811</v>
      </c>
      <c r="AH1636" s="1">
        <v>374491.34</v>
      </c>
      <c r="AI1636" s="16">
        <f t="shared" si="100"/>
        <v>4.3205479452054796</v>
      </c>
      <c r="AJ1636" s="16">
        <f t="shared" si="102"/>
        <v>5.0027397260273974</v>
      </c>
      <c r="AK1636" s="19">
        <v>9.2499999999999999E-2</v>
      </c>
      <c r="AL1636" s="16">
        <f t="shared" si="101"/>
        <v>4.3205479452054796</v>
      </c>
      <c r="AM1636" s="16">
        <f t="shared" si="103"/>
        <v>5.0027397260273974</v>
      </c>
      <c r="AN1636" s="19">
        <v>9.2499999999999999E-2</v>
      </c>
      <c r="AO1636" t="s">
        <v>721</v>
      </c>
      <c r="AP1636" t="s">
        <v>722</v>
      </c>
      <c r="AQ1636" s="20">
        <v>46234</v>
      </c>
    </row>
    <row r="1637" spans="1:43" x14ac:dyDescent="0.3">
      <c r="A1637" t="s">
        <v>3680</v>
      </c>
      <c r="B1637" t="s">
        <v>3681</v>
      </c>
      <c r="C1637">
        <v>1</v>
      </c>
      <c r="D1637" t="s">
        <v>255</v>
      </c>
      <c r="E1637" t="s">
        <v>716</v>
      </c>
      <c r="F1637" t="s">
        <v>717</v>
      </c>
      <c r="G1637" t="s">
        <v>220</v>
      </c>
      <c r="H1637" t="s">
        <v>218</v>
      </c>
      <c r="I1637" t="s">
        <v>210</v>
      </c>
      <c r="J1637" t="s">
        <v>718</v>
      </c>
      <c r="K1637" t="s">
        <v>3682</v>
      </c>
      <c r="L1637" t="s">
        <v>719</v>
      </c>
      <c r="M1637" t="s">
        <v>720</v>
      </c>
      <c r="N1637">
        <v>1</v>
      </c>
      <c r="O1637">
        <v>1</v>
      </c>
      <c r="P1637">
        <v>1</v>
      </c>
      <c r="Q1637">
        <v>0</v>
      </c>
      <c r="R1637">
        <v>0</v>
      </c>
      <c r="S1637">
        <v>1</v>
      </c>
      <c r="T1637">
        <v>1</v>
      </c>
      <c r="U1637">
        <v>1</v>
      </c>
      <c r="V1637">
        <v>0</v>
      </c>
      <c r="W1637" s="1">
        <v>1427510.93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1427510.93</v>
      </c>
      <c r="AF1637" s="17">
        <v>45985</v>
      </c>
      <c r="AG1637" s="17">
        <v>47811</v>
      </c>
      <c r="AH1637" s="1">
        <v>1427510.93</v>
      </c>
      <c r="AI1637" s="16">
        <f t="shared" si="100"/>
        <v>4.3205479452054796</v>
      </c>
      <c r="AJ1637" s="16">
        <f t="shared" si="102"/>
        <v>5.0027397260273974</v>
      </c>
      <c r="AK1637" s="19">
        <v>9.2499999999999999E-2</v>
      </c>
      <c r="AL1637" s="16">
        <f t="shared" si="101"/>
        <v>4.3205479452054796</v>
      </c>
      <c r="AM1637" s="16">
        <f t="shared" si="103"/>
        <v>5.0027397260273974</v>
      </c>
      <c r="AN1637" s="19">
        <v>9.2499999999999999E-2</v>
      </c>
      <c r="AO1637" t="s">
        <v>721</v>
      </c>
      <c r="AP1637" t="s">
        <v>722</v>
      </c>
      <c r="AQ1637" s="20">
        <v>46234</v>
      </c>
    </row>
    <row r="1638" spans="1:43" x14ac:dyDescent="0.3">
      <c r="A1638" t="s">
        <v>3683</v>
      </c>
      <c r="B1638" t="s">
        <v>3684</v>
      </c>
      <c r="C1638">
        <v>1</v>
      </c>
      <c r="D1638" t="s">
        <v>255</v>
      </c>
      <c r="E1638" t="s">
        <v>716</v>
      </c>
      <c r="F1638" t="s">
        <v>717</v>
      </c>
      <c r="G1638" t="s">
        <v>220</v>
      </c>
      <c r="H1638" t="s">
        <v>218</v>
      </c>
      <c r="I1638" t="s">
        <v>210</v>
      </c>
      <c r="J1638" t="s">
        <v>718</v>
      </c>
      <c r="K1638" t="s">
        <v>3685</v>
      </c>
      <c r="L1638" t="s">
        <v>719</v>
      </c>
      <c r="M1638" t="s">
        <v>720</v>
      </c>
      <c r="N1638">
        <v>1</v>
      </c>
      <c r="O1638">
        <v>1</v>
      </c>
      <c r="P1638">
        <v>1</v>
      </c>
      <c r="Q1638">
        <v>0</v>
      </c>
      <c r="R1638">
        <v>0</v>
      </c>
      <c r="S1638">
        <v>1</v>
      </c>
      <c r="T1638">
        <v>1</v>
      </c>
      <c r="U1638">
        <v>1</v>
      </c>
      <c r="V1638">
        <v>0</v>
      </c>
      <c r="W1638" s="1">
        <v>166186.07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166186.07</v>
      </c>
      <c r="AF1638" s="17">
        <v>45985</v>
      </c>
      <c r="AG1638" s="17">
        <v>47811</v>
      </c>
      <c r="AH1638" s="1">
        <v>166186.07</v>
      </c>
      <c r="AI1638" s="16">
        <f t="shared" si="100"/>
        <v>4.3205479452054796</v>
      </c>
      <c r="AJ1638" s="16">
        <f t="shared" si="102"/>
        <v>5.0027397260273974</v>
      </c>
      <c r="AK1638" s="19">
        <v>9.2499999999999999E-2</v>
      </c>
      <c r="AL1638" s="16">
        <f t="shared" si="101"/>
        <v>4.3205479452054796</v>
      </c>
      <c r="AM1638" s="16">
        <f t="shared" si="103"/>
        <v>5.0027397260273974</v>
      </c>
      <c r="AN1638" s="19">
        <v>9.2499999999999999E-2</v>
      </c>
      <c r="AO1638" t="s">
        <v>721</v>
      </c>
      <c r="AP1638" t="s">
        <v>722</v>
      </c>
      <c r="AQ1638" s="20">
        <v>46234</v>
      </c>
    </row>
    <row r="1639" spans="1:43" x14ac:dyDescent="0.3">
      <c r="A1639" t="s">
        <v>3686</v>
      </c>
      <c r="B1639" t="s">
        <v>3687</v>
      </c>
      <c r="C1639">
        <v>1</v>
      </c>
      <c r="D1639" t="s">
        <v>255</v>
      </c>
      <c r="E1639" t="s">
        <v>716</v>
      </c>
      <c r="F1639" t="s">
        <v>717</v>
      </c>
      <c r="G1639" t="s">
        <v>220</v>
      </c>
      <c r="H1639" t="s">
        <v>218</v>
      </c>
      <c r="I1639" t="s">
        <v>210</v>
      </c>
      <c r="J1639" t="s">
        <v>718</v>
      </c>
      <c r="K1639" t="s">
        <v>566</v>
      </c>
      <c r="L1639" t="s">
        <v>719</v>
      </c>
      <c r="M1639" t="s">
        <v>720</v>
      </c>
      <c r="N1639">
        <v>1</v>
      </c>
      <c r="O1639">
        <v>1</v>
      </c>
      <c r="P1639">
        <v>1</v>
      </c>
      <c r="Q1639">
        <v>0</v>
      </c>
      <c r="R1639">
        <v>0</v>
      </c>
      <c r="S1639">
        <v>1</v>
      </c>
      <c r="T1639">
        <v>1</v>
      </c>
      <c r="U1639">
        <v>1</v>
      </c>
      <c r="V1639">
        <v>0</v>
      </c>
      <c r="W1639" s="1">
        <v>7617403.6799999997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7617403.6799999997</v>
      </c>
      <c r="AF1639" s="17">
        <v>45985</v>
      </c>
      <c r="AG1639" s="17">
        <v>47811</v>
      </c>
      <c r="AH1639" s="1">
        <v>7617403.6799999997</v>
      </c>
      <c r="AI1639" s="16">
        <f t="shared" si="100"/>
        <v>4.3205479452054796</v>
      </c>
      <c r="AJ1639" s="16">
        <f t="shared" si="102"/>
        <v>5.0027397260273974</v>
      </c>
      <c r="AK1639" s="19">
        <v>9.2499999999999999E-2</v>
      </c>
      <c r="AL1639" s="16">
        <f t="shared" si="101"/>
        <v>4.3205479452054796</v>
      </c>
      <c r="AM1639" s="16">
        <f t="shared" si="103"/>
        <v>5.0027397260273974</v>
      </c>
      <c r="AN1639" s="19">
        <v>9.2499999999999999E-2</v>
      </c>
      <c r="AO1639" t="s">
        <v>721</v>
      </c>
      <c r="AP1639" t="s">
        <v>722</v>
      </c>
      <c r="AQ1639" s="20">
        <v>46234</v>
      </c>
    </row>
    <row r="1640" spans="1:43" x14ac:dyDescent="0.3">
      <c r="A1640" t="s">
        <v>3688</v>
      </c>
      <c r="B1640" t="s">
        <v>3689</v>
      </c>
      <c r="C1640">
        <v>1</v>
      </c>
      <c r="D1640" t="s">
        <v>255</v>
      </c>
      <c r="E1640" t="s">
        <v>716</v>
      </c>
      <c r="F1640" t="s">
        <v>717</v>
      </c>
      <c r="G1640" t="s">
        <v>220</v>
      </c>
      <c r="H1640" t="s">
        <v>218</v>
      </c>
      <c r="I1640" t="s">
        <v>210</v>
      </c>
      <c r="J1640" t="s">
        <v>718</v>
      </c>
      <c r="K1640" t="s">
        <v>2518</v>
      </c>
      <c r="L1640" t="s">
        <v>719</v>
      </c>
      <c r="M1640" t="s">
        <v>720</v>
      </c>
      <c r="N1640">
        <v>1</v>
      </c>
      <c r="O1640">
        <v>1</v>
      </c>
      <c r="P1640">
        <v>1</v>
      </c>
      <c r="Q1640">
        <v>0</v>
      </c>
      <c r="R1640">
        <v>0</v>
      </c>
      <c r="S1640">
        <v>1</v>
      </c>
      <c r="T1640">
        <v>1</v>
      </c>
      <c r="U1640">
        <v>1</v>
      </c>
      <c r="V1640">
        <v>0</v>
      </c>
      <c r="W1640" s="1">
        <v>1541271.5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1541271.5</v>
      </c>
      <c r="AF1640" s="17">
        <v>45985</v>
      </c>
      <c r="AG1640" s="17">
        <v>47811</v>
      </c>
      <c r="AH1640" s="1">
        <v>1541271.5</v>
      </c>
      <c r="AI1640" s="16">
        <f t="shared" si="100"/>
        <v>4.3205479452054796</v>
      </c>
      <c r="AJ1640" s="16">
        <f t="shared" si="102"/>
        <v>5.0027397260273974</v>
      </c>
      <c r="AK1640" s="19">
        <v>9.2499999999999999E-2</v>
      </c>
      <c r="AL1640" s="16">
        <f t="shared" si="101"/>
        <v>4.3205479452054796</v>
      </c>
      <c r="AM1640" s="16">
        <f t="shared" si="103"/>
        <v>5.0027397260273974</v>
      </c>
      <c r="AN1640" s="19">
        <v>9.2499999999999999E-2</v>
      </c>
      <c r="AO1640" t="s">
        <v>721</v>
      </c>
      <c r="AP1640" t="s">
        <v>722</v>
      </c>
      <c r="AQ1640" s="20">
        <v>46234</v>
      </c>
    </row>
    <row r="1641" spans="1:43" x14ac:dyDescent="0.3">
      <c r="A1641" t="s">
        <v>3690</v>
      </c>
      <c r="B1641" t="s">
        <v>3691</v>
      </c>
      <c r="C1641">
        <v>1</v>
      </c>
      <c r="D1641" t="s">
        <v>255</v>
      </c>
      <c r="E1641" t="s">
        <v>716</v>
      </c>
      <c r="F1641" t="s">
        <v>717</v>
      </c>
      <c r="G1641" t="s">
        <v>220</v>
      </c>
      <c r="H1641" t="s">
        <v>218</v>
      </c>
      <c r="I1641" t="s">
        <v>210</v>
      </c>
      <c r="J1641" t="s">
        <v>718</v>
      </c>
      <c r="K1641" t="s">
        <v>3116</v>
      </c>
      <c r="L1641" t="s">
        <v>719</v>
      </c>
      <c r="M1641" t="s">
        <v>720</v>
      </c>
      <c r="N1641">
        <v>1</v>
      </c>
      <c r="O1641">
        <v>1</v>
      </c>
      <c r="P1641">
        <v>1</v>
      </c>
      <c r="Q1641">
        <v>0</v>
      </c>
      <c r="R1641">
        <v>0</v>
      </c>
      <c r="S1641">
        <v>1</v>
      </c>
      <c r="T1641">
        <v>1</v>
      </c>
      <c r="U1641">
        <v>1</v>
      </c>
      <c r="V1641">
        <v>0</v>
      </c>
      <c r="W1641" s="1">
        <v>564939.4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564939.4</v>
      </c>
      <c r="AF1641" s="17">
        <v>45985</v>
      </c>
      <c r="AG1641" s="17">
        <v>47811</v>
      </c>
      <c r="AH1641" s="1">
        <v>564939.4</v>
      </c>
      <c r="AI1641" s="16">
        <f t="shared" si="100"/>
        <v>4.3205479452054796</v>
      </c>
      <c r="AJ1641" s="16">
        <f t="shared" si="102"/>
        <v>5.0027397260273974</v>
      </c>
      <c r="AK1641" s="19">
        <v>9.2499999999999999E-2</v>
      </c>
      <c r="AL1641" s="16">
        <f t="shared" si="101"/>
        <v>4.3205479452054796</v>
      </c>
      <c r="AM1641" s="16">
        <f t="shared" si="103"/>
        <v>5.0027397260273974</v>
      </c>
      <c r="AN1641" s="19">
        <v>9.2499999999999999E-2</v>
      </c>
      <c r="AO1641" t="s">
        <v>721</v>
      </c>
      <c r="AP1641" t="s">
        <v>722</v>
      </c>
      <c r="AQ1641" s="20">
        <v>46234</v>
      </c>
    </row>
    <row r="1642" spans="1:43" x14ac:dyDescent="0.3">
      <c r="A1642" t="s">
        <v>3692</v>
      </c>
      <c r="B1642" t="s">
        <v>3693</v>
      </c>
      <c r="C1642">
        <v>1</v>
      </c>
      <c r="D1642" t="s">
        <v>255</v>
      </c>
      <c r="E1642" t="s">
        <v>716</v>
      </c>
      <c r="F1642" t="s">
        <v>717</v>
      </c>
      <c r="G1642" t="s">
        <v>220</v>
      </c>
      <c r="H1642" t="s">
        <v>218</v>
      </c>
      <c r="I1642" t="s">
        <v>210</v>
      </c>
      <c r="J1642" t="s">
        <v>718</v>
      </c>
      <c r="K1642" t="s">
        <v>3694</v>
      </c>
      <c r="L1642" t="s">
        <v>719</v>
      </c>
      <c r="M1642" t="s">
        <v>720</v>
      </c>
      <c r="N1642">
        <v>1</v>
      </c>
      <c r="O1642">
        <v>1</v>
      </c>
      <c r="P1642">
        <v>1</v>
      </c>
      <c r="Q1642">
        <v>0</v>
      </c>
      <c r="R1642">
        <v>0</v>
      </c>
      <c r="S1642">
        <v>1</v>
      </c>
      <c r="T1642">
        <v>1</v>
      </c>
      <c r="U1642">
        <v>1</v>
      </c>
      <c r="V1642">
        <v>0</v>
      </c>
      <c r="W1642" s="1">
        <v>2352100.7000000002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2352100.7000000002</v>
      </c>
      <c r="AF1642" s="17">
        <v>45985</v>
      </c>
      <c r="AG1642" s="17">
        <v>47811</v>
      </c>
      <c r="AH1642" s="1">
        <v>2352100.7000000002</v>
      </c>
      <c r="AI1642" s="16">
        <f t="shared" si="100"/>
        <v>4.3205479452054796</v>
      </c>
      <c r="AJ1642" s="16">
        <f t="shared" si="102"/>
        <v>5.0027397260273974</v>
      </c>
      <c r="AK1642" s="19">
        <v>9.2499999999999999E-2</v>
      </c>
      <c r="AL1642" s="16">
        <f t="shared" si="101"/>
        <v>4.3205479452054796</v>
      </c>
      <c r="AM1642" s="16">
        <f t="shared" si="103"/>
        <v>5.0027397260273974</v>
      </c>
      <c r="AN1642" s="19">
        <v>9.2499999999999999E-2</v>
      </c>
      <c r="AO1642" t="s">
        <v>721</v>
      </c>
      <c r="AP1642" t="s">
        <v>722</v>
      </c>
      <c r="AQ1642" s="20">
        <v>46234</v>
      </c>
    </row>
    <row r="1643" spans="1:43" x14ac:dyDescent="0.3">
      <c r="A1643" t="s">
        <v>3695</v>
      </c>
      <c r="B1643" t="s">
        <v>3696</v>
      </c>
      <c r="C1643">
        <v>1</v>
      </c>
      <c r="D1643" t="s">
        <v>255</v>
      </c>
      <c r="E1643" t="s">
        <v>716</v>
      </c>
      <c r="F1643" t="s">
        <v>717</v>
      </c>
      <c r="G1643" t="s">
        <v>220</v>
      </c>
      <c r="H1643" t="s">
        <v>218</v>
      </c>
      <c r="I1643" t="s">
        <v>210</v>
      </c>
      <c r="J1643" t="s">
        <v>718</v>
      </c>
      <c r="K1643" t="s">
        <v>3697</v>
      </c>
      <c r="L1643" t="s">
        <v>719</v>
      </c>
      <c r="M1643" t="s">
        <v>720</v>
      </c>
      <c r="N1643">
        <v>1</v>
      </c>
      <c r="O1643">
        <v>1</v>
      </c>
      <c r="P1643">
        <v>1</v>
      </c>
      <c r="Q1643">
        <v>0</v>
      </c>
      <c r="R1643">
        <v>0</v>
      </c>
      <c r="S1643">
        <v>1</v>
      </c>
      <c r="T1643">
        <v>1</v>
      </c>
      <c r="U1643">
        <v>1</v>
      </c>
      <c r="V1643">
        <v>0</v>
      </c>
      <c r="W1643" s="1">
        <v>497547.46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0</v>
      </c>
      <c r="AE1643" s="1">
        <v>497547.46</v>
      </c>
      <c r="AF1643" s="17">
        <v>45985</v>
      </c>
      <c r="AG1643" s="17">
        <v>47811</v>
      </c>
      <c r="AH1643" s="1">
        <v>497547.46</v>
      </c>
      <c r="AI1643" s="16">
        <f t="shared" si="100"/>
        <v>4.3205479452054796</v>
      </c>
      <c r="AJ1643" s="16">
        <f t="shared" si="102"/>
        <v>5.0027397260273974</v>
      </c>
      <c r="AK1643" s="19">
        <v>9.2499999999999999E-2</v>
      </c>
      <c r="AL1643" s="16">
        <f t="shared" si="101"/>
        <v>4.3205479452054796</v>
      </c>
      <c r="AM1643" s="16">
        <f t="shared" si="103"/>
        <v>5.0027397260273974</v>
      </c>
      <c r="AN1643" s="19">
        <v>9.2499999999999999E-2</v>
      </c>
      <c r="AO1643" t="s">
        <v>721</v>
      </c>
      <c r="AP1643" t="s">
        <v>722</v>
      </c>
      <c r="AQ1643" s="20">
        <v>46234</v>
      </c>
    </row>
    <row r="1644" spans="1:43" x14ac:dyDescent="0.3">
      <c r="A1644" t="s">
        <v>3698</v>
      </c>
      <c r="B1644" t="s">
        <v>3699</v>
      </c>
      <c r="C1644">
        <v>1</v>
      </c>
      <c r="D1644" t="s">
        <v>255</v>
      </c>
      <c r="E1644" t="s">
        <v>716</v>
      </c>
      <c r="F1644" t="s">
        <v>717</v>
      </c>
      <c r="G1644" t="s">
        <v>220</v>
      </c>
      <c r="H1644" t="s">
        <v>218</v>
      </c>
      <c r="I1644" t="s">
        <v>210</v>
      </c>
      <c r="J1644" t="s">
        <v>718</v>
      </c>
      <c r="K1644" t="s">
        <v>2607</v>
      </c>
      <c r="L1644" t="s">
        <v>719</v>
      </c>
      <c r="M1644" t="s">
        <v>720</v>
      </c>
      <c r="N1644">
        <v>1</v>
      </c>
      <c r="O1644">
        <v>1</v>
      </c>
      <c r="P1644">
        <v>1</v>
      </c>
      <c r="Q1644">
        <v>0</v>
      </c>
      <c r="R1644">
        <v>0</v>
      </c>
      <c r="S1644">
        <v>1</v>
      </c>
      <c r="T1644">
        <v>1</v>
      </c>
      <c r="U1644">
        <v>1</v>
      </c>
      <c r="V1644">
        <v>0</v>
      </c>
      <c r="W1644" s="1">
        <v>1552302.88</v>
      </c>
      <c r="X1644" s="1">
        <v>0</v>
      </c>
      <c r="Y1644" s="1">
        <v>0</v>
      </c>
      <c r="Z1644" s="1">
        <v>0</v>
      </c>
      <c r="AA1644" s="1">
        <v>0</v>
      </c>
      <c r="AB1644" s="1">
        <v>0</v>
      </c>
      <c r="AC1644" s="1">
        <v>0</v>
      </c>
      <c r="AD1644" s="1">
        <v>0</v>
      </c>
      <c r="AE1644" s="1">
        <v>1552302.88</v>
      </c>
      <c r="AF1644" s="17">
        <v>45985</v>
      </c>
      <c r="AG1644" s="17">
        <v>47811</v>
      </c>
      <c r="AH1644" s="1">
        <v>1552302.88</v>
      </c>
      <c r="AI1644" s="16">
        <f t="shared" si="100"/>
        <v>4.3205479452054796</v>
      </c>
      <c r="AJ1644" s="16">
        <f t="shared" si="102"/>
        <v>5.0027397260273974</v>
      </c>
      <c r="AK1644" s="19">
        <v>9.2499999999999999E-2</v>
      </c>
      <c r="AL1644" s="16">
        <f t="shared" si="101"/>
        <v>4.3205479452054796</v>
      </c>
      <c r="AM1644" s="16">
        <f t="shared" si="103"/>
        <v>5.0027397260273974</v>
      </c>
      <c r="AN1644" s="19">
        <v>9.2499999999999999E-2</v>
      </c>
      <c r="AO1644" t="s">
        <v>721</v>
      </c>
      <c r="AP1644" t="s">
        <v>722</v>
      </c>
      <c r="AQ1644" s="20">
        <v>46234</v>
      </c>
    </row>
    <row r="1645" spans="1:43" x14ac:dyDescent="0.3">
      <c r="A1645" t="s">
        <v>3700</v>
      </c>
      <c r="B1645" t="s">
        <v>3701</v>
      </c>
      <c r="C1645">
        <v>1</v>
      </c>
      <c r="D1645" t="s">
        <v>255</v>
      </c>
      <c r="E1645" t="s">
        <v>716</v>
      </c>
      <c r="F1645" t="s">
        <v>717</v>
      </c>
      <c r="G1645" t="s">
        <v>220</v>
      </c>
      <c r="H1645" t="s">
        <v>218</v>
      </c>
      <c r="I1645" t="s">
        <v>210</v>
      </c>
      <c r="J1645" t="s">
        <v>718</v>
      </c>
      <c r="K1645" t="s">
        <v>3702</v>
      </c>
      <c r="L1645" t="s">
        <v>719</v>
      </c>
      <c r="M1645" t="s">
        <v>720</v>
      </c>
      <c r="N1645">
        <v>1</v>
      </c>
      <c r="O1645">
        <v>1</v>
      </c>
      <c r="P1645">
        <v>1</v>
      </c>
      <c r="Q1645">
        <v>0</v>
      </c>
      <c r="R1645">
        <v>0</v>
      </c>
      <c r="S1645">
        <v>1</v>
      </c>
      <c r="T1645">
        <v>1</v>
      </c>
      <c r="U1645">
        <v>1</v>
      </c>
      <c r="V1645">
        <v>0</v>
      </c>
      <c r="W1645" s="1">
        <v>344784.86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344784.86</v>
      </c>
      <c r="AF1645" s="17">
        <v>45985</v>
      </c>
      <c r="AG1645" s="17">
        <v>47811</v>
      </c>
      <c r="AH1645" s="1">
        <v>344784.86</v>
      </c>
      <c r="AI1645" s="16">
        <f t="shared" si="100"/>
        <v>4.3205479452054796</v>
      </c>
      <c r="AJ1645" s="16">
        <f t="shared" si="102"/>
        <v>5.0027397260273974</v>
      </c>
      <c r="AK1645" s="19">
        <v>9.2499999999999999E-2</v>
      </c>
      <c r="AL1645" s="16">
        <f t="shared" si="101"/>
        <v>4.3205479452054796</v>
      </c>
      <c r="AM1645" s="16">
        <f t="shared" si="103"/>
        <v>5.0027397260273974</v>
      </c>
      <c r="AN1645" s="19">
        <v>9.2499999999999999E-2</v>
      </c>
      <c r="AO1645" t="s">
        <v>721</v>
      </c>
      <c r="AP1645" t="s">
        <v>722</v>
      </c>
      <c r="AQ1645" s="20">
        <v>46234</v>
      </c>
    </row>
    <row r="1646" spans="1:43" x14ac:dyDescent="0.3">
      <c r="A1646" t="s">
        <v>3703</v>
      </c>
      <c r="B1646" t="s">
        <v>3704</v>
      </c>
      <c r="C1646">
        <v>1</v>
      </c>
      <c r="D1646" t="s">
        <v>255</v>
      </c>
      <c r="E1646" t="s">
        <v>716</v>
      </c>
      <c r="F1646" t="s">
        <v>717</v>
      </c>
      <c r="G1646" t="s">
        <v>220</v>
      </c>
      <c r="H1646" t="s">
        <v>218</v>
      </c>
      <c r="I1646" t="s">
        <v>210</v>
      </c>
      <c r="J1646" t="s">
        <v>718</v>
      </c>
      <c r="K1646" t="s">
        <v>2328</v>
      </c>
      <c r="L1646" t="s">
        <v>719</v>
      </c>
      <c r="M1646" t="s">
        <v>720</v>
      </c>
      <c r="N1646">
        <v>1</v>
      </c>
      <c r="O1646">
        <v>1</v>
      </c>
      <c r="P1646">
        <v>1</v>
      </c>
      <c r="Q1646">
        <v>0</v>
      </c>
      <c r="R1646">
        <v>0</v>
      </c>
      <c r="S1646">
        <v>1</v>
      </c>
      <c r="T1646">
        <v>1</v>
      </c>
      <c r="U1646">
        <v>1</v>
      </c>
      <c r="V1646">
        <v>0</v>
      </c>
      <c r="W1646" s="1">
        <v>6698094.1500000004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0</v>
      </c>
      <c r="AE1646" s="1">
        <v>6698094.1500000004</v>
      </c>
      <c r="AF1646" s="17">
        <v>45985</v>
      </c>
      <c r="AG1646" s="17">
        <v>47811</v>
      </c>
      <c r="AH1646" s="1">
        <v>6698094.1500000004</v>
      </c>
      <c r="AI1646" s="16">
        <f t="shared" si="100"/>
        <v>4.3205479452054796</v>
      </c>
      <c r="AJ1646" s="16">
        <f t="shared" si="102"/>
        <v>5.0027397260273974</v>
      </c>
      <c r="AK1646" s="19">
        <v>9.2499999999999999E-2</v>
      </c>
      <c r="AL1646" s="16">
        <f t="shared" si="101"/>
        <v>4.3205479452054796</v>
      </c>
      <c r="AM1646" s="16">
        <f t="shared" si="103"/>
        <v>5.0027397260273974</v>
      </c>
      <c r="AN1646" s="19">
        <v>9.2499999999999999E-2</v>
      </c>
      <c r="AO1646" t="s">
        <v>721</v>
      </c>
      <c r="AP1646" t="s">
        <v>722</v>
      </c>
      <c r="AQ1646" s="20">
        <v>46234</v>
      </c>
    </row>
    <row r="1647" spans="1:43" x14ac:dyDescent="0.3">
      <c r="A1647" t="s">
        <v>3705</v>
      </c>
      <c r="B1647" t="s">
        <v>3706</v>
      </c>
      <c r="C1647">
        <v>1</v>
      </c>
      <c r="D1647" t="s">
        <v>255</v>
      </c>
      <c r="E1647" t="s">
        <v>716</v>
      </c>
      <c r="F1647" t="s">
        <v>717</v>
      </c>
      <c r="G1647" t="s">
        <v>220</v>
      </c>
      <c r="H1647" t="s">
        <v>218</v>
      </c>
      <c r="I1647" t="s">
        <v>210</v>
      </c>
      <c r="J1647" t="s">
        <v>718</v>
      </c>
      <c r="K1647" t="s">
        <v>1935</v>
      </c>
      <c r="L1647" t="s">
        <v>719</v>
      </c>
      <c r="M1647" t="s">
        <v>720</v>
      </c>
      <c r="N1647">
        <v>1</v>
      </c>
      <c r="O1647">
        <v>1</v>
      </c>
      <c r="P1647">
        <v>1</v>
      </c>
      <c r="Q1647">
        <v>0</v>
      </c>
      <c r="R1647">
        <v>0</v>
      </c>
      <c r="S1647">
        <v>1</v>
      </c>
      <c r="T1647">
        <v>1</v>
      </c>
      <c r="U1647">
        <v>1</v>
      </c>
      <c r="V1647">
        <v>0</v>
      </c>
      <c r="W1647" s="1">
        <v>5853506.1600000001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0</v>
      </c>
      <c r="AE1647" s="1">
        <v>5853506.1600000001</v>
      </c>
      <c r="AF1647" s="17">
        <v>45985</v>
      </c>
      <c r="AG1647" s="17">
        <v>47811</v>
      </c>
      <c r="AH1647" s="1">
        <v>5853506.1600000001</v>
      </c>
      <c r="AI1647" s="16">
        <f t="shared" si="100"/>
        <v>4.3205479452054796</v>
      </c>
      <c r="AJ1647" s="16">
        <f t="shared" si="102"/>
        <v>5.0027397260273974</v>
      </c>
      <c r="AK1647" s="19">
        <v>9.2499999999999999E-2</v>
      </c>
      <c r="AL1647" s="16">
        <f t="shared" si="101"/>
        <v>4.3205479452054796</v>
      </c>
      <c r="AM1647" s="16">
        <f t="shared" si="103"/>
        <v>5.0027397260273974</v>
      </c>
      <c r="AN1647" s="19">
        <v>9.2499999999999999E-2</v>
      </c>
      <c r="AO1647" t="s">
        <v>721</v>
      </c>
      <c r="AP1647" t="s">
        <v>722</v>
      </c>
      <c r="AQ1647" s="20">
        <v>46234</v>
      </c>
    </row>
    <row r="1648" spans="1:43" x14ac:dyDescent="0.3">
      <c r="A1648" t="s">
        <v>3707</v>
      </c>
      <c r="B1648" t="s">
        <v>3708</v>
      </c>
      <c r="C1648">
        <v>1</v>
      </c>
      <c r="D1648" t="s">
        <v>255</v>
      </c>
      <c r="E1648" t="s">
        <v>716</v>
      </c>
      <c r="F1648" t="s">
        <v>717</v>
      </c>
      <c r="G1648" t="s">
        <v>220</v>
      </c>
      <c r="H1648" t="s">
        <v>218</v>
      </c>
      <c r="I1648" t="s">
        <v>210</v>
      </c>
      <c r="J1648" t="s">
        <v>718</v>
      </c>
      <c r="K1648" t="s">
        <v>3709</v>
      </c>
      <c r="L1648" t="s">
        <v>719</v>
      </c>
      <c r="M1648" t="s">
        <v>720</v>
      </c>
      <c r="N1648">
        <v>1</v>
      </c>
      <c r="O1648">
        <v>1</v>
      </c>
      <c r="P1648">
        <v>1</v>
      </c>
      <c r="Q1648">
        <v>0</v>
      </c>
      <c r="R1648">
        <v>0</v>
      </c>
      <c r="S1648">
        <v>1</v>
      </c>
      <c r="T1648">
        <v>1</v>
      </c>
      <c r="U1648">
        <v>1</v>
      </c>
      <c r="V1648">
        <v>0</v>
      </c>
      <c r="W1648" s="1">
        <v>4094789.01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4094789.01</v>
      </c>
      <c r="AF1648" s="17">
        <v>45985</v>
      </c>
      <c r="AG1648" s="17">
        <v>47811</v>
      </c>
      <c r="AH1648" s="1">
        <v>4094789.01</v>
      </c>
      <c r="AI1648" s="16">
        <f t="shared" si="100"/>
        <v>4.3205479452054796</v>
      </c>
      <c r="AJ1648" s="16">
        <f t="shared" si="102"/>
        <v>5.0027397260273974</v>
      </c>
      <c r="AK1648" s="19">
        <v>9.2499999999999999E-2</v>
      </c>
      <c r="AL1648" s="16">
        <f t="shared" si="101"/>
        <v>4.3205479452054796</v>
      </c>
      <c r="AM1648" s="16">
        <f t="shared" si="103"/>
        <v>5.0027397260273974</v>
      </c>
      <c r="AN1648" s="19">
        <v>9.2499999999999999E-2</v>
      </c>
      <c r="AO1648" t="s">
        <v>721</v>
      </c>
      <c r="AP1648" t="s">
        <v>722</v>
      </c>
      <c r="AQ1648" s="20">
        <v>46234</v>
      </c>
    </row>
    <row r="1649" spans="1:43" x14ac:dyDescent="0.3">
      <c r="A1649" t="s">
        <v>3710</v>
      </c>
      <c r="B1649" t="s">
        <v>3711</v>
      </c>
      <c r="C1649">
        <v>1</v>
      </c>
      <c r="D1649" t="s">
        <v>255</v>
      </c>
      <c r="E1649" t="s">
        <v>716</v>
      </c>
      <c r="F1649" t="s">
        <v>717</v>
      </c>
      <c r="G1649" t="s">
        <v>220</v>
      </c>
      <c r="H1649" t="s">
        <v>218</v>
      </c>
      <c r="I1649" t="s">
        <v>210</v>
      </c>
      <c r="J1649" t="s">
        <v>718</v>
      </c>
      <c r="K1649" t="s">
        <v>3442</v>
      </c>
      <c r="L1649" t="s">
        <v>719</v>
      </c>
      <c r="M1649" t="s">
        <v>720</v>
      </c>
      <c r="N1649">
        <v>1</v>
      </c>
      <c r="O1649">
        <v>1</v>
      </c>
      <c r="P1649">
        <v>1</v>
      </c>
      <c r="Q1649">
        <v>0</v>
      </c>
      <c r="R1649">
        <v>0</v>
      </c>
      <c r="S1649">
        <v>1</v>
      </c>
      <c r="T1649">
        <v>1</v>
      </c>
      <c r="U1649">
        <v>1</v>
      </c>
      <c r="V1649">
        <v>0</v>
      </c>
      <c r="W1649" s="1">
        <v>3332436.36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3332436.36</v>
      </c>
      <c r="AF1649" s="17">
        <v>45985</v>
      </c>
      <c r="AG1649" s="17">
        <v>47811</v>
      </c>
      <c r="AH1649" s="1">
        <v>3332436.36</v>
      </c>
      <c r="AI1649" s="16">
        <f t="shared" si="100"/>
        <v>4.3205479452054796</v>
      </c>
      <c r="AJ1649" s="16">
        <f t="shared" si="102"/>
        <v>5.0027397260273974</v>
      </c>
      <c r="AK1649" s="19">
        <v>9.2499999999999999E-2</v>
      </c>
      <c r="AL1649" s="16">
        <f t="shared" si="101"/>
        <v>4.3205479452054796</v>
      </c>
      <c r="AM1649" s="16">
        <f t="shared" si="103"/>
        <v>5.0027397260273974</v>
      </c>
      <c r="AN1649" s="19">
        <v>9.2499999999999999E-2</v>
      </c>
      <c r="AO1649" t="s">
        <v>721</v>
      </c>
      <c r="AP1649" t="s">
        <v>722</v>
      </c>
      <c r="AQ1649" s="20">
        <v>46234</v>
      </c>
    </row>
    <row r="1650" spans="1:43" x14ac:dyDescent="0.3">
      <c r="A1650" t="s">
        <v>3712</v>
      </c>
      <c r="B1650" t="s">
        <v>3713</v>
      </c>
      <c r="C1650">
        <v>1</v>
      </c>
      <c r="D1650" t="s">
        <v>255</v>
      </c>
      <c r="E1650" t="s">
        <v>716</v>
      </c>
      <c r="F1650" t="s">
        <v>717</v>
      </c>
      <c r="G1650" t="s">
        <v>213</v>
      </c>
      <c r="H1650" t="s">
        <v>214</v>
      </c>
      <c r="I1650" t="s">
        <v>724</v>
      </c>
      <c r="J1650" t="s">
        <v>725</v>
      </c>
      <c r="K1650" t="s">
        <v>726</v>
      </c>
      <c r="L1650" t="s">
        <v>719</v>
      </c>
      <c r="M1650" t="s">
        <v>720</v>
      </c>
      <c r="N1650">
        <v>1</v>
      </c>
      <c r="O1650">
        <v>1</v>
      </c>
      <c r="P1650">
        <v>1</v>
      </c>
      <c r="Q1650">
        <v>1</v>
      </c>
      <c r="R1650">
        <v>1</v>
      </c>
      <c r="S1650">
        <v>1</v>
      </c>
      <c r="T1650">
        <v>0</v>
      </c>
      <c r="U1650">
        <v>0</v>
      </c>
      <c r="V1650">
        <v>0</v>
      </c>
      <c r="W1650" s="1">
        <v>2152868.54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2152868.54</v>
      </c>
      <c r="AF1650" s="17">
        <v>45989</v>
      </c>
      <c r="AG1650" s="17">
        <v>47085</v>
      </c>
      <c r="AH1650" s="1">
        <v>2152868.54</v>
      </c>
      <c r="AI1650" s="16">
        <f t="shared" si="100"/>
        <v>2.3315068493150686</v>
      </c>
      <c r="AJ1650" s="16">
        <f t="shared" si="102"/>
        <v>3.0027397260273974</v>
      </c>
      <c r="AK1650" s="19">
        <v>8.7499999999999994E-2</v>
      </c>
      <c r="AL1650" s="16">
        <f t="shared" si="101"/>
        <v>2.3315068493150686</v>
      </c>
      <c r="AM1650" s="16">
        <f t="shared" si="103"/>
        <v>3.0027397260273974</v>
      </c>
      <c r="AN1650" s="19">
        <v>8.7499999999999994E-2</v>
      </c>
      <c r="AO1650" t="s">
        <v>721</v>
      </c>
      <c r="AP1650" t="s">
        <v>722</v>
      </c>
      <c r="AQ1650" s="20">
        <v>46234</v>
      </c>
    </row>
    <row r="1651" spans="1:43" x14ac:dyDescent="0.3">
      <c r="A1651" t="s">
        <v>3714</v>
      </c>
      <c r="B1651" t="s">
        <v>3715</v>
      </c>
      <c r="C1651">
        <v>1</v>
      </c>
      <c r="D1651" t="s">
        <v>255</v>
      </c>
      <c r="E1651" t="s">
        <v>716</v>
      </c>
      <c r="F1651" t="s">
        <v>717</v>
      </c>
      <c r="G1651" t="s">
        <v>213</v>
      </c>
      <c r="H1651" t="s">
        <v>214</v>
      </c>
      <c r="I1651" t="s">
        <v>724</v>
      </c>
      <c r="J1651" t="s">
        <v>725</v>
      </c>
      <c r="K1651" t="s">
        <v>726</v>
      </c>
      <c r="L1651" t="s">
        <v>719</v>
      </c>
      <c r="M1651" t="s">
        <v>720</v>
      </c>
      <c r="N1651">
        <v>1</v>
      </c>
      <c r="O1651">
        <v>1</v>
      </c>
      <c r="P1651">
        <v>1</v>
      </c>
      <c r="Q1651">
        <v>1</v>
      </c>
      <c r="R1651">
        <v>1</v>
      </c>
      <c r="S1651">
        <v>1</v>
      </c>
      <c r="T1651">
        <v>0</v>
      </c>
      <c r="U1651">
        <v>0</v>
      </c>
      <c r="V1651">
        <v>0</v>
      </c>
      <c r="W1651" s="1">
        <v>8487361.8699999992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8487361.8699999992</v>
      </c>
      <c r="AF1651" s="17">
        <v>45945</v>
      </c>
      <c r="AG1651" s="17">
        <v>47771</v>
      </c>
      <c r="AH1651" s="1">
        <v>8487361.8699999992</v>
      </c>
      <c r="AI1651" s="16">
        <f t="shared" si="100"/>
        <v>4.2109589041095887</v>
      </c>
      <c r="AJ1651" s="16">
        <f t="shared" si="102"/>
        <v>5.0027397260273974</v>
      </c>
      <c r="AK1651" s="19">
        <v>9.2499999999999999E-2</v>
      </c>
      <c r="AL1651" s="16">
        <f t="shared" si="101"/>
        <v>4.2109589041095887</v>
      </c>
      <c r="AM1651" s="16">
        <f t="shared" si="103"/>
        <v>5.0027397260273974</v>
      </c>
      <c r="AN1651" s="19">
        <v>9.2499999999999999E-2</v>
      </c>
      <c r="AO1651" t="s">
        <v>721</v>
      </c>
      <c r="AP1651" t="s">
        <v>722</v>
      </c>
      <c r="AQ1651" s="20">
        <v>46234</v>
      </c>
    </row>
    <row r="1652" spans="1:43" x14ac:dyDescent="0.3">
      <c r="A1652" t="s">
        <v>3716</v>
      </c>
      <c r="B1652" t="s">
        <v>3717</v>
      </c>
      <c r="C1652">
        <v>1</v>
      </c>
      <c r="D1652" t="s">
        <v>255</v>
      </c>
      <c r="E1652" t="s">
        <v>716</v>
      </c>
      <c r="F1652" t="s">
        <v>717</v>
      </c>
      <c r="G1652" t="s">
        <v>213</v>
      </c>
      <c r="H1652" t="s">
        <v>214</v>
      </c>
      <c r="I1652" t="s">
        <v>724</v>
      </c>
      <c r="J1652" t="s">
        <v>725</v>
      </c>
      <c r="K1652" t="s">
        <v>726</v>
      </c>
      <c r="L1652" t="s">
        <v>719</v>
      </c>
      <c r="M1652" t="s">
        <v>720</v>
      </c>
      <c r="N1652">
        <v>1</v>
      </c>
      <c r="O1652">
        <v>1</v>
      </c>
      <c r="P1652">
        <v>1</v>
      </c>
      <c r="Q1652">
        <v>1</v>
      </c>
      <c r="R1652">
        <v>1</v>
      </c>
      <c r="S1652">
        <v>1</v>
      </c>
      <c r="T1652">
        <v>0</v>
      </c>
      <c r="U1652">
        <v>0</v>
      </c>
      <c r="V1652">
        <v>0</v>
      </c>
      <c r="W1652" s="1">
        <v>2424269.54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2424269.54</v>
      </c>
      <c r="AF1652" s="17">
        <v>45945</v>
      </c>
      <c r="AG1652" s="17">
        <v>48502</v>
      </c>
      <c r="AH1652" s="1">
        <v>2424269.54</v>
      </c>
      <c r="AI1652" s="16">
        <f t="shared" si="100"/>
        <v>6.2136986301369861</v>
      </c>
      <c r="AJ1652" s="16">
        <f t="shared" si="102"/>
        <v>7.0054794520547947</v>
      </c>
      <c r="AK1652" s="19">
        <v>9.5000000000000001E-2</v>
      </c>
      <c r="AL1652" s="16">
        <f t="shared" si="101"/>
        <v>6.2136986301369861</v>
      </c>
      <c r="AM1652" s="16">
        <f t="shared" si="103"/>
        <v>7.0054794520547947</v>
      </c>
      <c r="AN1652" s="19">
        <v>9.5000000000000001E-2</v>
      </c>
      <c r="AO1652" t="s">
        <v>721</v>
      </c>
      <c r="AP1652" t="s">
        <v>722</v>
      </c>
      <c r="AQ1652" s="20">
        <v>46234</v>
      </c>
    </row>
    <row r="1653" spans="1:43" x14ac:dyDescent="0.3">
      <c r="A1653" t="s">
        <v>3718</v>
      </c>
      <c r="B1653" t="s">
        <v>3719</v>
      </c>
      <c r="C1653">
        <v>1</v>
      </c>
      <c r="D1653" t="s">
        <v>255</v>
      </c>
      <c r="E1653" t="s">
        <v>716</v>
      </c>
      <c r="F1653" t="s">
        <v>717</v>
      </c>
      <c r="G1653" t="s">
        <v>213</v>
      </c>
      <c r="H1653" t="s">
        <v>214</v>
      </c>
      <c r="I1653" t="s">
        <v>724</v>
      </c>
      <c r="J1653" t="s">
        <v>725</v>
      </c>
      <c r="K1653" t="s">
        <v>726</v>
      </c>
      <c r="L1653" t="s">
        <v>719</v>
      </c>
      <c r="M1653" t="s">
        <v>720</v>
      </c>
      <c r="N1653">
        <v>1</v>
      </c>
      <c r="O1653">
        <v>1</v>
      </c>
      <c r="P1653">
        <v>1</v>
      </c>
      <c r="Q1653">
        <v>1</v>
      </c>
      <c r="R1653">
        <v>1</v>
      </c>
      <c r="S1653">
        <v>1</v>
      </c>
      <c r="T1653">
        <v>0</v>
      </c>
      <c r="U1653">
        <v>0</v>
      </c>
      <c r="V1653">
        <v>0</v>
      </c>
      <c r="W1653" s="1">
        <v>2083194.85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2083194.85</v>
      </c>
      <c r="AF1653" s="17">
        <v>45901</v>
      </c>
      <c r="AG1653" s="17">
        <v>47727</v>
      </c>
      <c r="AH1653" s="1">
        <v>2083194.85</v>
      </c>
      <c r="AI1653" s="16">
        <f t="shared" si="100"/>
        <v>4.0904109589041093</v>
      </c>
      <c r="AJ1653" s="16">
        <f t="shared" si="102"/>
        <v>5.0027397260273974</v>
      </c>
      <c r="AK1653" s="19">
        <v>9.2499999999999999E-2</v>
      </c>
      <c r="AL1653" s="16">
        <f t="shared" si="101"/>
        <v>4.0904109589041093</v>
      </c>
      <c r="AM1653" s="16">
        <f t="shared" si="103"/>
        <v>5.0027397260273974</v>
      </c>
      <c r="AN1653" s="19">
        <v>9.2499999999999999E-2</v>
      </c>
      <c r="AO1653" t="s">
        <v>721</v>
      </c>
      <c r="AP1653" t="s">
        <v>722</v>
      </c>
      <c r="AQ1653" s="20">
        <v>46234</v>
      </c>
    </row>
    <row r="1654" spans="1:43" x14ac:dyDescent="0.3">
      <c r="A1654" t="s">
        <v>3720</v>
      </c>
      <c r="B1654" t="s">
        <v>3721</v>
      </c>
      <c r="C1654">
        <v>1</v>
      </c>
      <c r="D1654" t="s">
        <v>255</v>
      </c>
      <c r="E1654" t="s">
        <v>716</v>
      </c>
      <c r="F1654" t="s">
        <v>717</v>
      </c>
      <c r="G1654" t="s">
        <v>213</v>
      </c>
      <c r="H1654" t="s">
        <v>214</v>
      </c>
      <c r="I1654" t="s">
        <v>724</v>
      </c>
      <c r="J1654" t="s">
        <v>725</v>
      </c>
      <c r="K1654" t="s">
        <v>726</v>
      </c>
      <c r="L1654" t="s">
        <v>719</v>
      </c>
      <c r="M1654" t="s">
        <v>720</v>
      </c>
      <c r="N1654">
        <v>1</v>
      </c>
      <c r="O1654">
        <v>1</v>
      </c>
      <c r="P1654">
        <v>1</v>
      </c>
      <c r="Q1654">
        <v>1</v>
      </c>
      <c r="R1654">
        <v>1</v>
      </c>
      <c r="S1654">
        <v>1</v>
      </c>
      <c r="T1654">
        <v>0</v>
      </c>
      <c r="U1654">
        <v>0</v>
      </c>
      <c r="V1654">
        <v>0</v>
      </c>
      <c r="W1654" s="1">
        <v>2318981.87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2318981.87</v>
      </c>
      <c r="AF1654" s="17">
        <v>45901</v>
      </c>
      <c r="AG1654" s="17">
        <v>47727</v>
      </c>
      <c r="AH1654" s="1">
        <v>2318981.87</v>
      </c>
      <c r="AI1654" s="16">
        <f t="shared" si="100"/>
        <v>4.0904109589041093</v>
      </c>
      <c r="AJ1654" s="16">
        <f t="shared" si="102"/>
        <v>5.0027397260273974</v>
      </c>
      <c r="AK1654" s="19">
        <v>9.2499999999999999E-2</v>
      </c>
      <c r="AL1654" s="16">
        <f t="shared" si="101"/>
        <v>4.0904109589041093</v>
      </c>
      <c r="AM1654" s="16">
        <f t="shared" si="103"/>
        <v>5.0027397260273974</v>
      </c>
      <c r="AN1654" s="19">
        <v>9.2499999999999999E-2</v>
      </c>
      <c r="AO1654" t="s">
        <v>721</v>
      </c>
      <c r="AP1654" t="s">
        <v>722</v>
      </c>
      <c r="AQ1654" s="20">
        <v>46234</v>
      </c>
    </row>
    <row r="1655" spans="1:43" x14ac:dyDescent="0.3">
      <c r="A1655" t="s">
        <v>3722</v>
      </c>
      <c r="B1655" t="s">
        <v>3723</v>
      </c>
      <c r="C1655">
        <v>1</v>
      </c>
      <c r="D1655" t="s">
        <v>255</v>
      </c>
      <c r="E1655" t="s">
        <v>716</v>
      </c>
      <c r="F1655" t="s">
        <v>717</v>
      </c>
      <c r="G1655" t="s">
        <v>215</v>
      </c>
      <c r="H1655" t="s">
        <v>214</v>
      </c>
      <c r="I1655" t="s">
        <v>832</v>
      </c>
      <c r="J1655" t="s">
        <v>725</v>
      </c>
      <c r="K1655" t="s">
        <v>833</v>
      </c>
      <c r="L1655" t="s">
        <v>719</v>
      </c>
      <c r="M1655" t="s">
        <v>720</v>
      </c>
      <c r="N1655">
        <v>1</v>
      </c>
      <c r="O1655">
        <v>1</v>
      </c>
      <c r="P1655">
        <v>1</v>
      </c>
      <c r="Q1655">
        <v>1</v>
      </c>
      <c r="R1655">
        <v>1</v>
      </c>
      <c r="S1655">
        <v>1</v>
      </c>
      <c r="T1655">
        <v>0</v>
      </c>
      <c r="U1655">
        <v>0</v>
      </c>
      <c r="V1655">
        <v>0</v>
      </c>
      <c r="W1655" s="1">
        <v>366832.5</v>
      </c>
      <c r="X1655" s="1">
        <v>0</v>
      </c>
      <c r="Y1655" s="1">
        <v>0</v>
      </c>
      <c r="Z1655" s="1">
        <v>1247.23</v>
      </c>
      <c r="AA1655" s="1">
        <v>0</v>
      </c>
      <c r="AB1655" s="1">
        <v>0</v>
      </c>
      <c r="AC1655" s="1">
        <v>0</v>
      </c>
      <c r="AD1655" s="1">
        <v>0</v>
      </c>
      <c r="AE1655" s="1">
        <v>366832.5</v>
      </c>
      <c r="AF1655" s="17">
        <v>45999</v>
      </c>
      <c r="AG1655" s="17">
        <v>46364</v>
      </c>
      <c r="AH1655" s="1">
        <v>366832.5</v>
      </c>
      <c r="AI1655" s="16">
        <f t="shared" si="100"/>
        <v>0.35616438356164382</v>
      </c>
      <c r="AJ1655" s="16">
        <f t="shared" si="102"/>
        <v>1</v>
      </c>
      <c r="AK1655" s="19">
        <v>4.0800000000000003E-2</v>
      </c>
      <c r="AL1655" s="16">
        <f t="shared" si="101"/>
        <v>0.35616438356164382</v>
      </c>
      <c r="AM1655" s="16">
        <f t="shared" si="103"/>
        <v>1</v>
      </c>
      <c r="AN1655" s="19">
        <v>4.0800000000000003E-2</v>
      </c>
      <c r="AO1655" t="s">
        <v>721</v>
      </c>
      <c r="AP1655" t="s">
        <v>722</v>
      </c>
      <c r="AQ1655" s="20">
        <v>46234</v>
      </c>
    </row>
    <row r="1656" spans="1:43" x14ac:dyDescent="0.3">
      <c r="A1656" t="s">
        <v>3724</v>
      </c>
      <c r="B1656" t="s">
        <v>3723</v>
      </c>
      <c r="C1656">
        <v>2</v>
      </c>
      <c r="D1656" t="s">
        <v>255</v>
      </c>
      <c r="E1656" t="s">
        <v>716</v>
      </c>
      <c r="F1656" t="s">
        <v>717</v>
      </c>
      <c r="G1656" t="s">
        <v>215</v>
      </c>
      <c r="H1656" t="s">
        <v>214</v>
      </c>
      <c r="I1656" t="s">
        <v>832</v>
      </c>
      <c r="J1656" t="s">
        <v>725</v>
      </c>
      <c r="K1656" t="s">
        <v>833</v>
      </c>
      <c r="L1656" t="s">
        <v>719</v>
      </c>
      <c r="M1656" t="s">
        <v>720</v>
      </c>
      <c r="N1656">
        <v>1</v>
      </c>
      <c r="O1656">
        <v>1</v>
      </c>
      <c r="P1656">
        <v>1</v>
      </c>
      <c r="Q1656">
        <v>1</v>
      </c>
      <c r="R1656">
        <v>1</v>
      </c>
      <c r="S1656">
        <v>1</v>
      </c>
      <c r="T1656">
        <v>0</v>
      </c>
      <c r="U1656">
        <v>0</v>
      </c>
      <c r="V1656">
        <v>0</v>
      </c>
      <c r="W1656" s="1">
        <v>1300655</v>
      </c>
      <c r="X1656" s="1">
        <v>0</v>
      </c>
      <c r="Y1656" s="1">
        <v>0</v>
      </c>
      <c r="Z1656" s="1">
        <v>5581.98</v>
      </c>
      <c r="AA1656" s="1">
        <v>0</v>
      </c>
      <c r="AB1656" s="1">
        <v>0</v>
      </c>
      <c r="AC1656" s="1">
        <v>0</v>
      </c>
      <c r="AD1656" s="1">
        <v>0</v>
      </c>
      <c r="AE1656" s="1">
        <v>1300655</v>
      </c>
      <c r="AF1656" s="17">
        <v>45999</v>
      </c>
      <c r="AG1656" s="17">
        <v>46729</v>
      </c>
      <c r="AH1656" s="1">
        <v>1300655</v>
      </c>
      <c r="AI1656" s="16">
        <f t="shared" si="100"/>
        <v>1.3561643835616439</v>
      </c>
      <c r="AJ1656" s="16">
        <f t="shared" si="102"/>
        <v>2</v>
      </c>
      <c r="AK1656" s="19">
        <v>5.1499999999999997E-2</v>
      </c>
      <c r="AL1656" s="16">
        <f t="shared" si="101"/>
        <v>1.3561643835616439</v>
      </c>
      <c r="AM1656" s="16">
        <f t="shared" si="103"/>
        <v>2</v>
      </c>
      <c r="AN1656" s="19">
        <v>5.1499999999999997E-2</v>
      </c>
      <c r="AO1656" t="s">
        <v>721</v>
      </c>
      <c r="AP1656" t="s">
        <v>722</v>
      </c>
      <c r="AQ1656" s="20">
        <v>46234</v>
      </c>
    </row>
    <row r="1657" spans="1:43" x14ac:dyDescent="0.3">
      <c r="A1657" t="s">
        <v>3725</v>
      </c>
      <c r="B1657" t="s">
        <v>3723</v>
      </c>
      <c r="C1657">
        <v>3</v>
      </c>
      <c r="D1657" t="s">
        <v>255</v>
      </c>
      <c r="E1657" t="s">
        <v>716</v>
      </c>
      <c r="F1657" t="s">
        <v>717</v>
      </c>
      <c r="G1657" t="s">
        <v>215</v>
      </c>
      <c r="H1657" t="s">
        <v>214</v>
      </c>
      <c r="I1657" t="s">
        <v>832</v>
      </c>
      <c r="J1657" t="s">
        <v>725</v>
      </c>
      <c r="K1657" t="s">
        <v>833</v>
      </c>
      <c r="L1657" t="s">
        <v>719</v>
      </c>
      <c r="M1657" t="s">
        <v>720</v>
      </c>
      <c r="N1657">
        <v>1</v>
      </c>
      <c r="O1657">
        <v>1</v>
      </c>
      <c r="P1657">
        <v>1</v>
      </c>
      <c r="Q1657">
        <v>1</v>
      </c>
      <c r="R1657">
        <v>1</v>
      </c>
      <c r="S1657">
        <v>1</v>
      </c>
      <c r="T1657">
        <v>0</v>
      </c>
      <c r="U1657">
        <v>0</v>
      </c>
      <c r="V1657">
        <v>0</v>
      </c>
      <c r="W1657" s="1">
        <v>1841685</v>
      </c>
      <c r="X1657" s="1">
        <v>0</v>
      </c>
      <c r="Y1657" s="1">
        <v>0</v>
      </c>
      <c r="Z1657" s="1">
        <v>9684.19</v>
      </c>
      <c r="AA1657" s="1">
        <v>0</v>
      </c>
      <c r="AB1657" s="1">
        <v>0</v>
      </c>
      <c r="AC1657" s="1">
        <v>0</v>
      </c>
      <c r="AD1657" s="1">
        <v>0</v>
      </c>
      <c r="AE1657" s="1">
        <v>1841685</v>
      </c>
      <c r="AF1657" s="17">
        <v>45999</v>
      </c>
      <c r="AG1657" s="17">
        <v>47095</v>
      </c>
      <c r="AH1657" s="1">
        <v>1841685</v>
      </c>
      <c r="AI1657" s="16">
        <f t="shared" si="100"/>
        <v>2.3589041095890413</v>
      </c>
      <c r="AJ1657" s="16">
        <f t="shared" si="102"/>
        <v>3.0027397260273974</v>
      </c>
      <c r="AK1657" s="19">
        <v>6.3100000000000003E-2</v>
      </c>
      <c r="AL1657" s="16">
        <f t="shared" si="101"/>
        <v>2.3589041095890413</v>
      </c>
      <c r="AM1657" s="16">
        <f t="shared" si="103"/>
        <v>3.0027397260273974</v>
      </c>
      <c r="AN1657" s="19">
        <v>6.3100000000000003E-2</v>
      </c>
      <c r="AO1657" t="s">
        <v>721</v>
      </c>
      <c r="AP1657" t="s">
        <v>722</v>
      </c>
      <c r="AQ1657" s="20">
        <v>46234</v>
      </c>
    </row>
    <row r="1658" spans="1:43" x14ac:dyDescent="0.3">
      <c r="A1658" t="s">
        <v>3726</v>
      </c>
      <c r="B1658" t="s">
        <v>3723</v>
      </c>
      <c r="C1658">
        <v>4</v>
      </c>
      <c r="D1658" t="s">
        <v>255</v>
      </c>
      <c r="E1658" t="s">
        <v>716</v>
      </c>
      <c r="F1658" t="s">
        <v>717</v>
      </c>
      <c r="G1658" t="s">
        <v>215</v>
      </c>
      <c r="H1658" t="s">
        <v>214</v>
      </c>
      <c r="I1658" t="s">
        <v>832</v>
      </c>
      <c r="J1658" t="s">
        <v>725</v>
      </c>
      <c r="K1658" t="s">
        <v>833</v>
      </c>
      <c r="L1658" t="s">
        <v>719</v>
      </c>
      <c r="M1658" t="s">
        <v>720</v>
      </c>
      <c r="N1658">
        <v>1</v>
      </c>
      <c r="O1658">
        <v>1</v>
      </c>
      <c r="P1658">
        <v>1</v>
      </c>
      <c r="Q1658">
        <v>1</v>
      </c>
      <c r="R1658">
        <v>1</v>
      </c>
      <c r="S1658">
        <v>1</v>
      </c>
      <c r="T1658">
        <v>0</v>
      </c>
      <c r="U1658">
        <v>0</v>
      </c>
      <c r="V1658">
        <v>0</v>
      </c>
      <c r="W1658" s="1">
        <v>3800485</v>
      </c>
      <c r="X1658" s="1">
        <v>0</v>
      </c>
      <c r="Y1658" s="1">
        <v>0</v>
      </c>
      <c r="Z1658" s="1">
        <v>21599.42</v>
      </c>
      <c r="AA1658" s="1">
        <v>0</v>
      </c>
      <c r="AB1658" s="1">
        <v>0</v>
      </c>
      <c r="AC1658" s="1">
        <v>0</v>
      </c>
      <c r="AD1658" s="1">
        <v>0</v>
      </c>
      <c r="AE1658" s="1">
        <v>3800485</v>
      </c>
      <c r="AF1658" s="17">
        <v>45999</v>
      </c>
      <c r="AG1658" s="17">
        <v>47460</v>
      </c>
      <c r="AH1658" s="1">
        <v>3800485</v>
      </c>
      <c r="AI1658" s="16">
        <f t="shared" si="100"/>
        <v>3.3589041095890413</v>
      </c>
      <c r="AJ1658" s="16">
        <f t="shared" si="102"/>
        <v>4.0027397260273974</v>
      </c>
      <c r="AK1658" s="19">
        <v>6.8199999999999997E-2</v>
      </c>
      <c r="AL1658" s="16">
        <f t="shared" si="101"/>
        <v>3.3589041095890413</v>
      </c>
      <c r="AM1658" s="16">
        <f t="shared" si="103"/>
        <v>4.0027397260273974</v>
      </c>
      <c r="AN1658" s="19">
        <v>6.8199999999999997E-2</v>
      </c>
      <c r="AO1658" t="s">
        <v>721</v>
      </c>
      <c r="AP1658" t="s">
        <v>722</v>
      </c>
      <c r="AQ1658" s="20">
        <v>46234</v>
      </c>
    </row>
    <row r="1659" spans="1:43" x14ac:dyDescent="0.3">
      <c r="A1659" t="s">
        <v>3727</v>
      </c>
      <c r="B1659" t="s">
        <v>3723</v>
      </c>
      <c r="C1659">
        <v>5</v>
      </c>
      <c r="D1659" t="s">
        <v>255</v>
      </c>
      <c r="E1659" t="s">
        <v>716</v>
      </c>
      <c r="F1659" t="s">
        <v>717</v>
      </c>
      <c r="G1659" t="s">
        <v>215</v>
      </c>
      <c r="H1659" t="s">
        <v>214</v>
      </c>
      <c r="I1659" t="s">
        <v>832</v>
      </c>
      <c r="J1659" t="s">
        <v>725</v>
      </c>
      <c r="K1659" t="s">
        <v>833</v>
      </c>
      <c r="L1659" t="s">
        <v>719</v>
      </c>
      <c r="M1659" t="s">
        <v>720</v>
      </c>
      <c r="N1659">
        <v>1</v>
      </c>
      <c r="O1659">
        <v>1</v>
      </c>
      <c r="P1659">
        <v>1</v>
      </c>
      <c r="Q1659">
        <v>1</v>
      </c>
      <c r="R1659">
        <v>1</v>
      </c>
      <c r="S1659">
        <v>1</v>
      </c>
      <c r="T1659">
        <v>0</v>
      </c>
      <c r="U1659">
        <v>0</v>
      </c>
      <c r="V1659">
        <v>0</v>
      </c>
      <c r="W1659" s="1">
        <v>12642815</v>
      </c>
      <c r="X1659" s="1">
        <v>0</v>
      </c>
      <c r="Y1659" s="1">
        <v>0</v>
      </c>
      <c r="Z1659" s="1">
        <v>75119.39</v>
      </c>
      <c r="AA1659" s="1">
        <v>0</v>
      </c>
      <c r="AB1659" s="1">
        <v>0</v>
      </c>
      <c r="AC1659" s="1">
        <v>0</v>
      </c>
      <c r="AD1659" s="1">
        <v>0</v>
      </c>
      <c r="AE1659" s="1">
        <v>12642815</v>
      </c>
      <c r="AF1659" s="17">
        <v>45999</v>
      </c>
      <c r="AG1659" s="17">
        <v>47825</v>
      </c>
      <c r="AH1659" s="1">
        <v>12642815</v>
      </c>
      <c r="AI1659" s="16">
        <f t="shared" si="100"/>
        <v>4.3589041095890408</v>
      </c>
      <c r="AJ1659" s="16">
        <f t="shared" si="102"/>
        <v>5.0027397260273974</v>
      </c>
      <c r="AK1659" s="19">
        <v>7.1300000000000002E-2</v>
      </c>
      <c r="AL1659" s="16">
        <f t="shared" si="101"/>
        <v>4.3589041095890408</v>
      </c>
      <c r="AM1659" s="16">
        <f t="shared" si="103"/>
        <v>5.0027397260273974</v>
      </c>
      <c r="AN1659" s="19">
        <v>7.1300000000000002E-2</v>
      </c>
      <c r="AO1659" t="s">
        <v>721</v>
      </c>
      <c r="AP1659" t="s">
        <v>722</v>
      </c>
      <c r="AQ1659" s="20">
        <v>46234</v>
      </c>
    </row>
    <row r="1660" spans="1:43" x14ac:dyDescent="0.3">
      <c r="A1660" t="s">
        <v>3728</v>
      </c>
      <c r="B1660" t="s">
        <v>3723</v>
      </c>
      <c r="C1660">
        <v>6</v>
      </c>
      <c r="D1660" t="s">
        <v>255</v>
      </c>
      <c r="E1660" t="s">
        <v>716</v>
      </c>
      <c r="F1660" t="s">
        <v>717</v>
      </c>
      <c r="G1660" t="s">
        <v>215</v>
      </c>
      <c r="H1660" t="s">
        <v>214</v>
      </c>
      <c r="I1660" t="s">
        <v>832</v>
      </c>
      <c r="J1660" t="s">
        <v>725</v>
      </c>
      <c r="K1660" t="s">
        <v>833</v>
      </c>
      <c r="L1660" t="s">
        <v>719</v>
      </c>
      <c r="M1660" t="s">
        <v>720</v>
      </c>
      <c r="N1660">
        <v>1</v>
      </c>
      <c r="O1660">
        <v>1</v>
      </c>
      <c r="P1660">
        <v>1</v>
      </c>
      <c r="Q1660">
        <v>1</v>
      </c>
      <c r="R1660">
        <v>1</v>
      </c>
      <c r="S1660">
        <v>1</v>
      </c>
      <c r="T1660">
        <v>0</v>
      </c>
      <c r="U1660">
        <v>0</v>
      </c>
      <c r="V1660">
        <v>0</v>
      </c>
      <c r="W1660" s="1">
        <v>540440</v>
      </c>
      <c r="X1660" s="1">
        <v>0</v>
      </c>
      <c r="Y1660" s="1">
        <v>0</v>
      </c>
      <c r="Z1660" s="1">
        <v>3310.19</v>
      </c>
      <c r="AA1660" s="1">
        <v>0</v>
      </c>
      <c r="AB1660" s="1">
        <v>0</v>
      </c>
      <c r="AC1660" s="1">
        <v>0</v>
      </c>
      <c r="AD1660" s="1">
        <v>0</v>
      </c>
      <c r="AE1660" s="1">
        <v>540440</v>
      </c>
      <c r="AF1660" s="17">
        <v>45999</v>
      </c>
      <c r="AG1660" s="17">
        <v>48190</v>
      </c>
      <c r="AH1660" s="1">
        <v>540440</v>
      </c>
      <c r="AI1660" s="16">
        <f t="shared" si="100"/>
        <v>5.3589041095890408</v>
      </c>
      <c r="AJ1660" s="16">
        <f t="shared" si="102"/>
        <v>6.0027397260273974</v>
      </c>
      <c r="AK1660" s="19">
        <v>7.3499999999999996E-2</v>
      </c>
      <c r="AL1660" s="16">
        <f t="shared" si="101"/>
        <v>5.3589041095890408</v>
      </c>
      <c r="AM1660" s="16">
        <f t="shared" si="103"/>
        <v>6.0027397260273974</v>
      </c>
      <c r="AN1660" s="19">
        <v>7.3499999999999996E-2</v>
      </c>
      <c r="AO1660" t="s">
        <v>721</v>
      </c>
      <c r="AP1660" t="s">
        <v>722</v>
      </c>
      <c r="AQ1660" s="20">
        <v>46234</v>
      </c>
    </row>
    <row r="1661" spans="1:43" x14ac:dyDescent="0.3">
      <c r="A1661" t="s">
        <v>3729</v>
      </c>
      <c r="B1661" t="s">
        <v>3723</v>
      </c>
      <c r="C1661">
        <v>7</v>
      </c>
      <c r="D1661" t="s">
        <v>255</v>
      </c>
      <c r="E1661" t="s">
        <v>716</v>
      </c>
      <c r="F1661" t="s">
        <v>717</v>
      </c>
      <c r="G1661" t="s">
        <v>215</v>
      </c>
      <c r="H1661" t="s">
        <v>214</v>
      </c>
      <c r="I1661" t="s">
        <v>832</v>
      </c>
      <c r="J1661" t="s">
        <v>725</v>
      </c>
      <c r="K1661" t="s">
        <v>833</v>
      </c>
      <c r="L1661" t="s">
        <v>719</v>
      </c>
      <c r="M1661" t="s">
        <v>720</v>
      </c>
      <c r="N1661">
        <v>1</v>
      </c>
      <c r="O1661">
        <v>1</v>
      </c>
      <c r="P1661">
        <v>1</v>
      </c>
      <c r="Q1661">
        <v>1</v>
      </c>
      <c r="R1661">
        <v>1</v>
      </c>
      <c r="S1661">
        <v>1</v>
      </c>
      <c r="T1661">
        <v>0</v>
      </c>
      <c r="U1661">
        <v>0</v>
      </c>
      <c r="V1661">
        <v>0</v>
      </c>
      <c r="W1661" s="1">
        <v>212400</v>
      </c>
      <c r="X1661" s="1">
        <v>0</v>
      </c>
      <c r="Y1661" s="1">
        <v>0</v>
      </c>
      <c r="Z1661" s="1">
        <v>1334.58</v>
      </c>
      <c r="AA1661" s="1">
        <v>0</v>
      </c>
      <c r="AB1661" s="1">
        <v>0</v>
      </c>
      <c r="AC1661" s="1">
        <v>0</v>
      </c>
      <c r="AD1661" s="1">
        <v>0</v>
      </c>
      <c r="AE1661" s="1">
        <v>212400</v>
      </c>
      <c r="AF1661" s="17">
        <v>45999</v>
      </c>
      <c r="AG1661" s="17">
        <v>48556</v>
      </c>
      <c r="AH1661" s="1">
        <v>212400</v>
      </c>
      <c r="AI1661" s="16">
        <f t="shared" si="100"/>
        <v>6.3616438356164382</v>
      </c>
      <c r="AJ1661" s="16">
        <f t="shared" si="102"/>
        <v>7.0054794520547947</v>
      </c>
      <c r="AK1661" s="19">
        <v>7.5399999999999995E-2</v>
      </c>
      <c r="AL1661" s="16">
        <f t="shared" si="101"/>
        <v>6.3616438356164382</v>
      </c>
      <c r="AM1661" s="16">
        <f t="shared" si="103"/>
        <v>7.0054794520547947</v>
      </c>
      <c r="AN1661" s="19">
        <v>7.5399999999999995E-2</v>
      </c>
      <c r="AO1661" t="s">
        <v>721</v>
      </c>
      <c r="AP1661" t="s">
        <v>722</v>
      </c>
      <c r="AQ1661" s="20">
        <v>46234</v>
      </c>
    </row>
    <row r="1662" spans="1:43" x14ac:dyDescent="0.3">
      <c r="A1662" t="s">
        <v>3730</v>
      </c>
      <c r="B1662" t="s">
        <v>3723</v>
      </c>
      <c r="C1662">
        <v>8</v>
      </c>
      <c r="D1662" t="s">
        <v>255</v>
      </c>
      <c r="E1662" t="s">
        <v>716</v>
      </c>
      <c r="F1662" t="s">
        <v>717</v>
      </c>
      <c r="G1662" t="s">
        <v>215</v>
      </c>
      <c r="H1662" t="s">
        <v>214</v>
      </c>
      <c r="I1662" t="s">
        <v>832</v>
      </c>
      <c r="J1662" t="s">
        <v>725</v>
      </c>
      <c r="K1662" t="s">
        <v>833</v>
      </c>
      <c r="L1662" t="s">
        <v>719</v>
      </c>
      <c r="M1662" t="s">
        <v>720</v>
      </c>
      <c r="N1662">
        <v>1</v>
      </c>
      <c r="O1662">
        <v>1</v>
      </c>
      <c r="P1662">
        <v>1</v>
      </c>
      <c r="Q1662">
        <v>1</v>
      </c>
      <c r="R1662">
        <v>1</v>
      </c>
      <c r="S1662">
        <v>1</v>
      </c>
      <c r="T1662">
        <v>0</v>
      </c>
      <c r="U1662">
        <v>0</v>
      </c>
      <c r="V1662">
        <v>0</v>
      </c>
      <c r="W1662" s="1">
        <v>36285</v>
      </c>
      <c r="X1662" s="1">
        <v>0</v>
      </c>
      <c r="Y1662" s="1">
        <v>0</v>
      </c>
      <c r="Z1662" s="1">
        <v>233.43</v>
      </c>
      <c r="AA1662" s="1">
        <v>0</v>
      </c>
      <c r="AB1662" s="1">
        <v>0</v>
      </c>
      <c r="AC1662" s="1">
        <v>0</v>
      </c>
      <c r="AD1662" s="1">
        <v>0</v>
      </c>
      <c r="AE1662" s="1">
        <v>36285</v>
      </c>
      <c r="AF1662" s="17">
        <v>45999</v>
      </c>
      <c r="AG1662" s="17">
        <v>48921</v>
      </c>
      <c r="AH1662" s="1">
        <v>36285</v>
      </c>
      <c r="AI1662" s="16">
        <f t="shared" si="100"/>
        <v>7.3616438356164382</v>
      </c>
      <c r="AJ1662" s="16">
        <f t="shared" si="102"/>
        <v>8.0054794520547947</v>
      </c>
      <c r="AK1662" s="19">
        <v>7.7200000000000005E-2</v>
      </c>
      <c r="AL1662" s="16">
        <f t="shared" si="101"/>
        <v>7.3616438356164382</v>
      </c>
      <c r="AM1662" s="16">
        <f t="shared" si="103"/>
        <v>8.0054794520547947</v>
      </c>
      <c r="AN1662" s="19">
        <v>7.7200000000000005E-2</v>
      </c>
      <c r="AO1662" t="s">
        <v>721</v>
      </c>
      <c r="AP1662" t="s">
        <v>722</v>
      </c>
      <c r="AQ1662" s="20">
        <v>46234</v>
      </c>
    </row>
    <row r="1663" spans="1:43" x14ac:dyDescent="0.3">
      <c r="A1663" t="s">
        <v>3731</v>
      </c>
      <c r="B1663" t="s">
        <v>3732</v>
      </c>
      <c r="C1663">
        <v>1</v>
      </c>
      <c r="D1663" t="s">
        <v>255</v>
      </c>
      <c r="E1663" t="s">
        <v>716</v>
      </c>
      <c r="F1663" t="s">
        <v>717</v>
      </c>
      <c r="G1663" t="s">
        <v>213</v>
      </c>
      <c r="H1663" t="s">
        <v>214</v>
      </c>
      <c r="I1663" t="s">
        <v>724</v>
      </c>
      <c r="J1663" t="s">
        <v>725</v>
      </c>
      <c r="K1663" t="s">
        <v>726</v>
      </c>
      <c r="L1663" t="s">
        <v>719</v>
      </c>
      <c r="M1663" t="s">
        <v>720</v>
      </c>
      <c r="N1663">
        <v>1</v>
      </c>
      <c r="O1663">
        <v>1</v>
      </c>
      <c r="P1663">
        <v>1</v>
      </c>
      <c r="Q1663">
        <v>1</v>
      </c>
      <c r="R1663">
        <v>1</v>
      </c>
      <c r="S1663">
        <v>1</v>
      </c>
      <c r="T1663">
        <v>0</v>
      </c>
      <c r="U1663">
        <v>0</v>
      </c>
      <c r="V1663">
        <v>0</v>
      </c>
      <c r="W1663" s="1">
        <v>6266374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6266374</v>
      </c>
      <c r="AF1663" s="17">
        <v>45901</v>
      </c>
      <c r="AG1663" s="17">
        <v>47727</v>
      </c>
      <c r="AH1663" s="1">
        <v>6266374</v>
      </c>
      <c r="AI1663" s="16">
        <f t="shared" si="100"/>
        <v>4.0904109589041093</v>
      </c>
      <c r="AJ1663" s="16">
        <f t="shared" si="102"/>
        <v>5.0027397260273974</v>
      </c>
      <c r="AK1663" s="19">
        <v>9.2499999999999999E-2</v>
      </c>
      <c r="AL1663" s="16">
        <f t="shared" si="101"/>
        <v>4.0904109589041093</v>
      </c>
      <c r="AM1663" s="16">
        <f t="shared" si="103"/>
        <v>5.0027397260273974</v>
      </c>
      <c r="AN1663" s="19">
        <v>9.2499999999999999E-2</v>
      </c>
      <c r="AO1663" t="s">
        <v>721</v>
      </c>
      <c r="AP1663" t="s">
        <v>722</v>
      </c>
      <c r="AQ1663" s="20">
        <v>46234</v>
      </c>
    </row>
    <row r="1664" spans="1:43" x14ac:dyDescent="0.3">
      <c r="A1664" t="s">
        <v>3733</v>
      </c>
      <c r="B1664" t="s">
        <v>3734</v>
      </c>
      <c r="C1664">
        <v>1</v>
      </c>
      <c r="D1664" t="s">
        <v>255</v>
      </c>
      <c r="E1664" t="s">
        <v>716</v>
      </c>
      <c r="F1664" t="s">
        <v>717</v>
      </c>
      <c r="G1664" t="s">
        <v>213</v>
      </c>
      <c r="H1664" t="s">
        <v>214</v>
      </c>
      <c r="I1664" t="s">
        <v>724</v>
      </c>
      <c r="J1664" t="s">
        <v>725</v>
      </c>
      <c r="K1664" t="s">
        <v>726</v>
      </c>
      <c r="L1664" t="s">
        <v>719</v>
      </c>
      <c r="M1664" t="s">
        <v>720</v>
      </c>
      <c r="N1664">
        <v>1</v>
      </c>
      <c r="O1664">
        <v>1</v>
      </c>
      <c r="P1664">
        <v>1</v>
      </c>
      <c r="Q1664">
        <v>1</v>
      </c>
      <c r="R1664">
        <v>1</v>
      </c>
      <c r="S1664">
        <v>1</v>
      </c>
      <c r="T1664">
        <v>0</v>
      </c>
      <c r="U1664">
        <v>0</v>
      </c>
      <c r="V1664">
        <v>0</v>
      </c>
      <c r="W1664" s="1">
        <v>2695542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2695542</v>
      </c>
      <c r="AF1664" s="17">
        <v>45911</v>
      </c>
      <c r="AG1664" s="17">
        <v>47007</v>
      </c>
      <c r="AH1664" s="1">
        <v>2695542</v>
      </c>
      <c r="AI1664" s="16">
        <f t="shared" si="100"/>
        <v>2.117808219178082</v>
      </c>
      <c r="AJ1664" s="16">
        <f t="shared" si="102"/>
        <v>3.0027397260273974</v>
      </c>
      <c r="AK1664" s="19">
        <v>8.7499999999999994E-2</v>
      </c>
      <c r="AL1664" s="16">
        <f t="shared" si="101"/>
        <v>2.117808219178082</v>
      </c>
      <c r="AM1664" s="16">
        <f t="shared" si="103"/>
        <v>3.0027397260273974</v>
      </c>
      <c r="AN1664" s="19">
        <v>8.7499999999999994E-2</v>
      </c>
      <c r="AO1664" t="s">
        <v>721</v>
      </c>
      <c r="AP1664" t="s">
        <v>722</v>
      </c>
      <c r="AQ1664" s="20">
        <v>46234</v>
      </c>
    </row>
    <row r="1665" spans="1:43" x14ac:dyDescent="0.3">
      <c r="A1665" t="s">
        <v>3735</v>
      </c>
      <c r="B1665" t="s">
        <v>3736</v>
      </c>
      <c r="C1665">
        <v>1</v>
      </c>
      <c r="D1665" t="s">
        <v>255</v>
      </c>
      <c r="E1665" t="s">
        <v>716</v>
      </c>
      <c r="F1665" t="s">
        <v>717</v>
      </c>
      <c r="G1665" t="s">
        <v>213</v>
      </c>
      <c r="H1665" t="s">
        <v>214</v>
      </c>
      <c r="I1665" t="s">
        <v>724</v>
      </c>
      <c r="J1665" t="s">
        <v>725</v>
      </c>
      <c r="K1665" t="s">
        <v>726</v>
      </c>
      <c r="L1665" t="s">
        <v>719</v>
      </c>
      <c r="M1665" t="s">
        <v>720</v>
      </c>
      <c r="N1665">
        <v>1</v>
      </c>
      <c r="O1665">
        <v>1</v>
      </c>
      <c r="P1665">
        <v>1</v>
      </c>
      <c r="Q1665">
        <v>1</v>
      </c>
      <c r="R1665">
        <v>1</v>
      </c>
      <c r="S1665">
        <v>1</v>
      </c>
      <c r="T1665">
        <v>0</v>
      </c>
      <c r="U1665">
        <v>0</v>
      </c>
      <c r="V1665">
        <v>0</v>
      </c>
      <c r="W1665" s="1">
        <v>561540.32999999996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561540.32999999996</v>
      </c>
      <c r="AF1665" s="17">
        <v>45901</v>
      </c>
      <c r="AG1665" s="17">
        <v>47727</v>
      </c>
      <c r="AH1665" s="1">
        <v>561540.32999999996</v>
      </c>
      <c r="AI1665" s="16">
        <f t="shared" si="100"/>
        <v>4.0904109589041093</v>
      </c>
      <c r="AJ1665" s="16">
        <f t="shared" si="102"/>
        <v>5.0027397260273974</v>
      </c>
      <c r="AK1665" s="19">
        <v>9.2499999999999999E-2</v>
      </c>
      <c r="AL1665" s="16">
        <f t="shared" si="101"/>
        <v>4.0904109589041093</v>
      </c>
      <c r="AM1665" s="16">
        <f t="shared" si="103"/>
        <v>5.0027397260273974</v>
      </c>
      <c r="AN1665" s="19">
        <v>9.2499999999999999E-2</v>
      </c>
      <c r="AO1665" t="s">
        <v>721</v>
      </c>
      <c r="AP1665" t="s">
        <v>722</v>
      </c>
      <c r="AQ1665" s="20">
        <v>46234</v>
      </c>
    </row>
    <row r="1666" spans="1:43" x14ac:dyDescent="0.3">
      <c r="A1666" t="s">
        <v>3737</v>
      </c>
      <c r="B1666" t="s">
        <v>3738</v>
      </c>
      <c r="C1666">
        <v>1</v>
      </c>
      <c r="D1666" t="s">
        <v>255</v>
      </c>
      <c r="E1666" t="s">
        <v>716</v>
      </c>
      <c r="F1666" t="s">
        <v>717</v>
      </c>
      <c r="G1666" t="s">
        <v>213</v>
      </c>
      <c r="H1666" t="s">
        <v>214</v>
      </c>
      <c r="I1666" t="s">
        <v>724</v>
      </c>
      <c r="J1666" t="s">
        <v>725</v>
      </c>
      <c r="K1666" t="s">
        <v>726</v>
      </c>
      <c r="L1666" t="s">
        <v>719</v>
      </c>
      <c r="M1666" t="s">
        <v>720</v>
      </c>
      <c r="N1666">
        <v>1</v>
      </c>
      <c r="O1666">
        <v>1</v>
      </c>
      <c r="P1666">
        <v>1</v>
      </c>
      <c r="Q1666">
        <v>1</v>
      </c>
      <c r="R1666">
        <v>1</v>
      </c>
      <c r="S1666">
        <v>1</v>
      </c>
      <c r="T1666">
        <v>0</v>
      </c>
      <c r="U1666">
        <v>0</v>
      </c>
      <c r="V1666">
        <v>0</v>
      </c>
      <c r="W1666" s="1">
        <v>1682178.32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1682178.32</v>
      </c>
      <c r="AF1666" s="17">
        <v>45901</v>
      </c>
      <c r="AG1666" s="17">
        <v>47727</v>
      </c>
      <c r="AH1666" s="1">
        <v>1682178.32</v>
      </c>
      <c r="AI1666" s="16">
        <f t="shared" si="100"/>
        <v>4.0904109589041093</v>
      </c>
      <c r="AJ1666" s="16">
        <f t="shared" si="102"/>
        <v>5.0027397260273974</v>
      </c>
      <c r="AK1666" s="19">
        <v>9.2499999999999999E-2</v>
      </c>
      <c r="AL1666" s="16">
        <f t="shared" si="101"/>
        <v>4.0904109589041093</v>
      </c>
      <c r="AM1666" s="16">
        <f t="shared" si="103"/>
        <v>5.0027397260273974</v>
      </c>
      <c r="AN1666" s="19">
        <v>9.2499999999999999E-2</v>
      </c>
      <c r="AO1666" t="s">
        <v>721</v>
      </c>
      <c r="AP1666" t="s">
        <v>722</v>
      </c>
      <c r="AQ1666" s="20">
        <v>46234</v>
      </c>
    </row>
    <row r="1667" spans="1:43" x14ac:dyDescent="0.3">
      <c r="A1667" t="s">
        <v>3739</v>
      </c>
      <c r="B1667" t="s">
        <v>3740</v>
      </c>
      <c r="C1667">
        <v>1</v>
      </c>
      <c r="D1667" t="s">
        <v>255</v>
      </c>
      <c r="E1667" t="s">
        <v>716</v>
      </c>
      <c r="F1667" t="s">
        <v>717</v>
      </c>
      <c r="G1667" t="s">
        <v>203</v>
      </c>
      <c r="H1667" t="s">
        <v>218</v>
      </c>
      <c r="I1667" t="s">
        <v>210</v>
      </c>
      <c r="J1667" t="s">
        <v>718</v>
      </c>
      <c r="K1667" t="s">
        <v>755</v>
      </c>
      <c r="L1667" t="s">
        <v>719</v>
      </c>
      <c r="M1667" t="s">
        <v>720</v>
      </c>
      <c r="N1667">
        <v>1</v>
      </c>
      <c r="O1667">
        <v>1</v>
      </c>
      <c r="P1667">
        <v>1</v>
      </c>
      <c r="Q1667">
        <v>0</v>
      </c>
      <c r="R1667">
        <v>0</v>
      </c>
      <c r="S1667">
        <v>1</v>
      </c>
      <c r="T1667">
        <v>1</v>
      </c>
      <c r="U1667">
        <v>1</v>
      </c>
      <c r="V1667">
        <v>0</v>
      </c>
      <c r="W1667" s="1">
        <v>200000000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200000000</v>
      </c>
      <c r="AF1667" s="17">
        <v>45945</v>
      </c>
      <c r="AG1667" s="17">
        <v>47041</v>
      </c>
      <c r="AH1667" s="1">
        <v>200000000</v>
      </c>
      <c r="AI1667" s="16">
        <f t="shared" ref="AI1667:AI1730" si="104">(AG1667-AQ1667)/365</f>
        <v>2.2109589041095892</v>
      </c>
      <c r="AJ1667" s="16">
        <f t="shared" si="102"/>
        <v>3.0027397260273974</v>
      </c>
      <c r="AK1667" s="19">
        <v>8.7499999999999994E-2</v>
      </c>
      <c r="AL1667" s="16">
        <f t="shared" ref="AL1667:AL1730" si="105">(AG1667-AQ1667)/365</f>
        <v>2.2109589041095892</v>
      </c>
      <c r="AM1667" s="16">
        <f t="shared" si="103"/>
        <v>3.0027397260273974</v>
      </c>
      <c r="AN1667" s="19">
        <v>8.7499999999999994E-2</v>
      </c>
      <c r="AO1667" t="s">
        <v>721</v>
      </c>
      <c r="AP1667" t="s">
        <v>722</v>
      </c>
      <c r="AQ1667" s="20">
        <v>46234</v>
      </c>
    </row>
    <row r="1668" spans="1:43" x14ac:dyDescent="0.3">
      <c r="A1668" t="s">
        <v>3741</v>
      </c>
      <c r="B1668" t="s">
        <v>3742</v>
      </c>
      <c r="C1668">
        <v>1</v>
      </c>
      <c r="D1668" t="s">
        <v>255</v>
      </c>
      <c r="E1668" t="s">
        <v>716</v>
      </c>
      <c r="F1668" t="s">
        <v>717</v>
      </c>
      <c r="G1668" t="s">
        <v>213</v>
      </c>
      <c r="H1668" t="s">
        <v>214</v>
      </c>
      <c r="I1668" t="s">
        <v>724</v>
      </c>
      <c r="J1668" t="s">
        <v>725</v>
      </c>
      <c r="K1668" t="s">
        <v>726</v>
      </c>
      <c r="L1668" t="s">
        <v>719</v>
      </c>
      <c r="M1668" t="s">
        <v>720</v>
      </c>
      <c r="N1668">
        <v>1</v>
      </c>
      <c r="O1668">
        <v>1</v>
      </c>
      <c r="P1668">
        <v>1</v>
      </c>
      <c r="Q1668">
        <v>1</v>
      </c>
      <c r="R1668">
        <v>1</v>
      </c>
      <c r="S1668">
        <v>1</v>
      </c>
      <c r="T1668">
        <v>0</v>
      </c>
      <c r="U1668">
        <v>0</v>
      </c>
      <c r="V1668">
        <v>0</v>
      </c>
      <c r="W1668" s="1">
        <v>832076.49</v>
      </c>
      <c r="X1668" s="1">
        <v>0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0</v>
      </c>
      <c r="AE1668" s="1">
        <v>832076.49</v>
      </c>
      <c r="AF1668" s="17">
        <v>45901</v>
      </c>
      <c r="AG1668" s="17">
        <v>47727</v>
      </c>
      <c r="AH1668" s="1">
        <v>832076.49</v>
      </c>
      <c r="AI1668" s="16">
        <f t="shared" si="104"/>
        <v>4.0904109589041093</v>
      </c>
      <c r="AJ1668" s="16">
        <f t="shared" ref="AJ1668:AJ1731" si="106">(AG1668-AF1668)/365</f>
        <v>5.0027397260273974</v>
      </c>
      <c r="AK1668" s="19">
        <v>9.2499999999999999E-2</v>
      </c>
      <c r="AL1668" s="16">
        <f t="shared" si="105"/>
        <v>4.0904109589041093</v>
      </c>
      <c r="AM1668" s="16">
        <f t="shared" ref="AM1668:AM1731" si="107">(AG1668-AF1668)/365</f>
        <v>5.0027397260273974</v>
      </c>
      <c r="AN1668" s="19">
        <v>9.2499999999999999E-2</v>
      </c>
      <c r="AO1668" t="s">
        <v>721</v>
      </c>
      <c r="AP1668" t="s">
        <v>722</v>
      </c>
      <c r="AQ1668" s="20">
        <v>46234</v>
      </c>
    </row>
    <row r="1669" spans="1:43" x14ac:dyDescent="0.3">
      <c r="A1669" t="s">
        <v>3743</v>
      </c>
      <c r="B1669" t="s">
        <v>3744</v>
      </c>
      <c r="C1669">
        <v>1</v>
      </c>
      <c r="D1669" t="s">
        <v>255</v>
      </c>
      <c r="E1669" t="s">
        <v>716</v>
      </c>
      <c r="F1669" t="s">
        <v>717</v>
      </c>
      <c r="G1669" t="s">
        <v>213</v>
      </c>
      <c r="H1669" t="s">
        <v>214</v>
      </c>
      <c r="I1669" t="s">
        <v>724</v>
      </c>
      <c r="J1669" t="s">
        <v>725</v>
      </c>
      <c r="K1669" t="s">
        <v>726</v>
      </c>
      <c r="L1669" t="s">
        <v>719</v>
      </c>
      <c r="M1669" t="s">
        <v>720</v>
      </c>
      <c r="N1669">
        <v>1</v>
      </c>
      <c r="O1669">
        <v>1</v>
      </c>
      <c r="P1669">
        <v>1</v>
      </c>
      <c r="Q1669">
        <v>1</v>
      </c>
      <c r="R1669">
        <v>1</v>
      </c>
      <c r="S1669">
        <v>1</v>
      </c>
      <c r="T1669">
        <v>0</v>
      </c>
      <c r="U1669">
        <v>0</v>
      </c>
      <c r="V1669">
        <v>0</v>
      </c>
      <c r="W1669" s="1">
        <v>2220300</v>
      </c>
      <c r="X1669" s="1">
        <v>0</v>
      </c>
      <c r="Y1669" s="1">
        <v>0</v>
      </c>
      <c r="Z1669" s="1">
        <v>0</v>
      </c>
      <c r="AA1669" s="1">
        <v>0</v>
      </c>
      <c r="AB1669" s="1">
        <v>0</v>
      </c>
      <c r="AC1669" s="1">
        <v>0</v>
      </c>
      <c r="AD1669" s="1">
        <v>0</v>
      </c>
      <c r="AE1669" s="1">
        <v>2220300</v>
      </c>
      <c r="AF1669" s="17">
        <v>46010</v>
      </c>
      <c r="AG1669" s="17">
        <v>47836</v>
      </c>
      <c r="AH1669" s="1">
        <v>2220300</v>
      </c>
      <c r="AI1669" s="16">
        <f t="shared" si="104"/>
        <v>4.3890410958904109</v>
      </c>
      <c r="AJ1669" s="16">
        <f t="shared" si="106"/>
        <v>5.0027397260273974</v>
      </c>
      <c r="AK1669" s="19">
        <v>9.2499999999999999E-2</v>
      </c>
      <c r="AL1669" s="16">
        <f t="shared" si="105"/>
        <v>4.3890410958904109</v>
      </c>
      <c r="AM1669" s="16">
        <f t="shared" si="107"/>
        <v>5.0027397260273974</v>
      </c>
      <c r="AN1669" s="19">
        <v>9.2499999999999999E-2</v>
      </c>
      <c r="AO1669" t="s">
        <v>721</v>
      </c>
      <c r="AP1669" t="s">
        <v>722</v>
      </c>
      <c r="AQ1669" s="20">
        <v>46234</v>
      </c>
    </row>
    <row r="1670" spans="1:43" x14ac:dyDescent="0.3">
      <c r="A1670" t="s">
        <v>3745</v>
      </c>
      <c r="B1670" t="s">
        <v>3746</v>
      </c>
      <c r="C1670">
        <v>1</v>
      </c>
      <c r="D1670" t="s">
        <v>255</v>
      </c>
      <c r="E1670" t="s">
        <v>716</v>
      </c>
      <c r="F1670" t="s">
        <v>717</v>
      </c>
      <c r="G1670" t="s">
        <v>221</v>
      </c>
      <c r="H1670" t="s">
        <v>218</v>
      </c>
      <c r="I1670" t="s">
        <v>210</v>
      </c>
      <c r="J1670" t="s">
        <v>718</v>
      </c>
      <c r="K1670" t="s">
        <v>221</v>
      </c>
      <c r="L1670" t="s">
        <v>719</v>
      </c>
      <c r="M1670" t="s">
        <v>720</v>
      </c>
      <c r="N1670">
        <v>1</v>
      </c>
      <c r="O1670">
        <v>1</v>
      </c>
      <c r="P1670">
        <v>1</v>
      </c>
      <c r="Q1670">
        <v>0</v>
      </c>
      <c r="R1670">
        <v>0</v>
      </c>
      <c r="S1670">
        <v>1</v>
      </c>
      <c r="T1670">
        <v>1</v>
      </c>
      <c r="U1670">
        <v>1</v>
      </c>
      <c r="V1670">
        <v>0</v>
      </c>
      <c r="W1670" s="1">
        <v>26000000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  <c r="AE1670" s="1">
        <v>26000000</v>
      </c>
      <c r="AF1670" s="17">
        <v>45740</v>
      </c>
      <c r="AG1670" s="17">
        <v>47566</v>
      </c>
      <c r="AH1670" s="1">
        <v>26000000</v>
      </c>
      <c r="AI1670" s="16">
        <f t="shared" si="104"/>
        <v>3.6493150684931508</v>
      </c>
      <c r="AJ1670" s="16">
        <f t="shared" si="106"/>
        <v>5.0027397260273974</v>
      </c>
      <c r="AK1670" s="19">
        <v>9.2499999999999999E-2</v>
      </c>
      <c r="AL1670" s="16">
        <f t="shared" si="105"/>
        <v>3.6493150684931508</v>
      </c>
      <c r="AM1670" s="16">
        <f t="shared" si="107"/>
        <v>5.0027397260273974</v>
      </c>
      <c r="AN1670" s="19">
        <v>9.2499999999999999E-2</v>
      </c>
      <c r="AO1670" t="s">
        <v>721</v>
      </c>
      <c r="AP1670" t="s">
        <v>722</v>
      </c>
      <c r="AQ1670" s="20">
        <v>46234</v>
      </c>
    </row>
    <row r="1671" spans="1:43" x14ac:dyDescent="0.3">
      <c r="A1671" t="s">
        <v>3747</v>
      </c>
      <c r="B1671" t="s">
        <v>3748</v>
      </c>
      <c r="C1671">
        <v>1</v>
      </c>
      <c r="D1671" t="s">
        <v>255</v>
      </c>
      <c r="E1671" t="s">
        <v>716</v>
      </c>
      <c r="F1671" t="s">
        <v>717</v>
      </c>
      <c r="G1671" t="s">
        <v>213</v>
      </c>
      <c r="H1671" t="s">
        <v>214</v>
      </c>
      <c r="I1671" t="s">
        <v>724</v>
      </c>
      <c r="J1671" t="s">
        <v>725</v>
      </c>
      <c r="K1671" t="s">
        <v>726</v>
      </c>
      <c r="L1671" t="s">
        <v>719</v>
      </c>
      <c r="M1671" t="s">
        <v>720</v>
      </c>
      <c r="N1671">
        <v>1</v>
      </c>
      <c r="O1671">
        <v>1</v>
      </c>
      <c r="P1671">
        <v>1</v>
      </c>
      <c r="Q1671">
        <v>1</v>
      </c>
      <c r="R1671">
        <v>1</v>
      </c>
      <c r="S1671">
        <v>1</v>
      </c>
      <c r="T1671">
        <v>0</v>
      </c>
      <c r="U1671">
        <v>0</v>
      </c>
      <c r="V1671">
        <v>0</v>
      </c>
      <c r="W1671" s="1">
        <v>1522080</v>
      </c>
      <c r="X1671" s="1">
        <v>0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1522080</v>
      </c>
      <c r="AF1671" s="17">
        <v>45901</v>
      </c>
      <c r="AG1671" s="17">
        <v>47727</v>
      </c>
      <c r="AH1671" s="1">
        <v>1522080</v>
      </c>
      <c r="AI1671" s="16">
        <f t="shared" si="104"/>
        <v>4.0904109589041093</v>
      </c>
      <c r="AJ1671" s="16">
        <f t="shared" si="106"/>
        <v>5.0027397260273974</v>
      </c>
      <c r="AK1671" s="19">
        <v>9.2499999999999999E-2</v>
      </c>
      <c r="AL1671" s="16">
        <f t="shared" si="105"/>
        <v>4.0904109589041093</v>
      </c>
      <c r="AM1671" s="16">
        <f t="shared" si="107"/>
        <v>5.0027397260273974</v>
      </c>
      <c r="AN1671" s="19">
        <v>9.2499999999999999E-2</v>
      </c>
      <c r="AO1671" t="s">
        <v>721</v>
      </c>
      <c r="AP1671" t="s">
        <v>722</v>
      </c>
      <c r="AQ1671" s="20">
        <v>46234</v>
      </c>
    </row>
    <row r="1672" spans="1:43" x14ac:dyDescent="0.3">
      <c r="A1672" t="s">
        <v>3749</v>
      </c>
      <c r="B1672" t="s">
        <v>3750</v>
      </c>
      <c r="C1672">
        <v>1</v>
      </c>
      <c r="D1672" t="s">
        <v>255</v>
      </c>
      <c r="E1672" t="s">
        <v>716</v>
      </c>
      <c r="F1672" t="s">
        <v>717</v>
      </c>
      <c r="G1672" t="s">
        <v>213</v>
      </c>
      <c r="H1672" t="s">
        <v>214</v>
      </c>
      <c r="I1672" t="s">
        <v>724</v>
      </c>
      <c r="J1672" t="s">
        <v>725</v>
      </c>
      <c r="K1672" t="s">
        <v>726</v>
      </c>
      <c r="L1672" t="s">
        <v>719</v>
      </c>
      <c r="M1672" t="s">
        <v>720</v>
      </c>
      <c r="N1672">
        <v>1</v>
      </c>
      <c r="O1672">
        <v>1</v>
      </c>
      <c r="P1672">
        <v>1</v>
      </c>
      <c r="Q1672">
        <v>1</v>
      </c>
      <c r="R1672">
        <v>1</v>
      </c>
      <c r="S1672">
        <v>1</v>
      </c>
      <c r="T1672">
        <v>0</v>
      </c>
      <c r="U1672">
        <v>0</v>
      </c>
      <c r="V1672">
        <v>0</v>
      </c>
      <c r="W1672" s="1">
        <v>2377669.44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2377669.44</v>
      </c>
      <c r="AF1672" s="17">
        <v>45901</v>
      </c>
      <c r="AG1672" s="17">
        <v>47727</v>
      </c>
      <c r="AH1672" s="1">
        <v>2377669.44</v>
      </c>
      <c r="AI1672" s="16">
        <f t="shared" si="104"/>
        <v>4.0904109589041093</v>
      </c>
      <c r="AJ1672" s="16">
        <f t="shared" si="106"/>
        <v>5.0027397260273974</v>
      </c>
      <c r="AK1672" s="19">
        <v>9.2499999999999999E-2</v>
      </c>
      <c r="AL1672" s="16">
        <f t="shared" si="105"/>
        <v>4.0904109589041093</v>
      </c>
      <c r="AM1672" s="16">
        <f t="shared" si="107"/>
        <v>5.0027397260273974</v>
      </c>
      <c r="AN1672" s="19">
        <v>9.2499999999999999E-2</v>
      </c>
      <c r="AO1672" t="s">
        <v>721</v>
      </c>
      <c r="AP1672" t="s">
        <v>722</v>
      </c>
      <c r="AQ1672" s="20">
        <v>46234</v>
      </c>
    </row>
    <row r="1673" spans="1:43" x14ac:dyDescent="0.3">
      <c r="A1673" t="s">
        <v>3751</v>
      </c>
      <c r="B1673" t="s">
        <v>3752</v>
      </c>
      <c r="C1673">
        <v>1</v>
      </c>
      <c r="D1673" t="s">
        <v>255</v>
      </c>
      <c r="E1673" t="s">
        <v>716</v>
      </c>
      <c r="F1673" t="s">
        <v>717</v>
      </c>
      <c r="G1673" t="s">
        <v>213</v>
      </c>
      <c r="H1673" t="s">
        <v>214</v>
      </c>
      <c r="I1673" t="s">
        <v>724</v>
      </c>
      <c r="J1673" t="s">
        <v>725</v>
      </c>
      <c r="K1673" t="s">
        <v>726</v>
      </c>
      <c r="L1673" t="s">
        <v>719</v>
      </c>
      <c r="M1673" t="s">
        <v>720</v>
      </c>
      <c r="N1673">
        <v>1</v>
      </c>
      <c r="O1673">
        <v>1</v>
      </c>
      <c r="P1673">
        <v>1</v>
      </c>
      <c r="Q1673">
        <v>1</v>
      </c>
      <c r="R1673">
        <v>1</v>
      </c>
      <c r="S1673">
        <v>1</v>
      </c>
      <c r="T1673">
        <v>0</v>
      </c>
      <c r="U1673">
        <v>0</v>
      </c>
      <c r="V1673">
        <v>0</v>
      </c>
      <c r="W1673" s="1">
        <v>50000000</v>
      </c>
      <c r="X1673" s="1">
        <v>0</v>
      </c>
      <c r="Y1673" s="1">
        <v>0</v>
      </c>
      <c r="Z1673" s="1">
        <v>0</v>
      </c>
      <c r="AA1673" s="1">
        <v>0</v>
      </c>
      <c r="AB1673" s="1">
        <v>0</v>
      </c>
      <c r="AC1673" s="1">
        <v>0</v>
      </c>
      <c r="AD1673" s="1">
        <v>0</v>
      </c>
      <c r="AE1673" s="1">
        <v>50000000</v>
      </c>
      <c r="AF1673" s="17">
        <v>45799</v>
      </c>
      <c r="AG1673" s="17">
        <v>46895</v>
      </c>
      <c r="AH1673" s="1">
        <v>50000000</v>
      </c>
      <c r="AI1673" s="16">
        <f t="shared" si="104"/>
        <v>1.810958904109589</v>
      </c>
      <c r="AJ1673" s="16">
        <f t="shared" si="106"/>
        <v>3.0027397260273974</v>
      </c>
      <c r="AK1673" s="19">
        <v>8.7499999999999994E-2</v>
      </c>
      <c r="AL1673" s="16">
        <f t="shared" si="105"/>
        <v>1.810958904109589</v>
      </c>
      <c r="AM1673" s="16">
        <f t="shared" si="107"/>
        <v>3.0027397260273974</v>
      </c>
      <c r="AN1673" s="19">
        <v>8.7499999999999994E-2</v>
      </c>
      <c r="AO1673" t="s">
        <v>721</v>
      </c>
      <c r="AP1673" t="s">
        <v>722</v>
      </c>
      <c r="AQ1673" s="20">
        <v>46234</v>
      </c>
    </row>
    <row r="1674" spans="1:43" x14ac:dyDescent="0.3">
      <c r="A1674" t="s">
        <v>3753</v>
      </c>
      <c r="B1674" t="s">
        <v>3754</v>
      </c>
      <c r="C1674">
        <v>1</v>
      </c>
      <c r="D1674" t="s">
        <v>255</v>
      </c>
      <c r="E1674" t="s">
        <v>716</v>
      </c>
      <c r="F1674" t="s">
        <v>717</v>
      </c>
      <c r="G1674" t="s">
        <v>213</v>
      </c>
      <c r="H1674" t="s">
        <v>214</v>
      </c>
      <c r="I1674" t="s">
        <v>724</v>
      </c>
      <c r="J1674" t="s">
        <v>725</v>
      </c>
      <c r="K1674" t="s">
        <v>726</v>
      </c>
      <c r="L1674" t="s">
        <v>719</v>
      </c>
      <c r="M1674" t="s">
        <v>720</v>
      </c>
      <c r="N1674">
        <v>1</v>
      </c>
      <c r="O1674">
        <v>1</v>
      </c>
      <c r="P1674">
        <v>1</v>
      </c>
      <c r="Q1674">
        <v>1</v>
      </c>
      <c r="R1674">
        <v>1</v>
      </c>
      <c r="S1674">
        <v>1</v>
      </c>
      <c r="T1674">
        <v>0</v>
      </c>
      <c r="U1674">
        <v>0</v>
      </c>
      <c r="V1674">
        <v>0</v>
      </c>
      <c r="W1674" s="1">
        <v>50000000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50000000</v>
      </c>
      <c r="AF1674" s="17">
        <v>45799</v>
      </c>
      <c r="AG1674" s="17">
        <v>46895</v>
      </c>
      <c r="AH1674" s="1">
        <v>50000000</v>
      </c>
      <c r="AI1674" s="16">
        <f t="shared" si="104"/>
        <v>1.810958904109589</v>
      </c>
      <c r="AJ1674" s="16">
        <f t="shared" si="106"/>
        <v>3.0027397260273974</v>
      </c>
      <c r="AK1674" s="19">
        <v>8.7499999999999994E-2</v>
      </c>
      <c r="AL1674" s="16">
        <f t="shared" si="105"/>
        <v>1.810958904109589</v>
      </c>
      <c r="AM1674" s="16">
        <f t="shared" si="107"/>
        <v>3.0027397260273974</v>
      </c>
      <c r="AN1674" s="19">
        <v>8.7499999999999994E-2</v>
      </c>
      <c r="AO1674" t="s">
        <v>721</v>
      </c>
      <c r="AP1674" t="s">
        <v>722</v>
      </c>
      <c r="AQ1674" s="20">
        <v>46234</v>
      </c>
    </row>
    <row r="1675" spans="1:43" x14ac:dyDescent="0.3">
      <c r="A1675" t="s">
        <v>3755</v>
      </c>
      <c r="B1675" t="s">
        <v>3756</v>
      </c>
      <c r="C1675">
        <v>1</v>
      </c>
      <c r="D1675" t="s">
        <v>255</v>
      </c>
      <c r="E1675" t="s">
        <v>716</v>
      </c>
      <c r="F1675" t="s">
        <v>717</v>
      </c>
      <c r="G1675" t="s">
        <v>213</v>
      </c>
      <c r="H1675" t="s">
        <v>214</v>
      </c>
      <c r="I1675" t="s">
        <v>724</v>
      </c>
      <c r="J1675" t="s">
        <v>725</v>
      </c>
      <c r="K1675" t="s">
        <v>726</v>
      </c>
      <c r="L1675" t="s">
        <v>719</v>
      </c>
      <c r="M1675" t="s">
        <v>720</v>
      </c>
      <c r="N1675">
        <v>1</v>
      </c>
      <c r="O1675">
        <v>1</v>
      </c>
      <c r="P1675">
        <v>1</v>
      </c>
      <c r="Q1675">
        <v>1</v>
      </c>
      <c r="R1675">
        <v>1</v>
      </c>
      <c r="S1675">
        <v>1</v>
      </c>
      <c r="T1675">
        <v>0</v>
      </c>
      <c r="U1675">
        <v>0</v>
      </c>
      <c r="V1675">
        <v>0</v>
      </c>
      <c r="W1675" s="1">
        <v>5000000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5000000</v>
      </c>
      <c r="AF1675" s="17">
        <v>45751</v>
      </c>
      <c r="AG1675" s="17">
        <v>46847</v>
      </c>
      <c r="AH1675" s="1">
        <v>5000000</v>
      </c>
      <c r="AI1675" s="16">
        <f t="shared" si="104"/>
        <v>1.6794520547945206</v>
      </c>
      <c r="AJ1675" s="16">
        <f t="shared" si="106"/>
        <v>3.0027397260273974</v>
      </c>
      <c r="AK1675" s="19">
        <v>8.7499999999999994E-2</v>
      </c>
      <c r="AL1675" s="16">
        <f t="shared" si="105"/>
        <v>1.6794520547945206</v>
      </c>
      <c r="AM1675" s="16">
        <f t="shared" si="107"/>
        <v>3.0027397260273974</v>
      </c>
      <c r="AN1675" s="19">
        <v>8.7499999999999994E-2</v>
      </c>
      <c r="AO1675" t="s">
        <v>721</v>
      </c>
      <c r="AP1675" t="s">
        <v>722</v>
      </c>
      <c r="AQ1675" s="20">
        <v>46234</v>
      </c>
    </row>
    <row r="1676" spans="1:43" x14ac:dyDescent="0.3">
      <c r="A1676" t="s">
        <v>3757</v>
      </c>
      <c r="B1676" t="s">
        <v>3758</v>
      </c>
      <c r="C1676">
        <v>1</v>
      </c>
      <c r="D1676" t="s">
        <v>255</v>
      </c>
      <c r="E1676" t="s">
        <v>716</v>
      </c>
      <c r="F1676" t="s">
        <v>717</v>
      </c>
      <c r="G1676" t="s">
        <v>213</v>
      </c>
      <c r="H1676" t="s">
        <v>214</v>
      </c>
      <c r="I1676" t="s">
        <v>724</v>
      </c>
      <c r="J1676" t="s">
        <v>725</v>
      </c>
      <c r="K1676" t="s">
        <v>726</v>
      </c>
      <c r="L1676" t="s">
        <v>719</v>
      </c>
      <c r="M1676" t="s">
        <v>720</v>
      </c>
      <c r="N1676">
        <v>1</v>
      </c>
      <c r="O1676">
        <v>1</v>
      </c>
      <c r="P1676">
        <v>1</v>
      </c>
      <c r="Q1676">
        <v>1</v>
      </c>
      <c r="R1676">
        <v>1</v>
      </c>
      <c r="S1676">
        <v>1</v>
      </c>
      <c r="T1676">
        <v>0</v>
      </c>
      <c r="U1676">
        <v>0</v>
      </c>
      <c r="V1676">
        <v>0</v>
      </c>
      <c r="W1676" s="1">
        <v>6000000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6000000</v>
      </c>
      <c r="AF1676" s="17">
        <v>45799</v>
      </c>
      <c r="AG1676" s="17">
        <v>46895</v>
      </c>
      <c r="AH1676" s="1">
        <v>6000000</v>
      </c>
      <c r="AI1676" s="16">
        <f t="shared" si="104"/>
        <v>1.810958904109589</v>
      </c>
      <c r="AJ1676" s="16">
        <f t="shared" si="106"/>
        <v>3.0027397260273974</v>
      </c>
      <c r="AK1676" s="19">
        <v>8.7499999999999994E-2</v>
      </c>
      <c r="AL1676" s="16">
        <f t="shared" si="105"/>
        <v>1.810958904109589</v>
      </c>
      <c r="AM1676" s="16">
        <f t="shared" si="107"/>
        <v>3.0027397260273974</v>
      </c>
      <c r="AN1676" s="19">
        <v>8.7499999999999994E-2</v>
      </c>
      <c r="AO1676" t="s">
        <v>721</v>
      </c>
      <c r="AP1676" t="s">
        <v>722</v>
      </c>
      <c r="AQ1676" s="20">
        <v>46234</v>
      </c>
    </row>
    <row r="1677" spans="1:43" x14ac:dyDescent="0.3">
      <c r="A1677" t="s">
        <v>3759</v>
      </c>
      <c r="B1677" t="s">
        <v>3760</v>
      </c>
      <c r="C1677">
        <v>1</v>
      </c>
      <c r="D1677" t="s">
        <v>255</v>
      </c>
      <c r="E1677" t="s">
        <v>716</v>
      </c>
      <c r="F1677" t="s">
        <v>717</v>
      </c>
      <c r="G1677" t="s">
        <v>213</v>
      </c>
      <c r="H1677" t="s">
        <v>214</v>
      </c>
      <c r="I1677" t="s">
        <v>724</v>
      </c>
      <c r="J1677" t="s">
        <v>725</v>
      </c>
      <c r="K1677" t="s">
        <v>726</v>
      </c>
      <c r="L1677" t="s">
        <v>719</v>
      </c>
      <c r="M1677" t="s">
        <v>720</v>
      </c>
      <c r="N1677">
        <v>1</v>
      </c>
      <c r="O1677">
        <v>1</v>
      </c>
      <c r="P1677">
        <v>1</v>
      </c>
      <c r="Q1677">
        <v>1</v>
      </c>
      <c r="R1677">
        <v>1</v>
      </c>
      <c r="S1677">
        <v>1</v>
      </c>
      <c r="T1677">
        <v>0</v>
      </c>
      <c r="U1677">
        <v>0</v>
      </c>
      <c r="V1677">
        <v>0</v>
      </c>
      <c r="W1677" s="1">
        <v>6000000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6000000</v>
      </c>
      <c r="AF1677" s="17">
        <v>45835</v>
      </c>
      <c r="AG1677" s="17">
        <v>46931</v>
      </c>
      <c r="AH1677" s="1">
        <v>6000000</v>
      </c>
      <c r="AI1677" s="16">
        <f t="shared" si="104"/>
        <v>1.9095890410958904</v>
      </c>
      <c r="AJ1677" s="16">
        <f t="shared" si="106"/>
        <v>3.0027397260273974</v>
      </c>
      <c r="AK1677" s="19">
        <v>8.7499999999999994E-2</v>
      </c>
      <c r="AL1677" s="16">
        <f t="shared" si="105"/>
        <v>1.9095890410958904</v>
      </c>
      <c r="AM1677" s="16">
        <f t="shared" si="107"/>
        <v>3.0027397260273974</v>
      </c>
      <c r="AN1677" s="19">
        <v>8.7499999999999994E-2</v>
      </c>
      <c r="AO1677" t="s">
        <v>721</v>
      </c>
      <c r="AP1677" t="s">
        <v>722</v>
      </c>
      <c r="AQ1677" s="20">
        <v>46234</v>
      </c>
    </row>
    <row r="1678" spans="1:43" x14ac:dyDescent="0.3">
      <c r="A1678" t="s">
        <v>3761</v>
      </c>
      <c r="B1678" t="s">
        <v>3762</v>
      </c>
      <c r="C1678">
        <v>1</v>
      </c>
      <c r="D1678" t="s">
        <v>255</v>
      </c>
      <c r="E1678" t="s">
        <v>716</v>
      </c>
      <c r="F1678" t="s">
        <v>717</v>
      </c>
      <c r="G1678" t="s">
        <v>213</v>
      </c>
      <c r="H1678" t="s">
        <v>214</v>
      </c>
      <c r="I1678" t="s">
        <v>724</v>
      </c>
      <c r="J1678" t="s">
        <v>725</v>
      </c>
      <c r="K1678" t="s">
        <v>726</v>
      </c>
      <c r="L1678" t="s">
        <v>719</v>
      </c>
      <c r="M1678" t="s">
        <v>720</v>
      </c>
      <c r="N1678">
        <v>1</v>
      </c>
      <c r="O1678">
        <v>1</v>
      </c>
      <c r="P1678">
        <v>1</v>
      </c>
      <c r="Q1678">
        <v>1</v>
      </c>
      <c r="R1678">
        <v>1</v>
      </c>
      <c r="S1678">
        <v>1</v>
      </c>
      <c r="T1678">
        <v>0</v>
      </c>
      <c r="U1678">
        <v>0</v>
      </c>
      <c r="V1678">
        <v>0</v>
      </c>
      <c r="W1678" s="1">
        <v>60350000</v>
      </c>
      <c r="X1678" s="1">
        <v>0</v>
      </c>
      <c r="Y1678" s="1">
        <v>0</v>
      </c>
      <c r="Z1678" s="1">
        <v>1478575</v>
      </c>
      <c r="AA1678" s="1">
        <v>0</v>
      </c>
      <c r="AB1678" s="1">
        <v>0</v>
      </c>
      <c r="AC1678" s="1">
        <v>0</v>
      </c>
      <c r="AD1678" s="1">
        <v>0</v>
      </c>
      <c r="AE1678" s="1">
        <v>60350000</v>
      </c>
      <c r="AF1678" s="17">
        <v>46037</v>
      </c>
      <c r="AG1678" s="17">
        <v>46402</v>
      </c>
      <c r="AH1678" s="1">
        <v>60350000</v>
      </c>
      <c r="AI1678" s="16">
        <f t="shared" si="104"/>
        <v>0.46027397260273972</v>
      </c>
      <c r="AJ1678" s="16">
        <f t="shared" si="106"/>
        <v>1</v>
      </c>
      <c r="AK1678" s="19">
        <v>4.9000000000000002E-2</v>
      </c>
      <c r="AL1678" s="16">
        <f t="shared" si="105"/>
        <v>0.46027397260273972</v>
      </c>
      <c r="AM1678" s="16">
        <f t="shared" si="107"/>
        <v>1</v>
      </c>
      <c r="AN1678" s="19">
        <v>4.9000000000000002E-2</v>
      </c>
      <c r="AO1678" t="s">
        <v>721</v>
      </c>
      <c r="AP1678" t="s">
        <v>722</v>
      </c>
      <c r="AQ1678" s="20">
        <v>46234</v>
      </c>
    </row>
    <row r="1679" spans="1:43" x14ac:dyDescent="0.3">
      <c r="A1679" t="s">
        <v>3763</v>
      </c>
      <c r="B1679" t="s">
        <v>3764</v>
      </c>
      <c r="C1679">
        <v>1</v>
      </c>
      <c r="D1679" t="s">
        <v>255</v>
      </c>
      <c r="E1679" t="s">
        <v>716</v>
      </c>
      <c r="F1679" t="s">
        <v>717</v>
      </c>
      <c r="G1679" t="s">
        <v>213</v>
      </c>
      <c r="H1679" t="s">
        <v>214</v>
      </c>
      <c r="I1679" t="s">
        <v>724</v>
      </c>
      <c r="J1679" t="s">
        <v>725</v>
      </c>
      <c r="K1679" t="s">
        <v>726</v>
      </c>
      <c r="L1679" t="s">
        <v>719</v>
      </c>
      <c r="M1679" t="s">
        <v>720</v>
      </c>
      <c r="N1679">
        <v>1</v>
      </c>
      <c r="O1679">
        <v>1</v>
      </c>
      <c r="P1679">
        <v>1</v>
      </c>
      <c r="Q1679">
        <v>1</v>
      </c>
      <c r="R1679">
        <v>1</v>
      </c>
      <c r="S1679">
        <v>1</v>
      </c>
      <c r="T1679">
        <v>0</v>
      </c>
      <c r="U1679">
        <v>0</v>
      </c>
      <c r="V1679">
        <v>0</v>
      </c>
      <c r="W1679" s="1">
        <v>60350000</v>
      </c>
      <c r="X1679" s="1">
        <v>0</v>
      </c>
      <c r="Y1679" s="1">
        <v>0</v>
      </c>
      <c r="Z1679" s="1">
        <v>1478575</v>
      </c>
      <c r="AA1679" s="1">
        <v>0</v>
      </c>
      <c r="AB1679" s="1">
        <v>0</v>
      </c>
      <c r="AC1679" s="1">
        <v>0</v>
      </c>
      <c r="AD1679" s="1">
        <v>0</v>
      </c>
      <c r="AE1679" s="1">
        <v>60350000</v>
      </c>
      <c r="AF1679" s="17">
        <v>46037</v>
      </c>
      <c r="AG1679" s="17">
        <v>46402</v>
      </c>
      <c r="AH1679" s="1">
        <v>60350000</v>
      </c>
      <c r="AI1679" s="16">
        <f t="shared" si="104"/>
        <v>0.46027397260273972</v>
      </c>
      <c r="AJ1679" s="16">
        <f t="shared" si="106"/>
        <v>1</v>
      </c>
      <c r="AK1679" s="19">
        <v>4.9000000000000002E-2</v>
      </c>
      <c r="AL1679" s="16">
        <f t="shared" si="105"/>
        <v>0.46027397260273972</v>
      </c>
      <c r="AM1679" s="16">
        <f t="shared" si="107"/>
        <v>1</v>
      </c>
      <c r="AN1679" s="19">
        <v>4.9000000000000002E-2</v>
      </c>
      <c r="AO1679" t="s">
        <v>721</v>
      </c>
      <c r="AP1679" t="s">
        <v>722</v>
      </c>
      <c r="AQ1679" s="20">
        <v>46234</v>
      </c>
    </row>
    <row r="1680" spans="1:43" x14ac:dyDescent="0.3">
      <c r="A1680" t="s">
        <v>3765</v>
      </c>
      <c r="B1680" t="s">
        <v>3766</v>
      </c>
      <c r="C1680">
        <v>1</v>
      </c>
      <c r="D1680" t="s">
        <v>255</v>
      </c>
      <c r="E1680" t="s">
        <v>716</v>
      </c>
      <c r="F1680" t="s">
        <v>717</v>
      </c>
      <c r="G1680" t="s">
        <v>213</v>
      </c>
      <c r="H1680" t="s">
        <v>214</v>
      </c>
      <c r="I1680" t="s">
        <v>724</v>
      </c>
      <c r="J1680" t="s">
        <v>725</v>
      </c>
      <c r="K1680" t="s">
        <v>726</v>
      </c>
      <c r="L1680" t="s">
        <v>719</v>
      </c>
      <c r="M1680" t="s">
        <v>720</v>
      </c>
      <c r="N1680">
        <v>1</v>
      </c>
      <c r="O1680">
        <v>1</v>
      </c>
      <c r="P1680">
        <v>1</v>
      </c>
      <c r="Q1680">
        <v>1</v>
      </c>
      <c r="R1680">
        <v>1</v>
      </c>
      <c r="S1680">
        <v>1</v>
      </c>
      <c r="T1680">
        <v>0</v>
      </c>
      <c r="U1680">
        <v>0</v>
      </c>
      <c r="V1680">
        <v>0</v>
      </c>
      <c r="W1680" s="1">
        <v>1500000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0</v>
      </c>
      <c r="AE1680" s="1">
        <v>1500000</v>
      </c>
      <c r="AF1680" s="17">
        <v>45751</v>
      </c>
      <c r="AG1680" s="17">
        <v>46847</v>
      </c>
      <c r="AH1680" s="1">
        <v>1500000</v>
      </c>
      <c r="AI1680" s="16">
        <f t="shared" si="104"/>
        <v>1.6794520547945206</v>
      </c>
      <c r="AJ1680" s="16">
        <f t="shared" si="106"/>
        <v>3.0027397260273974</v>
      </c>
      <c r="AK1680" s="19">
        <v>8.7499999999999994E-2</v>
      </c>
      <c r="AL1680" s="16">
        <f t="shared" si="105"/>
        <v>1.6794520547945206</v>
      </c>
      <c r="AM1680" s="16">
        <f t="shared" si="107"/>
        <v>3.0027397260273974</v>
      </c>
      <c r="AN1680" s="19">
        <v>8.7499999999999994E-2</v>
      </c>
      <c r="AO1680" t="s">
        <v>721</v>
      </c>
      <c r="AP1680" t="s">
        <v>722</v>
      </c>
      <c r="AQ1680" s="20">
        <v>46234</v>
      </c>
    </row>
    <row r="1681" spans="1:43" x14ac:dyDescent="0.3">
      <c r="A1681" t="s">
        <v>3767</v>
      </c>
      <c r="B1681" t="s">
        <v>3768</v>
      </c>
      <c r="C1681">
        <v>1</v>
      </c>
      <c r="D1681" t="s">
        <v>255</v>
      </c>
      <c r="E1681" t="s">
        <v>716</v>
      </c>
      <c r="F1681" t="s">
        <v>717</v>
      </c>
      <c r="G1681" t="s">
        <v>213</v>
      </c>
      <c r="H1681" t="s">
        <v>214</v>
      </c>
      <c r="I1681" t="s">
        <v>724</v>
      </c>
      <c r="J1681" t="s">
        <v>725</v>
      </c>
      <c r="K1681" t="s">
        <v>726</v>
      </c>
      <c r="L1681" t="s">
        <v>719</v>
      </c>
      <c r="M1681" t="s">
        <v>720</v>
      </c>
      <c r="N1681">
        <v>1</v>
      </c>
      <c r="O1681">
        <v>1</v>
      </c>
      <c r="P1681">
        <v>1</v>
      </c>
      <c r="Q1681">
        <v>1</v>
      </c>
      <c r="R1681">
        <v>1</v>
      </c>
      <c r="S1681">
        <v>1</v>
      </c>
      <c r="T1681">
        <v>0</v>
      </c>
      <c r="U1681">
        <v>0</v>
      </c>
      <c r="V1681">
        <v>0</v>
      </c>
      <c r="W1681" s="1">
        <v>5000000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5000000</v>
      </c>
      <c r="AF1681" s="17">
        <v>45835</v>
      </c>
      <c r="AG1681" s="17">
        <v>46931</v>
      </c>
      <c r="AH1681" s="1">
        <v>5000000</v>
      </c>
      <c r="AI1681" s="16">
        <f t="shared" si="104"/>
        <v>1.9095890410958904</v>
      </c>
      <c r="AJ1681" s="16">
        <f t="shared" si="106"/>
        <v>3.0027397260273974</v>
      </c>
      <c r="AK1681" s="19">
        <v>8.7499999999999994E-2</v>
      </c>
      <c r="AL1681" s="16">
        <f t="shared" si="105"/>
        <v>1.9095890410958904</v>
      </c>
      <c r="AM1681" s="16">
        <f t="shared" si="107"/>
        <v>3.0027397260273974</v>
      </c>
      <c r="AN1681" s="19">
        <v>8.7499999999999994E-2</v>
      </c>
      <c r="AO1681" t="s">
        <v>721</v>
      </c>
      <c r="AP1681" t="s">
        <v>722</v>
      </c>
      <c r="AQ1681" s="20">
        <v>46234</v>
      </c>
    </row>
    <row r="1682" spans="1:43" x14ac:dyDescent="0.3">
      <c r="A1682" t="s">
        <v>3769</v>
      </c>
      <c r="B1682" t="s">
        <v>3770</v>
      </c>
      <c r="C1682">
        <v>1</v>
      </c>
      <c r="D1682" t="s">
        <v>255</v>
      </c>
      <c r="E1682" t="s">
        <v>716</v>
      </c>
      <c r="F1682" t="s">
        <v>717</v>
      </c>
      <c r="G1682" t="s">
        <v>213</v>
      </c>
      <c r="H1682" t="s">
        <v>214</v>
      </c>
      <c r="I1682" t="s">
        <v>724</v>
      </c>
      <c r="J1682" t="s">
        <v>725</v>
      </c>
      <c r="K1682" t="s">
        <v>726</v>
      </c>
      <c r="L1682" t="s">
        <v>719</v>
      </c>
      <c r="M1682" t="s">
        <v>720</v>
      </c>
      <c r="N1682">
        <v>1</v>
      </c>
      <c r="O1682">
        <v>1</v>
      </c>
      <c r="P1682">
        <v>1</v>
      </c>
      <c r="Q1682">
        <v>1</v>
      </c>
      <c r="R1682">
        <v>1</v>
      </c>
      <c r="S1682">
        <v>1</v>
      </c>
      <c r="T1682">
        <v>0</v>
      </c>
      <c r="U1682">
        <v>0</v>
      </c>
      <c r="V1682">
        <v>0</v>
      </c>
      <c r="W1682" s="1">
        <v>5000000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5000000</v>
      </c>
      <c r="AF1682" s="17">
        <v>45911</v>
      </c>
      <c r="AG1682" s="17">
        <v>47007</v>
      </c>
      <c r="AH1682" s="1">
        <v>5000000</v>
      </c>
      <c r="AI1682" s="16">
        <f t="shared" si="104"/>
        <v>2.117808219178082</v>
      </c>
      <c r="AJ1682" s="16">
        <f t="shared" si="106"/>
        <v>3.0027397260273974</v>
      </c>
      <c r="AK1682" s="19">
        <v>8.7499999999999994E-2</v>
      </c>
      <c r="AL1682" s="16">
        <f t="shared" si="105"/>
        <v>2.117808219178082</v>
      </c>
      <c r="AM1682" s="16">
        <f t="shared" si="107"/>
        <v>3.0027397260273974</v>
      </c>
      <c r="AN1682" s="19">
        <v>8.7499999999999994E-2</v>
      </c>
      <c r="AO1682" t="s">
        <v>721</v>
      </c>
      <c r="AP1682" t="s">
        <v>722</v>
      </c>
      <c r="AQ1682" s="20">
        <v>46234</v>
      </c>
    </row>
    <row r="1683" spans="1:43" x14ac:dyDescent="0.3">
      <c r="A1683" t="s">
        <v>3771</v>
      </c>
      <c r="B1683" t="s">
        <v>3772</v>
      </c>
      <c r="C1683">
        <v>1</v>
      </c>
      <c r="D1683" t="s">
        <v>255</v>
      </c>
      <c r="E1683" t="s">
        <v>716</v>
      </c>
      <c r="F1683" t="s">
        <v>717</v>
      </c>
      <c r="G1683" t="s">
        <v>213</v>
      </c>
      <c r="H1683" t="s">
        <v>214</v>
      </c>
      <c r="I1683" t="s">
        <v>724</v>
      </c>
      <c r="J1683" t="s">
        <v>725</v>
      </c>
      <c r="K1683" t="s">
        <v>726</v>
      </c>
      <c r="L1683" t="s">
        <v>719</v>
      </c>
      <c r="M1683" t="s">
        <v>720</v>
      </c>
      <c r="N1683">
        <v>1</v>
      </c>
      <c r="O1683">
        <v>1</v>
      </c>
      <c r="P1683">
        <v>1</v>
      </c>
      <c r="Q1683">
        <v>1</v>
      </c>
      <c r="R1683">
        <v>1</v>
      </c>
      <c r="S1683">
        <v>1</v>
      </c>
      <c r="T1683">
        <v>0</v>
      </c>
      <c r="U1683">
        <v>0</v>
      </c>
      <c r="V1683">
        <v>0</v>
      </c>
      <c r="W1683" s="1">
        <v>5000000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  <c r="AD1683" s="1">
        <v>0</v>
      </c>
      <c r="AE1683" s="1">
        <v>5000000</v>
      </c>
      <c r="AF1683" s="17">
        <v>45945</v>
      </c>
      <c r="AG1683" s="17">
        <v>47041</v>
      </c>
      <c r="AH1683" s="1">
        <v>5000000</v>
      </c>
      <c r="AI1683" s="16">
        <f t="shared" si="104"/>
        <v>2.2109589041095892</v>
      </c>
      <c r="AJ1683" s="16">
        <f t="shared" si="106"/>
        <v>3.0027397260273974</v>
      </c>
      <c r="AK1683" s="19">
        <v>8.7499999999999994E-2</v>
      </c>
      <c r="AL1683" s="16">
        <f t="shared" si="105"/>
        <v>2.2109589041095892</v>
      </c>
      <c r="AM1683" s="16">
        <f t="shared" si="107"/>
        <v>3.0027397260273974</v>
      </c>
      <c r="AN1683" s="19">
        <v>8.7499999999999994E-2</v>
      </c>
      <c r="AO1683" t="s">
        <v>721</v>
      </c>
      <c r="AP1683" t="s">
        <v>722</v>
      </c>
      <c r="AQ1683" s="20">
        <v>46234</v>
      </c>
    </row>
    <row r="1684" spans="1:43" x14ac:dyDescent="0.3">
      <c r="A1684" t="s">
        <v>3773</v>
      </c>
      <c r="B1684" t="s">
        <v>3774</v>
      </c>
      <c r="C1684">
        <v>1</v>
      </c>
      <c r="D1684" t="s">
        <v>255</v>
      </c>
      <c r="E1684" t="s">
        <v>716</v>
      </c>
      <c r="F1684" t="s">
        <v>717</v>
      </c>
      <c r="G1684" t="s">
        <v>213</v>
      </c>
      <c r="H1684" t="s">
        <v>214</v>
      </c>
      <c r="I1684" t="s">
        <v>724</v>
      </c>
      <c r="J1684" t="s">
        <v>725</v>
      </c>
      <c r="K1684" t="s">
        <v>726</v>
      </c>
      <c r="L1684" t="s">
        <v>719</v>
      </c>
      <c r="M1684" t="s">
        <v>720</v>
      </c>
      <c r="N1684">
        <v>1</v>
      </c>
      <c r="O1684">
        <v>1</v>
      </c>
      <c r="P1684">
        <v>1</v>
      </c>
      <c r="Q1684">
        <v>1</v>
      </c>
      <c r="R1684">
        <v>1</v>
      </c>
      <c r="S1684">
        <v>1</v>
      </c>
      <c r="T1684">
        <v>0</v>
      </c>
      <c r="U1684">
        <v>0</v>
      </c>
      <c r="V1684">
        <v>0</v>
      </c>
      <c r="W1684" s="1">
        <v>1500000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1500000</v>
      </c>
      <c r="AF1684" s="17">
        <v>45751</v>
      </c>
      <c r="AG1684" s="17">
        <v>46847</v>
      </c>
      <c r="AH1684" s="1">
        <v>1500000</v>
      </c>
      <c r="AI1684" s="16">
        <f t="shared" si="104"/>
        <v>1.6794520547945206</v>
      </c>
      <c r="AJ1684" s="16">
        <f t="shared" si="106"/>
        <v>3.0027397260273974</v>
      </c>
      <c r="AK1684" s="19">
        <v>8.7499999999999994E-2</v>
      </c>
      <c r="AL1684" s="16">
        <f t="shared" si="105"/>
        <v>1.6794520547945206</v>
      </c>
      <c r="AM1684" s="16">
        <f t="shared" si="107"/>
        <v>3.0027397260273974</v>
      </c>
      <c r="AN1684" s="19">
        <v>8.7499999999999994E-2</v>
      </c>
      <c r="AO1684" t="s">
        <v>721</v>
      </c>
      <c r="AP1684" t="s">
        <v>722</v>
      </c>
      <c r="AQ1684" s="20">
        <v>46234</v>
      </c>
    </row>
    <row r="1685" spans="1:43" x14ac:dyDescent="0.3">
      <c r="A1685" t="s">
        <v>3775</v>
      </c>
      <c r="B1685" t="s">
        <v>3776</v>
      </c>
      <c r="C1685">
        <v>1</v>
      </c>
      <c r="D1685" t="s">
        <v>255</v>
      </c>
      <c r="E1685" t="s">
        <v>716</v>
      </c>
      <c r="F1685" t="s">
        <v>717</v>
      </c>
      <c r="G1685" t="s">
        <v>213</v>
      </c>
      <c r="H1685" t="s">
        <v>214</v>
      </c>
      <c r="I1685" t="s">
        <v>724</v>
      </c>
      <c r="J1685" t="s">
        <v>725</v>
      </c>
      <c r="K1685" t="s">
        <v>726</v>
      </c>
      <c r="L1685" t="s">
        <v>719</v>
      </c>
      <c r="M1685" t="s">
        <v>720</v>
      </c>
      <c r="N1685">
        <v>1</v>
      </c>
      <c r="O1685">
        <v>1</v>
      </c>
      <c r="P1685">
        <v>1</v>
      </c>
      <c r="Q1685">
        <v>1</v>
      </c>
      <c r="R1685">
        <v>1</v>
      </c>
      <c r="S1685">
        <v>1</v>
      </c>
      <c r="T1685">
        <v>0</v>
      </c>
      <c r="U1685">
        <v>0</v>
      </c>
      <c r="V1685">
        <v>0</v>
      </c>
      <c r="W1685" s="1">
        <v>1000000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1000000</v>
      </c>
      <c r="AF1685" s="17">
        <v>45751</v>
      </c>
      <c r="AG1685" s="17">
        <v>46847</v>
      </c>
      <c r="AH1685" s="1">
        <v>1000000</v>
      </c>
      <c r="AI1685" s="16">
        <f t="shared" si="104"/>
        <v>1.6794520547945206</v>
      </c>
      <c r="AJ1685" s="16">
        <f t="shared" si="106"/>
        <v>3.0027397260273974</v>
      </c>
      <c r="AK1685" s="19">
        <v>8.7499999999999994E-2</v>
      </c>
      <c r="AL1685" s="16">
        <f t="shared" si="105"/>
        <v>1.6794520547945206</v>
      </c>
      <c r="AM1685" s="16">
        <f t="shared" si="107"/>
        <v>3.0027397260273974</v>
      </c>
      <c r="AN1685" s="19">
        <v>8.7499999999999994E-2</v>
      </c>
      <c r="AO1685" t="s">
        <v>721</v>
      </c>
      <c r="AP1685" t="s">
        <v>722</v>
      </c>
      <c r="AQ1685" s="20">
        <v>46234</v>
      </c>
    </row>
    <row r="1686" spans="1:43" x14ac:dyDescent="0.3">
      <c r="A1686" t="s">
        <v>3777</v>
      </c>
      <c r="B1686" t="s">
        <v>3778</v>
      </c>
      <c r="C1686">
        <v>1</v>
      </c>
      <c r="D1686" t="s">
        <v>255</v>
      </c>
      <c r="E1686" t="s">
        <v>716</v>
      </c>
      <c r="F1686" t="s">
        <v>717</v>
      </c>
      <c r="G1686" t="s">
        <v>213</v>
      </c>
      <c r="H1686" t="s">
        <v>214</v>
      </c>
      <c r="I1686" t="s">
        <v>724</v>
      </c>
      <c r="J1686" t="s">
        <v>725</v>
      </c>
      <c r="K1686" t="s">
        <v>726</v>
      </c>
      <c r="L1686" t="s">
        <v>719</v>
      </c>
      <c r="M1686" t="s">
        <v>720</v>
      </c>
      <c r="N1686">
        <v>1</v>
      </c>
      <c r="O1686">
        <v>1</v>
      </c>
      <c r="P1686">
        <v>1</v>
      </c>
      <c r="Q1686">
        <v>1</v>
      </c>
      <c r="R1686">
        <v>1</v>
      </c>
      <c r="S1686">
        <v>1</v>
      </c>
      <c r="T1686">
        <v>0</v>
      </c>
      <c r="U1686">
        <v>0</v>
      </c>
      <c r="V1686">
        <v>0</v>
      </c>
      <c r="W1686" s="1">
        <v>2638920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2638920</v>
      </c>
      <c r="AF1686" s="17">
        <v>45751</v>
      </c>
      <c r="AG1686" s="17">
        <v>46847</v>
      </c>
      <c r="AH1686" s="1">
        <v>2638920</v>
      </c>
      <c r="AI1686" s="16">
        <f t="shared" si="104"/>
        <v>1.6794520547945206</v>
      </c>
      <c r="AJ1686" s="16">
        <f t="shared" si="106"/>
        <v>3.0027397260273974</v>
      </c>
      <c r="AK1686" s="19">
        <v>8.7499999999999994E-2</v>
      </c>
      <c r="AL1686" s="16">
        <f t="shared" si="105"/>
        <v>1.6794520547945206</v>
      </c>
      <c r="AM1686" s="16">
        <f t="shared" si="107"/>
        <v>3.0027397260273974</v>
      </c>
      <c r="AN1686" s="19">
        <v>8.7499999999999994E-2</v>
      </c>
      <c r="AO1686" t="s">
        <v>721</v>
      </c>
      <c r="AP1686" t="s">
        <v>722</v>
      </c>
      <c r="AQ1686" s="20">
        <v>46234</v>
      </c>
    </row>
    <row r="1687" spans="1:43" x14ac:dyDescent="0.3">
      <c r="A1687" t="s">
        <v>3779</v>
      </c>
      <c r="B1687" t="s">
        <v>3780</v>
      </c>
      <c r="C1687">
        <v>1</v>
      </c>
      <c r="D1687" t="s">
        <v>255</v>
      </c>
      <c r="E1687" t="s">
        <v>716</v>
      </c>
      <c r="F1687" t="s">
        <v>717</v>
      </c>
      <c r="G1687" t="s">
        <v>213</v>
      </c>
      <c r="H1687" t="s">
        <v>214</v>
      </c>
      <c r="I1687" t="s">
        <v>724</v>
      </c>
      <c r="J1687" t="s">
        <v>725</v>
      </c>
      <c r="K1687" t="s">
        <v>726</v>
      </c>
      <c r="L1687" t="s">
        <v>719</v>
      </c>
      <c r="M1687" t="s">
        <v>720</v>
      </c>
      <c r="N1687">
        <v>1</v>
      </c>
      <c r="O1687">
        <v>1</v>
      </c>
      <c r="P1687">
        <v>1</v>
      </c>
      <c r="Q1687">
        <v>1</v>
      </c>
      <c r="R1687">
        <v>1</v>
      </c>
      <c r="S1687">
        <v>1</v>
      </c>
      <c r="T1687">
        <v>0</v>
      </c>
      <c r="U1687">
        <v>0</v>
      </c>
      <c r="V1687">
        <v>0</v>
      </c>
      <c r="W1687" s="1">
        <v>3012869.73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3012869.73</v>
      </c>
      <c r="AF1687" s="17">
        <v>46058</v>
      </c>
      <c r="AG1687" s="17">
        <v>47154</v>
      </c>
      <c r="AH1687" s="1">
        <v>3012869.73</v>
      </c>
      <c r="AI1687" s="16">
        <f t="shared" si="104"/>
        <v>2.5205479452054793</v>
      </c>
      <c r="AJ1687" s="16">
        <f t="shared" si="106"/>
        <v>3.0027397260273974</v>
      </c>
      <c r="AK1687" s="19">
        <v>8.7499999999999994E-2</v>
      </c>
      <c r="AL1687" s="16">
        <f t="shared" si="105"/>
        <v>2.5205479452054793</v>
      </c>
      <c r="AM1687" s="16">
        <f t="shared" si="107"/>
        <v>3.0027397260273974</v>
      </c>
      <c r="AN1687" s="19">
        <v>8.7499999999999994E-2</v>
      </c>
      <c r="AO1687" t="s">
        <v>721</v>
      </c>
      <c r="AP1687" t="s">
        <v>722</v>
      </c>
      <c r="AQ1687" s="20">
        <v>46234</v>
      </c>
    </row>
    <row r="1688" spans="1:43" x14ac:dyDescent="0.3">
      <c r="A1688" t="s">
        <v>3781</v>
      </c>
      <c r="B1688" t="s">
        <v>3782</v>
      </c>
      <c r="C1688">
        <v>1</v>
      </c>
      <c r="D1688" t="s">
        <v>255</v>
      </c>
      <c r="E1688" t="s">
        <v>716</v>
      </c>
      <c r="F1688" t="s">
        <v>717</v>
      </c>
      <c r="G1688" t="s">
        <v>213</v>
      </c>
      <c r="H1688" t="s">
        <v>214</v>
      </c>
      <c r="I1688" t="s">
        <v>724</v>
      </c>
      <c r="J1688" t="s">
        <v>725</v>
      </c>
      <c r="K1688" t="s">
        <v>726</v>
      </c>
      <c r="L1688" t="s">
        <v>719</v>
      </c>
      <c r="M1688" t="s">
        <v>720</v>
      </c>
      <c r="N1688">
        <v>1</v>
      </c>
      <c r="O1688">
        <v>1</v>
      </c>
      <c r="P1688">
        <v>1</v>
      </c>
      <c r="Q1688">
        <v>1</v>
      </c>
      <c r="R1688">
        <v>1</v>
      </c>
      <c r="S1688">
        <v>1</v>
      </c>
      <c r="T1688">
        <v>0</v>
      </c>
      <c r="U1688">
        <v>0</v>
      </c>
      <c r="V1688">
        <v>0</v>
      </c>
      <c r="W1688" s="1">
        <v>4015635.77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4015635.77</v>
      </c>
      <c r="AF1688" s="17">
        <v>45985</v>
      </c>
      <c r="AG1688" s="17">
        <v>47081</v>
      </c>
      <c r="AH1688" s="1">
        <v>4015635.77</v>
      </c>
      <c r="AI1688" s="16">
        <f t="shared" si="104"/>
        <v>2.3205479452054796</v>
      </c>
      <c r="AJ1688" s="16">
        <f t="shared" si="106"/>
        <v>3.0027397260273974</v>
      </c>
      <c r="AK1688" s="19">
        <v>8.7499999999999994E-2</v>
      </c>
      <c r="AL1688" s="16">
        <f t="shared" si="105"/>
        <v>2.3205479452054796</v>
      </c>
      <c r="AM1688" s="16">
        <f t="shared" si="107"/>
        <v>3.0027397260273974</v>
      </c>
      <c r="AN1688" s="19">
        <v>8.7499999999999994E-2</v>
      </c>
      <c r="AO1688" t="s">
        <v>721</v>
      </c>
      <c r="AP1688" t="s">
        <v>722</v>
      </c>
      <c r="AQ1688" s="20">
        <v>46234</v>
      </c>
    </row>
    <row r="1689" spans="1:43" x14ac:dyDescent="0.3">
      <c r="A1689" t="s">
        <v>3783</v>
      </c>
      <c r="B1689" t="s">
        <v>3784</v>
      </c>
      <c r="C1689">
        <v>1</v>
      </c>
      <c r="D1689" t="s">
        <v>255</v>
      </c>
      <c r="E1689" t="s">
        <v>716</v>
      </c>
      <c r="F1689" t="s">
        <v>717</v>
      </c>
      <c r="G1689" t="s">
        <v>213</v>
      </c>
      <c r="H1689" t="s">
        <v>214</v>
      </c>
      <c r="I1689" t="s">
        <v>724</v>
      </c>
      <c r="J1689" t="s">
        <v>725</v>
      </c>
      <c r="K1689" t="s">
        <v>726</v>
      </c>
      <c r="L1689" t="s">
        <v>719</v>
      </c>
      <c r="M1689" t="s">
        <v>720</v>
      </c>
      <c r="N1689">
        <v>1</v>
      </c>
      <c r="O1689">
        <v>1</v>
      </c>
      <c r="P1689">
        <v>1</v>
      </c>
      <c r="Q1689">
        <v>1</v>
      </c>
      <c r="R1689">
        <v>1</v>
      </c>
      <c r="S1689">
        <v>1</v>
      </c>
      <c r="T1689">
        <v>0</v>
      </c>
      <c r="U1689">
        <v>0</v>
      </c>
      <c r="V1689">
        <v>0</v>
      </c>
      <c r="W1689" s="1">
        <v>13000000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13000000</v>
      </c>
      <c r="AF1689" s="17">
        <v>46071</v>
      </c>
      <c r="AG1689" s="17">
        <v>46436</v>
      </c>
      <c r="AH1689" s="1">
        <v>13000000</v>
      </c>
      <c r="AI1689" s="16">
        <f t="shared" si="104"/>
        <v>0.55342465753424652</v>
      </c>
      <c r="AJ1689" s="16">
        <f t="shared" si="106"/>
        <v>1</v>
      </c>
      <c r="AK1689" s="19">
        <v>4.4900000000000002E-2</v>
      </c>
      <c r="AL1689" s="16">
        <f t="shared" si="105"/>
        <v>0.55342465753424652</v>
      </c>
      <c r="AM1689" s="16">
        <f t="shared" si="107"/>
        <v>1</v>
      </c>
      <c r="AN1689" s="19">
        <v>4.4900000000000002E-2</v>
      </c>
      <c r="AO1689" t="s">
        <v>721</v>
      </c>
      <c r="AP1689" t="s">
        <v>722</v>
      </c>
      <c r="AQ1689" s="20">
        <v>46234</v>
      </c>
    </row>
    <row r="1690" spans="1:43" x14ac:dyDescent="0.3">
      <c r="A1690" t="s">
        <v>3785</v>
      </c>
      <c r="B1690" t="s">
        <v>3786</v>
      </c>
      <c r="C1690">
        <v>1</v>
      </c>
      <c r="D1690" t="s">
        <v>255</v>
      </c>
      <c r="E1690" t="s">
        <v>716</v>
      </c>
      <c r="F1690" t="s">
        <v>717</v>
      </c>
      <c r="G1690" t="s">
        <v>213</v>
      </c>
      <c r="H1690" t="s">
        <v>214</v>
      </c>
      <c r="I1690" t="s">
        <v>724</v>
      </c>
      <c r="J1690" t="s">
        <v>725</v>
      </c>
      <c r="K1690" t="s">
        <v>726</v>
      </c>
      <c r="L1690" t="s">
        <v>719</v>
      </c>
      <c r="M1690" t="s">
        <v>720</v>
      </c>
      <c r="N1690">
        <v>1</v>
      </c>
      <c r="O1690">
        <v>1</v>
      </c>
      <c r="P1690">
        <v>1</v>
      </c>
      <c r="Q1690">
        <v>1</v>
      </c>
      <c r="R1690">
        <v>1</v>
      </c>
      <c r="S1690">
        <v>1</v>
      </c>
      <c r="T1690">
        <v>0</v>
      </c>
      <c r="U1690">
        <v>0</v>
      </c>
      <c r="V1690">
        <v>0</v>
      </c>
      <c r="W1690" s="1">
        <v>12000000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12000000</v>
      </c>
      <c r="AF1690" s="17">
        <v>46071</v>
      </c>
      <c r="AG1690" s="17">
        <v>46436</v>
      </c>
      <c r="AH1690" s="1">
        <v>12000000</v>
      </c>
      <c r="AI1690" s="16">
        <f t="shared" si="104"/>
        <v>0.55342465753424652</v>
      </c>
      <c r="AJ1690" s="16">
        <f t="shared" si="106"/>
        <v>1</v>
      </c>
      <c r="AK1690" s="19">
        <v>4.4900000000000002E-2</v>
      </c>
      <c r="AL1690" s="16">
        <f t="shared" si="105"/>
        <v>0.55342465753424652</v>
      </c>
      <c r="AM1690" s="16">
        <f t="shared" si="107"/>
        <v>1</v>
      </c>
      <c r="AN1690" s="19">
        <v>4.4900000000000002E-2</v>
      </c>
      <c r="AO1690" t="s">
        <v>721</v>
      </c>
      <c r="AP1690" t="s">
        <v>722</v>
      </c>
      <c r="AQ1690" s="20">
        <v>46234</v>
      </c>
    </row>
    <row r="1691" spans="1:43" x14ac:dyDescent="0.3">
      <c r="A1691" t="s">
        <v>3787</v>
      </c>
      <c r="B1691" t="s">
        <v>3788</v>
      </c>
      <c r="C1691">
        <v>1</v>
      </c>
      <c r="D1691" t="s">
        <v>255</v>
      </c>
      <c r="E1691" t="s">
        <v>716</v>
      </c>
      <c r="F1691" t="s">
        <v>717</v>
      </c>
      <c r="G1691" t="s">
        <v>213</v>
      </c>
      <c r="H1691" t="s">
        <v>214</v>
      </c>
      <c r="I1691" t="s">
        <v>724</v>
      </c>
      <c r="J1691" t="s">
        <v>725</v>
      </c>
      <c r="K1691" t="s">
        <v>726</v>
      </c>
      <c r="L1691" t="s">
        <v>719</v>
      </c>
      <c r="M1691" t="s">
        <v>720</v>
      </c>
      <c r="N1691">
        <v>1</v>
      </c>
      <c r="O1691">
        <v>1</v>
      </c>
      <c r="P1691">
        <v>1</v>
      </c>
      <c r="Q1691">
        <v>1</v>
      </c>
      <c r="R1691">
        <v>1</v>
      </c>
      <c r="S1691">
        <v>1</v>
      </c>
      <c r="T1691">
        <v>0</v>
      </c>
      <c r="U1691">
        <v>0</v>
      </c>
      <c r="V1691">
        <v>0</v>
      </c>
      <c r="W1691" s="1">
        <v>10000000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10000000</v>
      </c>
      <c r="AF1691" s="17">
        <v>46071</v>
      </c>
      <c r="AG1691" s="17">
        <v>46436</v>
      </c>
      <c r="AH1691" s="1">
        <v>10000000</v>
      </c>
      <c r="AI1691" s="16">
        <f t="shared" si="104"/>
        <v>0.55342465753424652</v>
      </c>
      <c r="AJ1691" s="16">
        <f t="shared" si="106"/>
        <v>1</v>
      </c>
      <c r="AK1691" s="19">
        <v>4.4900000000000002E-2</v>
      </c>
      <c r="AL1691" s="16">
        <f t="shared" si="105"/>
        <v>0.55342465753424652</v>
      </c>
      <c r="AM1691" s="16">
        <f t="shared" si="107"/>
        <v>1</v>
      </c>
      <c r="AN1691" s="19">
        <v>4.4900000000000002E-2</v>
      </c>
      <c r="AO1691" t="s">
        <v>721</v>
      </c>
      <c r="AP1691" t="s">
        <v>722</v>
      </c>
      <c r="AQ1691" s="20">
        <v>46234</v>
      </c>
    </row>
    <row r="1692" spans="1:43" x14ac:dyDescent="0.3">
      <c r="A1692" t="s">
        <v>3789</v>
      </c>
      <c r="B1692" t="s">
        <v>3790</v>
      </c>
      <c r="C1692">
        <v>1</v>
      </c>
      <c r="D1692" t="s">
        <v>255</v>
      </c>
      <c r="E1692" t="s">
        <v>716</v>
      </c>
      <c r="F1692" t="s">
        <v>717</v>
      </c>
      <c r="G1692" t="s">
        <v>203</v>
      </c>
      <c r="H1692" t="s">
        <v>218</v>
      </c>
      <c r="I1692" t="s">
        <v>210</v>
      </c>
      <c r="J1692" t="s">
        <v>718</v>
      </c>
      <c r="K1692" t="s">
        <v>755</v>
      </c>
      <c r="L1692" t="s">
        <v>719</v>
      </c>
      <c r="M1692" t="s">
        <v>720</v>
      </c>
      <c r="N1692">
        <v>1</v>
      </c>
      <c r="O1692">
        <v>1</v>
      </c>
      <c r="P1692">
        <v>1</v>
      </c>
      <c r="Q1692">
        <v>0</v>
      </c>
      <c r="R1692">
        <v>0</v>
      </c>
      <c r="S1692">
        <v>1</v>
      </c>
      <c r="T1692">
        <v>1</v>
      </c>
      <c r="U1692">
        <v>1</v>
      </c>
      <c r="V1692">
        <v>0</v>
      </c>
      <c r="W1692" s="1">
        <v>200000000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200000000</v>
      </c>
      <c r="AF1692" s="17">
        <v>46071</v>
      </c>
      <c r="AG1692" s="17">
        <v>47167</v>
      </c>
      <c r="AH1692" s="1">
        <v>200000000</v>
      </c>
      <c r="AI1692" s="16">
        <f t="shared" si="104"/>
        <v>2.5561643835616437</v>
      </c>
      <c r="AJ1692" s="16">
        <f t="shared" si="106"/>
        <v>3.0027397260273974</v>
      </c>
      <c r="AK1692" s="19">
        <v>8.1199999999999994E-2</v>
      </c>
      <c r="AL1692" s="16">
        <f t="shared" si="105"/>
        <v>2.5561643835616437</v>
      </c>
      <c r="AM1692" s="16">
        <f t="shared" si="107"/>
        <v>3.0027397260273974</v>
      </c>
      <c r="AN1692" s="19">
        <v>8.1199999999999994E-2</v>
      </c>
      <c r="AO1692" t="s">
        <v>721</v>
      </c>
      <c r="AP1692" t="s">
        <v>722</v>
      </c>
      <c r="AQ1692" s="20">
        <v>46234</v>
      </c>
    </row>
    <row r="1693" spans="1:43" x14ac:dyDescent="0.3">
      <c r="A1693" t="s">
        <v>3791</v>
      </c>
      <c r="B1693" t="s">
        <v>3792</v>
      </c>
      <c r="C1693">
        <v>1</v>
      </c>
      <c r="D1693" t="s">
        <v>255</v>
      </c>
      <c r="E1693" t="s">
        <v>716</v>
      </c>
      <c r="F1693" t="s">
        <v>717</v>
      </c>
      <c r="G1693" t="s">
        <v>213</v>
      </c>
      <c r="H1693" t="s">
        <v>214</v>
      </c>
      <c r="I1693" t="s">
        <v>724</v>
      </c>
      <c r="J1693" t="s">
        <v>725</v>
      </c>
      <c r="K1693" t="s">
        <v>726</v>
      </c>
      <c r="L1693" t="s">
        <v>719</v>
      </c>
      <c r="M1693" t="s">
        <v>720</v>
      </c>
      <c r="N1693">
        <v>1</v>
      </c>
      <c r="O1693">
        <v>1</v>
      </c>
      <c r="P1693">
        <v>1</v>
      </c>
      <c r="Q1693">
        <v>1</v>
      </c>
      <c r="R1693">
        <v>1</v>
      </c>
      <c r="S1693">
        <v>1</v>
      </c>
      <c r="T1693">
        <v>0</v>
      </c>
      <c r="U1693">
        <v>0</v>
      </c>
      <c r="V1693">
        <v>0</v>
      </c>
      <c r="W1693" s="1">
        <v>30000000</v>
      </c>
      <c r="X1693" s="1">
        <v>0</v>
      </c>
      <c r="Y1693" s="1">
        <v>0</v>
      </c>
      <c r="Z1693" s="1">
        <v>0</v>
      </c>
      <c r="AA1693" s="1">
        <v>0</v>
      </c>
      <c r="AB1693" s="1">
        <v>0</v>
      </c>
      <c r="AC1693" s="1">
        <v>0</v>
      </c>
      <c r="AD1693" s="1">
        <v>0</v>
      </c>
      <c r="AE1693" s="1">
        <v>30000000</v>
      </c>
      <c r="AF1693" s="17">
        <v>46071</v>
      </c>
      <c r="AG1693" s="17">
        <v>47167</v>
      </c>
      <c r="AH1693" s="1">
        <v>30000000</v>
      </c>
      <c r="AI1693" s="16">
        <f t="shared" si="104"/>
        <v>2.5561643835616437</v>
      </c>
      <c r="AJ1693" s="16">
        <f t="shared" si="106"/>
        <v>3.0027397260273974</v>
      </c>
      <c r="AK1693" s="19">
        <v>8.1199999999999994E-2</v>
      </c>
      <c r="AL1693" s="16">
        <f t="shared" si="105"/>
        <v>2.5561643835616437</v>
      </c>
      <c r="AM1693" s="16">
        <f t="shared" si="107"/>
        <v>3.0027397260273974</v>
      </c>
      <c r="AN1693" s="19">
        <v>8.1199999999999994E-2</v>
      </c>
      <c r="AO1693" t="s">
        <v>721</v>
      </c>
      <c r="AP1693" t="s">
        <v>722</v>
      </c>
      <c r="AQ1693" s="20">
        <v>46234</v>
      </c>
    </row>
    <row r="1694" spans="1:43" x14ac:dyDescent="0.3">
      <c r="A1694" t="s">
        <v>3793</v>
      </c>
      <c r="B1694" t="s">
        <v>3794</v>
      </c>
      <c r="C1694">
        <v>1</v>
      </c>
      <c r="D1694" t="s">
        <v>255</v>
      </c>
      <c r="E1694" t="s">
        <v>716</v>
      </c>
      <c r="F1694" t="s">
        <v>717</v>
      </c>
      <c r="G1694" t="s">
        <v>213</v>
      </c>
      <c r="H1694" t="s">
        <v>214</v>
      </c>
      <c r="I1694" t="s">
        <v>724</v>
      </c>
      <c r="J1694" t="s">
        <v>725</v>
      </c>
      <c r="K1694" t="s">
        <v>726</v>
      </c>
      <c r="L1694" t="s">
        <v>719</v>
      </c>
      <c r="M1694" t="s">
        <v>720</v>
      </c>
      <c r="N1694">
        <v>1</v>
      </c>
      <c r="O1694">
        <v>1</v>
      </c>
      <c r="P1694">
        <v>1</v>
      </c>
      <c r="Q1694">
        <v>1</v>
      </c>
      <c r="R1694">
        <v>1</v>
      </c>
      <c r="S1694">
        <v>1</v>
      </c>
      <c r="T1694">
        <v>0</v>
      </c>
      <c r="U1694">
        <v>0</v>
      </c>
      <c r="V1694">
        <v>0</v>
      </c>
      <c r="W1694" s="1">
        <v>5000000</v>
      </c>
      <c r="X1694" s="1">
        <v>0</v>
      </c>
      <c r="Y1694" s="1">
        <v>0</v>
      </c>
      <c r="Z1694" s="1">
        <v>0</v>
      </c>
      <c r="AA1694" s="1">
        <v>0</v>
      </c>
      <c r="AB1694" s="1">
        <v>0</v>
      </c>
      <c r="AC1694" s="1">
        <v>0</v>
      </c>
      <c r="AD1694" s="1">
        <v>0</v>
      </c>
      <c r="AE1694" s="1">
        <v>5000000</v>
      </c>
      <c r="AF1694" s="17">
        <v>46071</v>
      </c>
      <c r="AG1694" s="17">
        <v>47167</v>
      </c>
      <c r="AH1694" s="1">
        <v>5000000</v>
      </c>
      <c r="AI1694" s="16">
        <f t="shared" si="104"/>
        <v>2.5561643835616437</v>
      </c>
      <c r="AJ1694" s="16">
        <f t="shared" si="106"/>
        <v>3.0027397260273974</v>
      </c>
      <c r="AK1694" s="19">
        <v>8.1199999999999994E-2</v>
      </c>
      <c r="AL1694" s="16">
        <f t="shared" si="105"/>
        <v>2.5561643835616437</v>
      </c>
      <c r="AM1694" s="16">
        <f t="shared" si="107"/>
        <v>3.0027397260273974</v>
      </c>
      <c r="AN1694" s="19">
        <v>8.1199999999999994E-2</v>
      </c>
      <c r="AO1694" t="s">
        <v>721</v>
      </c>
      <c r="AP1694" t="s">
        <v>722</v>
      </c>
      <c r="AQ1694" s="20">
        <v>46234</v>
      </c>
    </row>
    <row r="1695" spans="1:43" x14ac:dyDescent="0.3">
      <c r="A1695" t="s">
        <v>3795</v>
      </c>
      <c r="B1695" t="s">
        <v>3796</v>
      </c>
      <c r="C1695">
        <v>1</v>
      </c>
      <c r="D1695" t="s">
        <v>255</v>
      </c>
      <c r="E1695" t="s">
        <v>716</v>
      </c>
      <c r="F1695" t="s">
        <v>717</v>
      </c>
      <c r="G1695" t="s">
        <v>213</v>
      </c>
      <c r="H1695" t="s">
        <v>214</v>
      </c>
      <c r="I1695" t="s">
        <v>724</v>
      </c>
      <c r="J1695" t="s">
        <v>725</v>
      </c>
      <c r="K1695" t="s">
        <v>726</v>
      </c>
      <c r="L1695" t="s">
        <v>719</v>
      </c>
      <c r="M1695" t="s">
        <v>720</v>
      </c>
      <c r="N1695">
        <v>1</v>
      </c>
      <c r="O1695">
        <v>1</v>
      </c>
      <c r="P1695">
        <v>1</v>
      </c>
      <c r="Q1695">
        <v>1</v>
      </c>
      <c r="R1695">
        <v>1</v>
      </c>
      <c r="S1695">
        <v>1</v>
      </c>
      <c r="T1695">
        <v>0</v>
      </c>
      <c r="U1695">
        <v>0</v>
      </c>
      <c r="V1695">
        <v>0</v>
      </c>
      <c r="W1695" s="1">
        <v>2100000</v>
      </c>
      <c r="X1695" s="1">
        <v>0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0</v>
      </c>
      <c r="AE1695" s="1">
        <v>2100000</v>
      </c>
      <c r="AF1695" s="17">
        <v>46076</v>
      </c>
      <c r="AG1695" s="17">
        <v>47902</v>
      </c>
      <c r="AH1695" s="1">
        <v>2100000</v>
      </c>
      <c r="AI1695" s="16">
        <f t="shared" si="104"/>
        <v>4.5698630136986305</v>
      </c>
      <c r="AJ1695" s="16">
        <f t="shared" si="106"/>
        <v>5.0027397260273974</v>
      </c>
      <c r="AK1695" s="19">
        <v>8.2900000000000001E-2</v>
      </c>
      <c r="AL1695" s="16">
        <f t="shared" si="105"/>
        <v>4.5698630136986305</v>
      </c>
      <c r="AM1695" s="16">
        <f t="shared" si="107"/>
        <v>5.0027397260273974</v>
      </c>
      <c r="AN1695" s="19">
        <v>8.2900000000000001E-2</v>
      </c>
      <c r="AO1695" t="s">
        <v>721</v>
      </c>
      <c r="AP1695" t="s">
        <v>722</v>
      </c>
      <c r="AQ1695" s="20">
        <v>46234</v>
      </c>
    </row>
    <row r="1696" spans="1:43" x14ac:dyDescent="0.3">
      <c r="A1696" t="s">
        <v>3797</v>
      </c>
      <c r="B1696" t="s">
        <v>3798</v>
      </c>
      <c r="C1696">
        <v>1</v>
      </c>
      <c r="D1696" t="s">
        <v>255</v>
      </c>
      <c r="E1696" t="s">
        <v>716</v>
      </c>
      <c r="F1696" t="s">
        <v>717</v>
      </c>
      <c r="G1696" t="s">
        <v>213</v>
      </c>
      <c r="H1696" t="s">
        <v>214</v>
      </c>
      <c r="I1696" t="s">
        <v>724</v>
      </c>
      <c r="J1696" t="s">
        <v>725</v>
      </c>
      <c r="K1696" t="s">
        <v>726</v>
      </c>
      <c r="L1696" t="s">
        <v>719</v>
      </c>
      <c r="M1696" t="s">
        <v>720</v>
      </c>
      <c r="N1696">
        <v>1</v>
      </c>
      <c r="O1696">
        <v>1</v>
      </c>
      <c r="P1696">
        <v>1</v>
      </c>
      <c r="Q1696">
        <v>1</v>
      </c>
      <c r="R1696">
        <v>1</v>
      </c>
      <c r="S1696">
        <v>1</v>
      </c>
      <c r="T1696">
        <v>0</v>
      </c>
      <c r="U1696">
        <v>0</v>
      </c>
      <c r="V1696">
        <v>0</v>
      </c>
      <c r="W1696" s="1">
        <v>5000000</v>
      </c>
      <c r="X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  <c r="AD1696" s="1">
        <v>0</v>
      </c>
      <c r="AE1696" s="1">
        <v>5000000</v>
      </c>
      <c r="AF1696" s="17">
        <v>46071</v>
      </c>
      <c r="AG1696" s="17">
        <v>46436</v>
      </c>
      <c r="AH1696" s="1">
        <v>5000000</v>
      </c>
      <c r="AI1696" s="16">
        <f t="shared" si="104"/>
        <v>0.55342465753424652</v>
      </c>
      <c r="AJ1696" s="16">
        <f t="shared" si="106"/>
        <v>1</v>
      </c>
      <c r="AK1696" s="19">
        <v>4.4900000000000002E-2</v>
      </c>
      <c r="AL1696" s="16">
        <f t="shared" si="105"/>
        <v>0.55342465753424652</v>
      </c>
      <c r="AM1696" s="16">
        <f t="shared" si="107"/>
        <v>1</v>
      </c>
      <c r="AN1696" s="19">
        <v>4.4900000000000002E-2</v>
      </c>
      <c r="AO1696" t="s">
        <v>721</v>
      </c>
      <c r="AP1696" t="s">
        <v>722</v>
      </c>
      <c r="AQ1696" s="20">
        <v>46234</v>
      </c>
    </row>
    <row r="1697" spans="1:43" x14ac:dyDescent="0.3">
      <c r="A1697" t="s">
        <v>3799</v>
      </c>
      <c r="B1697" t="s">
        <v>3800</v>
      </c>
      <c r="C1697">
        <v>1</v>
      </c>
      <c r="D1697" t="s">
        <v>255</v>
      </c>
      <c r="E1697" t="s">
        <v>716</v>
      </c>
      <c r="F1697" t="s">
        <v>717</v>
      </c>
      <c r="G1697" t="s">
        <v>213</v>
      </c>
      <c r="H1697" t="s">
        <v>214</v>
      </c>
      <c r="I1697" t="s">
        <v>724</v>
      </c>
      <c r="J1697" t="s">
        <v>725</v>
      </c>
      <c r="K1697" t="s">
        <v>726</v>
      </c>
      <c r="L1697" t="s">
        <v>719</v>
      </c>
      <c r="M1697" t="s">
        <v>720</v>
      </c>
      <c r="N1697">
        <v>1</v>
      </c>
      <c r="O1697">
        <v>1</v>
      </c>
      <c r="P1697">
        <v>1</v>
      </c>
      <c r="Q1697">
        <v>1</v>
      </c>
      <c r="R1697">
        <v>1</v>
      </c>
      <c r="S1697">
        <v>1</v>
      </c>
      <c r="T1697">
        <v>0</v>
      </c>
      <c r="U1697">
        <v>0</v>
      </c>
      <c r="V1697">
        <v>0</v>
      </c>
      <c r="W1697" s="1">
        <v>3500000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3500000</v>
      </c>
      <c r="AF1697" s="17">
        <v>46071</v>
      </c>
      <c r="AG1697" s="17">
        <v>47167</v>
      </c>
      <c r="AH1697" s="1">
        <v>3500000</v>
      </c>
      <c r="AI1697" s="16">
        <f t="shared" si="104"/>
        <v>2.5561643835616437</v>
      </c>
      <c r="AJ1697" s="16">
        <f t="shared" si="106"/>
        <v>3.0027397260273974</v>
      </c>
      <c r="AK1697" s="19">
        <v>8.1199999999999994E-2</v>
      </c>
      <c r="AL1697" s="16">
        <f t="shared" si="105"/>
        <v>2.5561643835616437</v>
      </c>
      <c r="AM1697" s="16">
        <f t="shared" si="107"/>
        <v>3.0027397260273974</v>
      </c>
      <c r="AN1697" s="19">
        <v>8.1199999999999994E-2</v>
      </c>
      <c r="AO1697" t="s">
        <v>721</v>
      </c>
      <c r="AP1697" t="s">
        <v>722</v>
      </c>
      <c r="AQ1697" s="20">
        <v>46234</v>
      </c>
    </row>
    <row r="1698" spans="1:43" x14ac:dyDescent="0.3">
      <c r="A1698" t="s">
        <v>3801</v>
      </c>
      <c r="B1698" t="s">
        <v>3802</v>
      </c>
      <c r="C1698">
        <v>1</v>
      </c>
      <c r="D1698" t="s">
        <v>255</v>
      </c>
      <c r="E1698" t="s">
        <v>716</v>
      </c>
      <c r="F1698" t="s">
        <v>717</v>
      </c>
      <c r="G1698" t="s">
        <v>213</v>
      </c>
      <c r="H1698" t="s">
        <v>214</v>
      </c>
      <c r="I1698" t="s">
        <v>724</v>
      </c>
      <c r="J1698" t="s">
        <v>725</v>
      </c>
      <c r="K1698" t="s">
        <v>726</v>
      </c>
      <c r="L1698" t="s">
        <v>719</v>
      </c>
      <c r="M1698" t="s">
        <v>720</v>
      </c>
      <c r="N1698">
        <v>1</v>
      </c>
      <c r="O1698">
        <v>1</v>
      </c>
      <c r="P1698">
        <v>1</v>
      </c>
      <c r="Q1698">
        <v>1</v>
      </c>
      <c r="R1698">
        <v>1</v>
      </c>
      <c r="S1698">
        <v>1</v>
      </c>
      <c r="T1698">
        <v>0</v>
      </c>
      <c r="U1698">
        <v>0</v>
      </c>
      <c r="V1698">
        <v>0</v>
      </c>
      <c r="W1698" s="1">
        <v>6250000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  <c r="AE1698" s="1">
        <v>6250000</v>
      </c>
      <c r="AF1698" s="17">
        <v>46071</v>
      </c>
      <c r="AG1698" s="17">
        <v>47167</v>
      </c>
      <c r="AH1698" s="1">
        <v>6250000</v>
      </c>
      <c r="AI1698" s="16">
        <f t="shared" si="104"/>
        <v>2.5561643835616437</v>
      </c>
      <c r="AJ1698" s="16">
        <f t="shared" si="106"/>
        <v>3.0027397260273974</v>
      </c>
      <c r="AK1698" s="19">
        <v>8.1199999999999994E-2</v>
      </c>
      <c r="AL1698" s="16">
        <f t="shared" si="105"/>
        <v>2.5561643835616437</v>
      </c>
      <c r="AM1698" s="16">
        <f t="shared" si="107"/>
        <v>3.0027397260273974</v>
      </c>
      <c r="AN1698" s="19">
        <v>8.1199999999999994E-2</v>
      </c>
      <c r="AO1698" t="s">
        <v>721</v>
      </c>
      <c r="AP1698" t="s">
        <v>722</v>
      </c>
      <c r="AQ1698" s="20">
        <v>46234</v>
      </c>
    </row>
    <row r="1699" spans="1:43" x14ac:dyDescent="0.3">
      <c r="A1699" t="s">
        <v>3803</v>
      </c>
      <c r="B1699" t="s">
        <v>3804</v>
      </c>
      <c r="C1699">
        <v>1</v>
      </c>
      <c r="D1699" t="s">
        <v>255</v>
      </c>
      <c r="E1699" t="s">
        <v>716</v>
      </c>
      <c r="F1699" t="s">
        <v>717</v>
      </c>
      <c r="G1699" t="s">
        <v>213</v>
      </c>
      <c r="H1699" t="s">
        <v>214</v>
      </c>
      <c r="I1699" t="s">
        <v>724</v>
      </c>
      <c r="J1699" t="s">
        <v>725</v>
      </c>
      <c r="K1699" t="s">
        <v>726</v>
      </c>
      <c r="L1699" t="s">
        <v>719</v>
      </c>
      <c r="M1699" t="s">
        <v>720</v>
      </c>
      <c r="N1699">
        <v>1</v>
      </c>
      <c r="O1699">
        <v>1</v>
      </c>
      <c r="P1699">
        <v>1</v>
      </c>
      <c r="Q1699">
        <v>1</v>
      </c>
      <c r="R1699">
        <v>1</v>
      </c>
      <c r="S1699">
        <v>1</v>
      </c>
      <c r="T1699">
        <v>0</v>
      </c>
      <c r="U1699">
        <v>0</v>
      </c>
      <c r="V1699">
        <v>0</v>
      </c>
      <c r="W1699" s="1">
        <v>10000000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10000000</v>
      </c>
      <c r="AF1699" s="17">
        <v>46071</v>
      </c>
      <c r="AG1699" s="17">
        <v>47167</v>
      </c>
      <c r="AH1699" s="1">
        <v>10000000</v>
      </c>
      <c r="AI1699" s="16">
        <f t="shared" si="104"/>
        <v>2.5561643835616437</v>
      </c>
      <c r="AJ1699" s="16">
        <f t="shared" si="106"/>
        <v>3.0027397260273974</v>
      </c>
      <c r="AK1699" s="19">
        <v>8.1199999999999994E-2</v>
      </c>
      <c r="AL1699" s="16">
        <f t="shared" si="105"/>
        <v>2.5561643835616437</v>
      </c>
      <c r="AM1699" s="16">
        <f t="shared" si="107"/>
        <v>3.0027397260273974</v>
      </c>
      <c r="AN1699" s="19">
        <v>8.1199999999999994E-2</v>
      </c>
      <c r="AO1699" t="s">
        <v>721</v>
      </c>
      <c r="AP1699" t="s">
        <v>722</v>
      </c>
      <c r="AQ1699" s="20">
        <v>46234</v>
      </c>
    </row>
    <row r="1700" spans="1:43" x14ac:dyDescent="0.3">
      <c r="A1700" t="s">
        <v>3805</v>
      </c>
      <c r="B1700" t="s">
        <v>3806</v>
      </c>
      <c r="C1700">
        <v>1</v>
      </c>
      <c r="D1700" t="s">
        <v>255</v>
      </c>
      <c r="E1700" t="s">
        <v>716</v>
      </c>
      <c r="F1700" t="s">
        <v>717</v>
      </c>
      <c r="G1700" t="s">
        <v>203</v>
      </c>
      <c r="H1700" t="s">
        <v>218</v>
      </c>
      <c r="I1700" t="s">
        <v>210</v>
      </c>
      <c r="J1700" t="s">
        <v>718</v>
      </c>
      <c r="K1700" t="s">
        <v>755</v>
      </c>
      <c r="L1700" t="s">
        <v>719</v>
      </c>
      <c r="M1700" t="s">
        <v>720</v>
      </c>
      <c r="N1700">
        <v>1</v>
      </c>
      <c r="O1700">
        <v>1</v>
      </c>
      <c r="P1700">
        <v>1</v>
      </c>
      <c r="Q1700">
        <v>0</v>
      </c>
      <c r="R1700">
        <v>0</v>
      </c>
      <c r="S1700">
        <v>1</v>
      </c>
      <c r="T1700">
        <v>1</v>
      </c>
      <c r="U1700">
        <v>1</v>
      </c>
      <c r="V1700">
        <v>0</v>
      </c>
      <c r="W1700" s="1">
        <v>100000000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100000000</v>
      </c>
      <c r="AF1700" s="17">
        <v>46071</v>
      </c>
      <c r="AG1700" s="17">
        <v>47167</v>
      </c>
      <c r="AH1700" s="1">
        <v>100000000</v>
      </c>
      <c r="AI1700" s="16">
        <f t="shared" si="104"/>
        <v>2.5561643835616437</v>
      </c>
      <c r="AJ1700" s="16">
        <f t="shared" si="106"/>
        <v>3.0027397260273974</v>
      </c>
      <c r="AK1700" s="19">
        <v>8.1199999999999994E-2</v>
      </c>
      <c r="AL1700" s="16">
        <f t="shared" si="105"/>
        <v>2.5561643835616437</v>
      </c>
      <c r="AM1700" s="16">
        <f t="shared" si="107"/>
        <v>3.0027397260273974</v>
      </c>
      <c r="AN1700" s="19">
        <v>8.1199999999999994E-2</v>
      </c>
      <c r="AO1700" t="s">
        <v>721</v>
      </c>
      <c r="AP1700" t="s">
        <v>722</v>
      </c>
      <c r="AQ1700" s="20">
        <v>46234</v>
      </c>
    </row>
    <row r="1701" spans="1:43" x14ac:dyDescent="0.3">
      <c r="A1701" t="s">
        <v>3807</v>
      </c>
      <c r="B1701" t="s">
        <v>3808</v>
      </c>
      <c r="C1701">
        <v>1</v>
      </c>
      <c r="D1701" t="s">
        <v>255</v>
      </c>
      <c r="E1701" t="s">
        <v>716</v>
      </c>
      <c r="F1701" t="s">
        <v>717</v>
      </c>
      <c r="G1701" t="s">
        <v>213</v>
      </c>
      <c r="H1701" t="s">
        <v>214</v>
      </c>
      <c r="I1701" t="s">
        <v>724</v>
      </c>
      <c r="J1701" t="s">
        <v>725</v>
      </c>
      <c r="K1701" t="s">
        <v>726</v>
      </c>
      <c r="L1701" t="s">
        <v>719</v>
      </c>
      <c r="M1701" t="s">
        <v>720</v>
      </c>
      <c r="N1701">
        <v>1</v>
      </c>
      <c r="O1701">
        <v>1</v>
      </c>
      <c r="P1701">
        <v>1</v>
      </c>
      <c r="Q1701">
        <v>1</v>
      </c>
      <c r="R1701">
        <v>1</v>
      </c>
      <c r="S1701">
        <v>1</v>
      </c>
      <c r="T1701">
        <v>0</v>
      </c>
      <c r="U1701">
        <v>0</v>
      </c>
      <c r="V1701">
        <v>0</v>
      </c>
      <c r="W1701" s="1">
        <v>380000</v>
      </c>
      <c r="X1701" s="1">
        <v>0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380000</v>
      </c>
      <c r="AF1701" s="17">
        <v>46071</v>
      </c>
      <c r="AG1701" s="17">
        <v>47167</v>
      </c>
      <c r="AH1701" s="1">
        <v>380000</v>
      </c>
      <c r="AI1701" s="16">
        <f t="shared" si="104"/>
        <v>2.5561643835616437</v>
      </c>
      <c r="AJ1701" s="16">
        <f t="shared" si="106"/>
        <v>3.0027397260273974</v>
      </c>
      <c r="AK1701" s="19">
        <v>8.1199999999999994E-2</v>
      </c>
      <c r="AL1701" s="16">
        <f t="shared" si="105"/>
        <v>2.5561643835616437</v>
      </c>
      <c r="AM1701" s="16">
        <f t="shared" si="107"/>
        <v>3.0027397260273974</v>
      </c>
      <c r="AN1701" s="19">
        <v>8.1199999999999994E-2</v>
      </c>
      <c r="AO1701" t="s">
        <v>721</v>
      </c>
      <c r="AP1701" t="s">
        <v>722</v>
      </c>
      <c r="AQ1701" s="20">
        <v>46234</v>
      </c>
    </row>
    <row r="1702" spans="1:43" x14ac:dyDescent="0.3">
      <c r="A1702" t="s">
        <v>3809</v>
      </c>
      <c r="B1702" t="s">
        <v>3810</v>
      </c>
      <c r="C1702">
        <v>1</v>
      </c>
      <c r="D1702" t="s">
        <v>255</v>
      </c>
      <c r="E1702" t="s">
        <v>716</v>
      </c>
      <c r="F1702" t="s">
        <v>717</v>
      </c>
      <c r="G1702" t="s">
        <v>213</v>
      </c>
      <c r="H1702" t="s">
        <v>214</v>
      </c>
      <c r="I1702" t="s">
        <v>724</v>
      </c>
      <c r="J1702" t="s">
        <v>725</v>
      </c>
      <c r="K1702" t="s">
        <v>726</v>
      </c>
      <c r="L1702" t="s">
        <v>719</v>
      </c>
      <c r="M1702" t="s">
        <v>720</v>
      </c>
      <c r="N1702">
        <v>1</v>
      </c>
      <c r="O1702">
        <v>1</v>
      </c>
      <c r="P1702">
        <v>1</v>
      </c>
      <c r="Q1702">
        <v>1</v>
      </c>
      <c r="R1702">
        <v>1</v>
      </c>
      <c r="S1702">
        <v>1</v>
      </c>
      <c r="T1702">
        <v>0</v>
      </c>
      <c r="U1702">
        <v>0</v>
      </c>
      <c r="V1702">
        <v>0</v>
      </c>
      <c r="W1702" s="1">
        <v>3000000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3000000</v>
      </c>
      <c r="AF1702" s="17">
        <v>46071</v>
      </c>
      <c r="AG1702" s="17">
        <v>47167</v>
      </c>
      <c r="AH1702" s="1">
        <v>3000000</v>
      </c>
      <c r="AI1702" s="16">
        <f t="shared" si="104"/>
        <v>2.5561643835616437</v>
      </c>
      <c r="AJ1702" s="16">
        <f t="shared" si="106"/>
        <v>3.0027397260273974</v>
      </c>
      <c r="AK1702" s="19">
        <v>8.1199999999999994E-2</v>
      </c>
      <c r="AL1702" s="16">
        <f t="shared" si="105"/>
        <v>2.5561643835616437</v>
      </c>
      <c r="AM1702" s="16">
        <f t="shared" si="107"/>
        <v>3.0027397260273974</v>
      </c>
      <c r="AN1702" s="19">
        <v>8.1199999999999994E-2</v>
      </c>
      <c r="AO1702" t="s">
        <v>721</v>
      </c>
      <c r="AP1702" t="s">
        <v>722</v>
      </c>
      <c r="AQ1702" s="20">
        <v>46234</v>
      </c>
    </row>
    <row r="1703" spans="1:43" x14ac:dyDescent="0.3">
      <c r="A1703" t="s">
        <v>3811</v>
      </c>
      <c r="B1703" t="s">
        <v>3812</v>
      </c>
      <c r="C1703">
        <v>1</v>
      </c>
      <c r="D1703" t="s">
        <v>255</v>
      </c>
      <c r="E1703" t="s">
        <v>716</v>
      </c>
      <c r="F1703" t="s">
        <v>717</v>
      </c>
      <c r="G1703" t="s">
        <v>213</v>
      </c>
      <c r="H1703" t="s">
        <v>214</v>
      </c>
      <c r="I1703" t="s">
        <v>724</v>
      </c>
      <c r="J1703" t="s">
        <v>725</v>
      </c>
      <c r="K1703" t="s">
        <v>726</v>
      </c>
      <c r="L1703" t="s">
        <v>719</v>
      </c>
      <c r="M1703" t="s">
        <v>720</v>
      </c>
      <c r="N1703">
        <v>1</v>
      </c>
      <c r="O1703">
        <v>1</v>
      </c>
      <c r="P1703">
        <v>1</v>
      </c>
      <c r="Q1703">
        <v>1</v>
      </c>
      <c r="R1703">
        <v>1</v>
      </c>
      <c r="S1703">
        <v>1</v>
      </c>
      <c r="T1703">
        <v>0</v>
      </c>
      <c r="U1703">
        <v>0</v>
      </c>
      <c r="V1703">
        <v>0</v>
      </c>
      <c r="W1703" s="1">
        <v>2500000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2500000</v>
      </c>
      <c r="AF1703" s="17">
        <v>46080</v>
      </c>
      <c r="AG1703" s="17">
        <v>47176</v>
      </c>
      <c r="AH1703" s="1">
        <v>2500000</v>
      </c>
      <c r="AI1703" s="16">
        <f t="shared" si="104"/>
        <v>2.580821917808219</v>
      </c>
      <c r="AJ1703" s="16">
        <f t="shared" si="106"/>
        <v>3.0027397260273974</v>
      </c>
      <c r="AK1703" s="19">
        <v>8.1199999999999994E-2</v>
      </c>
      <c r="AL1703" s="16">
        <f t="shared" si="105"/>
        <v>2.580821917808219</v>
      </c>
      <c r="AM1703" s="16">
        <f t="shared" si="107"/>
        <v>3.0027397260273974</v>
      </c>
      <c r="AN1703" s="19">
        <v>8.1199999999999994E-2</v>
      </c>
      <c r="AO1703" t="s">
        <v>721</v>
      </c>
      <c r="AP1703" t="s">
        <v>722</v>
      </c>
      <c r="AQ1703" s="20">
        <v>46234</v>
      </c>
    </row>
    <row r="1704" spans="1:43" x14ac:dyDescent="0.3">
      <c r="A1704" t="s">
        <v>3813</v>
      </c>
      <c r="B1704" t="s">
        <v>3814</v>
      </c>
      <c r="C1704">
        <v>1</v>
      </c>
      <c r="D1704" t="s">
        <v>255</v>
      </c>
      <c r="E1704" t="s">
        <v>716</v>
      </c>
      <c r="F1704" t="s">
        <v>717</v>
      </c>
      <c r="G1704" t="s">
        <v>213</v>
      </c>
      <c r="H1704" t="s">
        <v>214</v>
      </c>
      <c r="I1704" t="s">
        <v>724</v>
      </c>
      <c r="J1704" t="s">
        <v>725</v>
      </c>
      <c r="K1704" t="s">
        <v>726</v>
      </c>
      <c r="L1704" t="s">
        <v>719</v>
      </c>
      <c r="M1704" t="s">
        <v>720</v>
      </c>
      <c r="N1704">
        <v>1</v>
      </c>
      <c r="O1704">
        <v>1</v>
      </c>
      <c r="P1704">
        <v>1</v>
      </c>
      <c r="Q1704">
        <v>1</v>
      </c>
      <c r="R1704">
        <v>1</v>
      </c>
      <c r="S1704">
        <v>1</v>
      </c>
      <c r="T1704">
        <v>0</v>
      </c>
      <c r="U1704">
        <v>0</v>
      </c>
      <c r="V1704">
        <v>0</v>
      </c>
      <c r="W1704" s="1">
        <v>2400000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2400000</v>
      </c>
      <c r="AF1704" s="17">
        <v>46071</v>
      </c>
      <c r="AG1704" s="17">
        <v>47167</v>
      </c>
      <c r="AH1704" s="1">
        <v>2400000</v>
      </c>
      <c r="AI1704" s="16">
        <f t="shared" si="104"/>
        <v>2.5561643835616437</v>
      </c>
      <c r="AJ1704" s="16">
        <f t="shared" si="106"/>
        <v>3.0027397260273974</v>
      </c>
      <c r="AK1704" s="19">
        <v>8.1199999999999994E-2</v>
      </c>
      <c r="AL1704" s="16">
        <f t="shared" si="105"/>
        <v>2.5561643835616437</v>
      </c>
      <c r="AM1704" s="16">
        <f t="shared" si="107"/>
        <v>3.0027397260273974</v>
      </c>
      <c r="AN1704" s="19">
        <v>8.1199999999999994E-2</v>
      </c>
      <c r="AO1704" t="s">
        <v>721</v>
      </c>
      <c r="AP1704" t="s">
        <v>722</v>
      </c>
      <c r="AQ1704" s="20">
        <v>46234</v>
      </c>
    </row>
    <row r="1705" spans="1:43" x14ac:dyDescent="0.3">
      <c r="A1705" t="s">
        <v>3815</v>
      </c>
      <c r="B1705" t="s">
        <v>3816</v>
      </c>
      <c r="C1705">
        <v>1</v>
      </c>
      <c r="D1705" t="s">
        <v>255</v>
      </c>
      <c r="E1705" t="s">
        <v>716</v>
      </c>
      <c r="F1705" t="s">
        <v>717</v>
      </c>
      <c r="G1705" t="s">
        <v>213</v>
      </c>
      <c r="H1705" t="s">
        <v>214</v>
      </c>
      <c r="I1705" t="s">
        <v>724</v>
      </c>
      <c r="J1705" t="s">
        <v>725</v>
      </c>
      <c r="K1705" t="s">
        <v>726</v>
      </c>
      <c r="L1705" t="s">
        <v>719</v>
      </c>
      <c r="M1705" t="s">
        <v>720</v>
      </c>
      <c r="N1705">
        <v>1</v>
      </c>
      <c r="O1705">
        <v>1</v>
      </c>
      <c r="P1705">
        <v>1</v>
      </c>
      <c r="Q1705">
        <v>1</v>
      </c>
      <c r="R1705">
        <v>1</v>
      </c>
      <c r="S1705">
        <v>1</v>
      </c>
      <c r="T1705">
        <v>0</v>
      </c>
      <c r="U1705">
        <v>0</v>
      </c>
      <c r="V1705">
        <v>0</v>
      </c>
      <c r="W1705" s="1">
        <v>3500000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3500000</v>
      </c>
      <c r="AF1705" s="17">
        <v>46071</v>
      </c>
      <c r="AG1705" s="17">
        <v>47167</v>
      </c>
      <c r="AH1705" s="1">
        <v>3500000</v>
      </c>
      <c r="AI1705" s="16">
        <f t="shared" si="104"/>
        <v>2.5561643835616437</v>
      </c>
      <c r="AJ1705" s="16">
        <f t="shared" si="106"/>
        <v>3.0027397260273974</v>
      </c>
      <c r="AK1705" s="19">
        <v>8.1199999999999994E-2</v>
      </c>
      <c r="AL1705" s="16">
        <f t="shared" si="105"/>
        <v>2.5561643835616437</v>
      </c>
      <c r="AM1705" s="16">
        <f t="shared" si="107"/>
        <v>3.0027397260273974</v>
      </c>
      <c r="AN1705" s="19">
        <v>8.1199999999999994E-2</v>
      </c>
      <c r="AO1705" t="s">
        <v>721</v>
      </c>
      <c r="AP1705" t="s">
        <v>722</v>
      </c>
      <c r="AQ1705" s="20">
        <v>46234</v>
      </c>
    </row>
    <row r="1706" spans="1:43" x14ac:dyDescent="0.3">
      <c r="A1706" t="s">
        <v>3817</v>
      </c>
      <c r="B1706" t="s">
        <v>3818</v>
      </c>
      <c r="C1706">
        <v>1</v>
      </c>
      <c r="D1706" t="s">
        <v>255</v>
      </c>
      <c r="E1706" t="s">
        <v>716</v>
      </c>
      <c r="F1706" t="s">
        <v>717</v>
      </c>
      <c r="G1706" t="s">
        <v>213</v>
      </c>
      <c r="H1706" t="s">
        <v>214</v>
      </c>
      <c r="I1706" t="s">
        <v>724</v>
      </c>
      <c r="J1706" t="s">
        <v>725</v>
      </c>
      <c r="K1706" t="s">
        <v>726</v>
      </c>
      <c r="L1706" t="s">
        <v>719</v>
      </c>
      <c r="M1706" t="s">
        <v>720</v>
      </c>
      <c r="N1706">
        <v>1</v>
      </c>
      <c r="O1706">
        <v>1</v>
      </c>
      <c r="P1706">
        <v>1</v>
      </c>
      <c r="Q1706">
        <v>1</v>
      </c>
      <c r="R1706">
        <v>1</v>
      </c>
      <c r="S1706">
        <v>1</v>
      </c>
      <c r="T1706">
        <v>0</v>
      </c>
      <c r="U1706">
        <v>0</v>
      </c>
      <c r="V1706">
        <v>0</v>
      </c>
      <c r="W1706" s="1">
        <v>200000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200000</v>
      </c>
      <c r="AF1706" s="17">
        <v>46083</v>
      </c>
      <c r="AG1706" s="17">
        <v>46448</v>
      </c>
      <c r="AH1706" s="1">
        <v>200000</v>
      </c>
      <c r="AI1706" s="16">
        <f t="shared" si="104"/>
        <v>0.58630136986301373</v>
      </c>
      <c r="AJ1706" s="16">
        <f t="shared" si="106"/>
        <v>1</v>
      </c>
      <c r="AK1706" s="19">
        <v>4.4900000000000002E-2</v>
      </c>
      <c r="AL1706" s="16">
        <f t="shared" si="105"/>
        <v>0.58630136986301373</v>
      </c>
      <c r="AM1706" s="16">
        <f t="shared" si="107"/>
        <v>1</v>
      </c>
      <c r="AN1706" s="19">
        <v>4.4900000000000002E-2</v>
      </c>
      <c r="AO1706" t="s">
        <v>721</v>
      </c>
      <c r="AP1706" t="s">
        <v>722</v>
      </c>
      <c r="AQ1706" s="20">
        <v>46234</v>
      </c>
    </row>
    <row r="1707" spans="1:43" x14ac:dyDescent="0.3">
      <c r="A1707" t="s">
        <v>3819</v>
      </c>
      <c r="B1707" t="s">
        <v>3820</v>
      </c>
      <c r="C1707">
        <v>1</v>
      </c>
      <c r="D1707" t="s">
        <v>255</v>
      </c>
      <c r="E1707" t="s">
        <v>716</v>
      </c>
      <c r="F1707" t="s">
        <v>717</v>
      </c>
      <c r="G1707" t="s">
        <v>213</v>
      </c>
      <c r="H1707" t="s">
        <v>214</v>
      </c>
      <c r="I1707" t="s">
        <v>724</v>
      </c>
      <c r="J1707" t="s">
        <v>725</v>
      </c>
      <c r="K1707" t="s">
        <v>726</v>
      </c>
      <c r="L1707" t="s">
        <v>719</v>
      </c>
      <c r="M1707" t="s">
        <v>720</v>
      </c>
      <c r="N1707">
        <v>1</v>
      </c>
      <c r="O1707">
        <v>1</v>
      </c>
      <c r="P1707">
        <v>1</v>
      </c>
      <c r="Q1707">
        <v>1</v>
      </c>
      <c r="R1707">
        <v>1</v>
      </c>
      <c r="S1707">
        <v>1</v>
      </c>
      <c r="T1707">
        <v>0</v>
      </c>
      <c r="U1707">
        <v>0</v>
      </c>
      <c r="V1707">
        <v>0</v>
      </c>
      <c r="W1707" s="1">
        <v>200000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200000</v>
      </c>
      <c r="AF1707" s="17">
        <v>46083</v>
      </c>
      <c r="AG1707" s="17">
        <v>46448</v>
      </c>
      <c r="AH1707" s="1">
        <v>200000</v>
      </c>
      <c r="AI1707" s="16">
        <f t="shared" si="104"/>
        <v>0.58630136986301373</v>
      </c>
      <c r="AJ1707" s="16">
        <f t="shared" si="106"/>
        <v>1</v>
      </c>
      <c r="AK1707" s="19">
        <v>4.4900000000000002E-2</v>
      </c>
      <c r="AL1707" s="16">
        <f t="shared" si="105"/>
        <v>0.58630136986301373</v>
      </c>
      <c r="AM1707" s="16">
        <f t="shared" si="107"/>
        <v>1</v>
      </c>
      <c r="AN1707" s="19">
        <v>4.4900000000000002E-2</v>
      </c>
      <c r="AO1707" t="s">
        <v>721</v>
      </c>
      <c r="AP1707" t="s">
        <v>722</v>
      </c>
      <c r="AQ1707" s="20">
        <v>46234</v>
      </c>
    </row>
    <row r="1708" spans="1:43" x14ac:dyDescent="0.3">
      <c r="A1708" t="s">
        <v>3821</v>
      </c>
      <c r="B1708" t="s">
        <v>3822</v>
      </c>
      <c r="C1708">
        <v>1</v>
      </c>
      <c r="D1708" t="s">
        <v>255</v>
      </c>
      <c r="E1708" t="s">
        <v>716</v>
      </c>
      <c r="F1708" t="s">
        <v>717</v>
      </c>
      <c r="G1708" t="s">
        <v>213</v>
      </c>
      <c r="H1708" t="s">
        <v>214</v>
      </c>
      <c r="I1708" t="s">
        <v>724</v>
      </c>
      <c r="J1708" t="s">
        <v>725</v>
      </c>
      <c r="K1708" t="s">
        <v>726</v>
      </c>
      <c r="L1708" t="s">
        <v>719</v>
      </c>
      <c r="M1708" t="s">
        <v>720</v>
      </c>
      <c r="N1708">
        <v>1</v>
      </c>
      <c r="O1708">
        <v>1</v>
      </c>
      <c r="P1708">
        <v>1</v>
      </c>
      <c r="Q1708">
        <v>1</v>
      </c>
      <c r="R1708">
        <v>1</v>
      </c>
      <c r="S1708">
        <v>1</v>
      </c>
      <c r="T1708">
        <v>0</v>
      </c>
      <c r="U1708">
        <v>0</v>
      </c>
      <c r="V1708">
        <v>0</v>
      </c>
      <c r="W1708" s="1">
        <v>200000</v>
      </c>
      <c r="X1708" s="1">
        <v>0</v>
      </c>
      <c r="Y1708" s="1">
        <v>0</v>
      </c>
      <c r="Z1708" s="1">
        <v>0</v>
      </c>
      <c r="AA1708" s="1">
        <v>0</v>
      </c>
      <c r="AB1708" s="1">
        <v>0</v>
      </c>
      <c r="AC1708" s="1">
        <v>0</v>
      </c>
      <c r="AD1708" s="1">
        <v>0</v>
      </c>
      <c r="AE1708" s="1">
        <v>200000</v>
      </c>
      <c r="AF1708" s="17">
        <v>46083</v>
      </c>
      <c r="AG1708" s="17">
        <v>46448</v>
      </c>
      <c r="AH1708" s="1">
        <v>200000</v>
      </c>
      <c r="AI1708" s="16">
        <f t="shared" si="104"/>
        <v>0.58630136986301373</v>
      </c>
      <c r="AJ1708" s="16">
        <f t="shared" si="106"/>
        <v>1</v>
      </c>
      <c r="AK1708" s="19">
        <v>4.4900000000000002E-2</v>
      </c>
      <c r="AL1708" s="16">
        <f t="shared" si="105"/>
        <v>0.58630136986301373</v>
      </c>
      <c r="AM1708" s="16">
        <f t="shared" si="107"/>
        <v>1</v>
      </c>
      <c r="AN1708" s="19">
        <v>4.4900000000000002E-2</v>
      </c>
      <c r="AO1708" t="s">
        <v>721</v>
      </c>
      <c r="AP1708" t="s">
        <v>722</v>
      </c>
      <c r="AQ1708" s="20">
        <v>46234</v>
      </c>
    </row>
    <row r="1709" spans="1:43" x14ac:dyDescent="0.3">
      <c r="A1709" t="s">
        <v>3823</v>
      </c>
      <c r="B1709" t="s">
        <v>3824</v>
      </c>
      <c r="C1709">
        <v>1</v>
      </c>
      <c r="D1709" t="s">
        <v>255</v>
      </c>
      <c r="E1709" t="s">
        <v>716</v>
      </c>
      <c r="F1709" t="s">
        <v>717</v>
      </c>
      <c r="G1709" t="s">
        <v>213</v>
      </c>
      <c r="H1709" t="s">
        <v>214</v>
      </c>
      <c r="I1709" t="s">
        <v>724</v>
      </c>
      <c r="J1709" t="s">
        <v>725</v>
      </c>
      <c r="K1709" t="s">
        <v>726</v>
      </c>
      <c r="L1709" t="s">
        <v>719</v>
      </c>
      <c r="M1709" t="s">
        <v>720</v>
      </c>
      <c r="N1709">
        <v>1</v>
      </c>
      <c r="O1709">
        <v>1</v>
      </c>
      <c r="P1709">
        <v>1</v>
      </c>
      <c r="Q1709">
        <v>1</v>
      </c>
      <c r="R1709">
        <v>1</v>
      </c>
      <c r="S1709">
        <v>1</v>
      </c>
      <c r="T1709">
        <v>0</v>
      </c>
      <c r="U1709">
        <v>0</v>
      </c>
      <c r="V1709">
        <v>0</v>
      </c>
      <c r="W1709" s="1">
        <v>200000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200000</v>
      </c>
      <c r="AF1709" s="17">
        <v>46083</v>
      </c>
      <c r="AG1709" s="17">
        <v>46448</v>
      </c>
      <c r="AH1709" s="1">
        <v>200000</v>
      </c>
      <c r="AI1709" s="16">
        <f t="shared" si="104"/>
        <v>0.58630136986301373</v>
      </c>
      <c r="AJ1709" s="16">
        <f t="shared" si="106"/>
        <v>1</v>
      </c>
      <c r="AK1709" s="19">
        <v>4.4900000000000002E-2</v>
      </c>
      <c r="AL1709" s="16">
        <f t="shared" si="105"/>
        <v>0.58630136986301373</v>
      </c>
      <c r="AM1709" s="16">
        <f t="shared" si="107"/>
        <v>1</v>
      </c>
      <c r="AN1709" s="19">
        <v>4.4900000000000002E-2</v>
      </c>
      <c r="AO1709" t="s">
        <v>721</v>
      </c>
      <c r="AP1709" t="s">
        <v>722</v>
      </c>
      <c r="AQ1709" s="20">
        <v>46234</v>
      </c>
    </row>
    <row r="1710" spans="1:43" x14ac:dyDescent="0.3">
      <c r="A1710" t="s">
        <v>3825</v>
      </c>
      <c r="B1710" t="s">
        <v>3826</v>
      </c>
      <c r="C1710">
        <v>1</v>
      </c>
      <c r="D1710" t="s">
        <v>255</v>
      </c>
      <c r="E1710" t="s">
        <v>716</v>
      </c>
      <c r="F1710" t="s">
        <v>717</v>
      </c>
      <c r="G1710" t="s">
        <v>213</v>
      </c>
      <c r="H1710" t="s">
        <v>214</v>
      </c>
      <c r="I1710" t="s">
        <v>724</v>
      </c>
      <c r="J1710" t="s">
        <v>725</v>
      </c>
      <c r="K1710" t="s">
        <v>726</v>
      </c>
      <c r="L1710" t="s">
        <v>719</v>
      </c>
      <c r="M1710" t="s">
        <v>720</v>
      </c>
      <c r="N1710">
        <v>1</v>
      </c>
      <c r="O1710">
        <v>1</v>
      </c>
      <c r="P1710">
        <v>1</v>
      </c>
      <c r="Q1710">
        <v>1</v>
      </c>
      <c r="R1710">
        <v>1</v>
      </c>
      <c r="S1710">
        <v>1</v>
      </c>
      <c r="T1710">
        <v>0</v>
      </c>
      <c r="U1710">
        <v>0</v>
      </c>
      <c r="V1710">
        <v>0</v>
      </c>
      <c r="W1710" s="1">
        <v>200000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200000</v>
      </c>
      <c r="AF1710" s="17">
        <v>46083</v>
      </c>
      <c r="AG1710" s="17">
        <v>46448</v>
      </c>
      <c r="AH1710" s="1">
        <v>200000</v>
      </c>
      <c r="AI1710" s="16">
        <f t="shared" si="104"/>
        <v>0.58630136986301373</v>
      </c>
      <c r="AJ1710" s="16">
        <f t="shared" si="106"/>
        <v>1</v>
      </c>
      <c r="AK1710" s="19">
        <v>4.4900000000000002E-2</v>
      </c>
      <c r="AL1710" s="16">
        <f t="shared" si="105"/>
        <v>0.58630136986301373</v>
      </c>
      <c r="AM1710" s="16">
        <f t="shared" si="107"/>
        <v>1</v>
      </c>
      <c r="AN1710" s="19">
        <v>4.4900000000000002E-2</v>
      </c>
      <c r="AO1710" t="s">
        <v>721</v>
      </c>
      <c r="AP1710" t="s">
        <v>722</v>
      </c>
      <c r="AQ1710" s="20">
        <v>46234</v>
      </c>
    </row>
    <row r="1711" spans="1:43" x14ac:dyDescent="0.3">
      <c r="A1711" t="s">
        <v>3827</v>
      </c>
      <c r="B1711" t="s">
        <v>3828</v>
      </c>
      <c r="C1711">
        <v>1</v>
      </c>
      <c r="D1711" t="s">
        <v>255</v>
      </c>
      <c r="E1711" t="s">
        <v>716</v>
      </c>
      <c r="F1711" t="s">
        <v>717</v>
      </c>
      <c r="G1711" t="s">
        <v>213</v>
      </c>
      <c r="H1711" t="s">
        <v>214</v>
      </c>
      <c r="I1711" t="s">
        <v>724</v>
      </c>
      <c r="J1711" t="s">
        <v>725</v>
      </c>
      <c r="K1711" t="s">
        <v>726</v>
      </c>
      <c r="L1711" t="s">
        <v>719</v>
      </c>
      <c r="M1711" t="s">
        <v>720</v>
      </c>
      <c r="N1711">
        <v>1</v>
      </c>
      <c r="O1711">
        <v>1</v>
      </c>
      <c r="P1711">
        <v>1</v>
      </c>
      <c r="Q1711">
        <v>1</v>
      </c>
      <c r="R1711">
        <v>1</v>
      </c>
      <c r="S1711">
        <v>1</v>
      </c>
      <c r="T1711">
        <v>0</v>
      </c>
      <c r="U1711">
        <v>0</v>
      </c>
      <c r="V1711">
        <v>0</v>
      </c>
      <c r="W1711" s="1">
        <v>200000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200000</v>
      </c>
      <c r="AF1711" s="17">
        <v>46083</v>
      </c>
      <c r="AG1711" s="17">
        <v>46448</v>
      </c>
      <c r="AH1711" s="1">
        <v>200000</v>
      </c>
      <c r="AI1711" s="16">
        <f t="shared" si="104"/>
        <v>0.58630136986301373</v>
      </c>
      <c r="AJ1711" s="16">
        <f t="shared" si="106"/>
        <v>1</v>
      </c>
      <c r="AK1711" s="19">
        <v>4.4900000000000002E-2</v>
      </c>
      <c r="AL1711" s="16">
        <f t="shared" si="105"/>
        <v>0.58630136986301373</v>
      </c>
      <c r="AM1711" s="16">
        <f t="shared" si="107"/>
        <v>1</v>
      </c>
      <c r="AN1711" s="19">
        <v>4.4900000000000002E-2</v>
      </c>
      <c r="AO1711" t="s">
        <v>721</v>
      </c>
      <c r="AP1711" t="s">
        <v>722</v>
      </c>
      <c r="AQ1711" s="20">
        <v>46234</v>
      </c>
    </row>
    <row r="1712" spans="1:43" x14ac:dyDescent="0.3">
      <c r="A1712" t="s">
        <v>3829</v>
      </c>
      <c r="B1712" t="s">
        <v>3830</v>
      </c>
      <c r="C1712">
        <v>1</v>
      </c>
      <c r="D1712" t="s">
        <v>255</v>
      </c>
      <c r="E1712" t="s">
        <v>716</v>
      </c>
      <c r="F1712" t="s">
        <v>717</v>
      </c>
      <c r="G1712" t="s">
        <v>213</v>
      </c>
      <c r="H1712" t="s">
        <v>214</v>
      </c>
      <c r="I1712" t="s">
        <v>724</v>
      </c>
      <c r="J1712" t="s">
        <v>725</v>
      </c>
      <c r="K1712" t="s">
        <v>726</v>
      </c>
      <c r="L1712" t="s">
        <v>719</v>
      </c>
      <c r="M1712" t="s">
        <v>720</v>
      </c>
      <c r="N1712">
        <v>1</v>
      </c>
      <c r="O1712">
        <v>1</v>
      </c>
      <c r="P1712">
        <v>1</v>
      </c>
      <c r="Q1712">
        <v>1</v>
      </c>
      <c r="R1712">
        <v>1</v>
      </c>
      <c r="S1712">
        <v>1</v>
      </c>
      <c r="T1712">
        <v>0</v>
      </c>
      <c r="U1712">
        <v>0</v>
      </c>
      <c r="V1712">
        <v>0</v>
      </c>
      <c r="W1712" s="1">
        <v>200000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200000</v>
      </c>
      <c r="AF1712" s="17">
        <v>46083</v>
      </c>
      <c r="AG1712" s="17">
        <v>46448</v>
      </c>
      <c r="AH1712" s="1">
        <v>200000</v>
      </c>
      <c r="AI1712" s="16">
        <f t="shared" si="104"/>
        <v>0.58630136986301373</v>
      </c>
      <c r="AJ1712" s="16">
        <f t="shared" si="106"/>
        <v>1</v>
      </c>
      <c r="AK1712" s="19">
        <v>4.4900000000000002E-2</v>
      </c>
      <c r="AL1712" s="16">
        <f t="shared" si="105"/>
        <v>0.58630136986301373</v>
      </c>
      <c r="AM1712" s="16">
        <f t="shared" si="107"/>
        <v>1</v>
      </c>
      <c r="AN1712" s="19">
        <v>4.4900000000000002E-2</v>
      </c>
      <c r="AO1712" t="s">
        <v>721</v>
      </c>
      <c r="AP1712" t="s">
        <v>722</v>
      </c>
      <c r="AQ1712" s="20">
        <v>46234</v>
      </c>
    </row>
    <row r="1713" spans="1:43" x14ac:dyDescent="0.3">
      <c r="A1713" t="s">
        <v>3831</v>
      </c>
      <c r="B1713" t="s">
        <v>3832</v>
      </c>
      <c r="C1713">
        <v>1</v>
      </c>
      <c r="D1713" t="s">
        <v>255</v>
      </c>
      <c r="E1713" t="s">
        <v>716</v>
      </c>
      <c r="F1713" t="s">
        <v>717</v>
      </c>
      <c r="G1713" t="s">
        <v>213</v>
      </c>
      <c r="H1713" t="s">
        <v>214</v>
      </c>
      <c r="I1713" t="s">
        <v>724</v>
      </c>
      <c r="J1713" t="s">
        <v>725</v>
      </c>
      <c r="K1713" t="s">
        <v>726</v>
      </c>
      <c r="L1713" t="s">
        <v>719</v>
      </c>
      <c r="M1713" t="s">
        <v>720</v>
      </c>
      <c r="N1713">
        <v>1</v>
      </c>
      <c r="O1713">
        <v>1</v>
      </c>
      <c r="P1713">
        <v>1</v>
      </c>
      <c r="Q1713">
        <v>1</v>
      </c>
      <c r="R1713">
        <v>1</v>
      </c>
      <c r="S1713">
        <v>1</v>
      </c>
      <c r="T1713">
        <v>0</v>
      </c>
      <c r="U1713">
        <v>0</v>
      </c>
      <c r="V1713">
        <v>0</v>
      </c>
      <c r="W1713" s="1">
        <v>100000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0</v>
      </c>
      <c r="AE1713" s="1">
        <v>100000</v>
      </c>
      <c r="AF1713" s="17">
        <v>46083</v>
      </c>
      <c r="AG1713" s="17">
        <v>46448</v>
      </c>
      <c r="AH1713" s="1">
        <v>100000</v>
      </c>
      <c r="AI1713" s="16">
        <f t="shared" si="104"/>
        <v>0.58630136986301373</v>
      </c>
      <c r="AJ1713" s="16">
        <f t="shared" si="106"/>
        <v>1</v>
      </c>
      <c r="AK1713" s="19">
        <v>4.4900000000000002E-2</v>
      </c>
      <c r="AL1713" s="16">
        <f t="shared" si="105"/>
        <v>0.58630136986301373</v>
      </c>
      <c r="AM1713" s="16">
        <f t="shared" si="107"/>
        <v>1</v>
      </c>
      <c r="AN1713" s="19">
        <v>4.4900000000000002E-2</v>
      </c>
      <c r="AO1713" t="s">
        <v>721</v>
      </c>
      <c r="AP1713" t="s">
        <v>722</v>
      </c>
      <c r="AQ1713" s="20">
        <v>46234</v>
      </c>
    </row>
    <row r="1714" spans="1:43" x14ac:dyDescent="0.3">
      <c r="A1714" t="s">
        <v>3833</v>
      </c>
      <c r="B1714" t="s">
        <v>3834</v>
      </c>
      <c r="C1714">
        <v>1</v>
      </c>
      <c r="D1714" t="s">
        <v>255</v>
      </c>
      <c r="E1714" t="s">
        <v>716</v>
      </c>
      <c r="F1714" t="s">
        <v>717</v>
      </c>
      <c r="G1714" t="s">
        <v>213</v>
      </c>
      <c r="H1714" t="s">
        <v>214</v>
      </c>
      <c r="I1714" t="s">
        <v>724</v>
      </c>
      <c r="J1714" t="s">
        <v>725</v>
      </c>
      <c r="K1714" t="s">
        <v>726</v>
      </c>
      <c r="L1714" t="s">
        <v>719</v>
      </c>
      <c r="M1714" t="s">
        <v>720</v>
      </c>
      <c r="N1714">
        <v>1</v>
      </c>
      <c r="O1714">
        <v>1</v>
      </c>
      <c r="P1714">
        <v>1</v>
      </c>
      <c r="Q1714">
        <v>1</v>
      </c>
      <c r="R1714">
        <v>1</v>
      </c>
      <c r="S1714">
        <v>1</v>
      </c>
      <c r="T1714">
        <v>0</v>
      </c>
      <c r="U1714">
        <v>0</v>
      </c>
      <c r="V1714">
        <v>0</v>
      </c>
      <c r="W1714" s="1">
        <v>9000000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9000000</v>
      </c>
      <c r="AF1714" s="17">
        <v>46083</v>
      </c>
      <c r="AG1714" s="17">
        <v>46448</v>
      </c>
      <c r="AH1714" s="1">
        <v>9000000</v>
      </c>
      <c r="AI1714" s="16">
        <f t="shared" si="104"/>
        <v>0.58630136986301373</v>
      </c>
      <c r="AJ1714" s="16">
        <f t="shared" si="106"/>
        <v>1</v>
      </c>
      <c r="AK1714" s="19">
        <v>4.4900000000000002E-2</v>
      </c>
      <c r="AL1714" s="16">
        <f t="shared" si="105"/>
        <v>0.58630136986301373</v>
      </c>
      <c r="AM1714" s="16">
        <f t="shared" si="107"/>
        <v>1</v>
      </c>
      <c r="AN1714" s="19">
        <v>4.4900000000000002E-2</v>
      </c>
      <c r="AO1714" t="s">
        <v>721</v>
      </c>
      <c r="AP1714" t="s">
        <v>722</v>
      </c>
      <c r="AQ1714" s="20">
        <v>46234</v>
      </c>
    </row>
    <row r="1715" spans="1:43" x14ac:dyDescent="0.3">
      <c r="A1715" t="s">
        <v>3835</v>
      </c>
      <c r="B1715" t="s">
        <v>3836</v>
      </c>
      <c r="C1715">
        <v>1</v>
      </c>
      <c r="D1715" t="s">
        <v>255</v>
      </c>
      <c r="E1715" t="s">
        <v>716</v>
      </c>
      <c r="F1715" t="s">
        <v>717</v>
      </c>
      <c r="G1715" t="s">
        <v>203</v>
      </c>
      <c r="H1715" t="s">
        <v>218</v>
      </c>
      <c r="I1715" t="s">
        <v>210</v>
      </c>
      <c r="J1715" t="s">
        <v>718</v>
      </c>
      <c r="K1715" t="s">
        <v>755</v>
      </c>
      <c r="L1715" t="s">
        <v>719</v>
      </c>
      <c r="M1715" t="s">
        <v>720</v>
      </c>
      <c r="N1715">
        <v>1</v>
      </c>
      <c r="O1715">
        <v>1</v>
      </c>
      <c r="P1715">
        <v>1</v>
      </c>
      <c r="Q1715">
        <v>0</v>
      </c>
      <c r="R1715">
        <v>0</v>
      </c>
      <c r="S1715">
        <v>1</v>
      </c>
      <c r="T1715">
        <v>1</v>
      </c>
      <c r="U1715">
        <v>1</v>
      </c>
      <c r="V1715">
        <v>0</v>
      </c>
      <c r="W1715" s="1">
        <v>200000000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200000000</v>
      </c>
      <c r="AF1715" s="17">
        <v>46083</v>
      </c>
      <c r="AG1715" s="17">
        <v>49736</v>
      </c>
      <c r="AH1715" s="1">
        <v>200000000</v>
      </c>
      <c r="AI1715" s="16">
        <f t="shared" si="104"/>
        <v>9.5945205479452049</v>
      </c>
      <c r="AJ1715" s="16">
        <f t="shared" si="106"/>
        <v>10.008219178082191</v>
      </c>
      <c r="AK1715" s="19">
        <v>8.8800000000000004E-2</v>
      </c>
      <c r="AL1715" s="16">
        <f t="shared" si="105"/>
        <v>9.5945205479452049</v>
      </c>
      <c r="AM1715" s="16">
        <f t="shared" si="107"/>
        <v>10.008219178082191</v>
      </c>
      <c r="AN1715" s="19">
        <v>8.8800000000000004E-2</v>
      </c>
      <c r="AO1715" t="s">
        <v>721</v>
      </c>
      <c r="AP1715" t="s">
        <v>722</v>
      </c>
      <c r="AQ1715" s="20">
        <v>46234</v>
      </c>
    </row>
    <row r="1716" spans="1:43" x14ac:dyDescent="0.3">
      <c r="A1716" t="s">
        <v>3837</v>
      </c>
      <c r="B1716" t="s">
        <v>3838</v>
      </c>
      <c r="C1716">
        <v>1</v>
      </c>
      <c r="D1716" t="s">
        <v>255</v>
      </c>
      <c r="E1716" t="s">
        <v>716</v>
      </c>
      <c r="F1716" t="s">
        <v>717</v>
      </c>
      <c r="G1716" t="s">
        <v>228</v>
      </c>
      <c r="H1716" t="s">
        <v>218</v>
      </c>
      <c r="I1716" t="s">
        <v>35</v>
      </c>
      <c r="J1716" t="s">
        <v>718</v>
      </c>
      <c r="K1716" t="s">
        <v>228</v>
      </c>
      <c r="L1716" t="s">
        <v>719</v>
      </c>
      <c r="M1716" t="s">
        <v>720</v>
      </c>
      <c r="N1716">
        <v>1</v>
      </c>
      <c r="O1716">
        <v>1</v>
      </c>
      <c r="P1716">
        <v>1</v>
      </c>
      <c r="Q1716">
        <v>0</v>
      </c>
      <c r="R1716">
        <v>1</v>
      </c>
      <c r="S1716">
        <v>1</v>
      </c>
      <c r="T1716">
        <v>1</v>
      </c>
      <c r="U1716">
        <v>0</v>
      </c>
      <c r="V1716">
        <v>0</v>
      </c>
      <c r="W1716" s="1">
        <v>215000000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215000000</v>
      </c>
      <c r="AF1716" s="17">
        <v>46083</v>
      </c>
      <c r="AG1716" s="17">
        <v>46448</v>
      </c>
      <c r="AH1716" s="1">
        <v>215000000</v>
      </c>
      <c r="AI1716" s="16">
        <f t="shared" si="104"/>
        <v>0.58630136986301373</v>
      </c>
      <c r="AJ1716" s="16">
        <f t="shared" si="106"/>
        <v>1</v>
      </c>
      <c r="AK1716" s="19">
        <v>4.4900000000000002E-2</v>
      </c>
      <c r="AL1716" s="16">
        <f t="shared" si="105"/>
        <v>0.58630136986301373</v>
      </c>
      <c r="AM1716" s="16">
        <f t="shared" si="107"/>
        <v>1</v>
      </c>
      <c r="AN1716" s="19">
        <v>4.4900000000000002E-2</v>
      </c>
      <c r="AO1716" t="s">
        <v>721</v>
      </c>
      <c r="AP1716" t="s">
        <v>722</v>
      </c>
      <c r="AQ1716" s="20">
        <v>46234</v>
      </c>
    </row>
    <row r="1717" spans="1:43" x14ac:dyDescent="0.3">
      <c r="A1717" t="s">
        <v>3839</v>
      </c>
      <c r="B1717" t="s">
        <v>3840</v>
      </c>
      <c r="C1717">
        <v>1</v>
      </c>
      <c r="D1717" t="s">
        <v>255</v>
      </c>
      <c r="E1717" t="s">
        <v>716</v>
      </c>
      <c r="F1717" t="s">
        <v>717</v>
      </c>
      <c r="G1717" t="s">
        <v>225</v>
      </c>
      <c r="H1717" t="s">
        <v>218</v>
      </c>
      <c r="I1717" t="s">
        <v>35</v>
      </c>
      <c r="J1717" t="s">
        <v>718</v>
      </c>
      <c r="K1717" t="s">
        <v>386</v>
      </c>
      <c r="L1717" t="s">
        <v>719</v>
      </c>
      <c r="M1717" t="s">
        <v>720</v>
      </c>
      <c r="N1717">
        <v>1</v>
      </c>
      <c r="O1717">
        <v>1</v>
      </c>
      <c r="P1717">
        <v>1</v>
      </c>
      <c r="Q1717">
        <v>0</v>
      </c>
      <c r="R1717">
        <v>1</v>
      </c>
      <c r="S1717">
        <v>1</v>
      </c>
      <c r="T1717">
        <v>1</v>
      </c>
      <c r="U1717">
        <v>0</v>
      </c>
      <c r="V1717">
        <v>0</v>
      </c>
      <c r="W1717" s="1">
        <v>15277383.48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15277383.48</v>
      </c>
      <c r="AF1717" s="17">
        <v>46071</v>
      </c>
      <c r="AG1717" s="17">
        <v>47167</v>
      </c>
      <c r="AH1717" s="1">
        <v>15277383.48</v>
      </c>
      <c r="AI1717" s="16">
        <f t="shared" si="104"/>
        <v>2.5561643835616437</v>
      </c>
      <c r="AJ1717" s="16">
        <f t="shared" si="106"/>
        <v>3.0027397260273974</v>
      </c>
      <c r="AK1717" s="19">
        <v>8.1199999999999994E-2</v>
      </c>
      <c r="AL1717" s="16">
        <f t="shared" si="105"/>
        <v>2.5561643835616437</v>
      </c>
      <c r="AM1717" s="16">
        <f t="shared" si="107"/>
        <v>3.0027397260273974</v>
      </c>
      <c r="AN1717" s="19">
        <v>8.1199999999999994E-2</v>
      </c>
      <c r="AO1717" t="s">
        <v>721</v>
      </c>
      <c r="AP1717" t="s">
        <v>722</v>
      </c>
      <c r="AQ1717" s="20">
        <v>46234</v>
      </c>
    </row>
    <row r="1718" spans="1:43" x14ac:dyDescent="0.3">
      <c r="A1718" t="s">
        <v>3841</v>
      </c>
      <c r="B1718" t="s">
        <v>3842</v>
      </c>
      <c r="C1718">
        <v>1</v>
      </c>
      <c r="D1718" t="s">
        <v>255</v>
      </c>
      <c r="E1718" t="s">
        <v>716</v>
      </c>
      <c r="F1718" t="s">
        <v>717</v>
      </c>
      <c r="G1718" t="s">
        <v>225</v>
      </c>
      <c r="H1718" t="s">
        <v>218</v>
      </c>
      <c r="I1718" t="s">
        <v>35</v>
      </c>
      <c r="J1718" t="s">
        <v>718</v>
      </c>
      <c r="K1718" t="s">
        <v>386</v>
      </c>
      <c r="L1718" t="s">
        <v>719</v>
      </c>
      <c r="M1718" t="s">
        <v>720</v>
      </c>
      <c r="N1718">
        <v>1</v>
      </c>
      <c r="O1718">
        <v>1</v>
      </c>
      <c r="P1718">
        <v>1</v>
      </c>
      <c r="Q1718">
        <v>0</v>
      </c>
      <c r="R1718">
        <v>1</v>
      </c>
      <c r="S1718">
        <v>1</v>
      </c>
      <c r="T1718">
        <v>1</v>
      </c>
      <c r="U1718">
        <v>0</v>
      </c>
      <c r="V1718">
        <v>0</v>
      </c>
      <c r="W1718" s="1">
        <v>13500000</v>
      </c>
      <c r="X1718" s="1">
        <v>0</v>
      </c>
      <c r="Y1718" s="1">
        <v>0</v>
      </c>
      <c r="Z1718" s="1">
        <v>0</v>
      </c>
      <c r="AA1718" s="1">
        <v>0</v>
      </c>
      <c r="AB1718" s="1">
        <v>0</v>
      </c>
      <c r="AC1718" s="1">
        <v>0</v>
      </c>
      <c r="AD1718" s="1">
        <v>0</v>
      </c>
      <c r="AE1718" s="1">
        <v>13500000</v>
      </c>
      <c r="AF1718" s="17">
        <v>46071</v>
      </c>
      <c r="AG1718" s="17">
        <v>47167</v>
      </c>
      <c r="AH1718" s="1">
        <v>13500000</v>
      </c>
      <c r="AI1718" s="16">
        <f t="shared" si="104"/>
        <v>2.5561643835616437</v>
      </c>
      <c r="AJ1718" s="16">
        <f t="shared" si="106"/>
        <v>3.0027397260273974</v>
      </c>
      <c r="AK1718" s="19">
        <v>8.1199999999999994E-2</v>
      </c>
      <c r="AL1718" s="16">
        <f t="shared" si="105"/>
        <v>2.5561643835616437</v>
      </c>
      <c r="AM1718" s="16">
        <f t="shared" si="107"/>
        <v>3.0027397260273974</v>
      </c>
      <c r="AN1718" s="19">
        <v>8.1199999999999994E-2</v>
      </c>
      <c r="AO1718" t="s">
        <v>721</v>
      </c>
      <c r="AP1718" t="s">
        <v>722</v>
      </c>
      <c r="AQ1718" s="20">
        <v>46234</v>
      </c>
    </row>
    <row r="1719" spans="1:43" x14ac:dyDescent="0.3">
      <c r="A1719" t="s">
        <v>3843</v>
      </c>
      <c r="B1719" t="s">
        <v>3844</v>
      </c>
      <c r="C1719">
        <v>1</v>
      </c>
      <c r="D1719" t="s">
        <v>255</v>
      </c>
      <c r="E1719" t="s">
        <v>716</v>
      </c>
      <c r="F1719" t="s">
        <v>717</v>
      </c>
      <c r="G1719" t="s">
        <v>225</v>
      </c>
      <c r="H1719" t="s">
        <v>218</v>
      </c>
      <c r="I1719" t="s">
        <v>35</v>
      </c>
      <c r="J1719" t="s">
        <v>718</v>
      </c>
      <c r="K1719" t="s">
        <v>386</v>
      </c>
      <c r="L1719" t="s">
        <v>719</v>
      </c>
      <c r="M1719" t="s">
        <v>720</v>
      </c>
      <c r="N1719">
        <v>1</v>
      </c>
      <c r="O1719">
        <v>1</v>
      </c>
      <c r="P1719">
        <v>1</v>
      </c>
      <c r="Q1719">
        <v>0</v>
      </c>
      <c r="R1719">
        <v>1</v>
      </c>
      <c r="S1719">
        <v>1</v>
      </c>
      <c r="T1719">
        <v>1</v>
      </c>
      <c r="U1719">
        <v>0</v>
      </c>
      <c r="V1719">
        <v>0</v>
      </c>
      <c r="W1719" s="1">
        <v>11500000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11500000</v>
      </c>
      <c r="AF1719" s="17">
        <v>46071</v>
      </c>
      <c r="AG1719" s="17">
        <v>47167</v>
      </c>
      <c r="AH1719" s="1">
        <v>11500000</v>
      </c>
      <c r="AI1719" s="16">
        <f t="shared" si="104"/>
        <v>2.5561643835616437</v>
      </c>
      <c r="AJ1719" s="16">
        <f t="shared" si="106"/>
        <v>3.0027397260273974</v>
      </c>
      <c r="AK1719" s="19">
        <v>8.1199999999999994E-2</v>
      </c>
      <c r="AL1719" s="16">
        <f t="shared" si="105"/>
        <v>2.5561643835616437</v>
      </c>
      <c r="AM1719" s="16">
        <f t="shared" si="107"/>
        <v>3.0027397260273974</v>
      </c>
      <c r="AN1719" s="19">
        <v>8.1199999999999994E-2</v>
      </c>
      <c r="AO1719" t="s">
        <v>721</v>
      </c>
      <c r="AP1719" t="s">
        <v>722</v>
      </c>
      <c r="AQ1719" s="20">
        <v>46234</v>
      </c>
    </row>
    <row r="1720" spans="1:43" x14ac:dyDescent="0.3">
      <c r="A1720" t="s">
        <v>3845</v>
      </c>
      <c r="B1720" t="s">
        <v>3846</v>
      </c>
      <c r="C1720">
        <v>1</v>
      </c>
      <c r="D1720" t="s">
        <v>255</v>
      </c>
      <c r="E1720" t="s">
        <v>716</v>
      </c>
      <c r="F1720" t="s">
        <v>717</v>
      </c>
      <c r="G1720" t="s">
        <v>225</v>
      </c>
      <c r="H1720" t="s">
        <v>218</v>
      </c>
      <c r="I1720" t="s">
        <v>35</v>
      </c>
      <c r="J1720" t="s">
        <v>718</v>
      </c>
      <c r="K1720" t="s">
        <v>386</v>
      </c>
      <c r="L1720" t="s">
        <v>719</v>
      </c>
      <c r="M1720" t="s">
        <v>720</v>
      </c>
      <c r="N1720">
        <v>1</v>
      </c>
      <c r="O1720">
        <v>1</v>
      </c>
      <c r="P1720">
        <v>1</v>
      </c>
      <c r="Q1720">
        <v>0</v>
      </c>
      <c r="R1720">
        <v>1</v>
      </c>
      <c r="S1720">
        <v>1</v>
      </c>
      <c r="T1720">
        <v>1</v>
      </c>
      <c r="U1720">
        <v>0</v>
      </c>
      <c r="V1720">
        <v>0</v>
      </c>
      <c r="W1720" s="1">
        <v>9000000</v>
      </c>
      <c r="X1720" s="1">
        <v>0</v>
      </c>
      <c r="Y1720" s="1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0</v>
      </c>
      <c r="AE1720" s="1">
        <v>9000000</v>
      </c>
      <c r="AF1720" s="17">
        <v>46071</v>
      </c>
      <c r="AG1720" s="17">
        <v>47167</v>
      </c>
      <c r="AH1720" s="1">
        <v>9000000</v>
      </c>
      <c r="AI1720" s="16">
        <f t="shared" si="104"/>
        <v>2.5561643835616437</v>
      </c>
      <c r="AJ1720" s="16">
        <f t="shared" si="106"/>
        <v>3.0027397260273974</v>
      </c>
      <c r="AK1720" s="19">
        <v>8.1199999999999994E-2</v>
      </c>
      <c r="AL1720" s="16">
        <f t="shared" si="105"/>
        <v>2.5561643835616437</v>
      </c>
      <c r="AM1720" s="16">
        <f t="shared" si="107"/>
        <v>3.0027397260273974</v>
      </c>
      <c r="AN1720" s="19">
        <v>8.1199999999999994E-2</v>
      </c>
      <c r="AO1720" t="s">
        <v>721</v>
      </c>
      <c r="AP1720" t="s">
        <v>722</v>
      </c>
      <c r="AQ1720" s="20">
        <v>46234</v>
      </c>
    </row>
    <row r="1721" spans="1:43" x14ac:dyDescent="0.3">
      <c r="A1721" t="s">
        <v>3847</v>
      </c>
      <c r="B1721" t="s">
        <v>3848</v>
      </c>
      <c r="C1721">
        <v>1</v>
      </c>
      <c r="D1721" t="s">
        <v>255</v>
      </c>
      <c r="E1721" t="s">
        <v>716</v>
      </c>
      <c r="F1721" t="s">
        <v>717</v>
      </c>
      <c r="G1721" t="s">
        <v>213</v>
      </c>
      <c r="H1721" t="s">
        <v>214</v>
      </c>
      <c r="I1721" t="s">
        <v>724</v>
      </c>
      <c r="J1721" t="s">
        <v>725</v>
      </c>
      <c r="K1721" t="s">
        <v>726</v>
      </c>
      <c r="L1721" t="s">
        <v>719</v>
      </c>
      <c r="M1721" t="s">
        <v>720</v>
      </c>
      <c r="N1721">
        <v>1</v>
      </c>
      <c r="O1721">
        <v>1</v>
      </c>
      <c r="P1721">
        <v>1</v>
      </c>
      <c r="Q1721">
        <v>1</v>
      </c>
      <c r="R1721">
        <v>1</v>
      </c>
      <c r="S1721">
        <v>1</v>
      </c>
      <c r="T1721">
        <v>0</v>
      </c>
      <c r="U1721">
        <v>0</v>
      </c>
      <c r="V1721">
        <v>0</v>
      </c>
      <c r="W1721" s="1">
        <v>20000000</v>
      </c>
      <c r="X1721" s="1">
        <v>0</v>
      </c>
      <c r="Y1721" s="1">
        <v>0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20000000</v>
      </c>
      <c r="AF1721" s="17">
        <v>46071</v>
      </c>
      <c r="AG1721" s="17">
        <v>46436</v>
      </c>
      <c r="AH1721" s="1">
        <v>20000000</v>
      </c>
      <c r="AI1721" s="16">
        <f t="shared" si="104"/>
        <v>0.55342465753424652</v>
      </c>
      <c r="AJ1721" s="16">
        <f t="shared" si="106"/>
        <v>1</v>
      </c>
      <c r="AK1721" s="19">
        <v>4.4900000000000002E-2</v>
      </c>
      <c r="AL1721" s="16">
        <f t="shared" si="105"/>
        <v>0.55342465753424652</v>
      </c>
      <c r="AM1721" s="16">
        <f t="shared" si="107"/>
        <v>1</v>
      </c>
      <c r="AN1721" s="19">
        <v>4.4900000000000002E-2</v>
      </c>
      <c r="AO1721" t="s">
        <v>721</v>
      </c>
      <c r="AP1721" t="s">
        <v>722</v>
      </c>
      <c r="AQ1721" s="20">
        <v>46234</v>
      </c>
    </row>
    <row r="1722" spans="1:43" x14ac:dyDescent="0.3">
      <c r="A1722" t="s">
        <v>3849</v>
      </c>
      <c r="B1722" t="s">
        <v>3850</v>
      </c>
      <c r="C1722">
        <v>1</v>
      </c>
      <c r="D1722" t="s">
        <v>255</v>
      </c>
      <c r="E1722" t="s">
        <v>716</v>
      </c>
      <c r="F1722" t="s">
        <v>717</v>
      </c>
      <c r="G1722" t="s">
        <v>213</v>
      </c>
      <c r="H1722" t="s">
        <v>214</v>
      </c>
      <c r="I1722" t="s">
        <v>724</v>
      </c>
      <c r="J1722" t="s">
        <v>725</v>
      </c>
      <c r="K1722" t="s">
        <v>726</v>
      </c>
      <c r="L1722" t="s">
        <v>719</v>
      </c>
      <c r="M1722" t="s">
        <v>720</v>
      </c>
      <c r="N1722">
        <v>1</v>
      </c>
      <c r="O1722">
        <v>1</v>
      </c>
      <c r="P1722">
        <v>1</v>
      </c>
      <c r="Q1722">
        <v>1</v>
      </c>
      <c r="R1722">
        <v>1</v>
      </c>
      <c r="S1722">
        <v>1</v>
      </c>
      <c r="T1722">
        <v>0</v>
      </c>
      <c r="U1722">
        <v>0</v>
      </c>
      <c r="V1722">
        <v>0</v>
      </c>
      <c r="W1722" s="1">
        <v>1000000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1000000</v>
      </c>
      <c r="AF1722" s="17">
        <v>46071</v>
      </c>
      <c r="AG1722" s="17">
        <v>46436</v>
      </c>
      <c r="AH1722" s="1">
        <v>1000000</v>
      </c>
      <c r="AI1722" s="16">
        <f t="shared" si="104"/>
        <v>0.55342465753424652</v>
      </c>
      <c r="AJ1722" s="16">
        <f t="shared" si="106"/>
        <v>1</v>
      </c>
      <c r="AK1722" s="19">
        <v>4.4900000000000002E-2</v>
      </c>
      <c r="AL1722" s="16">
        <f t="shared" si="105"/>
        <v>0.55342465753424652</v>
      </c>
      <c r="AM1722" s="16">
        <f t="shared" si="107"/>
        <v>1</v>
      </c>
      <c r="AN1722" s="19">
        <v>4.4900000000000002E-2</v>
      </c>
      <c r="AO1722" t="s">
        <v>721</v>
      </c>
      <c r="AP1722" t="s">
        <v>722</v>
      </c>
      <c r="AQ1722" s="20">
        <v>46234</v>
      </c>
    </row>
    <row r="1723" spans="1:43" x14ac:dyDescent="0.3">
      <c r="A1723" t="s">
        <v>3851</v>
      </c>
      <c r="B1723" t="s">
        <v>3852</v>
      </c>
      <c r="C1723">
        <v>1</v>
      </c>
      <c r="D1723" t="s">
        <v>255</v>
      </c>
      <c r="E1723" t="s">
        <v>716</v>
      </c>
      <c r="F1723" t="s">
        <v>717</v>
      </c>
      <c r="G1723" t="s">
        <v>213</v>
      </c>
      <c r="H1723" t="s">
        <v>214</v>
      </c>
      <c r="I1723" t="s">
        <v>724</v>
      </c>
      <c r="J1723" t="s">
        <v>725</v>
      </c>
      <c r="K1723" t="s">
        <v>726</v>
      </c>
      <c r="L1723" t="s">
        <v>719</v>
      </c>
      <c r="M1723" t="s">
        <v>720</v>
      </c>
      <c r="N1723">
        <v>1</v>
      </c>
      <c r="O1723">
        <v>1</v>
      </c>
      <c r="P1723">
        <v>1</v>
      </c>
      <c r="Q1723">
        <v>1</v>
      </c>
      <c r="R1723">
        <v>1</v>
      </c>
      <c r="S1723">
        <v>1</v>
      </c>
      <c r="T1723">
        <v>0</v>
      </c>
      <c r="U1723">
        <v>0</v>
      </c>
      <c r="V1723">
        <v>0</v>
      </c>
      <c r="W1723" s="1">
        <v>2000000</v>
      </c>
      <c r="X1723" s="1">
        <v>0</v>
      </c>
      <c r="Y1723" s="1">
        <v>0</v>
      </c>
      <c r="Z1723" s="1">
        <v>0</v>
      </c>
      <c r="AA1723" s="1">
        <v>0</v>
      </c>
      <c r="AB1723" s="1">
        <v>0</v>
      </c>
      <c r="AC1723" s="1">
        <v>0</v>
      </c>
      <c r="AD1723" s="1">
        <v>0</v>
      </c>
      <c r="AE1723" s="1">
        <v>2000000</v>
      </c>
      <c r="AF1723" s="17">
        <v>46071</v>
      </c>
      <c r="AG1723" s="17">
        <v>47167</v>
      </c>
      <c r="AH1723" s="1">
        <v>2000000</v>
      </c>
      <c r="AI1723" s="16">
        <f t="shared" si="104"/>
        <v>2.5561643835616437</v>
      </c>
      <c r="AJ1723" s="16">
        <f t="shared" si="106"/>
        <v>3.0027397260273974</v>
      </c>
      <c r="AK1723" s="19">
        <v>8.1199999999999994E-2</v>
      </c>
      <c r="AL1723" s="16">
        <f t="shared" si="105"/>
        <v>2.5561643835616437</v>
      </c>
      <c r="AM1723" s="16">
        <f t="shared" si="107"/>
        <v>3.0027397260273974</v>
      </c>
      <c r="AN1723" s="19">
        <v>8.1199999999999994E-2</v>
      </c>
      <c r="AO1723" t="s">
        <v>721</v>
      </c>
      <c r="AP1723" t="s">
        <v>722</v>
      </c>
      <c r="AQ1723" s="20">
        <v>46234</v>
      </c>
    </row>
    <row r="1724" spans="1:43" x14ac:dyDescent="0.3">
      <c r="A1724" t="s">
        <v>3853</v>
      </c>
      <c r="B1724" t="s">
        <v>3854</v>
      </c>
      <c r="C1724">
        <v>1</v>
      </c>
      <c r="D1724" t="s">
        <v>255</v>
      </c>
      <c r="E1724" t="s">
        <v>716</v>
      </c>
      <c r="F1724" t="s">
        <v>717</v>
      </c>
      <c r="G1724" t="s">
        <v>213</v>
      </c>
      <c r="H1724" t="s">
        <v>214</v>
      </c>
      <c r="I1724" t="s">
        <v>724</v>
      </c>
      <c r="J1724" t="s">
        <v>725</v>
      </c>
      <c r="K1724" t="s">
        <v>726</v>
      </c>
      <c r="L1724" t="s">
        <v>719</v>
      </c>
      <c r="M1724" t="s">
        <v>720</v>
      </c>
      <c r="N1724">
        <v>1</v>
      </c>
      <c r="O1724">
        <v>1</v>
      </c>
      <c r="P1724">
        <v>1</v>
      </c>
      <c r="Q1724">
        <v>1</v>
      </c>
      <c r="R1724">
        <v>1</v>
      </c>
      <c r="S1724">
        <v>1</v>
      </c>
      <c r="T1724">
        <v>0</v>
      </c>
      <c r="U1724">
        <v>0</v>
      </c>
      <c r="V1724">
        <v>0</v>
      </c>
      <c r="W1724" s="1">
        <v>1000000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1000000</v>
      </c>
      <c r="AF1724" s="17">
        <v>46080</v>
      </c>
      <c r="AG1724" s="17">
        <v>47176</v>
      </c>
      <c r="AH1724" s="1">
        <v>1000000</v>
      </c>
      <c r="AI1724" s="16">
        <f t="shared" si="104"/>
        <v>2.580821917808219</v>
      </c>
      <c r="AJ1724" s="16">
        <f t="shared" si="106"/>
        <v>3.0027397260273974</v>
      </c>
      <c r="AK1724" s="19">
        <v>8.1199999999999994E-2</v>
      </c>
      <c r="AL1724" s="16">
        <f t="shared" si="105"/>
        <v>2.580821917808219</v>
      </c>
      <c r="AM1724" s="16">
        <f t="shared" si="107"/>
        <v>3.0027397260273974</v>
      </c>
      <c r="AN1724" s="19">
        <v>8.1199999999999994E-2</v>
      </c>
      <c r="AO1724" t="s">
        <v>721</v>
      </c>
      <c r="AP1724" t="s">
        <v>722</v>
      </c>
      <c r="AQ1724" s="20">
        <v>46234</v>
      </c>
    </row>
    <row r="1725" spans="1:43" x14ac:dyDescent="0.3">
      <c r="A1725" t="s">
        <v>3855</v>
      </c>
      <c r="B1725" t="s">
        <v>3856</v>
      </c>
      <c r="C1725">
        <v>1</v>
      </c>
      <c r="D1725" t="s">
        <v>255</v>
      </c>
      <c r="E1725" t="s">
        <v>716</v>
      </c>
      <c r="F1725" t="s">
        <v>717</v>
      </c>
      <c r="G1725" t="s">
        <v>213</v>
      </c>
      <c r="H1725" t="s">
        <v>214</v>
      </c>
      <c r="I1725" t="s">
        <v>724</v>
      </c>
      <c r="J1725" t="s">
        <v>725</v>
      </c>
      <c r="K1725" t="s">
        <v>726</v>
      </c>
      <c r="L1725" t="s">
        <v>719</v>
      </c>
      <c r="M1725" t="s">
        <v>720</v>
      </c>
      <c r="N1725">
        <v>1</v>
      </c>
      <c r="O1725">
        <v>1</v>
      </c>
      <c r="P1725">
        <v>1</v>
      </c>
      <c r="Q1725">
        <v>1</v>
      </c>
      <c r="R1725">
        <v>1</v>
      </c>
      <c r="S1725">
        <v>1</v>
      </c>
      <c r="T1725">
        <v>0</v>
      </c>
      <c r="U1725">
        <v>0</v>
      </c>
      <c r="V1725">
        <v>0</v>
      </c>
      <c r="W1725" s="1">
        <v>200000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200000</v>
      </c>
      <c r="AF1725" s="17">
        <v>46080</v>
      </c>
      <c r="AG1725" s="17">
        <v>47176</v>
      </c>
      <c r="AH1725" s="1">
        <v>200000</v>
      </c>
      <c r="AI1725" s="16">
        <f t="shared" si="104"/>
        <v>2.580821917808219</v>
      </c>
      <c r="AJ1725" s="16">
        <f t="shared" si="106"/>
        <v>3.0027397260273974</v>
      </c>
      <c r="AK1725" s="19">
        <v>8.1199999999999994E-2</v>
      </c>
      <c r="AL1725" s="16">
        <f t="shared" si="105"/>
        <v>2.580821917808219</v>
      </c>
      <c r="AM1725" s="16">
        <f t="shared" si="107"/>
        <v>3.0027397260273974</v>
      </c>
      <c r="AN1725" s="19">
        <v>8.1199999999999994E-2</v>
      </c>
      <c r="AO1725" t="s">
        <v>721</v>
      </c>
      <c r="AP1725" t="s">
        <v>722</v>
      </c>
      <c r="AQ1725" s="20">
        <v>46234</v>
      </c>
    </row>
    <row r="1726" spans="1:43" x14ac:dyDescent="0.3">
      <c r="A1726" t="s">
        <v>3857</v>
      </c>
      <c r="B1726" t="s">
        <v>3858</v>
      </c>
      <c r="C1726">
        <v>1</v>
      </c>
      <c r="D1726" t="s">
        <v>255</v>
      </c>
      <c r="E1726" t="s">
        <v>716</v>
      </c>
      <c r="F1726" t="s">
        <v>717</v>
      </c>
      <c r="G1726" t="s">
        <v>213</v>
      </c>
      <c r="H1726" t="s">
        <v>214</v>
      </c>
      <c r="I1726" t="s">
        <v>724</v>
      </c>
      <c r="J1726" t="s">
        <v>725</v>
      </c>
      <c r="K1726" t="s">
        <v>726</v>
      </c>
      <c r="L1726" t="s">
        <v>719</v>
      </c>
      <c r="M1726" t="s">
        <v>720</v>
      </c>
      <c r="N1726">
        <v>1</v>
      </c>
      <c r="O1726">
        <v>1</v>
      </c>
      <c r="P1726">
        <v>1</v>
      </c>
      <c r="Q1726">
        <v>1</v>
      </c>
      <c r="R1726">
        <v>1</v>
      </c>
      <c r="S1726">
        <v>1</v>
      </c>
      <c r="T1726">
        <v>0</v>
      </c>
      <c r="U1726">
        <v>0</v>
      </c>
      <c r="V1726">
        <v>0</v>
      </c>
      <c r="W1726" s="1">
        <v>6171500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0</v>
      </c>
      <c r="AE1726" s="1">
        <v>6171500</v>
      </c>
      <c r="AF1726" s="17">
        <v>46080</v>
      </c>
      <c r="AG1726" s="17">
        <v>47176</v>
      </c>
      <c r="AH1726" s="1">
        <v>6171500</v>
      </c>
      <c r="AI1726" s="16">
        <f t="shared" si="104"/>
        <v>2.580821917808219</v>
      </c>
      <c r="AJ1726" s="16">
        <f t="shared" si="106"/>
        <v>3.0027397260273974</v>
      </c>
      <c r="AK1726" s="19">
        <v>8.1199999999999994E-2</v>
      </c>
      <c r="AL1726" s="16">
        <f t="shared" si="105"/>
        <v>2.580821917808219</v>
      </c>
      <c r="AM1726" s="16">
        <f t="shared" si="107"/>
        <v>3.0027397260273974</v>
      </c>
      <c r="AN1726" s="19">
        <v>8.1199999999999994E-2</v>
      </c>
      <c r="AO1726" t="s">
        <v>721</v>
      </c>
      <c r="AP1726" t="s">
        <v>722</v>
      </c>
      <c r="AQ1726" s="20">
        <v>46234</v>
      </c>
    </row>
    <row r="1727" spans="1:43" x14ac:dyDescent="0.3">
      <c r="A1727" t="s">
        <v>3859</v>
      </c>
      <c r="B1727" t="s">
        <v>3860</v>
      </c>
      <c r="C1727">
        <v>1</v>
      </c>
      <c r="D1727" t="s">
        <v>255</v>
      </c>
      <c r="E1727" t="s">
        <v>716</v>
      </c>
      <c r="F1727" t="s">
        <v>717</v>
      </c>
      <c r="G1727" t="s">
        <v>213</v>
      </c>
      <c r="H1727" t="s">
        <v>214</v>
      </c>
      <c r="I1727" t="s">
        <v>724</v>
      </c>
      <c r="J1727" t="s">
        <v>725</v>
      </c>
      <c r="K1727" t="s">
        <v>726</v>
      </c>
      <c r="L1727" t="s">
        <v>719</v>
      </c>
      <c r="M1727" t="s">
        <v>720</v>
      </c>
      <c r="N1727">
        <v>1</v>
      </c>
      <c r="O1727">
        <v>1</v>
      </c>
      <c r="P1727">
        <v>1</v>
      </c>
      <c r="Q1727">
        <v>1</v>
      </c>
      <c r="R1727">
        <v>1</v>
      </c>
      <c r="S1727">
        <v>1</v>
      </c>
      <c r="T1727">
        <v>0</v>
      </c>
      <c r="U1727">
        <v>0</v>
      </c>
      <c r="V1727">
        <v>0</v>
      </c>
      <c r="W1727" s="1">
        <v>5000000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5000000</v>
      </c>
      <c r="AF1727" s="17">
        <v>46071</v>
      </c>
      <c r="AG1727" s="17">
        <v>46436</v>
      </c>
      <c r="AH1727" s="1">
        <v>5000000</v>
      </c>
      <c r="AI1727" s="16">
        <f t="shared" si="104"/>
        <v>0.55342465753424652</v>
      </c>
      <c r="AJ1727" s="16">
        <f t="shared" si="106"/>
        <v>1</v>
      </c>
      <c r="AK1727" s="19">
        <v>4.4900000000000002E-2</v>
      </c>
      <c r="AL1727" s="16">
        <f t="shared" si="105"/>
        <v>0.55342465753424652</v>
      </c>
      <c r="AM1727" s="16">
        <f t="shared" si="107"/>
        <v>1</v>
      </c>
      <c r="AN1727" s="19">
        <v>4.4900000000000002E-2</v>
      </c>
      <c r="AO1727" t="s">
        <v>721</v>
      </c>
      <c r="AP1727" t="s">
        <v>722</v>
      </c>
      <c r="AQ1727" s="20">
        <v>46234</v>
      </c>
    </row>
    <row r="1728" spans="1:43" x14ac:dyDescent="0.3">
      <c r="A1728" t="s">
        <v>3861</v>
      </c>
      <c r="B1728" t="s">
        <v>3862</v>
      </c>
      <c r="C1728">
        <v>1</v>
      </c>
      <c r="D1728" t="s">
        <v>255</v>
      </c>
      <c r="E1728" t="s">
        <v>716</v>
      </c>
      <c r="F1728" t="s">
        <v>717</v>
      </c>
      <c r="G1728" t="s">
        <v>213</v>
      </c>
      <c r="H1728" t="s">
        <v>214</v>
      </c>
      <c r="I1728" t="s">
        <v>724</v>
      </c>
      <c r="J1728" t="s">
        <v>725</v>
      </c>
      <c r="K1728" t="s">
        <v>726</v>
      </c>
      <c r="L1728" t="s">
        <v>719</v>
      </c>
      <c r="M1728" t="s">
        <v>720</v>
      </c>
      <c r="N1728">
        <v>1</v>
      </c>
      <c r="O1728">
        <v>1</v>
      </c>
      <c r="P1728">
        <v>1</v>
      </c>
      <c r="Q1728">
        <v>1</v>
      </c>
      <c r="R1728">
        <v>1</v>
      </c>
      <c r="S1728">
        <v>1</v>
      </c>
      <c r="T1728">
        <v>0</v>
      </c>
      <c r="U1728">
        <v>0</v>
      </c>
      <c r="V1728">
        <v>0</v>
      </c>
      <c r="W1728" s="1">
        <v>1450000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1450000</v>
      </c>
      <c r="AF1728" s="17">
        <v>46080</v>
      </c>
      <c r="AG1728" s="17">
        <v>47176</v>
      </c>
      <c r="AH1728" s="1">
        <v>1450000</v>
      </c>
      <c r="AI1728" s="16">
        <f t="shared" si="104"/>
        <v>2.580821917808219</v>
      </c>
      <c r="AJ1728" s="16">
        <f t="shared" si="106"/>
        <v>3.0027397260273974</v>
      </c>
      <c r="AK1728" s="19">
        <v>8.1199999999999994E-2</v>
      </c>
      <c r="AL1728" s="16">
        <f t="shared" si="105"/>
        <v>2.580821917808219</v>
      </c>
      <c r="AM1728" s="16">
        <f t="shared" si="107"/>
        <v>3.0027397260273974</v>
      </c>
      <c r="AN1728" s="19">
        <v>8.1199999999999994E-2</v>
      </c>
      <c r="AO1728" t="s">
        <v>721</v>
      </c>
      <c r="AP1728" t="s">
        <v>722</v>
      </c>
      <c r="AQ1728" s="20">
        <v>46234</v>
      </c>
    </row>
    <row r="1729" spans="1:43" x14ac:dyDescent="0.3">
      <c r="A1729" t="s">
        <v>3863</v>
      </c>
      <c r="B1729" t="s">
        <v>3864</v>
      </c>
      <c r="C1729">
        <v>1</v>
      </c>
      <c r="D1729" t="s">
        <v>255</v>
      </c>
      <c r="E1729" t="s">
        <v>716</v>
      </c>
      <c r="F1729" t="s">
        <v>717</v>
      </c>
      <c r="G1729" t="s">
        <v>213</v>
      </c>
      <c r="H1729" t="s">
        <v>214</v>
      </c>
      <c r="I1729" t="s">
        <v>724</v>
      </c>
      <c r="J1729" t="s">
        <v>725</v>
      </c>
      <c r="K1729" t="s">
        <v>726</v>
      </c>
      <c r="L1729" t="s">
        <v>719</v>
      </c>
      <c r="M1729" t="s">
        <v>720</v>
      </c>
      <c r="N1729">
        <v>1</v>
      </c>
      <c r="O1729">
        <v>1</v>
      </c>
      <c r="P1729">
        <v>1</v>
      </c>
      <c r="Q1729">
        <v>1</v>
      </c>
      <c r="R1729">
        <v>1</v>
      </c>
      <c r="S1729">
        <v>1</v>
      </c>
      <c r="T1729">
        <v>0</v>
      </c>
      <c r="U1729">
        <v>0</v>
      </c>
      <c r="V1729">
        <v>0</v>
      </c>
      <c r="W1729" s="1">
        <v>6977396.1500000004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6977396.1500000004</v>
      </c>
      <c r="AF1729" s="17">
        <v>46092</v>
      </c>
      <c r="AG1729" s="17">
        <v>47188</v>
      </c>
      <c r="AH1729" s="1">
        <v>6977396.1500000004</v>
      </c>
      <c r="AI1729" s="16">
        <f t="shared" si="104"/>
        <v>2.6136986301369864</v>
      </c>
      <c r="AJ1729" s="16">
        <f t="shared" si="106"/>
        <v>3.0027397260273974</v>
      </c>
      <c r="AK1729" s="19">
        <v>8.1199999999999994E-2</v>
      </c>
      <c r="AL1729" s="16">
        <f t="shared" si="105"/>
        <v>2.6136986301369864</v>
      </c>
      <c r="AM1729" s="16">
        <f t="shared" si="107"/>
        <v>3.0027397260273974</v>
      </c>
      <c r="AN1729" s="19">
        <v>8.1199999999999994E-2</v>
      </c>
      <c r="AO1729" t="s">
        <v>721</v>
      </c>
      <c r="AP1729" t="s">
        <v>722</v>
      </c>
      <c r="AQ1729" s="20">
        <v>46234</v>
      </c>
    </row>
    <row r="1730" spans="1:43" x14ac:dyDescent="0.3">
      <c r="A1730" t="s">
        <v>3865</v>
      </c>
      <c r="B1730" t="s">
        <v>3866</v>
      </c>
      <c r="C1730">
        <v>1</v>
      </c>
      <c r="D1730" t="s">
        <v>255</v>
      </c>
      <c r="E1730" t="s">
        <v>716</v>
      </c>
      <c r="F1730" t="s">
        <v>717</v>
      </c>
      <c r="G1730" t="s">
        <v>213</v>
      </c>
      <c r="H1730" t="s">
        <v>214</v>
      </c>
      <c r="I1730" t="s">
        <v>724</v>
      </c>
      <c r="J1730" t="s">
        <v>725</v>
      </c>
      <c r="K1730" t="s">
        <v>726</v>
      </c>
      <c r="L1730" t="s">
        <v>719</v>
      </c>
      <c r="M1730" t="s">
        <v>720</v>
      </c>
      <c r="N1730">
        <v>1</v>
      </c>
      <c r="O1730">
        <v>1</v>
      </c>
      <c r="P1730">
        <v>1</v>
      </c>
      <c r="Q1730">
        <v>1</v>
      </c>
      <c r="R1730">
        <v>1</v>
      </c>
      <c r="S1730">
        <v>1</v>
      </c>
      <c r="T1730">
        <v>0</v>
      </c>
      <c r="U1730">
        <v>0</v>
      </c>
      <c r="V1730">
        <v>0</v>
      </c>
      <c r="W1730" s="1">
        <v>400000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400000</v>
      </c>
      <c r="AF1730" s="17">
        <v>46080</v>
      </c>
      <c r="AG1730" s="17">
        <v>47176</v>
      </c>
      <c r="AH1730" s="1">
        <v>400000</v>
      </c>
      <c r="AI1730" s="16">
        <f t="shared" si="104"/>
        <v>2.580821917808219</v>
      </c>
      <c r="AJ1730" s="16">
        <f t="shared" si="106"/>
        <v>3.0027397260273974</v>
      </c>
      <c r="AK1730" s="19">
        <v>8.1199999999999994E-2</v>
      </c>
      <c r="AL1730" s="16">
        <f t="shared" si="105"/>
        <v>2.580821917808219</v>
      </c>
      <c r="AM1730" s="16">
        <f t="shared" si="107"/>
        <v>3.0027397260273974</v>
      </c>
      <c r="AN1730" s="19">
        <v>8.1199999999999994E-2</v>
      </c>
      <c r="AO1730" t="s">
        <v>721</v>
      </c>
      <c r="AP1730" t="s">
        <v>722</v>
      </c>
      <c r="AQ1730" s="20">
        <v>46234</v>
      </c>
    </row>
    <row r="1731" spans="1:43" x14ac:dyDescent="0.3">
      <c r="A1731" t="s">
        <v>3867</v>
      </c>
      <c r="B1731" t="s">
        <v>3868</v>
      </c>
      <c r="C1731">
        <v>1</v>
      </c>
      <c r="D1731" t="s">
        <v>255</v>
      </c>
      <c r="E1731" t="s">
        <v>716</v>
      </c>
      <c r="F1731" t="s">
        <v>717</v>
      </c>
      <c r="G1731" t="s">
        <v>213</v>
      </c>
      <c r="H1731" t="s">
        <v>214</v>
      </c>
      <c r="I1731" t="s">
        <v>724</v>
      </c>
      <c r="J1731" t="s">
        <v>725</v>
      </c>
      <c r="K1731" t="s">
        <v>726</v>
      </c>
      <c r="L1731" t="s">
        <v>719</v>
      </c>
      <c r="M1731" t="s">
        <v>720</v>
      </c>
      <c r="N1731">
        <v>1</v>
      </c>
      <c r="O1731">
        <v>1</v>
      </c>
      <c r="P1731">
        <v>1</v>
      </c>
      <c r="Q1731">
        <v>1</v>
      </c>
      <c r="R1731">
        <v>1</v>
      </c>
      <c r="S1731">
        <v>1</v>
      </c>
      <c r="T1731">
        <v>0</v>
      </c>
      <c r="U1731">
        <v>0</v>
      </c>
      <c r="V1731">
        <v>0</v>
      </c>
      <c r="W1731" s="1">
        <v>20000000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20000000</v>
      </c>
      <c r="AF1731" s="17">
        <v>46071</v>
      </c>
      <c r="AG1731" s="17">
        <v>46436</v>
      </c>
      <c r="AH1731" s="1">
        <v>20000000</v>
      </c>
      <c r="AI1731" s="16">
        <f t="shared" ref="AI1731:AI1794" si="108">(AG1731-AQ1731)/365</f>
        <v>0.55342465753424652</v>
      </c>
      <c r="AJ1731" s="16">
        <f t="shared" si="106"/>
        <v>1</v>
      </c>
      <c r="AK1731" s="19">
        <v>4.4900000000000002E-2</v>
      </c>
      <c r="AL1731" s="16">
        <f t="shared" ref="AL1731:AL1794" si="109">(AG1731-AQ1731)/365</f>
        <v>0.55342465753424652</v>
      </c>
      <c r="AM1731" s="16">
        <f t="shared" si="107"/>
        <v>1</v>
      </c>
      <c r="AN1731" s="19">
        <v>4.4900000000000002E-2</v>
      </c>
      <c r="AO1731" t="s">
        <v>721</v>
      </c>
      <c r="AP1731" t="s">
        <v>722</v>
      </c>
      <c r="AQ1731" s="20">
        <v>46234</v>
      </c>
    </row>
    <row r="1732" spans="1:43" x14ac:dyDescent="0.3">
      <c r="A1732" t="s">
        <v>3869</v>
      </c>
      <c r="B1732" t="s">
        <v>3870</v>
      </c>
      <c r="C1732">
        <v>1</v>
      </c>
      <c r="D1732" t="s">
        <v>255</v>
      </c>
      <c r="E1732" t="s">
        <v>716</v>
      </c>
      <c r="F1732" t="s">
        <v>717</v>
      </c>
      <c r="G1732" t="s">
        <v>213</v>
      </c>
      <c r="H1732" t="s">
        <v>214</v>
      </c>
      <c r="I1732" t="s">
        <v>724</v>
      </c>
      <c r="J1732" t="s">
        <v>725</v>
      </c>
      <c r="K1732" t="s">
        <v>726</v>
      </c>
      <c r="L1732" t="s">
        <v>719</v>
      </c>
      <c r="M1732" t="s">
        <v>720</v>
      </c>
      <c r="N1732">
        <v>1</v>
      </c>
      <c r="O1732">
        <v>1</v>
      </c>
      <c r="P1732">
        <v>1</v>
      </c>
      <c r="Q1732">
        <v>1</v>
      </c>
      <c r="R1732">
        <v>1</v>
      </c>
      <c r="S1732">
        <v>1</v>
      </c>
      <c r="T1732">
        <v>0</v>
      </c>
      <c r="U1732">
        <v>0</v>
      </c>
      <c r="V1732">
        <v>0</v>
      </c>
      <c r="W1732" s="1">
        <v>35000000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0</v>
      </c>
      <c r="AE1732" s="1">
        <v>35000000</v>
      </c>
      <c r="AF1732" s="17">
        <v>46071</v>
      </c>
      <c r="AG1732" s="17">
        <v>46436</v>
      </c>
      <c r="AH1732" s="1">
        <v>35000000</v>
      </c>
      <c r="AI1732" s="16">
        <f t="shared" si="108"/>
        <v>0.55342465753424652</v>
      </c>
      <c r="AJ1732" s="16">
        <f t="shared" ref="AJ1732:AJ1795" si="110">(AG1732-AF1732)/365</f>
        <v>1</v>
      </c>
      <c r="AK1732" s="19">
        <v>4.4900000000000002E-2</v>
      </c>
      <c r="AL1732" s="16">
        <f t="shared" si="109"/>
        <v>0.55342465753424652</v>
      </c>
      <c r="AM1732" s="16">
        <f t="shared" ref="AM1732:AM1795" si="111">(AG1732-AF1732)/365</f>
        <v>1</v>
      </c>
      <c r="AN1732" s="19">
        <v>4.4900000000000002E-2</v>
      </c>
      <c r="AO1732" t="s">
        <v>721</v>
      </c>
      <c r="AP1732" t="s">
        <v>722</v>
      </c>
      <c r="AQ1732" s="20">
        <v>46234</v>
      </c>
    </row>
    <row r="1733" spans="1:43" x14ac:dyDescent="0.3">
      <c r="A1733" t="s">
        <v>3871</v>
      </c>
      <c r="B1733" t="s">
        <v>3872</v>
      </c>
      <c r="C1733">
        <v>1</v>
      </c>
      <c r="D1733" t="s">
        <v>255</v>
      </c>
      <c r="E1733" t="s">
        <v>716</v>
      </c>
      <c r="F1733" t="s">
        <v>717</v>
      </c>
      <c r="G1733" t="s">
        <v>213</v>
      </c>
      <c r="H1733" t="s">
        <v>214</v>
      </c>
      <c r="I1733" t="s">
        <v>724</v>
      </c>
      <c r="J1733" t="s">
        <v>725</v>
      </c>
      <c r="K1733" t="s">
        <v>726</v>
      </c>
      <c r="L1733" t="s">
        <v>719</v>
      </c>
      <c r="M1733" t="s">
        <v>720</v>
      </c>
      <c r="N1733">
        <v>1</v>
      </c>
      <c r="O1733">
        <v>1</v>
      </c>
      <c r="P1733">
        <v>1</v>
      </c>
      <c r="Q1733">
        <v>1</v>
      </c>
      <c r="R1733">
        <v>1</v>
      </c>
      <c r="S1733">
        <v>1</v>
      </c>
      <c r="T1733">
        <v>0</v>
      </c>
      <c r="U1733">
        <v>0</v>
      </c>
      <c r="V1733">
        <v>0</v>
      </c>
      <c r="W1733" s="1">
        <v>20000000</v>
      </c>
      <c r="X1733" s="1">
        <v>0</v>
      </c>
      <c r="Y1733" s="1">
        <v>0</v>
      </c>
      <c r="Z1733" s="1">
        <v>0</v>
      </c>
      <c r="AA1733" s="1">
        <v>0</v>
      </c>
      <c r="AB1733" s="1">
        <v>0</v>
      </c>
      <c r="AC1733" s="1">
        <v>0</v>
      </c>
      <c r="AD1733" s="1">
        <v>0</v>
      </c>
      <c r="AE1733" s="1">
        <v>20000000</v>
      </c>
      <c r="AF1733" s="17">
        <v>46071</v>
      </c>
      <c r="AG1733" s="17">
        <v>46436</v>
      </c>
      <c r="AH1733" s="1">
        <v>20000000</v>
      </c>
      <c r="AI1733" s="16">
        <f t="shared" si="108"/>
        <v>0.55342465753424652</v>
      </c>
      <c r="AJ1733" s="16">
        <f t="shared" si="110"/>
        <v>1</v>
      </c>
      <c r="AK1733" s="19">
        <v>4.4900000000000002E-2</v>
      </c>
      <c r="AL1733" s="16">
        <f t="shared" si="109"/>
        <v>0.55342465753424652</v>
      </c>
      <c r="AM1733" s="16">
        <f t="shared" si="111"/>
        <v>1</v>
      </c>
      <c r="AN1733" s="19">
        <v>4.4900000000000002E-2</v>
      </c>
      <c r="AO1733" t="s">
        <v>721</v>
      </c>
      <c r="AP1733" t="s">
        <v>722</v>
      </c>
      <c r="AQ1733" s="20">
        <v>46234</v>
      </c>
    </row>
    <row r="1734" spans="1:43" x14ac:dyDescent="0.3">
      <c r="A1734" t="s">
        <v>3873</v>
      </c>
      <c r="B1734" t="s">
        <v>3874</v>
      </c>
      <c r="C1734">
        <v>1</v>
      </c>
      <c r="D1734" t="s">
        <v>255</v>
      </c>
      <c r="E1734" t="s">
        <v>716</v>
      </c>
      <c r="F1734" t="s">
        <v>717</v>
      </c>
      <c r="G1734" t="s">
        <v>213</v>
      </c>
      <c r="H1734" t="s">
        <v>214</v>
      </c>
      <c r="I1734" t="s">
        <v>724</v>
      </c>
      <c r="J1734" t="s">
        <v>725</v>
      </c>
      <c r="K1734" t="s">
        <v>726</v>
      </c>
      <c r="L1734" t="s">
        <v>719</v>
      </c>
      <c r="M1734" t="s">
        <v>720</v>
      </c>
      <c r="N1734">
        <v>1</v>
      </c>
      <c r="O1734">
        <v>1</v>
      </c>
      <c r="P1734">
        <v>1</v>
      </c>
      <c r="Q1734">
        <v>1</v>
      </c>
      <c r="R1734">
        <v>1</v>
      </c>
      <c r="S1734">
        <v>1</v>
      </c>
      <c r="T1734">
        <v>0</v>
      </c>
      <c r="U1734">
        <v>0</v>
      </c>
      <c r="V1734">
        <v>0</v>
      </c>
      <c r="W1734" s="1">
        <v>3000000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3000000</v>
      </c>
      <c r="AF1734" s="17">
        <v>46071</v>
      </c>
      <c r="AG1734" s="17">
        <v>46436</v>
      </c>
      <c r="AH1734" s="1">
        <v>3000000</v>
      </c>
      <c r="AI1734" s="16">
        <f t="shared" si="108"/>
        <v>0.55342465753424652</v>
      </c>
      <c r="AJ1734" s="16">
        <f t="shared" si="110"/>
        <v>1</v>
      </c>
      <c r="AK1734" s="19">
        <v>4.4900000000000002E-2</v>
      </c>
      <c r="AL1734" s="16">
        <f t="shared" si="109"/>
        <v>0.55342465753424652</v>
      </c>
      <c r="AM1734" s="16">
        <f t="shared" si="111"/>
        <v>1</v>
      </c>
      <c r="AN1734" s="19">
        <v>4.4900000000000002E-2</v>
      </c>
      <c r="AO1734" t="s">
        <v>721</v>
      </c>
      <c r="AP1734" t="s">
        <v>722</v>
      </c>
      <c r="AQ1734" s="20">
        <v>46234</v>
      </c>
    </row>
    <row r="1735" spans="1:43" x14ac:dyDescent="0.3">
      <c r="A1735" t="s">
        <v>3875</v>
      </c>
      <c r="B1735" t="s">
        <v>3876</v>
      </c>
      <c r="C1735">
        <v>1</v>
      </c>
      <c r="D1735" t="s">
        <v>255</v>
      </c>
      <c r="E1735" t="s">
        <v>716</v>
      </c>
      <c r="F1735" t="s">
        <v>717</v>
      </c>
      <c r="G1735" t="s">
        <v>213</v>
      </c>
      <c r="H1735" t="s">
        <v>214</v>
      </c>
      <c r="I1735" t="s">
        <v>724</v>
      </c>
      <c r="J1735" t="s">
        <v>725</v>
      </c>
      <c r="K1735" t="s">
        <v>726</v>
      </c>
      <c r="L1735" t="s">
        <v>719</v>
      </c>
      <c r="M1735" t="s">
        <v>720</v>
      </c>
      <c r="N1735">
        <v>1</v>
      </c>
      <c r="O1735">
        <v>1</v>
      </c>
      <c r="P1735">
        <v>1</v>
      </c>
      <c r="Q1735">
        <v>1</v>
      </c>
      <c r="R1735">
        <v>1</v>
      </c>
      <c r="S1735">
        <v>1</v>
      </c>
      <c r="T1735">
        <v>0</v>
      </c>
      <c r="U1735">
        <v>0</v>
      </c>
      <c r="V1735">
        <v>0</v>
      </c>
      <c r="W1735" s="1">
        <v>4000000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4000000</v>
      </c>
      <c r="AF1735" s="17">
        <v>46071</v>
      </c>
      <c r="AG1735" s="17">
        <v>46436</v>
      </c>
      <c r="AH1735" s="1">
        <v>4000000</v>
      </c>
      <c r="AI1735" s="16">
        <f t="shared" si="108"/>
        <v>0.55342465753424652</v>
      </c>
      <c r="AJ1735" s="16">
        <f t="shared" si="110"/>
        <v>1</v>
      </c>
      <c r="AK1735" s="19">
        <v>4.4900000000000002E-2</v>
      </c>
      <c r="AL1735" s="16">
        <f t="shared" si="109"/>
        <v>0.55342465753424652</v>
      </c>
      <c r="AM1735" s="16">
        <f t="shared" si="111"/>
        <v>1</v>
      </c>
      <c r="AN1735" s="19">
        <v>4.4900000000000002E-2</v>
      </c>
      <c r="AO1735" t="s">
        <v>721</v>
      </c>
      <c r="AP1735" t="s">
        <v>722</v>
      </c>
      <c r="AQ1735" s="20">
        <v>46234</v>
      </c>
    </row>
    <row r="1736" spans="1:43" x14ac:dyDescent="0.3">
      <c r="A1736" t="s">
        <v>3877</v>
      </c>
      <c r="B1736" t="s">
        <v>3878</v>
      </c>
      <c r="C1736">
        <v>1</v>
      </c>
      <c r="D1736" t="s">
        <v>255</v>
      </c>
      <c r="E1736" t="s">
        <v>716</v>
      </c>
      <c r="F1736" t="s">
        <v>717</v>
      </c>
      <c r="G1736" t="s">
        <v>3267</v>
      </c>
      <c r="H1736" t="s">
        <v>218</v>
      </c>
      <c r="I1736" t="s">
        <v>35</v>
      </c>
      <c r="J1736" t="s">
        <v>718</v>
      </c>
      <c r="K1736" t="s">
        <v>226</v>
      </c>
      <c r="L1736" t="s">
        <v>719</v>
      </c>
      <c r="M1736" t="s">
        <v>720</v>
      </c>
      <c r="N1736">
        <v>1</v>
      </c>
      <c r="O1736">
        <v>1</v>
      </c>
      <c r="P1736">
        <v>1</v>
      </c>
      <c r="Q1736">
        <v>0</v>
      </c>
      <c r="R1736">
        <v>1</v>
      </c>
      <c r="S1736">
        <v>1</v>
      </c>
      <c r="T1736">
        <v>1</v>
      </c>
      <c r="U1736">
        <v>0</v>
      </c>
      <c r="V1736">
        <v>0</v>
      </c>
      <c r="W1736" s="1">
        <v>120000000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0</v>
      </c>
      <c r="AE1736" s="1">
        <v>120000000</v>
      </c>
      <c r="AF1736" s="17">
        <v>46083</v>
      </c>
      <c r="AG1736" s="17">
        <v>46448</v>
      </c>
      <c r="AH1736" s="1">
        <v>120000000</v>
      </c>
      <c r="AI1736" s="16">
        <f t="shared" si="108"/>
        <v>0.58630136986301373</v>
      </c>
      <c r="AJ1736" s="16">
        <f t="shared" si="110"/>
        <v>1</v>
      </c>
      <c r="AK1736" s="19">
        <v>4.4900000000000002E-2</v>
      </c>
      <c r="AL1736" s="16">
        <f t="shared" si="109"/>
        <v>0.58630136986301373</v>
      </c>
      <c r="AM1736" s="16">
        <f t="shared" si="111"/>
        <v>1</v>
      </c>
      <c r="AN1736" s="19">
        <v>4.4900000000000002E-2</v>
      </c>
      <c r="AO1736" t="s">
        <v>721</v>
      </c>
      <c r="AP1736" t="s">
        <v>722</v>
      </c>
      <c r="AQ1736" s="20">
        <v>46234</v>
      </c>
    </row>
    <row r="1737" spans="1:43" x14ac:dyDescent="0.3">
      <c r="A1737" t="s">
        <v>3879</v>
      </c>
      <c r="B1737" t="s">
        <v>3880</v>
      </c>
      <c r="C1737">
        <v>1</v>
      </c>
      <c r="D1737" t="s">
        <v>255</v>
      </c>
      <c r="E1737" t="s">
        <v>716</v>
      </c>
      <c r="F1737" t="s">
        <v>717</v>
      </c>
      <c r="G1737" t="s">
        <v>227</v>
      </c>
      <c r="H1737" t="s">
        <v>218</v>
      </c>
      <c r="I1737" t="s">
        <v>35</v>
      </c>
      <c r="J1737" t="s">
        <v>718</v>
      </c>
      <c r="K1737" t="s">
        <v>227</v>
      </c>
      <c r="L1737" t="s">
        <v>719</v>
      </c>
      <c r="M1737" t="s">
        <v>720</v>
      </c>
      <c r="N1737">
        <v>1</v>
      </c>
      <c r="O1737">
        <v>1</v>
      </c>
      <c r="P1737">
        <v>1</v>
      </c>
      <c r="Q1737">
        <v>0</v>
      </c>
      <c r="R1737">
        <v>1</v>
      </c>
      <c r="S1737">
        <v>1</v>
      </c>
      <c r="T1737">
        <v>1</v>
      </c>
      <c r="U1737">
        <v>0</v>
      </c>
      <c r="V1737">
        <v>0</v>
      </c>
      <c r="W1737" s="1">
        <v>100000000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100000000</v>
      </c>
      <c r="AF1737" s="17">
        <v>46083</v>
      </c>
      <c r="AG1737" s="17">
        <v>46448</v>
      </c>
      <c r="AH1737" s="1">
        <v>100000000</v>
      </c>
      <c r="AI1737" s="16">
        <f t="shared" si="108"/>
        <v>0.58630136986301373</v>
      </c>
      <c r="AJ1737" s="16">
        <f t="shared" si="110"/>
        <v>1</v>
      </c>
      <c r="AK1737" s="19">
        <v>4.4900000000000002E-2</v>
      </c>
      <c r="AL1737" s="16">
        <f t="shared" si="109"/>
        <v>0.58630136986301373</v>
      </c>
      <c r="AM1737" s="16">
        <f t="shared" si="111"/>
        <v>1</v>
      </c>
      <c r="AN1737" s="19">
        <v>4.4900000000000002E-2</v>
      </c>
      <c r="AO1737" t="s">
        <v>721</v>
      </c>
      <c r="AP1737" t="s">
        <v>722</v>
      </c>
      <c r="AQ1737" s="20">
        <v>46234</v>
      </c>
    </row>
    <row r="1738" spans="1:43" x14ac:dyDescent="0.3">
      <c r="A1738" t="s">
        <v>3881</v>
      </c>
      <c r="B1738" t="s">
        <v>3882</v>
      </c>
      <c r="C1738">
        <v>1</v>
      </c>
      <c r="D1738" t="s">
        <v>255</v>
      </c>
      <c r="E1738" t="s">
        <v>716</v>
      </c>
      <c r="F1738" t="s">
        <v>717</v>
      </c>
      <c r="G1738" t="s">
        <v>228</v>
      </c>
      <c r="H1738" t="s">
        <v>218</v>
      </c>
      <c r="I1738" t="s">
        <v>35</v>
      </c>
      <c r="J1738" t="s">
        <v>718</v>
      </c>
      <c r="K1738" t="s">
        <v>228</v>
      </c>
      <c r="L1738" t="s">
        <v>719</v>
      </c>
      <c r="M1738" t="s">
        <v>720</v>
      </c>
      <c r="N1738">
        <v>1</v>
      </c>
      <c r="O1738">
        <v>1</v>
      </c>
      <c r="P1738">
        <v>1</v>
      </c>
      <c r="Q1738">
        <v>0</v>
      </c>
      <c r="R1738">
        <v>1</v>
      </c>
      <c r="S1738">
        <v>1</v>
      </c>
      <c r="T1738">
        <v>1</v>
      </c>
      <c r="U1738">
        <v>0</v>
      </c>
      <c r="V1738">
        <v>0</v>
      </c>
      <c r="W1738" s="1">
        <v>60000000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0</v>
      </c>
      <c r="AE1738" s="1">
        <v>60000000</v>
      </c>
      <c r="AF1738" s="17">
        <v>46083</v>
      </c>
      <c r="AG1738" s="17">
        <v>46448</v>
      </c>
      <c r="AH1738" s="1">
        <v>60000000</v>
      </c>
      <c r="AI1738" s="16">
        <f t="shared" si="108"/>
        <v>0.58630136986301373</v>
      </c>
      <c r="AJ1738" s="16">
        <f t="shared" si="110"/>
        <v>1</v>
      </c>
      <c r="AK1738" s="19">
        <v>4.4900000000000002E-2</v>
      </c>
      <c r="AL1738" s="16">
        <f t="shared" si="109"/>
        <v>0.58630136986301373</v>
      </c>
      <c r="AM1738" s="16">
        <f t="shared" si="111"/>
        <v>1</v>
      </c>
      <c r="AN1738" s="19">
        <v>4.4900000000000002E-2</v>
      </c>
      <c r="AO1738" t="s">
        <v>721</v>
      </c>
      <c r="AP1738" t="s">
        <v>722</v>
      </c>
      <c r="AQ1738" s="20">
        <v>46234</v>
      </c>
    </row>
    <row r="1739" spans="1:43" x14ac:dyDescent="0.3">
      <c r="A1739" t="s">
        <v>3883</v>
      </c>
      <c r="B1739" t="s">
        <v>3884</v>
      </c>
      <c r="C1739">
        <v>1</v>
      </c>
      <c r="D1739" t="s">
        <v>255</v>
      </c>
      <c r="E1739" t="s">
        <v>716</v>
      </c>
      <c r="F1739" t="s">
        <v>717</v>
      </c>
      <c r="G1739" t="s">
        <v>213</v>
      </c>
      <c r="H1739" t="s">
        <v>214</v>
      </c>
      <c r="I1739" t="s">
        <v>724</v>
      </c>
      <c r="J1739" t="s">
        <v>725</v>
      </c>
      <c r="K1739" t="s">
        <v>726</v>
      </c>
      <c r="L1739" t="s">
        <v>719</v>
      </c>
      <c r="M1739" t="s">
        <v>720</v>
      </c>
      <c r="N1739">
        <v>1</v>
      </c>
      <c r="O1739">
        <v>1</v>
      </c>
      <c r="P1739">
        <v>1</v>
      </c>
      <c r="Q1739">
        <v>1</v>
      </c>
      <c r="R1739">
        <v>1</v>
      </c>
      <c r="S1739">
        <v>1</v>
      </c>
      <c r="T1739">
        <v>0</v>
      </c>
      <c r="U1739">
        <v>0</v>
      </c>
      <c r="V1739">
        <v>0</v>
      </c>
      <c r="W1739" s="1">
        <v>32000000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32000000</v>
      </c>
      <c r="AF1739" s="17">
        <v>46104</v>
      </c>
      <c r="AG1739" s="17">
        <v>47200</v>
      </c>
      <c r="AH1739" s="1">
        <v>32000000</v>
      </c>
      <c r="AI1739" s="16">
        <f t="shared" si="108"/>
        <v>2.6465753424657534</v>
      </c>
      <c r="AJ1739" s="16">
        <f t="shared" si="110"/>
        <v>3.0027397260273974</v>
      </c>
      <c r="AK1739" s="19">
        <v>8.1199999999999994E-2</v>
      </c>
      <c r="AL1739" s="16">
        <f t="shared" si="109"/>
        <v>2.6465753424657534</v>
      </c>
      <c r="AM1739" s="16">
        <f t="shared" si="111"/>
        <v>3.0027397260273974</v>
      </c>
      <c r="AN1739" s="19">
        <v>8.1199999999999994E-2</v>
      </c>
      <c r="AO1739" t="s">
        <v>721</v>
      </c>
      <c r="AP1739" t="s">
        <v>722</v>
      </c>
      <c r="AQ1739" s="20">
        <v>46234</v>
      </c>
    </row>
    <row r="1740" spans="1:43" x14ac:dyDescent="0.3">
      <c r="A1740" t="s">
        <v>3885</v>
      </c>
      <c r="B1740" t="s">
        <v>3886</v>
      </c>
      <c r="C1740">
        <v>1</v>
      </c>
      <c r="D1740" t="s">
        <v>255</v>
      </c>
      <c r="E1740" t="s">
        <v>716</v>
      </c>
      <c r="F1740" t="s">
        <v>717</v>
      </c>
      <c r="G1740" t="s">
        <v>213</v>
      </c>
      <c r="H1740" t="s">
        <v>214</v>
      </c>
      <c r="I1740" t="s">
        <v>724</v>
      </c>
      <c r="J1740" t="s">
        <v>725</v>
      </c>
      <c r="K1740" t="s">
        <v>726</v>
      </c>
      <c r="L1740" t="s">
        <v>719</v>
      </c>
      <c r="M1740" t="s">
        <v>720</v>
      </c>
      <c r="N1740">
        <v>1</v>
      </c>
      <c r="O1740">
        <v>1</v>
      </c>
      <c r="P1740">
        <v>1</v>
      </c>
      <c r="Q1740">
        <v>1</v>
      </c>
      <c r="R1740">
        <v>1</v>
      </c>
      <c r="S1740">
        <v>1</v>
      </c>
      <c r="T1740">
        <v>0</v>
      </c>
      <c r="U1740">
        <v>0</v>
      </c>
      <c r="V1740">
        <v>0</v>
      </c>
      <c r="W1740" s="1">
        <v>25000000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25000000</v>
      </c>
      <c r="AF1740" s="17">
        <v>46104</v>
      </c>
      <c r="AG1740" s="17">
        <v>46835</v>
      </c>
      <c r="AH1740" s="1">
        <v>25000000</v>
      </c>
      <c r="AI1740" s="16">
        <f t="shared" si="108"/>
        <v>1.6465753424657534</v>
      </c>
      <c r="AJ1740" s="16">
        <f t="shared" si="110"/>
        <v>2.0027397260273974</v>
      </c>
      <c r="AK1740" s="19">
        <v>7.3300000000000004E-2</v>
      </c>
      <c r="AL1740" s="16">
        <f t="shared" si="109"/>
        <v>1.6465753424657534</v>
      </c>
      <c r="AM1740" s="16">
        <f t="shared" si="111"/>
        <v>2.0027397260273974</v>
      </c>
      <c r="AN1740" s="19">
        <v>7.3300000000000004E-2</v>
      </c>
      <c r="AO1740" t="s">
        <v>721</v>
      </c>
      <c r="AP1740" t="s">
        <v>722</v>
      </c>
      <c r="AQ1740" s="20">
        <v>46234</v>
      </c>
    </row>
    <row r="1741" spans="1:43" x14ac:dyDescent="0.3">
      <c r="A1741" t="s">
        <v>3887</v>
      </c>
      <c r="B1741" t="s">
        <v>3888</v>
      </c>
      <c r="C1741">
        <v>1</v>
      </c>
      <c r="D1741" t="s">
        <v>255</v>
      </c>
      <c r="E1741" t="s">
        <v>716</v>
      </c>
      <c r="F1741" t="s">
        <v>717</v>
      </c>
      <c r="G1741" t="s">
        <v>213</v>
      </c>
      <c r="H1741" t="s">
        <v>214</v>
      </c>
      <c r="I1741" t="s">
        <v>724</v>
      </c>
      <c r="J1741" t="s">
        <v>725</v>
      </c>
      <c r="K1741" t="s">
        <v>726</v>
      </c>
      <c r="L1741" t="s">
        <v>719</v>
      </c>
      <c r="M1741" t="s">
        <v>720</v>
      </c>
      <c r="N1741">
        <v>1</v>
      </c>
      <c r="O1741">
        <v>1</v>
      </c>
      <c r="P1741">
        <v>1</v>
      </c>
      <c r="Q1741">
        <v>1</v>
      </c>
      <c r="R1741">
        <v>1</v>
      </c>
      <c r="S1741">
        <v>1</v>
      </c>
      <c r="T1741">
        <v>0</v>
      </c>
      <c r="U1741">
        <v>0</v>
      </c>
      <c r="V1741">
        <v>0</v>
      </c>
      <c r="W1741" s="1">
        <v>25000000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25000000</v>
      </c>
      <c r="AF1741" s="17">
        <v>46104</v>
      </c>
      <c r="AG1741" s="17">
        <v>46835</v>
      </c>
      <c r="AH1741" s="1">
        <v>25000000</v>
      </c>
      <c r="AI1741" s="16">
        <f t="shared" si="108"/>
        <v>1.6465753424657534</v>
      </c>
      <c r="AJ1741" s="16">
        <f t="shared" si="110"/>
        <v>2.0027397260273974</v>
      </c>
      <c r="AK1741" s="19">
        <v>7.3300000000000004E-2</v>
      </c>
      <c r="AL1741" s="16">
        <f t="shared" si="109"/>
        <v>1.6465753424657534</v>
      </c>
      <c r="AM1741" s="16">
        <f t="shared" si="111"/>
        <v>2.0027397260273974</v>
      </c>
      <c r="AN1741" s="19">
        <v>7.3300000000000004E-2</v>
      </c>
      <c r="AO1741" t="s">
        <v>721</v>
      </c>
      <c r="AP1741" t="s">
        <v>722</v>
      </c>
      <c r="AQ1741" s="20">
        <v>46234</v>
      </c>
    </row>
    <row r="1742" spans="1:43" x14ac:dyDescent="0.3">
      <c r="A1742" t="s">
        <v>3889</v>
      </c>
      <c r="B1742" t="s">
        <v>3890</v>
      </c>
      <c r="C1742">
        <v>1</v>
      </c>
      <c r="D1742" t="s">
        <v>255</v>
      </c>
      <c r="E1742" t="s">
        <v>716</v>
      </c>
      <c r="F1742" t="s">
        <v>717</v>
      </c>
      <c r="G1742" t="s">
        <v>213</v>
      </c>
      <c r="H1742" t="s">
        <v>214</v>
      </c>
      <c r="I1742" t="s">
        <v>724</v>
      </c>
      <c r="J1742" t="s">
        <v>725</v>
      </c>
      <c r="K1742" t="s">
        <v>726</v>
      </c>
      <c r="L1742" t="s">
        <v>719</v>
      </c>
      <c r="M1742" t="s">
        <v>720</v>
      </c>
      <c r="N1742">
        <v>1</v>
      </c>
      <c r="O1742">
        <v>1</v>
      </c>
      <c r="P1742">
        <v>1</v>
      </c>
      <c r="Q1742">
        <v>1</v>
      </c>
      <c r="R1742">
        <v>1</v>
      </c>
      <c r="S1742">
        <v>1</v>
      </c>
      <c r="T1742">
        <v>0</v>
      </c>
      <c r="U1742">
        <v>0</v>
      </c>
      <c r="V1742">
        <v>0</v>
      </c>
      <c r="W1742" s="1">
        <v>222542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0</v>
      </c>
      <c r="AE1742" s="1">
        <v>222542</v>
      </c>
      <c r="AF1742" s="17">
        <v>46076</v>
      </c>
      <c r="AG1742" s="17">
        <v>47902</v>
      </c>
      <c r="AH1742" s="1">
        <v>222542</v>
      </c>
      <c r="AI1742" s="16">
        <f t="shared" si="108"/>
        <v>4.5698630136986305</v>
      </c>
      <c r="AJ1742" s="16">
        <f t="shared" si="110"/>
        <v>5.0027397260273974</v>
      </c>
      <c r="AK1742" s="19">
        <v>8.2900000000000001E-2</v>
      </c>
      <c r="AL1742" s="16">
        <f t="shared" si="109"/>
        <v>4.5698630136986305</v>
      </c>
      <c r="AM1742" s="16">
        <f t="shared" si="111"/>
        <v>5.0027397260273974</v>
      </c>
      <c r="AN1742" s="19">
        <v>8.2900000000000001E-2</v>
      </c>
      <c r="AO1742" t="s">
        <v>721</v>
      </c>
      <c r="AP1742" t="s">
        <v>722</v>
      </c>
      <c r="AQ1742" s="20">
        <v>46234</v>
      </c>
    </row>
    <row r="1743" spans="1:43" x14ac:dyDescent="0.3">
      <c r="A1743" t="s">
        <v>3891</v>
      </c>
      <c r="B1743" t="s">
        <v>3892</v>
      </c>
      <c r="C1743">
        <v>1</v>
      </c>
      <c r="D1743" t="s">
        <v>255</v>
      </c>
      <c r="E1743" t="s">
        <v>716</v>
      </c>
      <c r="F1743" t="s">
        <v>717</v>
      </c>
      <c r="G1743" t="s">
        <v>213</v>
      </c>
      <c r="H1743" t="s">
        <v>214</v>
      </c>
      <c r="I1743" t="s">
        <v>724</v>
      </c>
      <c r="J1743" t="s">
        <v>725</v>
      </c>
      <c r="K1743" t="s">
        <v>726</v>
      </c>
      <c r="L1743" t="s">
        <v>719</v>
      </c>
      <c r="M1743" t="s">
        <v>720</v>
      </c>
      <c r="N1743">
        <v>1</v>
      </c>
      <c r="O1743">
        <v>1</v>
      </c>
      <c r="P1743">
        <v>1</v>
      </c>
      <c r="Q1743">
        <v>1</v>
      </c>
      <c r="R1743">
        <v>1</v>
      </c>
      <c r="S1743">
        <v>1</v>
      </c>
      <c r="T1743">
        <v>0</v>
      </c>
      <c r="U1743">
        <v>0</v>
      </c>
      <c r="V1743">
        <v>0</v>
      </c>
      <c r="W1743" s="1">
        <v>2000000</v>
      </c>
      <c r="X1743" s="1">
        <v>0</v>
      </c>
      <c r="Y1743" s="1">
        <v>0</v>
      </c>
      <c r="Z1743" s="1">
        <v>0</v>
      </c>
      <c r="AA1743" s="1">
        <v>0</v>
      </c>
      <c r="AB1743" s="1">
        <v>0</v>
      </c>
      <c r="AC1743" s="1">
        <v>0</v>
      </c>
      <c r="AD1743" s="1">
        <v>0</v>
      </c>
      <c r="AE1743" s="1">
        <v>2000000</v>
      </c>
      <c r="AF1743" s="17">
        <v>46071</v>
      </c>
      <c r="AG1743" s="17">
        <v>46436</v>
      </c>
      <c r="AH1743" s="1">
        <v>2000000</v>
      </c>
      <c r="AI1743" s="16">
        <f t="shared" si="108"/>
        <v>0.55342465753424652</v>
      </c>
      <c r="AJ1743" s="16">
        <f t="shared" si="110"/>
        <v>1</v>
      </c>
      <c r="AK1743" s="19">
        <v>4.4900000000000002E-2</v>
      </c>
      <c r="AL1743" s="16">
        <f t="shared" si="109"/>
        <v>0.55342465753424652</v>
      </c>
      <c r="AM1743" s="16">
        <f t="shared" si="111"/>
        <v>1</v>
      </c>
      <c r="AN1743" s="19">
        <v>4.4900000000000002E-2</v>
      </c>
      <c r="AO1743" t="s">
        <v>721</v>
      </c>
      <c r="AP1743" t="s">
        <v>722</v>
      </c>
      <c r="AQ1743" s="20">
        <v>46234</v>
      </c>
    </row>
    <row r="1744" spans="1:43" x14ac:dyDescent="0.3">
      <c r="A1744" t="s">
        <v>3893</v>
      </c>
      <c r="B1744" t="s">
        <v>3894</v>
      </c>
      <c r="C1744">
        <v>1</v>
      </c>
      <c r="D1744" t="s">
        <v>255</v>
      </c>
      <c r="E1744" t="s">
        <v>716</v>
      </c>
      <c r="F1744" t="s">
        <v>717</v>
      </c>
      <c r="G1744" t="s">
        <v>203</v>
      </c>
      <c r="H1744" t="s">
        <v>218</v>
      </c>
      <c r="I1744" t="s">
        <v>210</v>
      </c>
      <c r="J1744" t="s">
        <v>718</v>
      </c>
      <c r="K1744" t="s">
        <v>755</v>
      </c>
      <c r="L1744" t="s">
        <v>719</v>
      </c>
      <c r="M1744" t="s">
        <v>720</v>
      </c>
      <c r="N1744">
        <v>1</v>
      </c>
      <c r="O1744">
        <v>1</v>
      </c>
      <c r="P1744">
        <v>1</v>
      </c>
      <c r="Q1744">
        <v>0</v>
      </c>
      <c r="R1744">
        <v>0</v>
      </c>
      <c r="S1744">
        <v>1</v>
      </c>
      <c r="T1744">
        <v>1</v>
      </c>
      <c r="U1744">
        <v>1</v>
      </c>
      <c r="V1744">
        <v>0</v>
      </c>
      <c r="W1744" s="1">
        <v>130000000</v>
      </c>
      <c r="X1744" s="1">
        <v>0</v>
      </c>
      <c r="Y1744" s="1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0</v>
      </c>
      <c r="AE1744" s="1">
        <v>130000000</v>
      </c>
      <c r="AF1744" s="17">
        <v>46083</v>
      </c>
      <c r="AG1744" s="17">
        <v>49736</v>
      </c>
      <c r="AH1744" s="1">
        <v>130000000</v>
      </c>
      <c r="AI1744" s="16">
        <f t="shared" si="108"/>
        <v>9.5945205479452049</v>
      </c>
      <c r="AJ1744" s="16">
        <f t="shared" si="110"/>
        <v>10.008219178082191</v>
      </c>
      <c r="AK1744" s="19">
        <v>8.8800000000000004E-2</v>
      </c>
      <c r="AL1744" s="16">
        <f t="shared" si="109"/>
        <v>9.5945205479452049</v>
      </c>
      <c r="AM1744" s="16">
        <f t="shared" si="111"/>
        <v>10.008219178082191</v>
      </c>
      <c r="AN1744" s="19">
        <v>8.8800000000000004E-2</v>
      </c>
      <c r="AO1744" t="s">
        <v>721</v>
      </c>
      <c r="AP1744" t="s">
        <v>722</v>
      </c>
      <c r="AQ1744" s="20">
        <v>46234</v>
      </c>
    </row>
    <row r="1745" spans="1:43" x14ac:dyDescent="0.3">
      <c r="A1745" t="s">
        <v>3895</v>
      </c>
      <c r="B1745" t="s">
        <v>3896</v>
      </c>
      <c r="C1745">
        <v>1</v>
      </c>
      <c r="D1745" t="s">
        <v>255</v>
      </c>
      <c r="E1745" t="s">
        <v>716</v>
      </c>
      <c r="F1745" t="s">
        <v>717</v>
      </c>
      <c r="G1745" t="s">
        <v>213</v>
      </c>
      <c r="H1745" t="s">
        <v>214</v>
      </c>
      <c r="I1745" t="s">
        <v>724</v>
      </c>
      <c r="J1745" t="s">
        <v>725</v>
      </c>
      <c r="K1745" t="s">
        <v>726</v>
      </c>
      <c r="L1745" t="s">
        <v>719</v>
      </c>
      <c r="M1745" t="s">
        <v>720</v>
      </c>
      <c r="N1745">
        <v>1</v>
      </c>
      <c r="O1745">
        <v>1</v>
      </c>
      <c r="P1745">
        <v>1</v>
      </c>
      <c r="Q1745">
        <v>1</v>
      </c>
      <c r="R1745">
        <v>1</v>
      </c>
      <c r="S1745">
        <v>1</v>
      </c>
      <c r="T1745">
        <v>0</v>
      </c>
      <c r="U1745">
        <v>0</v>
      </c>
      <c r="V1745">
        <v>0</v>
      </c>
      <c r="W1745" s="1">
        <v>10000000</v>
      </c>
      <c r="X1745" s="1">
        <v>0</v>
      </c>
      <c r="Y1745" s="1">
        <v>0</v>
      </c>
      <c r="Z1745" s="1">
        <v>0</v>
      </c>
      <c r="AA1745" s="1">
        <v>0</v>
      </c>
      <c r="AB1745" s="1">
        <v>0</v>
      </c>
      <c r="AC1745" s="1">
        <v>0</v>
      </c>
      <c r="AD1745" s="1">
        <v>0</v>
      </c>
      <c r="AE1745" s="1">
        <v>10000000</v>
      </c>
      <c r="AF1745" s="17">
        <v>46104</v>
      </c>
      <c r="AG1745" s="17">
        <v>46835</v>
      </c>
      <c r="AH1745" s="1">
        <v>10000000</v>
      </c>
      <c r="AI1745" s="16">
        <f t="shared" si="108"/>
        <v>1.6465753424657534</v>
      </c>
      <c r="AJ1745" s="16">
        <f t="shared" si="110"/>
        <v>2.0027397260273974</v>
      </c>
      <c r="AK1745" s="19">
        <v>7.3300000000000004E-2</v>
      </c>
      <c r="AL1745" s="16">
        <f t="shared" si="109"/>
        <v>1.6465753424657534</v>
      </c>
      <c r="AM1745" s="16">
        <f t="shared" si="111"/>
        <v>2.0027397260273974</v>
      </c>
      <c r="AN1745" s="19">
        <v>7.3300000000000004E-2</v>
      </c>
      <c r="AO1745" t="s">
        <v>721</v>
      </c>
      <c r="AP1745" t="s">
        <v>722</v>
      </c>
      <c r="AQ1745" s="20">
        <v>46234</v>
      </c>
    </row>
    <row r="1746" spans="1:43" x14ac:dyDescent="0.3">
      <c r="A1746" t="s">
        <v>3897</v>
      </c>
      <c r="B1746" t="s">
        <v>3898</v>
      </c>
      <c r="C1746">
        <v>1</v>
      </c>
      <c r="D1746" t="s">
        <v>255</v>
      </c>
      <c r="E1746" t="s">
        <v>716</v>
      </c>
      <c r="F1746" t="s">
        <v>717</v>
      </c>
      <c r="G1746" t="s">
        <v>213</v>
      </c>
      <c r="H1746" t="s">
        <v>214</v>
      </c>
      <c r="I1746" t="s">
        <v>724</v>
      </c>
      <c r="J1746" t="s">
        <v>725</v>
      </c>
      <c r="K1746" t="s">
        <v>726</v>
      </c>
      <c r="L1746" t="s">
        <v>719</v>
      </c>
      <c r="M1746" t="s">
        <v>720</v>
      </c>
      <c r="N1746">
        <v>1</v>
      </c>
      <c r="O1746">
        <v>1</v>
      </c>
      <c r="P1746">
        <v>1</v>
      </c>
      <c r="Q1746">
        <v>1</v>
      </c>
      <c r="R1746">
        <v>1</v>
      </c>
      <c r="S1746">
        <v>1</v>
      </c>
      <c r="T1746">
        <v>0</v>
      </c>
      <c r="U1746">
        <v>0</v>
      </c>
      <c r="V1746">
        <v>0</v>
      </c>
      <c r="W1746" s="1">
        <v>4000000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0</v>
      </c>
      <c r="AE1746" s="1">
        <v>4000000</v>
      </c>
      <c r="AF1746" s="17">
        <v>46104</v>
      </c>
      <c r="AG1746" s="17">
        <v>46835</v>
      </c>
      <c r="AH1746" s="1">
        <v>4000000</v>
      </c>
      <c r="AI1746" s="16">
        <f t="shared" si="108"/>
        <v>1.6465753424657534</v>
      </c>
      <c r="AJ1746" s="16">
        <f t="shared" si="110"/>
        <v>2.0027397260273974</v>
      </c>
      <c r="AK1746" s="19">
        <v>7.3300000000000004E-2</v>
      </c>
      <c r="AL1746" s="16">
        <f t="shared" si="109"/>
        <v>1.6465753424657534</v>
      </c>
      <c r="AM1746" s="16">
        <f t="shared" si="111"/>
        <v>2.0027397260273974</v>
      </c>
      <c r="AN1746" s="19">
        <v>7.3300000000000004E-2</v>
      </c>
      <c r="AO1746" t="s">
        <v>721</v>
      </c>
      <c r="AP1746" t="s">
        <v>722</v>
      </c>
      <c r="AQ1746" s="20">
        <v>46234</v>
      </c>
    </row>
    <row r="1747" spans="1:43" x14ac:dyDescent="0.3">
      <c r="A1747" t="s">
        <v>3899</v>
      </c>
      <c r="B1747" t="s">
        <v>3900</v>
      </c>
      <c r="C1747">
        <v>1</v>
      </c>
      <c r="D1747" t="s">
        <v>255</v>
      </c>
      <c r="E1747" t="s">
        <v>716</v>
      </c>
      <c r="F1747" t="s">
        <v>717</v>
      </c>
      <c r="G1747" t="s">
        <v>213</v>
      </c>
      <c r="H1747" t="s">
        <v>214</v>
      </c>
      <c r="I1747" t="s">
        <v>724</v>
      </c>
      <c r="J1747" t="s">
        <v>725</v>
      </c>
      <c r="K1747" t="s">
        <v>726</v>
      </c>
      <c r="L1747" t="s">
        <v>719</v>
      </c>
      <c r="M1747" t="s">
        <v>720</v>
      </c>
      <c r="N1747">
        <v>1</v>
      </c>
      <c r="O1747">
        <v>1</v>
      </c>
      <c r="P1747">
        <v>1</v>
      </c>
      <c r="Q1747">
        <v>1</v>
      </c>
      <c r="R1747">
        <v>1</v>
      </c>
      <c r="S1747">
        <v>1</v>
      </c>
      <c r="T1747">
        <v>0</v>
      </c>
      <c r="U1747">
        <v>0</v>
      </c>
      <c r="V1747">
        <v>0</v>
      </c>
      <c r="W1747" s="1">
        <v>4000000</v>
      </c>
      <c r="X1747" s="1">
        <v>0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0</v>
      </c>
      <c r="AE1747" s="1">
        <v>4000000</v>
      </c>
      <c r="AF1747" s="17">
        <v>46104</v>
      </c>
      <c r="AG1747" s="17">
        <v>46835</v>
      </c>
      <c r="AH1747" s="1">
        <v>4000000</v>
      </c>
      <c r="AI1747" s="16">
        <f t="shared" si="108"/>
        <v>1.6465753424657534</v>
      </c>
      <c r="AJ1747" s="16">
        <f t="shared" si="110"/>
        <v>2.0027397260273974</v>
      </c>
      <c r="AK1747" s="19">
        <v>7.3300000000000004E-2</v>
      </c>
      <c r="AL1747" s="16">
        <f t="shared" si="109"/>
        <v>1.6465753424657534</v>
      </c>
      <c r="AM1747" s="16">
        <f t="shared" si="111"/>
        <v>2.0027397260273974</v>
      </c>
      <c r="AN1747" s="19">
        <v>7.3300000000000004E-2</v>
      </c>
      <c r="AO1747" t="s">
        <v>721</v>
      </c>
      <c r="AP1747" t="s">
        <v>722</v>
      </c>
      <c r="AQ1747" s="20">
        <v>46234</v>
      </c>
    </row>
    <row r="1748" spans="1:43" x14ac:dyDescent="0.3">
      <c r="A1748" t="s">
        <v>3901</v>
      </c>
      <c r="B1748" t="s">
        <v>3902</v>
      </c>
      <c r="C1748">
        <v>1</v>
      </c>
      <c r="D1748" t="s">
        <v>255</v>
      </c>
      <c r="E1748" t="s">
        <v>716</v>
      </c>
      <c r="F1748" t="s">
        <v>717</v>
      </c>
      <c r="G1748" t="s">
        <v>213</v>
      </c>
      <c r="H1748" t="s">
        <v>214</v>
      </c>
      <c r="I1748" t="s">
        <v>724</v>
      </c>
      <c r="J1748" t="s">
        <v>725</v>
      </c>
      <c r="K1748" t="s">
        <v>726</v>
      </c>
      <c r="L1748" t="s">
        <v>719</v>
      </c>
      <c r="M1748" t="s">
        <v>720</v>
      </c>
      <c r="N1748">
        <v>1</v>
      </c>
      <c r="O1748">
        <v>1</v>
      </c>
      <c r="P1748">
        <v>1</v>
      </c>
      <c r="Q1748">
        <v>1</v>
      </c>
      <c r="R1748">
        <v>1</v>
      </c>
      <c r="S1748">
        <v>1</v>
      </c>
      <c r="T1748">
        <v>0</v>
      </c>
      <c r="U1748">
        <v>0</v>
      </c>
      <c r="V1748">
        <v>0</v>
      </c>
      <c r="W1748" s="1">
        <v>2000000</v>
      </c>
      <c r="X1748" s="1">
        <v>0</v>
      </c>
      <c r="Y1748" s="1">
        <v>0</v>
      </c>
      <c r="Z1748" s="1">
        <v>0</v>
      </c>
      <c r="AA1748" s="1">
        <v>0</v>
      </c>
      <c r="AB1748" s="1">
        <v>0</v>
      </c>
      <c r="AC1748" s="1">
        <v>0</v>
      </c>
      <c r="AD1748" s="1">
        <v>0</v>
      </c>
      <c r="AE1748" s="1">
        <v>2000000</v>
      </c>
      <c r="AF1748" s="17">
        <v>46104</v>
      </c>
      <c r="AG1748" s="17">
        <v>46835</v>
      </c>
      <c r="AH1748" s="1">
        <v>2000000</v>
      </c>
      <c r="AI1748" s="16">
        <f t="shared" si="108"/>
        <v>1.6465753424657534</v>
      </c>
      <c r="AJ1748" s="16">
        <f t="shared" si="110"/>
        <v>2.0027397260273974</v>
      </c>
      <c r="AK1748" s="19">
        <v>7.3300000000000004E-2</v>
      </c>
      <c r="AL1748" s="16">
        <f t="shared" si="109"/>
        <v>1.6465753424657534</v>
      </c>
      <c r="AM1748" s="16">
        <f t="shared" si="111"/>
        <v>2.0027397260273974</v>
      </c>
      <c r="AN1748" s="19">
        <v>7.3300000000000004E-2</v>
      </c>
      <c r="AO1748" t="s">
        <v>721</v>
      </c>
      <c r="AP1748" t="s">
        <v>722</v>
      </c>
      <c r="AQ1748" s="20">
        <v>46234</v>
      </c>
    </row>
    <row r="1749" spans="1:43" x14ac:dyDescent="0.3">
      <c r="A1749" t="s">
        <v>3903</v>
      </c>
      <c r="B1749" t="s">
        <v>3904</v>
      </c>
      <c r="C1749">
        <v>1</v>
      </c>
      <c r="D1749" t="s">
        <v>255</v>
      </c>
      <c r="E1749" t="s">
        <v>716</v>
      </c>
      <c r="F1749" t="s">
        <v>717</v>
      </c>
      <c r="G1749" t="s">
        <v>213</v>
      </c>
      <c r="H1749" t="s">
        <v>214</v>
      </c>
      <c r="I1749" t="s">
        <v>724</v>
      </c>
      <c r="J1749" t="s">
        <v>725</v>
      </c>
      <c r="K1749" t="s">
        <v>726</v>
      </c>
      <c r="L1749" t="s">
        <v>719</v>
      </c>
      <c r="M1749" t="s">
        <v>720</v>
      </c>
      <c r="N1749">
        <v>1</v>
      </c>
      <c r="O1749">
        <v>1</v>
      </c>
      <c r="P1749">
        <v>1</v>
      </c>
      <c r="Q1749">
        <v>1</v>
      </c>
      <c r="R1749">
        <v>1</v>
      </c>
      <c r="S1749">
        <v>1</v>
      </c>
      <c r="T1749">
        <v>0</v>
      </c>
      <c r="U1749">
        <v>0</v>
      </c>
      <c r="V1749">
        <v>0</v>
      </c>
      <c r="W1749" s="1">
        <v>10000000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0</v>
      </c>
      <c r="AE1749" s="1">
        <v>10000000</v>
      </c>
      <c r="AF1749" s="17">
        <v>46104</v>
      </c>
      <c r="AG1749" s="17">
        <v>47200</v>
      </c>
      <c r="AH1749" s="1">
        <v>10000000</v>
      </c>
      <c r="AI1749" s="16">
        <f t="shared" si="108"/>
        <v>2.6465753424657534</v>
      </c>
      <c r="AJ1749" s="16">
        <f t="shared" si="110"/>
        <v>3.0027397260273974</v>
      </c>
      <c r="AK1749" s="19">
        <v>8.1199999999999994E-2</v>
      </c>
      <c r="AL1749" s="16">
        <f t="shared" si="109"/>
        <v>2.6465753424657534</v>
      </c>
      <c r="AM1749" s="16">
        <f t="shared" si="111"/>
        <v>3.0027397260273974</v>
      </c>
      <c r="AN1749" s="19">
        <v>8.1199999999999994E-2</v>
      </c>
      <c r="AO1749" t="s">
        <v>721</v>
      </c>
      <c r="AP1749" t="s">
        <v>722</v>
      </c>
      <c r="AQ1749" s="20">
        <v>46234</v>
      </c>
    </row>
    <row r="1750" spans="1:43" x14ac:dyDescent="0.3">
      <c r="A1750" t="s">
        <v>3905</v>
      </c>
      <c r="B1750" t="s">
        <v>3906</v>
      </c>
      <c r="C1750">
        <v>1</v>
      </c>
      <c r="D1750" t="s">
        <v>255</v>
      </c>
      <c r="E1750" t="s">
        <v>716</v>
      </c>
      <c r="F1750" t="s">
        <v>717</v>
      </c>
      <c r="G1750" t="s">
        <v>213</v>
      </c>
      <c r="H1750" t="s">
        <v>214</v>
      </c>
      <c r="I1750" t="s">
        <v>724</v>
      </c>
      <c r="J1750" t="s">
        <v>725</v>
      </c>
      <c r="K1750" t="s">
        <v>726</v>
      </c>
      <c r="L1750" t="s">
        <v>719</v>
      </c>
      <c r="M1750" t="s">
        <v>720</v>
      </c>
      <c r="N1750">
        <v>1</v>
      </c>
      <c r="O1750">
        <v>1</v>
      </c>
      <c r="P1750">
        <v>1</v>
      </c>
      <c r="Q1750">
        <v>1</v>
      </c>
      <c r="R1750">
        <v>1</v>
      </c>
      <c r="S1750">
        <v>1</v>
      </c>
      <c r="T1750">
        <v>0</v>
      </c>
      <c r="U1750">
        <v>0</v>
      </c>
      <c r="V1750">
        <v>0</v>
      </c>
      <c r="W1750" s="1">
        <v>10000000</v>
      </c>
      <c r="X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10000000</v>
      </c>
      <c r="AF1750" s="17">
        <v>46108</v>
      </c>
      <c r="AG1750" s="17">
        <v>46473</v>
      </c>
      <c r="AH1750" s="1">
        <v>10000000</v>
      </c>
      <c r="AI1750" s="16">
        <f t="shared" si="108"/>
        <v>0.65479452054794518</v>
      </c>
      <c r="AJ1750" s="16">
        <f t="shared" si="110"/>
        <v>1</v>
      </c>
      <c r="AK1750" s="19">
        <v>4.4900000000000002E-2</v>
      </c>
      <c r="AL1750" s="16">
        <f t="shared" si="109"/>
        <v>0.65479452054794518</v>
      </c>
      <c r="AM1750" s="16">
        <f t="shared" si="111"/>
        <v>1</v>
      </c>
      <c r="AN1750" s="19">
        <v>4.4900000000000002E-2</v>
      </c>
      <c r="AO1750" t="s">
        <v>721</v>
      </c>
      <c r="AP1750" t="s">
        <v>722</v>
      </c>
      <c r="AQ1750" s="20">
        <v>46234</v>
      </c>
    </row>
    <row r="1751" spans="1:43" x14ac:dyDescent="0.3">
      <c r="A1751" t="s">
        <v>3907</v>
      </c>
      <c r="B1751" t="s">
        <v>3908</v>
      </c>
      <c r="C1751">
        <v>1</v>
      </c>
      <c r="D1751" t="s">
        <v>255</v>
      </c>
      <c r="E1751" t="s">
        <v>716</v>
      </c>
      <c r="F1751" t="s">
        <v>717</v>
      </c>
      <c r="G1751" t="s">
        <v>213</v>
      </c>
      <c r="H1751" t="s">
        <v>214</v>
      </c>
      <c r="I1751" t="s">
        <v>724</v>
      </c>
      <c r="J1751" t="s">
        <v>725</v>
      </c>
      <c r="K1751" t="s">
        <v>726</v>
      </c>
      <c r="L1751" t="s">
        <v>719</v>
      </c>
      <c r="M1751" t="s">
        <v>720</v>
      </c>
      <c r="N1751">
        <v>1</v>
      </c>
      <c r="O1751">
        <v>1</v>
      </c>
      <c r="P1751">
        <v>1</v>
      </c>
      <c r="Q1751">
        <v>1</v>
      </c>
      <c r="R1751">
        <v>1</v>
      </c>
      <c r="S1751">
        <v>1</v>
      </c>
      <c r="T1751">
        <v>0</v>
      </c>
      <c r="U1751">
        <v>0</v>
      </c>
      <c r="V1751">
        <v>0</v>
      </c>
      <c r="W1751" s="1">
        <v>1290000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1290000</v>
      </c>
      <c r="AF1751" s="17">
        <v>46104</v>
      </c>
      <c r="AG1751" s="17">
        <v>47200</v>
      </c>
      <c r="AH1751" s="1">
        <v>1290000</v>
      </c>
      <c r="AI1751" s="16">
        <f t="shared" si="108"/>
        <v>2.6465753424657534</v>
      </c>
      <c r="AJ1751" s="16">
        <f t="shared" si="110"/>
        <v>3.0027397260273974</v>
      </c>
      <c r="AK1751" s="19">
        <v>8.1199999999999994E-2</v>
      </c>
      <c r="AL1751" s="16">
        <f t="shared" si="109"/>
        <v>2.6465753424657534</v>
      </c>
      <c r="AM1751" s="16">
        <f t="shared" si="111"/>
        <v>3.0027397260273974</v>
      </c>
      <c r="AN1751" s="19">
        <v>8.1199999999999994E-2</v>
      </c>
      <c r="AO1751" t="s">
        <v>721</v>
      </c>
      <c r="AP1751" t="s">
        <v>722</v>
      </c>
      <c r="AQ1751" s="20">
        <v>46234</v>
      </c>
    </row>
    <row r="1752" spans="1:43" x14ac:dyDescent="0.3">
      <c r="A1752" t="s">
        <v>3909</v>
      </c>
      <c r="B1752" t="s">
        <v>3910</v>
      </c>
      <c r="C1752">
        <v>1</v>
      </c>
      <c r="D1752" t="s">
        <v>255</v>
      </c>
      <c r="E1752" t="s">
        <v>716</v>
      </c>
      <c r="F1752" t="s">
        <v>717</v>
      </c>
      <c r="G1752" t="s">
        <v>221</v>
      </c>
      <c r="H1752" t="s">
        <v>218</v>
      </c>
      <c r="I1752" t="s">
        <v>210</v>
      </c>
      <c r="J1752" t="s">
        <v>718</v>
      </c>
      <c r="K1752" t="s">
        <v>221</v>
      </c>
      <c r="L1752" t="s">
        <v>719</v>
      </c>
      <c r="M1752" t="s">
        <v>720</v>
      </c>
      <c r="N1752">
        <v>1</v>
      </c>
      <c r="O1752">
        <v>1</v>
      </c>
      <c r="P1752">
        <v>1</v>
      </c>
      <c r="Q1752">
        <v>0</v>
      </c>
      <c r="R1752">
        <v>0</v>
      </c>
      <c r="S1752">
        <v>1</v>
      </c>
      <c r="T1752">
        <v>1</v>
      </c>
      <c r="U1752">
        <v>1</v>
      </c>
      <c r="V1752">
        <v>0</v>
      </c>
      <c r="W1752" s="1">
        <v>10000000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10000000</v>
      </c>
      <c r="AF1752" s="17">
        <v>46080</v>
      </c>
      <c r="AG1752" s="17">
        <v>47176</v>
      </c>
      <c r="AH1752" s="1">
        <v>10000000</v>
      </c>
      <c r="AI1752" s="16">
        <f t="shared" si="108"/>
        <v>2.580821917808219</v>
      </c>
      <c r="AJ1752" s="16">
        <f t="shared" si="110"/>
        <v>3.0027397260273974</v>
      </c>
      <c r="AK1752" s="19">
        <v>8.1199999999999994E-2</v>
      </c>
      <c r="AL1752" s="16">
        <f t="shared" si="109"/>
        <v>2.580821917808219</v>
      </c>
      <c r="AM1752" s="16">
        <f t="shared" si="111"/>
        <v>3.0027397260273974</v>
      </c>
      <c r="AN1752" s="19">
        <v>8.1199999999999994E-2</v>
      </c>
      <c r="AO1752" t="s">
        <v>721</v>
      </c>
      <c r="AP1752" t="s">
        <v>722</v>
      </c>
      <c r="AQ1752" s="20">
        <v>46234</v>
      </c>
    </row>
    <row r="1753" spans="1:43" x14ac:dyDescent="0.3">
      <c r="A1753" t="s">
        <v>3911</v>
      </c>
      <c r="B1753" t="s">
        <v>3912</v>
      </c>
      <c r="C1753">
        <v>1</v>
      </c>
      <c r="D1753" t="s">
        <v>255</v>
      </c>
      <c r="E1753" t="s">
        <v>716</v>
      </c>
      <c r="F1753" t="s">
        <v>717</v>
      </c>
      <c r="G1753" t="s">
        <v>213</v>
      </c>
      <c r="H1753" t="s">
        <v>214</v>
      </c>
      <c r="I1753" t="s">
        <v>724</v>
      </c>
      <c r="J1753" t="s">
        <v>725</v>
      </c>
      <c r="K1753" t="s">
        <v>726</v>
      </c>
      <c r="L1753" t="s">
        <v>719</v>
      </c>
      <c r="M1753" t="s">
        <v>720</v>
      </c>
      <c r="N1753">
        <v>1</v>
      </c>
      <c r="O1753">
        <v>1</v>
      </c>
      <c r="P1753">
        <v>1</v>
      </c>
      <c r="Q1753">
        <v>1</v>
      </c>
      <c r="R1753">
        <v>1</v>
      </c>
      <c r="S1753">
        <v>1</v>
      </c>
      <c r="T1753">
        <v>0</v>
      </c>
      <c r="U1753">
        <v>0</v>
      </c>
      <c r="V1753">
        <v>0</v>
      </c>
      <c r="W1753" s="1">
        <v>1500000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1500000</v>
      </c>
      <c r="AF1753" s="17">
        <v>46076</v>
      </c>
      <c r="AG1753" s="17">
        <v>47902</v>
      </c>
      <c r="AH1753" s="1">
        <v>1500000</v>
      </c>
      <c r="AI1753" s="16">
        <f t="shared" si="108"/>
        <v>4.5698630136986305</v>
      </c>
      <c r="AJ1753" s="16">
        <f t="shared" si="110"/>
        <v>5.0027397260273974</v>
      </c>
      <c r="AK1753" s="19">
        <v>8.2900000000000001E-2</v>
      </c>
      <c r="AL1753" s="16">
        <f t="shared" si="109"/>
        <v>4.5698630136986305</v>
      </c>
      <c r="AM1753" s="16">
        <f t="shared" si="111"/>
        <v>5.0027397260273974</v>
      </c>
      <c r="AN1753" s="19">
        <v>8.2900000000000001E-2</v>
      </c>
      <c r="AO1753" t="s">
        <v>721</v>
      </c>
      <c r="AP1753" t="s">
        <v>722</v>
      </c>
      <c r="AQ1753" s="20">
        <v>46234</v>
      </c>
    </row>
    <row r="1754" spans="1:43" x14ac:dyDescent="0.3">
      <c r="A1754" t="s">
        <v>3913</v>
      </c>
      <c r="B1754" t="s">
        <v>3914</v>
      </c>
      <c r="C1754">
        <v>1</v>
      </c>
      <c r="D1754" t="s">
        <v>255</v>
      </c>
      <c r="E1754" t="s">
        <v>716</v>
      </c>
      <c r="F1754" t="s">
        <v>717</v>
      </c>
      <c r="G1754" t="s">
        <v>213</v>
      </c>
      <c r="H1754" t="s">
        <v>214</v>
      </c>
      <c r="I1754" t="s">
        <v>724</v>
      </c>
      <c r="J1754" t="s">
        <v>725</v>
      </c>
      <c r="K1754" t="s">
        <v>726</v>
      </c>
      <c r="L1754" t="s">
        <v>719</v>
      </c>
      <c r="M1754" t="s">
        <v>720</v>
      </c>
      <c r="N1754">
        <v>1</v>
      </c>
      <c r="O1754">
        <v>1</v>
      </c>
      <c r="P1754">
        <v>1</v>
      </c>
      <c r="Q1754">
        <v>1</v>
      </c>
      <c r="R1754">
        <v>1</v>
      </c>
      <c r="S1754">
        <v>1</v>
      </c>
      <c r="T1754">
        <v>0</v>
      </c>
      <c r="U1754">
        <v>0</v>
      </c>
      <c r="V1754">
        <v>0</v>
      </c>
      <c r="W1754" s="1">
        <v>1000000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0</v>
      </c>
      <c r="AE1754" s="1">
        <v>1000000</v>
      </c>
      <c r="AF1754" s="17">
        <v>46076</v>
      </c>
      <c r="AG1754" s="17">
        <v>47902</v>
      </c>
      <c r="AH1754" s="1">
        <v>1000000</v>
      </c>
      <c r="AI1754" s="16">
        <f t="shared" si="108"/>
        <v>4.5698630136986305</v>
      </c>
      <c r="AJ1754" s="16">
        <f t="shared" si="110"/>
        <v>5.0027397260273974</v>
      </c>
      <c r="AK1754" s="19">
        <v>8.2900000000000001E-2</v>
      </c>
      <c r="AL1754" s="16">
        <f t="shared" si="109"/>
        <v>4.5698630136986305</v>
      </c>
      <c r="AM1754" s="16">
        <f t="shared" si="111"/>
        <v>5.0027397260273974</v>
      </c>
      <c r="AN1754" s="19">
        <v>8.2900000000000001E-2</v>
      </c>
      <c r="AO1754" t="s">
        <v>721</v>
      </c>
      <c r="AP1754" t="s">
        <v>722</v>
      </c>
      <c r="AQ1754" s="20">
        <v>46234</v>
      </c>
    </row>
    <row r="1755" spans="1:43" x14ac:dyDescent="0.3">
      <c r="A1755" t="s">
        <v>3915</v>
      </c>
      <c r="B1755" t="s">
        <v>3916</v>
      </c>
      <c r="C1755">
        <v>1</v>
      </c>
      <c r="D1755" t="s">
        <v>255</v>
      </c>
      <c r="E1755" t="s">
        <v>716</v>
      </c>
      <c r="F1755" t="s">
        <v>717</v>
      </c>
      <c r="G1755" t="s">
        <v>213</v>
      </c>
      <c r="H1755" t="s">
        <v>214</v>
      </c>
      <c r="I1755" t="s">
        <v>724</v>
      </c>
      <c r="J1755" t="s">
        <v>725</v>
      </c>
      <c r="K1755" t="s">
        <v>726</v>
      </c>
      <c r="L1755" t="s">
        <v>719</v>
      </c>
      <c r="M1755" t="s">
        <v>720</v>
      </c>
      <c r="N1755">
        <v>1</v>
      </c>
      <c r="O1755">
        <v>1</v>
      </c>
      <c r="P1755">
        <v>1</v>
      </c>
      <c r="Q1755">
        <v>1</v>
      </c>
      <c r="R1755">
        <v>1</v>
      </c>
      <c r="S1755">
        <v>1</v>
      </c>
      <c r="T1755">
        <v>0</v>
      </c>
      <c r="U1755">
        <v>0</v>
      </c>
      <c r="V1755">
        <v>0</v>
      </c>
      <c r="W1755" s="1">
        <v>300000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300000</v>
      </c>
      <c r="AF1755" s="17">
        <v>46076</v>
      </c>
      <c r="AG1755" s="17">
        <v>47902</v>
      </c>
      <c r="AH1755" s="1">
        <v>300000</v>
      </c>
      <c r="AI1755" s="16">
        <f t="shared" si="108"/>
        <v>4.5698630136986305</v>
      </c>
      <c r="AJ1755" s="16">
        <f t="shared" si="110"/>
        <v>5.0027397260273974</v>
      </c>
      <c r="AK1755" s="19">
        <v>8.2900000000000001E-2</v>
      </c>
      <c r="AL1755" s="16">
        <f t="shared" si="109"/>
        <v>4.5698630136986305</v>
      </c>
      <c r="AM1755" s="16">
        <f t="shared" si="111"/>
        <v>5.0027397260273974</v>
      </c>
      <c r="AN1755" s="19">
        <v>8.2900000000000001E-2</v>
      </c>
      <c r="AO1755" t="s">
        <v>721</v>
      </c>
      <c r="AP1755" t="s">
        <v>722</v>
      </c>
      <c r="AQ1755" s="20">
        <v>46234</v>
      </c>
    </row>
    <row r="1756" spans="1:43" x14ac:dyDescent="0.3">
      <c r="A1756" t="s">
        <v>3917</v>
      </c>
      <c r="B1756" t="s">
        <v>3918</v>
      </c>
      <c r="C1756">
        <v>1</v>
      </c>
      <c r="D1756" t="s">
        <v>255</v>
      </c>
      <c r="E1756" t="s">
        <v>716</v>
      </c>
      <c r="F1756" t="s">
        <v>717</v>
      </c>
      <c r="G1756" t="s">
        <v>213</v>
      </c>
      <c r="H1756" t="s">
        <v>214</v>
      </c>
      <c r="I1756" t="s">
        <v>724</v>
      </c>
      <c r="J1756" t="s">
        <v>725</v>
      </c>
      <c r="K1756" t="s">
        <v>726</v>
      </c>
      <c r="L1756" t="s">
        <v>719</v>
      </c>
      <c r="M1756" t="s">
        <v>720</v>
      </c>
      <c r="N1756">
        <v>1</v>
      </c>
      <c r="O1756">
        <v>1</v>
      </c>
      <c r="P1756">
        <v>1</v>
      </c>
      <c r="Q1756">
        <v>1</v>
      </c>
      <c r="R1756">
        <v>1</v>
      </c>
      <c r="S1756">
        <v>1</v>
      </c>
      <c r="T1756">
        <v>0</v>
      </c>
      <c r="U1756">
        <v>0</v>
      </c>
      <c r="V1756">
        <v>0</v>
      </c>
      <c r="W1756" s="1">
        <v>15000000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15000000</v>
      </c>
      <c r="AF1756" s="17">
        <v>46113</v>
      </c>
      <c r="AG1756" s="17">
        <v>47209</v>
      </c>
      <c r="AH1756" s="1">
        <v>15000000</v>
      </c>
      <c r="AI1756" s="16">
        <f t="shared" si="108"/>
        <v>2.6712328767123288</v>
      </c>
      <c r="AJ1756" s="16">
        <f t="shared" si="110"/>
        <v>3.0027397260273974</v>
      </c>
      <c r="AK1756" s="19">
        <v>8.1199999999999994E-2</v>
      </c>
      <c r="AL1756" s="16">
        <f t="shared" si="109"/>
        <v>2.6712328767123288</v>
      </c>
      <c r="AM1756" s="16">
        <f t="shared" si="111"/>
        <v>3.0027397260273974</v>
      </c>
      <c r="AN1756" s="19">
        <v>8.1199999999999994E-2</v>
      </c>
      <c r="AO1756" t="s">
        <v>721</v>
      </c>
      <c r="AP1756" t="s">
        <v>722</v>
      </c>
      <c r="AQ1756" s="20">
        <v>46234</v>
      </c>
    </row>
    <row r="1757" spans="1:43" x14ac:dyDescent="0.3">
      <c r="A1757" t="s">
        <v>3919</v>
      </c>
      <c r="B1757" t="s">
        <v>3920</v>
      </c>
      <c r="C1757">
        <v>1</v>
      </c>
      <c r="D1757" t="s">
        <v>255</v>
      </c>
      <c r="E1757" t="s">
        <v>716</v>
      </c>
      <c r="F1757" t="s">
        <v>717</v>
      </c>
      <c r="G1757" t="s">
        <v>213</v>
      </c>
      <c r="H1757" t="s">
        <v>214</v>
      </c>
      <c r="I1757" t="s">
        <v>724</v>
      </c>
      <c r="J1757" t="s">
        <v>725</v>
      </c>
      <c r="K1757" t="s">
        <v>726</v>
      </c>
      <c r="L1757" t="s">
        <v>719</v>
      </c>
      <c r="M1757" t="s">
        <v>720</v>
      </c>
      <c r="N1757">
        <v>1</v>
      </c>
      <c r="O1757">
        <v>1</v>
      </c>
      <c r="P1757">
        <v>1</v>
      </c>
      <c r="Q1757">
        <v>1</v>
      </c>
      <c r="R1757">
        <v>1</v>
      </c>
      <c r="S1757">
        <v>1</v>
      </c>
      <c r="T1757">
        <v>0</v>
      </c>
      <c r="U1757">
        <v>0</v>
      </c>
      <c r="V1757">
        <v>0</v>
      </c>
      <c r="W1757" s="1">
        <v>14000000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0</v>
      </c>
      <c r="AE1757" s="1">
        <v>14000000</v>
      </c>
      <c r="AF1757" s="17">
        <v>46104</v>
      </c>
      <c r="AG1757" s="17">
        <v>46835</v>
      </c>
      <c r="AH1757" s="1">
        <v>14000000</v>
      </c>
      <c r="AI1757" s="16">
        <f t="shared" si="108"/>
        <v>1.6465753424657534</v>
      </c>
      <c r="AJ1757" s="16">
        <f t="shared" si="110"/>
        <v>2.0027397260273974</v>
      </c>
      <c r="AK1757" s="19">
        <v>7.3300000000000004E-2</v>
      </c>
      <c r="AL1757" s="16">
        <f t="shared" si="109"/>
        <v>1.6465753424657534</v>
      </c>
      <c r="AM1757" s="16">
        <f t="shared" si="111"/>
        <v>2.0027397260273974</v>
      </c>
      <c r="AN1757" s="19">
        <v>7.3300000000000004E-2</v>
      </c>
      <c r="AO1757" t="s">
        <v>721</v>
      </c>
      <c r="AP1757" t="s">
        <v>722</v>
      </c>
      <c r="AQ1757" s="20">
        <v>46234</v>
      </c>
    </row>
    <row r="1758" spans="1:43" x14ac:dyDescent="0.3">
      <c r="A1758" t="s">
        <v>3921</v>
      </c>
      <c r="B1758" t="s">
        <v>3922</v>
      </c>
      <c r="C1758">
        <v>1</v>
      </c>
      <c r="D1758" t="s">
        <v>255</v>
      </c>
      <c r="E1758" t="s">
        <v>716</v>
      </c>
      <c r="F1758" t="s">
        <v>717</v>
      </c>
      <c r="G1758" t="s">
        <v>213</v>
      </c>
      <c r="H1758" t="s">
        <v>214</v>
      </c>
      <c r="I1758" t="s">
        <v>724</v>
      </c>
      <c r="J1758" t="s">
        <v>725</v>
      </c>
      <c r="K1758" t="s">
        <v>726</v>
      </c>
      <c r="L1758" t="s">
        <v>719</v>
      </c>
      <c r="M1758" t="s">
        <v>720</v>
      </c>
      <c r="N1758">
        <v>1</v>
      </c>
      <c r="O1758">
        <v>1</v>
      </c>
      <c r="P1758">
        <v>1</v>
      </c>
      <c r="Q1758">
        <v>1</v>
      </c>
      <c r="R1758">
        <v>1</v>
      </c>
      <c r="S1758">
        <v>1</v>
      </c>
      <c r="T1758">
        <v>0</v>
      </c>
      <c r="U1758">
        <v>0</v>
      </c>
      <c r="V1758">
        <v>0</v>
      </c>
      <c r="W1758" s="1">
        <v>14000000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0</v>
      </c>
      <c r="AE1758" s="1">
        <v>14000000</v>
      </c>
      <c r="AF1758" s="17">
        <v>46104</v>
      </c>
      <c r="AG1758" s="17">
        <v>46835</v>
      </c>
      <c r="AH1758" s="1">
        <v>14000000</v>
      </c>
      <c r="AI1758" s="16">
        <f t="shared" si="108"/>
        <v>1.6465753424657534</v>
      </c>
      <c r="AJ1758" s="16">
        <f t="shared" si="110"/>
        <v>2.0027397260273974</v>
      </c>
      <c r="AK1758" s="19">
        <v>7.3300000000000004E-2</v>
      </c>
      <c r="AL1758" s="16">
        <f t="shared" si="109"/>
        <v>1.6465753424657534</v>
      </c>
      <c r="AM1758" s="16">
        <f t="shared" si="111"/>
        <v>2.0027397260273974</v>
      </c>
      <c r="AN1758" s="19">
        <v>7.3300000000000004E-2</v>
      </c>
      <c r="AO1758" t="s">
        <v>721</v>
      </c>
      <c r="AP1758" t="s">
        <v>722</v>
      </c>
      <c r="AQ1758" s="20">
        <v>46234</v>
      </c>
    </row>
    <row r="1759" spans="1:43" x14ac:dyDescent="0.3">
      <c r="A1759" t="s">
        <v>3923</v>
      </c>
      <c r="B1759" t="s">
        <v>3924</v>
      </c>
      <c r="C1759">
        <v>1</v>
      </c>
      <c r="D1759" t="s">
        <v>255</v>
      </c>
      <c r="E1759" t="s">
        <v>716</v>
      </c>
      <c r="F1759" t="s">
        <v>717</v>
      </c>
      <c r="G1759" t="s">
        <v>213</v>
      </c>
      <c r="H1759" t="s">
        <v>214</v>
      </c>
      <c r="I1759" t="s">
        <v>724</v>
      </c>
      <c r="J1759" t="s">
        <v>725</v>
      </c>
      <c r="K1759" t="s">
        <v>726</v>
      </c>
      <c r="L1759" t="s">
        <v>719</v>
      </c>
      <c r="M1759" t="s">
        <v>720</v>
      </c>
      <c r="N1759">
        <v>1</v>
      </c>
      <c r="O1759">
        <v>1</v>
      </c>
      <c r="P1759">
        <v>1</v>
      </c>
      <c r="Q1759">
        <v>1</v>
      </c>
      <c r="R1759">
        <v>1</v>
      </c>
      <c r="S1759">
        <v>1</v>
      </c>
      <c r="T1759">
        <v>0</v>
      </c>
      <c r="U1759">
        <v>0</v>
      </c>
      <c r="V1759">
        <v>0</v>
      </c>
      <c r="W1759" s="1">
        <v>1000000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1000000</v>
      </c>
      <c r="AF1759" s="17">
        <v>46080</v>
      </c>
      <c r="AG1759" s="17">
        <v>47176</v>
      </c>
      <c r="AH1759" s="1">
        <v>1000000</v>
      </c>
      <c r="AI1759" s="16">
        <f t="shared" si="108"/>
        <v>2.580821917808219</v>
      </c>
      <c r="AJ1759" s="16">
        <f t="shared" si="110"/>
        <v>3.0027397260273974</v>
      </c>
      <c r="AK1759" s="19">
        <v>8.1199999999999994E-2</v>
      </c>
      <c r="AL1759" s="16">
        <f t="shared" si="109"/>
        <v>2.580821917808219</v>
      </c>
      <c r="AM1759" s="16">
        <f t="shared" si="111"/>
        <v>3.0027397260273974</v>
      </c>
      <c r="AN1759" s="19">
        <v>8.1199999999999994E-2</v>
      </c>
      <c r="AO1759" t="s">
        <v>721</v>
      </c>
      <c r="AP1759" t="s">
        <v>722</v>
      </c>
      <c r="AQ1759" s="20">
        <v>46234</v>
      </c>
    </row>
    <row r="1760" spans="1:43" x14ac:dyDescent="0.3">
      <c r="A1760" t="s">
        <v>3925</v>
      </c>
      <c r="B1760" t="s">
        <v>3926</v>
      </c>
      <c r="C1760">
        <v>1</v>
      </c>
      <c r="D1760" t="s">
        <v>255</v>
      </c>
      <c r="E1760" t="s">
        <v>716</v>
      </c>
      <c r="F1760" t="s">
        <v>717</v>
      </c>
      <c r="G1760" t="s">
        <v>213</v>
      </c>
      <c r="H1760" t="s">
        <v>214</v>
      </c>
      <c r="I1760" t="s">
        <v>724</v>
      </c>
      <c r="J1760" t="s">
        <v>725</v>
      </c>
      <c r="K1760" t="s">
        <v>726</v>
      </c>
      <c r="L1760" t="s">
        <v>719</v>
      </c>
      <c r="M1760" t="s">
        <v>720</v>
      </c>
      <c r="N1760">
        <v>1</v>
      </c>
      <c r="O1760">
        <v>1</v>
      </c>
      <c r="P1760">
        <v>1</v>
      </c>
      <c r="Q1760">
        <v>1</v>
      </c>
      <c r="R1760">
        <v>1</v>
      </c>
      <c r="S1760">
        <v>1</v>
      </c>
      <c r="T1760">
        <v>0</v>
      </c>
      <c r="U1760">
        <v>0</v>
      </c>
      <c r="V1760">
        <v>0</v>
      </c>
      <c r="W1760" s="1">
        <v>5000000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5000000</v>
      </c>
      <c r="AF1760" s="17">
        <v>46080</v>
      </c>
      <c r="AG1760" s="17">
        <v>47176</v>
      </c>
      <c r="AH1760" s="1">
        <v>5000000</v>
      </c>
      <c r="AI1760" s="16">
        <f t="shared" si="108"/>
        <v>2.580821917808219</v>
      </c>
      <c r="AJ1760" s="16">
        <f t="shared" si="110"/>
        <v>3.0027397260273974</v>
      </c>
      <c r="AK1760" s="19">
        <v>8.1199999999999994E-2</v>
      </c>
      <c r="AL1760" s="16">
        <f t="shared" si="109"/>
        <v>2.580821917808219</v>
      </c>
      <c r="AM1760" s="16">
        <f t="shared" si="111"/>
        <v>3.0027397260273974</v>
      </c>
      <c r="AN1760" s="19">
        <v>8.1199999999999994E-2</v>
      </c>
      <c r="AO1760" t="s">
        <v>721</v>
      </c>
      <c r="AP1760" t="s">
        <v>722</v>
      </c>
      <c r="AQ1760" s="20">
        <v>46234</v>
      </c>
    </row>
    <row r="1761" spans="1:43" x14ac:dyDescent="0.3">
      <c r="A1761" t="s">
        <v>3927</v>
      </c>
      <c r="B1761" t="s">
        <v>3928</v>
      </c>
      <c r="C1761">
        <v>1</v>
      </c>
      <c r="D1761" t="s">
        <v>255</v>
      </c>
      <c r="E1761" t="s">
        <v>716</v>
      </c>
      <c r="F1761" t="s">
        <v>717</v>
      </c>
      <c r="G1761" t="s">
        <v>213</v>
      </c>
      <c r="H1761" t="s">
        <v>214</v>
      </c>
      <c r="I1761" t="s">
        <v>724</v>
      </c>
      <c r="J1761" t="s">
        <v>725</v>
      </c>
      <c r="K1761" t="s">
        <v>726</v>
      </c>
      <c r="L1761" t="s">
        <v>719</v>
      </c>
      <c r="M1761" t="s">
        <v>720</v>
      </c>
      <c r="N1761">
        <v>1</v>
      </c>
      <c r="O1761">
        <v>1</v>
      </c>
      <c r="P1761">
        <v>1</v>
      </c>
      <c r="Q1761">
        <v>1</v>
      </c>
      <c r="R1761">
        <v>1</v>
      </c>
      <c r="S1761">
        <v>1</v>
      </c>
      <c r="T1761">
        <v>0</v>
      </c>
      <c r="U1761">
        <v>0</v>
      </c>
      <c r="V1761">
        <v>0</v>
      </c>
      <c r="W1761" s="1">
        <v>3000000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3000000</v>
      </c>
      <c r="AF1761" s="17">
        <v>46080</v>
      </c>
      <c r="AG1761" s="17">
        <v>47176</v>
      </c>
      <c r="AH1761" s="1">
        <v>3000000</v>
      </c>
      <c r="AI1761" s="16">
        <f t="shared" si="108"/>
        <v>2.580821917808219</v>
      </c>
      <c r="AJ1761" s="16">
        <f t="shared" si="110"/>
        <v>3.0027397260273974</v>
      </c>
      <c r="AK1761" s="19">
        <v>8.1199999999999994E-2</v>
      </c>
      <c r="AL1761" s="16">
        <f t="shared" si="109"/>
        <v>2.580821917808219</v>
      </c>
      <c r="AM1761" s="16">
        <f t="shared" si="111"/>
        <v>3.0027397260273974</v>
      </c>
      <c r="AN1761" s="19">
        <v>8.1199999999999994E-2</v>
      </c>
      <c r="AO1761" t="s">
        <v>721</v>
      </c>
      <c r="AP1761" t="s">
        <v>722</v>
      </c>
      <c r="AQ1761" s="20">
        <v>46234</v>
      </c>
    </row>
    <row r="1762" spans="1:43" x14ac:dyDescent="0.3">
      <c r="A1762" t="s">
        <v>3929</v>
      </c>
      <c r="B1762" t="s">
        <v>3930</v>
      </c>
      <c r="C1762">
        <v>1</v>
      </c>
      <c r="D1762" t="s">
        <v>255</v>
      </c>
      <c r="E1762" t="s">
        <v>716</v>
      </c>
      <c r="F1762" t="s">
        <v>717</v>
      </c>
      <c r="G1762" t="s">
        <v>213</v>
      </c>
      <c r="H1762" t="s">
        <v>214</v>
      </c>
      <c r="I1762" t="s">
        <v>724</v>
      </c>
      <c r="J1762" t="s">
        <v>725</v>
      </c>
      <c r="K1762" t="s">
        <v>726</v>
      </c>
      <c r="L1762" t="s">
        <v>719</v>
      </c>
      <c r="M1762" t="s">
        <v>720</v>
      </c>
      <c r="N1762">
        <v>1</v>
      </c>
      <c r="O1762">
        <v>1</v>
      </c>
      <c r="P1762">
        <v>1</v>
      </c>
      <c r="Q1762">
        <v>1</v>
      </c>
      <c r="R1762">
        <v>1</v>
      </c>
      <c r="S1762">
        <v>1</v>
      </c>
      <c r="T1762">
        <v>0</v>
      </c>
      <c r="U1762">
        <v>0</v>
      </c>
      <c r="V1762">
        <v>0</v>
      </c>
      <c r="W1762" s="1">
        <v>1000000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1000000</v>
      </c>
      <c r="AF1762" s="17">
        <v>46080</v>
      </c>
      <c r="AG1762" s="17">
        <v>47176</v>
      </c>
      <c r="AH1762" s="1">
        <v>1000000</v>
      </c>
      <c r="AI1762" s="16">
        <f t="shared" si="108"/>
        <v>2.580821917808219</v>
      </c>
      <c r="AJ1762" s="16">
        <f t="shared" si="110"/>
        <v>3.0027397260273974</v>
      </c>
      <c r="AK1762" s="19">
        <v>8.1199999999999994E-2</v>
      </c>
      <c r="AL1762" s="16">
        <f t="shared" si="109"/>
        <v>2.580821917808219</v>
      </c>
      <c r="AM1762" s="16">
        <f t="shared" si="111"/>
        <v>3.0027397260273974</v>
      </c>
      <c r="AN1762" s="19">
        <v>8.1199999999999994E-2</v>
      </c>
      <c r="AO1762" t="s">
        <v>721</v>
      </c>
      <c r="AP1762" t="s">
        <v>722</v>
      </c>
      <c r="AQ1762" s="20">
        <v>46234</v>
      </c>
    </row>
    <row r="1763" spans="1:43" x14ac:dyDescent="0.3">
      <c r="A1763" t="s">
        <v>3931</v>
      </c>
      <c r="B1763" t="s">
        <v>3932</v>
      </c>
      <c r="C1763">
        <v>1</v>
      </c>
      <c r="D1763" t="s">
        <v>255</v>
      </c>
      <c r="E1763" t="s">
        <v>716</v>
      </c>
      <c r="F1763" t="s">
        <v>717</v>
      </c>
      <c r="G1763" t="s">
        <v>213</v>
      </c>
      <c r="H1763" t="s">
        <v>214</v>
      </c>
      <c r="I1763" t="s">
        <v>724</v>
      </c>
      <c r="J1763" t="s">
        <v>725</v>
      </c>
      <c r="K1763" t="s">
        <v>726</v>
      </c>
      <c r="L1763" t="s">
        <v>719</v>
      </c>
      <c r="M1763" t="s">
        <v>720</v>
      </c>
      <c r="N1763">
        <v>1</v>
      </c>
      <c r="O1763">
        <v>1</v>
      </c>
      <c r="P1763">
        <v>1</v>
      </c>
      <c r="Q1763">
        <v>1</v>
      </c>
      <c r="R1763">
        <v>1</v>
      </c>
      <c r="S1763">
        <v>1</v>
      </c>
      <c r="T1763">
        <v>0</v>
      </c>
      <c r="U1763">
        <v>0</v>
      </c>
      <c r="V1763">
        <v>0</v>
      </c>
      <c r="W1763" s="1">
        <v>500000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500000</v>
      </c>
      <c r="AF1763" s="17">
        <v>46104</v>
      </c>
      <c r="AG1763" s="17">
        <v>47200</v>
      </c>
      <c r="AH1763" s="1">
        <v>500000</v>
      </c>
      <c r="AI1763" s="16">
        <f t="shared" si="108"/>
        <v>2.6465753424657534</v>
      </c>
      <c r="AJ1763" s="16">
        <f t="shared" si="110"/>
        <v>3.0027397260273974</v>
      </c>
      <c r="AK1763" s="19">
        <v>8.1199999999999994E-2</v>
      </c>
      <c r="AL1763" s="16">
        <f t="shared" si="109"/>
        <v>2.6465753424657534</v>
      </c>
      <c r="AM1763" s="16">
        <f t="shared" si="111"/>
        <v>3.0027397260273974</v>
      </c>
      <c r="AN1763" s="19">
        <v>8.1199999999999994E-2</v>
      </c>
      <c r="AO1763" t="s">
        <v>721</v>
      </c>
      <c r="AP1763" t="s">
        <v>722</v>
      </c>
      <c r="AQ1763" s="20">
        <v>46234</v>
      </c>
    </row>
    <row r="1764" spans="1:43" x14ac:dyDescent="0.3">
      <c r="A1764" t="s">
        <v>3933</v>
      </c>
      <c r="B1764" t="s">
        <v>3934</v>
      </c>
      <c r="C1764">
        <v>1</v>
      </c>
      <c r="D1764" t="s">
        <v>255</v>
      </c>
      <c r="E1764" t="s">
        <v>716</v>
      </c>
      <c r="F1764" t="s">
        <v>717</v>
      </c>
      <c r="G1764" t="s">
        <v>213</v>
      </c>
      <c r="H1764" t="s">
        <v>214</v>
      </c>
      <c r="I1764" t="s">
        <v>724</v>
      </c>
      <c r="J1764" t="s">
        <v>725</v>
      </c>
      <c r="K1764" t="s">
        <v>726</v>
      </c>
      <c r="L1764" t="s">
        <v>719</v>
      </c>
      <c r="M1764" t="s">
        <v>720</v>
      </c>
      <c r="N1764">
        <v>1</v>
      </c>
      <c r="O1764">
        <v>1</v>
      </c>
      <c r="P1764">
        <v>1</v>
      </c>
      <c r="Q1764">
        <v>1</v>
      </c>
      <c r="R1764">
        <v>1</v>
      </c>
      <c r="S1764">
        <v>1</v>
      </c>
      <c r="T1764">
        <v>0</v>
      </c>
      <c r="U1764">
        <v>0</v>
      </c>
      <c r="V1764">
        <v>0</v>
      </c>
      <c r="W1764" s="1">
        <v>3293600.43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3293600.43</v>
      </c>
      <c r="AF1764" s="17">
        <v>46104</v>
      </c>
      <c r="AG1764" s="17">
        <v>47200</v>
      </c>
      <c r="AH1764" s="1">
        <v>3293600.43</v>
      </c>
      <c r="AI1764" s="16">
        <f t="shared" si="108"/>
        <v>2.6465753424657534</v>
      </c>
      <c r="AJ1764" s="16">
        <f t="shared" si="110"/>
        <v>3.0027397260273974</v>
      </c>
      <c r="AK1764" s="19">
        <v>8.1199999999999994E-2</v>
      </c>
      <c r="AL1764" s="16">
        <f t="shared" si="109"/>
        <v>2.6465753424657534</v>
      </c>
      <c r="AM1764" s="16">
        <f t="shared" si="111"/>
        <v>3.0027397260273974</v>
      </c>
      <c r="AN1764" s="19">
        <v>8.1199999999999994E-2</v>
      </c>
      <c r="AO1764" t="s">
        <v>721</v>
      </c>
      <c r="AP1764" t="s">
        <v>722</v>
      </c>
      <c r="AQ1764" s="20">
        <v>46234</v>
      </c>
    </row>
    <row r="1765" spans="1:43" x14ac:dyDescent="0.3">
      <c r="A1765" t="s">
        <v>3935</v>
      </c>
      <c r="B1765" t="s">
        <v>3936</v>
      </c>
      <c r="C1765">
        <v>1</v>
      </c>
      <c r="D1765" t="s">
        <v>255</v>
      </c>
      <c r="E1765" t="s">
        <v>716</v>
      </c>
      <c r="F1765" t="s">
        <v>717</v>
      </c>
      <c r="G1765" t="s">
        <v>213</v>
      </c>
      <c r="H1765" t="s">
        <v>214</v>
      </c>
      <c r="I1765" t="s">
        <v>724</v>
      </c>
      <c r="J1765" t="s">
        <v>725</v>
      </c>
      <c r="K1765" t="s">
        <v>726</v>
      </c>
      <c r="L1765" t="s">
        <v>719</v>
      </c>
      <c r="M1765" t="s">
        <v>720</v>
      </c>
      <c r="N1765">
        <v>1</v>
      </c>
      <c r="O1765">
        <v>1</v>
      </c>
      <c r="P1765">
        <v>1</v>
      </c>
      <c r="Q1765">
        <v>1</v>
      </c>
      <c r="R1765">
        <v>1</v>
      </c>
      <c r="S1765">
        <v>1</v>
      </c>
      <c r="T1765">
        <v>0</v>
      </c>
      <c r="U1765">
        <v>0</v>
      </c>
      <c r="V1765">
        <v>0</v>
      </c>
      <c r="W1765" s="1">
        <v>6406126.79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6406126.79</v>
      </c>
      <c r="AF1765" s="17">
        <v>46108</v>
      </c>
      <c r="AG1765" s="17">
        <v>46473</v>
      </c>
      <c r="AH1765" s="1">
        <v>6406126.79</v>
      </c>
      <c r="AI1765" s="16">
        <f t="shared" si="108"/>
        <v>0.65479452054794518</v>
      </c>
      <c r="AJ1765" s="16">
        <f t="shared" si="110"/>
        <v>1</v>
      </c>
      <c r="AK1765" s="19">
        <v>4.4900000000000002E-2</v>
      </c>
      <c r="AL1765" s="16">
        <f t="shared" si="109"/>
        <v>0.65479452054794518</v>
      </c>
      <c r="AM1765" s="16">
        <f t="shared" si="111"/>
        <v>1</v>
      </c>
      <c r="AN1765" s="19">
        <v>4.4900000000000002E-2</v>
      </c>
      <c r="AO1765" t="s">
        <v>721</v>
      </c>
      <c r="AP1765" t="s">
        <v>722</v>
      </c>
      <c r="AQ1765" s="20">
        <v>46234</v>
      </c>
    </row>
    <row r="1766" spans="1:43" x14ac:dyDescent="0.3">
      <c r="A1766" t="s">
        <v>3937</v>
      </c>
      <c r="B1766" t="s">
        <v>3938</v>
      </c>
      <c r="C1766">
        <v>1</v>
      </c>
      <c r="D1766" t="s">
        <v>255</v>
      </c>
      <c r="E1766" t="s">
        <v>716</v>
      </c>
      <c r="F1766" t="s">
        <v>717</v>
      </c>
      <c r="G1766" t="s">
        <v>213</v>
      </c>
      <c r="H1766" t="s">
        <v>214</v>
      </c>
      <c r="I1766" t="s">
        <v>724</v>
      </c>
      <c r="J1766" t="s">
        <v>725</v>
      </c>
      <c r="K1766" t="s">
        <v>726</v>
      </c>
      <c r="L1766" t="s">
        <v>719</v>
      </c>
      <c r="M1766" t="s">
        <v>720</v>
      </c>
      <c r="N1766">
        <v>1</v>
      </c>
      <c r="O1766">
        <v>1</v>
      </c>
      <c r="P1766">
        <v>1</v>
      </c>
      <c r="Q1766">
        <v>1</v>
      </c>
      <c r="R1766">
        <v>1</v>
      </c>
      <c r="S1766">
        <v>1</v>
      </c>
      <c r="T1766">
        <v>0</v>
      </c>
      <c r="U1766">
        <v>0</v>
      </c>
      <c r="V1766">
        <v>0</v>
      </c>
      <c r="W1766" s="1">
        <v>50000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50000</v>
      </c>
      <c r="AF1766" s="17">
        <v>46080</v>
      </c>
      <c r="AG1766" s="17">
        <v>47176</v>
      </c>
      <c r="AH1766" s="1">
        <v>50000</v>
      </c>
      <c r="AI1766" s="16">
        <f t="shared" si="108"/>
        <v>2.580821917808219</v>
      </c>
      <c r="AJ1766" s="16">
        <f t="shared" si="110"/>
        <v>3.0027397260273974</v>
      </c>
      <c r="AK1766" s="19">
        <v>8.1199999999999994E-2</v>
      </c>
      <c r="AL1766" s="16">
        <f t="shared" si="109"/>
        <v>2.580821917808219</v>
      </c>
      <c r="AM1766" s="16">
        <f t="shared" si="111"/>
        <v>3.0027397260273974</v>
      </c>
      <c r="AN1766" s="19">
        <v>8.1199999999999994E-2</v>
      </c>
      <c r="AO1766" t="s">
        <v>721</v>
      </c>
      <c r="AP1766" t="s">
        <v>722</v>
      </c>
      <c r="AQ1766" s="20">
        <v>46234</v>
      </c>
    </row>
    <row r="1767" spans="1:43" x14ac:dyDescent="0.3">
      <c r="A1767" t="s">
        <v>3939</v>
      </c>
      <c r="B1767" t="s">
        <v>3940</v>
      </c>
      <c r="C1767">
        <v>1</v>
      </c>
      <c r="D1767" t="s">
        <v>255</v>
      </c>
      <c r="E1767" t="s">
        <v>716</v>
      </c>
      <c r="F1767" t="s">
        <v>717</v>
      </c>
      <c r="G1767" t="s">
        <v>213</v>
      </c>
      <c r="H1767" t="s">
        <v>214</v>
      </c>
      <c r="I1767" t="s">
        <v>724</v>
      </c>
      <c r="J1767" t="s">
        <v>725</v>
      </c>
      <c r="K1767" t="s">
        <v>726</v>
      </c>
      <c r="L1767" t="s">
        <v>719</v>
      </c>
      <c r="M1767" t="s">
        <v>720</v>
      </c>
      <c r="N1767">
        <v>1</v>
      </c>
      <c r="O1767">
        <v>1</v>
      </c>
      <c r="P1767">
        <v>1</v>
      </c>
      <c r="Q1767">
        <v>1</v>
      </c>
      <c r="R1767">
        <v>1</v>
      </c>
      <c r="S1767">
        <v>1</v>
      </c>
      <c r="T1767">
        <v>0</v>
      </c>
      <c r="U1767">
        <v>0</v>
      </c>
      <c r="V1767">
        <v>0</v>
      </c>
      <c r="W1767" s="1">
        <v>30000000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30000000</v>
      </c>
      <c r="AF1767" s="17">
        <v>46104</v>
      </c>
      <c r="AG1767" s="17">
        <v>46835</v>
      </c>
      <c r="AH1767" s="1">
        <v>30000000</v>
      </c>
      <c r="AI1767" s="16">
        <f t="shared" si="108"/>
        <v>1.6465753424657534</v>
      </c>
      <c r="AJ1767" s="16">
        <f t="shared" si="110"/>
        <v>2.0027397260273974</v>
      </c>
      <c r="AK1767" s="19">
        <v>7.3300000000000004E-2</v>
      </c>
      <c r="AL1767" s="16">
        <f t="shared" si="109"/>
        <v>1.6465753424657534</v>
      </c>
      <c r="AM1767" s="16">
        <f t="shared" si="111"/>
        <v>2.0027397260273974</v>
      </c>
      <c r="AN1767" s="19">
        <v>7.3300000000000004E-2</v>
      </c>
      <c r="AO1767" t="s">
        <v>721</v>
      </c>
      <c r="AP1767" t="s">
        <v>722</v>
      </c>
      <c r="AQ1767" s="20">
        <v>46234</v>
      </c>
    </row>
    <row r="1768" spans="1:43" x14ac:dyDescent="0.3">
      <c r="A1768" t="s">
        <v>3941</v>
      </c>
      <c r="B1768" t="s">
        <v>3942</v>
      </c>
      <c r="C1768">
        <v>1</v>
      </c>
      <c r="D1768" t="s">
        <v>255</v>
      </c>
      <c r="E1768" t="s">
        <v>716</v>
      </c>
      <c r="F1768" t="s">
        <v>717</v>
      </c>
      <c r="G1768" t="s">
        <v>213</v>
      </c>
      <c r="H1768" t="s">
        <v>214</v>
      </c>
      <c r="I1768" t="s">
        <v>724</v>
      </c>
      <c r="J1768" t="s">
        <v>725</v>
      </c>
      <c r="K1768" t="s">
        <v>726</v>
      </c>
      <c r="L1768" t="s">
        <v>719</v>
      </c>
      <c r="M1768" t="s">
        <v>720</v>
      </c>
      <c r="N1768">
        <v>1</v>
      </c>
      <c r="O1768">
        <v>1</v>
      </c>
      <c r="P1768">
        <v>1</v>
      </c>
      <c r="Q1768">
        <v>1</v>
      </c>
      <c r="R1768">
        <v>1</v>
      </c>
      <c r="S1768">
        <v>1</v>
      </c>
      <c r="T1768">
        <v>0</v>
      </c>
      <c r="U1768">
        <v>0</v>
      </c>
      <c r="V1768">
        <v>0</v>
      </c>
      <c r="W1768" s="1">
        <v>30000000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30000000</v>
      </c>
      <c r="AF1768" s="17">
        <v>46104</v>
      </c>
      <c r="AG1768" s="17">
        <v>46835</v>
      </c>
      <c r="AH1768" s="1">
        <v>30000000</v>
      </c>
      <c r="AI1768" s="16">
        <f t="shared" si="108"/>
        <v>1.6465753424657534</v>
      </c>
      <c r="AJ1768" s="16">
        <f t="shared" si="110"/>
        <v>2.0027397260273974</v>
      </c>
      <c r="AK1768" s="19">
        <v>7.3300000000000004E-2</v>
      </c>
      <c r="AL1768" s="16">
        <f t="shared" si="109"/>
        <v>1.6465753424657534</v>
      </c>
      <c r="AM1768" s="16">
        <f t="shared" si="111"/>
        <v>2.0027397260273974</v>
      </c>
      <c r="AN1768" s="19">
        <v>7.3300000000000004E-2</v>
      </c>
      <c r="AO1768" t="s">
        <v>721</v>
      </c>
      <c r="AP1768" t="s">
        <v>722</v>
      </c>
      <c r="AQ1768" s="20">
        <v>46234</v>
      </c>
    </row>
    <row r="1769" spans="1:43" x14ac:dyDescent="0.3">
      <c r="A1769" t="s">
        <v>3943</v>
      </c>
      <c r="B1769" t="s">
        <v>3944</v>
      </c>
      <c r="C1769">
        <v>1</v>
      </c>
      <c r="D1769" t="s">
        <v>255</v>
      </c>
      <c r="E1769" t="s">
        <v>716</v>
      </c>
      <c r="F1769" t="s">
        <v>717</v>
      </c>
      <c r="G1769" t="s">
        <v>213</v>
      </c>
      <c r="H1769" t="s">
        <v>214</v>
      </c>
      <c r="I1769" t="s">
        <v>724</v>
      </c>
      <c r="J1769" t="s">
        <v>725</v>
      </c>
      <c r="K1769" t="s">
        <v>726</v>
      </c>
      <c r="L1769" t="s">
        <v>719</v>
      </c>
      <c r="M1769" t="s">
        <v>720</v>
      </c>
      <c r="N1769">
        <v>1</v>
      </c>
      <c r="O1769">
        <v>1</v>
      </c>
      <c r="P1769">
        <v>1</v>
      </c>
      <c r="Q1769">
        <v>1</v>
      </c>
      <c r="R1769">
        <v>1</v>
      </c>
      <c r="S1769">
        <v>1</v>
      </c>
      <c r="T1769">
        <v>0</v>
      </c>
      <c r="U1769">
        <v>0</v>
      </c>
      <c r="V1769">
        <v>0</v>
      </c>
      <c r="W1769" s="1">
        <v>12500000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0</v>
      </c>
      <c r="AE1769" s="1">
        <v>12500000</v>
      </c>
      <c r="AF1769" s="17">
        <v>46118</v>
      </c>
      <c r="AG1769" s="17">
        <v>46483</v>
      </c>
      <c r="AH1769" s="1">
        <v>12500000</v>
      </c>
      <c r="AI1769" s="16">
        <f t="shared" si="108"/>
        <v>0.68219178082191778</v>
      </c>
      <c r="AJ1769" s="16">
        <f t="shared" si="110"/>
        <v>1</v>
      </c>
      <c r="AK1769" s="19">
        <v>4.4900000000000002E-2</v>
      </c>
      <c r="AL1769" s="16">
        <f t="shared" si="109"/>
        <v>0.68219178082191778</v>
      </c>
      <c r="AM1769" s="16">
        <f t="shared" si="111"/>
        <v>1</v>
      </c>
      <c r="AN1769" s="19">
        <v>4.4900000000000002E-2</v>
      </c>
      <c r="AO1769" t="s">
        <v>721</v>
      </c>
      <c r="AP1769" t="s">
        <v>722</v>
      </c>
      <c r="AQ1769" s="20">
        <v>46234</v>
      </c>
    </row>
    <row r="1770" spans="1:43" x14ac:dyDescent="0.3">
      <c r="A1770" t="s">
        <v>3945</v>
      </c>
      <c r="B1770" t="s">
        <v>3946</v>
      </c>
      <c r="C1770">
        <v>1</v>
      </c>
      <c r="D1770" t="s">
        <v>255</v>
      </c>
      <c r="E1770" t="s">
        <v>716</v>
      </c>
      <c r="F1770" t="s">
        <v>717</v>
      </c>
      <c r="G1770" t="s">
        <v>213</v>
      </c>
      <c r="H1770" t="s">
        <v>214</v>
      </c>
      <c r="I1770" t="s">
        <v>724</v>
      </c>
      <c r="J1770" t="s">
        <v>725</v>
      </c>
      <c r="K1770" t="s">
        <v>726</v>
      </c>
      <c r="L1770" t="s">
        <v>719</v>
      </c>
      <c r="M1770" t="s">
        <v>720</v>
      </c>
      <c r="N1770">
        <v>1</v>
      </c>
      <c r="O1770">
        <v>1</v>
      </c>
      <c r="P1770">
        <v>1</v>
      </c>
      <c r="Q1770">
        <v>1</v>
      </c>
      <c r="R1770">
        <v>1</v>
      </c>
      <c r="S1770">
        <v>1</v>
      </c>
      <c r="T1770">
        <v>0</v>
      </c>
      <c r="U1770">
        <v>0</v>
      </c>
      <c r="V1770">
        <v>0</v>
      </c>
      <c r="W1770" s="1">
        <v>12500000</v>
      </c>
      <c r="X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0</v>
      </c>
      <c r="AE1770" s="1">
        <v>12500000</v>
      </c>
      <c r="AF1770" s="17">
        <v>46118</v>
      </c>
      <c r="AG1770" s="17">
        <v>46483</v>
      </c>
      <c r="AH1770" s="1">
        <v>12500000</v>
      </c>
      <c r="AI1770" s="16">
        <f t="shared" si="108"/>
        <v>0.68219178082191778</v>
      </c>
      <c r="AJ1770" s="16">
        <f t="shared" si="110"/>
        <v>1</v>
      </c>
      <c r="AK1770" s="19">
        <v>4.4900000000000002E-2</v>
      </c>
      <c r="AL1770" s="16">
        <f t="shared" si="109"/>
        <v>0.68219178082191778</v>
      </c>
      <c r="AM1770" s="16">
        <f t="shared" si="111"/>
        <v>1</v>
      </c>
      <c r="AN1770" s="19">
        <v>4.4900000000000002E-2</v>
      </c>
      <c r="AO1770" t="s">
        <v>721</v>
      </c>
      <c r="AP1770" t="s">
        <v>722</v>
      </c>
      <c r="AQ1770" s="20">
        <v>46234</v>
      </c>
    </row>
    <row r="1771" spans="1:43" x14ac:dyDescent="0.3">
      <c r="A1771" t="s">
        <v>3947</v>
      </c>
      <c r="B1771" t="s">
        <v>3948</v>
      </c>
      <c r="C1771">
        <v>1</v>
      </c>
      <c r="D1771" t="s">
        <v>255</v>
      </c>
      <c r="E1771" t="s">
        <v>716</v>
      </c>
      <c r="F1771" t="s">
        <v>717</v>
      </c>
      <c r="G1771" t="s">
        <v>213</v>
      </c>
      <c r="H1771" t="s">
        <v>214</v>
      </c>
      <c r="I1771" t="s">
        <v>724</v>
      </c>
      <c r="J1771" t="s">
        <v>725</v>
      </c>
      <c r="K1771" t="s">
        <v>726</v>
      </c>
      <c r="L1771" t="s">
        <v>719</v>
      </c>
      <c r="M1771" t="s">
        <v>720</v>
      </c>
      <c r="N1771">
        <v>1</v>
      </c>
      <c r="O1771">
        <v>1</v>
      </c>
      <c r="P1771">
        <v>1</v>
      </c>
      <c r="Q1771">
        <v>1</v>
      </c>
      <c r="R1771">
        <v>1</v>
      </c>
      <c r="S1771">
        <v>1</v>
      </c>
      <c r="T1771">
        <v>0</v>
      </c>
      <c r="U1771">
        <v>0</v>
      </c>
      <c r="V1771">
        <v>0</v>
      </c>
      <c r="W1771" s="1">
        <v>10000000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0</v>
      </c>
      <c r="AE1771" s="1">
        <v>10000000</v>
      </c>
      <c r="AF1771" s="17">
        <v>46118</v>
      </c>
      <c r="AG1771" s="17">
        <v>46483</v>
      </c>
      <c r="AH1771" s="1">
        <v>10000000</v>
      </c>
      <c r="AI1771" s="16">
        <f t="shared" si="108"/>
        <v>0.68219178082191778</v>
      </c>
      <c r="AJ1771" s="16">
        <f t="shared" si="110"/>
        <v>1</v>
      </c>
      <c r="AK1771" s="19">
        <v>4.4900000000000002E-2</v>
      </c>
      <c r="AL1771" s="16">
        <f t="shared" si="109"/>
        <v>0.68219178082191778</v>
      </c>
      <c r="AM1771" s="16">
        <f t="shared" si="111"/>
        <v>1</v>
      </c>
      <c r="AN1771" s="19">
        <v>4.4900000000000002E-2</v>
      </c>
      <c r="AO1771" t="s">
        <v>721</v>
      </c>
      <c r="AP1771" t="s">
        <v>722</v>
      </c>
      <c r="AQ1771" s="20">
        <v>46234</v>
      </c>
    </row>
    <row r="1772" spans="1:43" x14ac:dyDescent="0.3">
      <c r="A1772" t="s">
        <v>3949</v>
      </c>
      <c r="B1772" t="s">
        <v>3950</v>
      </c>
      <c r="C1772">
        <v>1</v>
      </c>
      <c r="D1772" t="s">
        <v>255</v>
      </c>
      <c r="E1772" t="s">
        <v>716</v>
      </c>
      <c r="F1772" t="s">
        <v>717</v>
      </c>
      <c r="G1772" t="s">
        <v>213</v>
      </c>
      <c r="H1772" t="s">
        <v>214</v>
      </c>
      <c r="I1772" t="s">
        <v>724</v>
      </c>
      <c r="J1772" t="s">
        <v>725</v>
      </c>
      <c r="K1772" t="s">
        <v>726</v>
      </c>
      <c r="L1772" t="s">
        <v>719</v>
      </c>
      <c r="M1772" t="s">
        <v>720</v>
      </c>
      <c r="N1772">
        <v>1</v>
      </c>
      <c r="O1772">
        <v>1</v>
      </c>
      <c r="P1772">
        <v>1</v>
      </c>
      <c r="Q1772">
        <v>1</v>
      </c>
      <c r="R1772">
        <v>1</v>
      </c>
      <c r="S1772">
        <v>1</v>
      </c>
      <c r="T1772">
        <v>0</v>
      </c>
      <c r="U1772">
        <v>0</v>
      </c>
      <c r="V1772">
        <v>0</v>
      </c>
      <c r="W1772" s="1">
        <v>8500000</v>
      </c>
      <c r="X1772" s="1">
        <v>0</v>
      </c>
      <c r="Y1772" s="1">
        <v>0</v>
      </c>
      <c r="Z1772" s="1">
        <v>0</v>
      </c>
      <c r="AA1772" s="1">
        <v>0</v>
      </c>
      <c r="AB1772" s="1">
        <v>0</v>
      </c>
      <c r="AC1772" s="1">
        <v>0</v>
      </c>
      <c r="AD1772" s="1">
        <v>0</v>
      </c>
      <c r="AE1772" s="1">
        <v>8500000</v>
      </c>
      <c r="AF1772" s="17">
        <v>46118</v>
      </c>
      <c r="AG1772" s="17">
        <v>46483</v>
      </c>
      <c r="AH1772" s="1">
        <v>8500000</v>
      </c>
      <c r="AI1772" s="16">
        <f t="shared" si="108"/>
        <v>0.68219178082191778</v>
      </c>
      <c r="AJ1772" s="16">
        <f t="shared" si="110"/>
        <v>1</v>
      </c>
      <c r="AK1772" s="19">
        <v>4.4900000000000002E-2</v>
      </c>
      <c r="AL1772" s="16">
        <f t="shared" si="109"/>
        <v>0.68219178082191778</v>
      </c>
      <c r="AM1772" s="16">
        <f t="shared" si="111"/>
        <v>1</v>
      </c>
      <c r="AN1772" s="19">
        <v>4.4900000000000002E-2</v>
      </c>
      <c r="AO1772" t="s">
        <v>721</v>
      </c>
      <c r="AP1772" t="s">
        <v>722</v>
      </c>
      <c r="AQ1772" s="20">
        <v>46234</v>
      </c>
    </row>
    <row r="1773" spans="1:43" x14ac:dyDescent="0.3">
      <c r="A1773" t="s">
        <v>3951</v>
      </c>
      <c r="B1773" t="s">
        <v>3952</v>
      </c>
      <c r="C1773">
        <v>1</v>
      </c>
      <c r="D1773" t="s">
        <v>255</v>
      </c>
      <c r="E1773" t="s">
        <v>716</v>
      </c>
      <c r="F1773" t="s">
        <v>717</v>
      </c>
      <c r="G1773" t="s">
        <v>213</v>
      </c>
      <c r="H1773" t="s">
        <v>214</v>
      </c>
      <c r="I1773" t="s">
        <v>724</v>
      </c>
      <c r="J1773" t="s">
        <v>725</v>
      </c>
      <c r="K1773" t="s">
        <v>726</v>
      </c>
      <c r="L1773" t="s">
        <v>719</v>
      </c>
      <c r="M1773" t="s">
        <v>720</v>
      </c>
      <c r="N1773">
        <v>1</v>
      </c>
      <c r="O1773">
        <v>1</v>
      </c>
      <c r="P1773">
        <v>1</v>
      </c>
      <c r="Q1773">
        <v>1</v>
      </c>
      <c r="R1773">
        <v>1</v>
      </c>
      <c r="S1773">
        <v>1</v>
      </c>
      <c r="T1773">
        <v>0</v>
      </c>
      <c r="U1773">
        <v>0</v>
      </c>
      <c r="V1773">
        <v>0</v>
      </c>
      <c r="W1773" s="1">
        <v>400000</v>
      </c>
      <c r="X1773" s="1">
        <v>0</v>
      </c>
      <c r="Y1773" s="1">
        <v>0</v>
      </c>
      <c r="Z1773" s="1">
        <v>0</v>
      </c>
      <c r="AA1773" s="1">
        <v>0</v>
      </c>
      <c r="AB1773" s="1">
        <v>0</v>
      </c>
      <c r="AC1773" s="1">
        <v>0</v>
      </c>
      <c r="AD1773" s="1">
        <v>0</v>
      </c>
      <c r="AE1773" s="1">
        <v>400000</v>
      </c>
      <c r="AF1773" s="17">
        <v>46113</v>
      </c>
      <c r="AG1773" s="17">
        <v>47212</v>
      </c>
      <c r="AH1773" s="1">
        <v>400000</v>
      </c>
      <c r="AI1773" s="16">
        <f t="shared" si="108"/>
        <v>2.6794520547945204</v>
      </c>
      <c r="AJ1773" s="16">
        <f t="shared" si="110"/>
        <v>3.010958904109589</v>
      </c>
      <c r="AK1773" s="19">
        <v>8.1199999999999994E-2</v>
      </c>
      <c r="AL1773" s="16">
        <f t="shared" si="109"/>
        <v>2.6794520547945204</v>
      </c>
      <c r="AM1773" s="16">
        <f t="shared" si="111"/>
        <v>3.010958904109589</v>
      </c>
      <c r="AN1773" s="19">
        <v>8.1199999999999994E-2</v>
      </c>
      <c r="AO1773" t="s">
        <v>721</v>
      </c>
      <c r="AP1773" t="s">
        <v>722</v>
      </c>
      <c r="AQ1773" s="20">
        <v>46234</v>
      </c>
    </row>
    <row r="1774" spans="1:43" x14ac:dyDescent="0.3">
      <c r="A1774" t="s">
        <v>3953</v>
      </c>
      <c r="B1774" t="s">
        <v>3954</v>
      </c>
      <c r="C1774">
        <v>1</v>
      </c>
      <c r="D1774" t="s">
        <v>255</v>
      </c>
      <c r="E1774" t="s">
        <v>716</v>
      </c>
      <c r="F1774" t="s">
        <v>717</v>
      </c>
      <c r="G1774" t="s">
        <v>213</v>
      </c>
      <c r="H1774" t="s">
        <v>214</v>
      </c>
      <c r="I1774" t="s">
        <v>724</v>
      </c>
      <c r="J1774" t="s">
        <v>725</v>
      </c>
      <c r="K1774" t="s">
        <v>726</v>
      </c>
      <c r="L1774" t="s">
        <v>719</v>
      </c>
      <c r="M1774" t="s">
        <v>720</v>
      </c>
      <c r="N1774">
        <v>1</v>
      </c>
      <c r="O1774">
        <v>1</v>
      </c>
      <c r="P1774">
        <v>1</v>
      </c>
      <c r="Q1774">
        <v>1</v>
      </c>
      <c r="R1774">
        <v>1</v>
      </c>
      <c r="S1774">
        <v>1</v>
      </c>
      <c r="T1774">
        <v>0</v>
      </c>
      <c r="U1774">
        <v>0</v>
      </c>
      <c r="V1774">
        <v>0</v>
      </c>
      <c r="W1774" s="1">
        <v>400000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0</v>
      </c>
      <c r="AE1774" s="1">
        <v>400000</v>
      </c>
      <c r="AF1774" s="17">
        <v>46076</v>
      </c>
      <c r="AG1774" s="17">
        <v>47902</v>
      </c>
      <c r="AH1774" s="1">
        <v>400000</v>
      </c>
      <c r="AI1774" s="16">
        <f t="shared" si="108"/>
        <v>4.5698630136986305</v>
      </c>
      <c r="AJ1774" s="16">
        <f t="shared" si="110"/>
        <v>5.0027397260273974</v>
      </c>
      <c r="AK1774" s="19">
        <v>8.2900000000000001E-2</v>
      </c>
      <c r="AL1774" s="16">
        <f t="shared" si="109"/>
        <v>4.5698630136986305</v>
      </c>
      <c r="AM1774" s="16">
        <f t="shared" si="111"/>
        <v>5.0027397260273974</v>
      </c>
      <c r="AN1774" s="19">
        <v>8.2900000000000001E-2</v>
      </c>
      <c r="AO1774" t="s">
        <v>721</v>
      </c>
      <c r="AP1774" t="s">
        <v>722</v>
      </c>
      <c r="AQ1774" s="20">
        <v>46234</v>
      </c>
    </row>
    <row r="1775" spans="1:43" x14ac:dyDescent="0.3">
      <c r="A1775" t="s">
        <v>3955</v>
      </c>
      <c r="B1775" t="s">
        <v>3956</v>
      </c>
      <c r="C1775">
        <v>1</v>
      </c>
      <c r="D1775" t="s">
        <v>255</v>
      </c>
      <c r="E1775" t="s">
        <v>716</v>
      </c>
      <c r="F1775" t="s">
        <v>717</v>
      </c>
      <c r="G1775" t="s">
        <v>213</v>
      </c>
      <c r="H1775" t="s">
        <v>214</v>
      </c>
      <c r="I1775" t="s">
        <v>724</v>
      </c>
      <c r="J1775" t="s">
        <v>725</v>
      </c>
      <c r="K1775" t="s">
        <v>726</v>
      </c>
      <c r="L1775" t="s">
        <v>719</v>
      </c>
      <c r="M1775" t="s">
        <v>720</v>
      </c>
      <c r="N1775">
        <v>1</v>
      </c>
      <c r="O1775">
        <v>1</v>
      </c>
      <c r="P1775">
        <v>1</v>
      </c>
      <c r="Q1775">
        <v>1</v>
      </c>
      <c r="R1775">
        <v>1</v>
      </c>
      <c r="S1775">
        <v>1</v>
      </c>
      <c r="T1775">
        <v>0</v>
      </c>
      <c r="U1775">
        <v>0</v>
      </c>
      <c r="V1775">
        <v>0</v>
      </c>
      <c r="W1775" s="1">
        <v>1000000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0</v>
      </c>
      <c r="AE1775" s="1">
        <v>1000000</v>
      </c>
      <c r="AF1775" s="17">
        <v>46076</v>
      </c>
      <c r="AG1775" s="17">
        <v>47902</v>
      </c>
      <c r="AH1775" s="1">
        <v>1000000</v>
      </c>
      <c r="AI1775" s="16">
        <f t="shared" si="108"/>
        <v>4.5698630136986305</v>
      </c>
      <c r="AJ1775" s="16">
        <f t="shared" si="110"/>
        <v>5.0027397260273974</v>
      </c>
      <c r="AK1775" s="19">
        <v>8.2900000000000001E-2</v>
      </c>
      <c r="AL1775" s="16">
        <f t="shared" si="109"/>
        <v>4.5698630136986305</v>
      </c>
      <c r="AM1775" s="16">
        <f t="shared" si="111"/>
        <v>5.0027397260273974</v>
      </c>
      <c r="AN1775" s="19">
        <v>8.2900000000000001E-2</v>
      </c>
      <c r="AO1775" t="s">
        <v>721</v>
      </c>
      <c r="AP1775" t="s">
        <v>722</v>
      </c>
      <c r="AQ1775" s="20">
        <v>46234</v>
      </c>
    </row>
    <row r="1776" spans="1:43" x14ac:dyDescent="0.3">
      <c r="A1776" t="s">
        <v>3957</v>
      </c>
      <c r="B1776" t="s">
        <v>3958</v>
      </c>
      <c r="C1776">
        <v>1</v>
      </c>
      <c r="D1776" t="s">
        <v>255</v>
      </c>
      <c r="E1776" t="s">
        <v>716</v>
      </c>
      <c r="F1776" t="s">
        <v>717</v>
      </c>
      <c r="G1776" t="s">
        <v>213</v>
      </c>
      <c r="H1776" t="s">
        <v>214</v>
      </c>
      <c r="I1776" t="s">
        <v>724</v>
      </c>
      <c r="J1776" t="s">
        <v>725</v>
      </c>
      <c r="K1776" t="s">
        <v>726</v>
      </c>
      <c r="L1776" t="s">
        <v>719</v>
      </c>
      <c r="M1776" t="s">
        <v>720</v>
      </c>
      <c r="N1776">
        <v>1</v>
      </c>
      <c r="O1776">
        <v>1</v>
      </c>
      <c r="P1776">
        <v>1</v>
      </c>
      <c r="Q1776">
        <v>1</v>
      </c>
      <c r="R1776">
        <v>1</v>
      </c>
      <c r="S1776">
        <v>1</v>
      </c>
      <c r="T1776">
        <v>0</v>
      </c>
      <c r="U1776">
        <v>0</v>
      </c>
      <c r="V1776">
        <v>0</v>
      </c>
      <c r="W1776" s="1">
        <v>1000000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1000000</v>
      </c>
      <c r="AF1776" s="17">
        <v>46076</v>
      </c>
      <c r="AG1776" s="17">
        <v>47902</v>
      </c>
      <c r="AH1776" s="1">
        <v>1000000</v>
      </c>
      <c r="AI1776" s="16">
        <f t="shared" si="108"/>
        <v>4.5698630136986305</v>
      </c>
      <c r="AJ1776" s="16">
        <f t="shared" si="110"/>
        <v>5.0027397260273974</v>
      </c>
      <c r="AK1776" s="19">
        <v>8.2900000000000001E-2</v>
      </c>
      <c r="AL1776" s="16">
        <f t="shared" si="109"/>
        <v>4.5698630136986305</v>
      </c>
      <c r="AM1776" s="16">
        <f t="shared" si="111"/>
        <v>5.0027397260273974</v>
      </c>
      <c r="AN1776" s="19">
        <v>8.2900000000000001E-2</v>
      </c>
      <c r="AO1776" t="s">
        <v>721</v>
      </c>
      <c r="AP1776" t="s">
        <v>722</v>
      </c>
      <c r="AQ1776" s="20">
        <v>46234</v>
      </c>
    </row>
    <row r="1777" spans="1:43" x14ac:dyDescent="0.3">
      <c r="A1777" t="s">
        <v>3959</v>
      </c>
      <c r="B1777" t="s">
        <v>3960</v>
      </c>
      <c r="C1777">
        <v>1</v>
      </c>
      <c r="D1777" t="s">
        <v>255</v>
      </c>
      <c r="E1777" t="s">
        <v>716</v>
      </c>
      <c r="F1777" t="s">
        <v>717</v>
      </c>
      <c r="G1777" t="s">
        <v>213</v>
      </c>
      <c r="H1777" t="s">
        <v>214</v>
      </c>
      <c r="I1777" t="s">
        <v>724</v>
      </c>
      <c r="J1777" t="s">
        <v>725</v>
      </c>
      <c r="K1777" t="s">
        <v>726</v>
      </c>
      <c r="L1777" t="s">
        <v>719</v>
      </c>
      <c r="M1777" t="s">
        <v>720</v>
      </c>
      <c r="N1777">
        <v>1</v>
      </c>
      <c r="O1777">
        <v>1</v>
      </c>
      <c r="P1777">
        <v>1</v>
      </c>
      <c r="Q1777">
        <v>1</v>
      </c>
      <c r="R1777">
        <v>1</v>
      </c>
      <c r="S1777">
        <v>1</v>
      </c>
      <c r="T1777">
        <v>0</v>
      </c>
      <c r="U1777">
        <v>0</v>
      </c>
      <c r="V1777">
        <v>0</v>
      </c>
      <c r="W1777" s="1">
        <v>11000000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11000000</v>
      </c>
      <c r="AF1777" s="17">
        <v>46119</v>
      </c>
      <c r="AG1777" s="17">
        <v>48676</v>
      </c>
      <c r="AH1777" s="1">
        <v>11000000</v>
      </c>
      <c r="AI1777" s="16">
        <f t="shared" si="108"/>
        <v>6.6904109589041099</v>
      </c>
      <c r="AJ1777" s="16">
        <f t="shared" si="110"/>
        <v>7.0054794520547947</v>
      </c>
      <c r="AK1777" s="19">
        <v>8.3699999999999997E-2</v>
      </c>
      <c r="AL1777" s="16">
        <f t="shared" si="109"/>
        <v>6.6904109589041099</v>
      </c>
      <c r="AM1777" s="16">
        <f t="shared" si="111"/>
        <v>7.0054794520547947</v>
      </c>
      <c r="AN1777" s="19">
        <v>8.3699999999999997E-2</v>
      </c>
      <c r="AO1777" t="s">
        <v>721</v>
      </c>
      <c r="AP1777" t="s">
        <v>722</v>
      </c>
      <c r="AQ1777" s="20">
        <v>46234</v>
      </c>
    </row>
    <row r="1778" spans="1:43" x14ac:dyDescent="0.3">
      <c r="A1778" t="s">
        <v>3961</v>
      </c>
      <c r="B1778" t="s">
        <v>3962</v>
      </c>
      <c r="C1778">
        <v>1</v>
      </c>
      <c r="D1778" t="s">
        <v>255</v>
      </c>
      <c r="E1778" t="s">
        <v>716</v>
      </c>
      <c r="F1778" t="s">
        <v>717</v>
      </c>
      <c r="G1778" t="s">
        <v>213</v>
      </c>
      <c r="H1778" t="s">
        <v>214</v>
      </c>
      <c r="I1778" t="s">
        <v>724</v>
      </c>
      <c r="J1778" t="s">
        <v>725</v>
      </c>
      <c r="K1778" t="s">
        <v>726</v>
      </c>
      <c r="L1778" t="s">
        <v>719</v>
      </c>
      <c r="M1778" t="s">
        <v>720</v>
      </c>
      <c r="N1778">
        <v>1</v>
      </c>
      <c r="O1778">
        <v>1</v>
      </c>
      <c r="P1778">
        <v>1</v>
      </c>
      <c r="Q1778">
        <v>1</v>
      </c>
      <c r="R1778">
        <v>1</v>
      </c>
      <c r="S1778">
        <v>1</v>
      </c>
      <c r="T1778">
        <v>0</v>
      </c>
      <c r="U1778">
        <v>0</v>
      </c>
      <c r="V1778">
        <v>0</v>
      </c>
      <c r="W1778" s="1">
        <v>3700000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3700000</v>
      </c>
      <c r="AF1778" s="17">
        <v>46104</v>
      </c>
      <c r="AG1778" s="17">
        <v>47200</v>
      </c>
      <c r="AH1778" s="1">
        <v>3700000</v>
      </c>
      <c r="AI1778" s="16">
        <f t="shared" si="108"/>
        <v>2.6465753424657534</v>
      </c>
      <c r="AJ1778" s="16">
        <f t="shared" si="110"/>
        <v>3.0027397260273974</v>
      </c>
      <c r="AK1778" s="19">
        <v>8.1199999999999994E-2</v>
      </c>
      <c r="AL1778" s="16">
        <f t="shared" si="109"/>
        <v>2.6465753424657534</v>
      </c>
      <c r="AM1778" s="16">
        <f t="shared" si="111"/>
        <v>3.0027397260273974</v>
      </c>
      <c r="AN1778" s="19">
        <v>8.1199999999999994E-2</v>
      </c>
      <c r="AO1778" t="s">
        <v>721</v>
      </c>
      <c r="AP1778" t="s">
        <v>722</v>
      </c>
      <c r="AQ1778" s="20">
        <v>46234</v>
      </c>
    </row>
    <row r="1779" spans="1:43" x14ac:dyDescent="0.3">
      <c r="A1779" t="s">
        <v>3963</v>
      </c>
      <c r="B1779" t="s">
        <v>3964</v>
      </c>
      <c r="C1779">
        <v>1</v>
      </c>
      <c r="D1779" t="s">
        <v>255</v>
      </c>
      <c r="E1779" t="s">
        <v>716</v>
      </c>
      <c r="F1779" t="s">
        <v>717</v>
      </c>
      <c r="G1779" t="s">
        <v>213</v>
      </c>
      <c r="H1779" t="s">
        <v>214</v>
      </c>
      <c r="I1779" t="s">
        <v>724</v>
      </c>
      <c r="J1779" t="s">
        <v>725</v>
      </c>
      <c r="K1779" t="s">
        <v>726</v>
      </c>
      <c r="L1779" t="s">
        <v>719</v>
      </c>
      <c r="M1779" t="s">
        <v>720</v>
      </c>
      <c r="N1779">
        <v>1</v>
      </c>
      <c r="O1779">
        <v>1</v>
      </c>
      <c r="P1779">
        <v>1</v>
      </c>
      <c r="Q1779">
        <v>1</v>
      </c>
      <c r="R1779">
        <v>1</v>
      </c>
      <c r="S1779">
        <v>1</v>
      </c>
      <c r="T1779">
        <v>0</v>
      </c>
      <c r="U1779">
        <v>0</v>
      </c>
      <c r="V1779">
        <v>0</v>
      </c>
      <c r="W1779" s="1">
        <v>5350000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5350000</v>
      </c>
      <c r="AF1779" s="17">
        <v>46118</v>
      </c>
      <c r="AG1779" s="17">
        <v>46483</v>
      </c>
      <c r="AH1779" s="1">
        <v>5350000</v>
      </c>
      <c r="AI1779" s="16">
        <f t="shared" si="108"/>
        <v>0.68219178082191778</v>
      </c>
      <c r="AJ1779" s="16">
        <f t="shared" si="110"/>
        <v>1</v>
      </c>
      <c r="AK1779" s="19">
        <v>4.4900000000000002E-2</v>
      </c>
      <c r="AL1779" s="16">
        <f t="shared" si="109"/>
        <v>0.68219178082191778</v>
      </c>
      <c r="AM1779" s="16">
        <f t="shared" si="111"/>
        <v>1</v>
      </c>
      <c r="AN1779" s="19">
        <v>4.4900000000000002E-2</v>
      </c>
      <c r="AO1779" t="s">
        <v>721</v>
      </c>
      <c r="AP1779" t="s">
        <v>722</v>
      </c>
      <c r="AQ1779" s="20">
        <v>46234</v>
      </c>
    </row>
    <row r="1780" spans="1:43" x14ac:dyDescent="0.3">
      <c r="A1780" t="s">
        <v>3965</v>
      </c>
      <c r="B1780" t="s">
        <v>3966</v>
      </c>
      <c r="C1780">
        <v>1</v>
      </c>
      <c r="D1780" t="s">
        <v>255</v>
      </c>
      <c r="E1780" t="s">
        <v>716</v>
      </c>
      <c r="F1780" t="s">
        <v>717</v>
      </c>
      <c r="G1780" t="s">
        <v>213</v>
      </c>
      <c r="H1780" t="s">
        <v>214</v>
      </c>
      <c r="I1780" t="s">
        <v>724</v>
      </c>
      <c r="J1780" t="s">
        <v>725</v>
      </c>
      <c r="K1780" t="s">
        <v>726</v>
      </c>
      <c r="L1780" t="s">
        <v>719</v>
      </c>
      <c r="M1780" t="s">
        <v>720</v>
      </c>
      <c r="N1780">
        <v>1</v>
      </c>
      <c r="O1780">
        <v>1</v>
      </c>
      <c r="P1780">
        <v>1</v>
      </c>
      <c r="Q1780">
        <v>1</v>
      </c>
      <c r="R1780">
        <v>1</v>
      </c>
      <c r="S1780">
        <v>1</v>
      </c>
      <c r="T1780">
        <v>0</v>
      </c>
      <c r="U1780">
        <v>0</v>
      </c>
      <c r="V1780">
        <v>0</v>
      </c>
      <c r="W1780" s="1">
        <v>384237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0</v>
      </c>
      <c r="AE1780" s="1">
        <v>384237</v>
      </c>
      <c r="AF1780" s="17">
        <v>46080</v>
      </c>
      <c r="AG1780" s="17">
        <v>47176</v>
      </c>
      <c r="AH1780" s="1">
        <v>384237</v>
      </c>
      <c r="AI1780" s="16">
        <f t="shared" si="108"/>
        <v>2.580821917808219</v>
      </c>
      <c r="AJ1780" s="16">
        <f t="shared" si="110"/>
        <v>3.0027397260273974</v>
      </c>
      <c r="AK1780" s="19">
        <v>8.1199999999999994E-2</v>
      </c>
      <c r="AL1780" s="16">
        <f t="shared" si="109"/>
        <v>2.580821917808219</v>
      </c>
      <c r="AM1780" s="16">
        <f t="shared" si="111"/>
        <v>3.0027397260273974</v>
      </c>
      <c r="AN1780" s="19">
        <v>8.1199999999999994E-2</v>
      </c>
      <c r="AO1780" t="s">
        <v>721</v>
      </c>
      <c r="AP1780" t="s">
        <v>722</v>
      </c>
      <c r="AQ1780" s="20">
        <v>46234</v>
      </c>
    </row>
    <row r="1781" spans="1:43" x14ac:dyDescent="0.3">
      <c r="A1781" t="s">
        <v>3967</v>
      </c>
      <c r="B1781" t="s">
        <v>3968</v>
      </c>
      <c r="C1781">
        <v>1</v>
      </c>
      <c r="D1781" t="s">
        <v>255</v>
      </c>
      <c r="E1781" t="s">
        <v>716</v>
      </c>
      <c r="F1781" t="s">
        <v>717</v>
      </c>
      <c r="G1781" t="s">
        <v>213</v>
      </c>
      <c r="H1781" t="s">
        <v>214</v>
      </c>
      <c r="I1781" t="s">
        <v>724</v>
      </c>
      <c r="J1781" t="s">
        <v>725</v>
      </c>
      <c r="K1781" t="s">
        <v>726</v>
      </c>
      <c r="L1781" t="s">
        <v>719</v>
      </c>
      <c r="M1781" t="s">
        <v>720</v>
      </c>
      <c r="N1781">
        <v>1</v>
      </c>
      <c r="O1781">
        <v>1</v>
      </c>
      <c r="P1781">
        <v>1</v>
      </c>
      <c r="Q1781">
        <v>1</v>
      </c>
      <c r="R1781">
        <v>1</v>
      </c>
      <c r="S1781">
        <v>1</v>
      </c>
      <c r="T1781">
        <v>0</v>
      </c>
      <c r="U1781">
        <v>0</v>
      </c>
      <c r="V1781">
        <v>0</v>
      </c>
      <c r="W1781" s="1">
        <v>53100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53100</v>
      </c>
      <c r="AF1781" s="17">
        <v>46080</v>
      </c>
      <c r="AG1781" s="17">
        <v>47176</v>
      </c>
      <c r="AH1781" s="1">
        <v>53100</v>
      </c>
      <c r="AI1781" s="16">
        <f t="shared" si="108"/>
        <v>2.580821917808219</v>
      </c>
      <c r="AJ1781" s="16">
        <f t="shared" si="110"/>
        <v>3.0027397260273974</v>
      </c>
      <c r="AK1781" s="19">
        <v>8.1199999999999994E-2</v>
      </c>
      <c r="AL1781" s="16">
        <f t="shared" si="109"/>
        <v>2.580821917808219</v>
      </c>
      <c r="AM1781" s="16">
        <f t="shared" si="111"/>
        <v>3.0027397260273974</v>
      </c>
      <c r="AN1781" s="19">
        <v>8.1199999999999994E-2</v>
      </c>
      <c r="AO1781" t="s">
        <v>721</v>
      </c>
      <c r="AP1781" t="s">
        <v>722</v>
      </c>
      <c r="AQ1781" s="20">
        <v>46234</v>
      </c>
    </row>
    <row r="1782" spans="1:43" x14ac:dyDescent="0.3">
      <c r="A1782" t="s">
        <v>3969</v>
      </c>
      <c r="B1782" t="s">
        <v>3970</v>
      </c>
      <c r="C1782">
        <v>1</v>
      </c>
      <c r="D1782" t="s">
        <v>255</v>
      </c>
      <c r="E1782" t="s">
        <v>716</v>
      </c>
      <c r="F1782" t="s">
        <v>717</v>
      </c>
      <c r="G1782" t="s">
        <v>213</v>
      </c>
      <c r="H1782" t="s">
        <v>214</v>
      </c>
      <c r="I1782" t="s">
        <v>724</v>
      </c>
      <c r="J1782" t="s">
        <v>725</v>
      </c>
      <c r="K1782" t="s">
        <v>726</v>
      </c>
      <c r="L1782" t="s">
        <v>719</v>
      </c>
      <c r="M1782" t="s">
        <v>720</v>
      </c>
      <c r="N1782">
        <v>1</v>
      </c>
      <c r="O1782">
        <v>1</v>
      </c>
      <c r="P1782">
        <v>1</v>
      </c>
      <c r="Q1782">
        <v>1</v>
      </c>
      <c r="R1782">
        <v>1</v>
      </c>
      <c r="S1782">
        <v>1</v>
      </c>
      <c r="T1782">
        <v>0</v>
      </c>
      <c r="U1782">
        <v>0</v>
      </c>
      <c r="V1782">
        <v>0</v>
      </c>
      <c r="W1782" s="1">
        <v>523920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523920</v>
      </c>
      <c r="AF1782" s="17">
        <v>46080</v>
      </c>
      <c r="AG1782" s="17">
        <v>47176</v>
      </c>
      <c r="AH1782" s="1">
        <v>523920</v>
      </c>
      <c r="AI1782" s="16">
        <f t="shared" si="108"/>
        <v>2.580821917808219</v>
      </c>
      <c r="AJ1782" s="16">
        <f t="shared" si="110"/>
        <v>3.0027397260273974</v>
      </c>
      <c r="AK1782" s="19">
        <v>8.1199999999999994E-2</v>
      </c>
      <c r="AL1782" s="16">
        <f t="shared" si="109"/>
        <v>2.580821917808219</v>
      </c>
      <c r="AM1782" s="16">
        <f t="shared" si="111"/>
        <v>3.0027397260273974</v>
      </c>
      <c r="AN1782" s="19">
        <v>8.1199999999999994E-2</v>
      </c>
      <c r="AO1782" t="s">
        <v>721</v>
      </c>
      <c r="AP1782" t="s">
        <v>722</v>
      </c>
      <c r="AQ1782" s="20">
        <v>46234</v>
      </c>
    </row>
    <row r="1783" spans="1:43" x14ac:dyDescent="0.3">
      <c r="A1783" t="s">
        <v>3971</v>
      </c>
      <c r="B1783" t="s">
        <v>3972</v>
      </c>
      <c r="C1783">
        <v>1</v>
      </c>
      <c r="D1783" t="s">
        <v>255</v>
      </c>
      <c r="E1783" t="s">
        <v>716</v>
      </c>
      <c r="F1783" t="s">
        <v>717</v>
      </c>
      <c r="G1783" t="s">
        <v>213</v>
      </c>
      <c r="H1783" t="s">
        <v>214</v>
      </c>
      <c r="I1783" t="s">
        <v>724</v>
      </c>
      <c r="J1783" t="s">
        <v>725</v>
      </c>
      <c r="K1783" t="s">
        <v>726</v>
      </c>
      <c r="L1783" t="s">
        <v>719</v>
      </c>
      <c r="M1783" t="s">
        <v>720</v>
      </c>
      <c r="N1783">
        <v>1</v>
      </c>
      <c r="O1783">
        <v>1</v>
      </c>
      <c r="P1783">
        <v>1</v>
      </c>
      <c r="Q1783">
        <v>1</v>
      </c>
      <c r="R1783">
        <v>1</v>
      </c>
      <c r="S1783">
        <v>1</v>
      </c>
      <c r="T1783">
        <v>0</v>
      </c>
      <c r="U1783">
        <v>0</v>
      </c>
      <c r="V1783">
        <v>0</v>
      </c>
      <c r="W1783" s="1">
        <v>531000</v>
      </c>
      <c r="X1783" s="1">
        <v>0</v>
      </c>
      <c r="Y1783" s="1">
        <v>0</v>
      </c>
      <c r="Z1783" s="1">
        <v>0</v>
      </c>
      <c r="AA1783" s="1">
        <v>0</v>
      </c>
      <c r="AB1783" s="1">
        <v>0</v>
      </c>
      <c r="AC1783" s="1">
        <v>0</v>
      </c>
      <c r="AD1783" s="1">
        <v>0</v>
      </c>
      <c r="AE1783" s="1">
        <v>531000</v>
      </c>
      <c r="AF1783" s="17">
        <v>46080</v>
      </c>
      <c r="AG1783" s="17">
        <v>47176</v>
      </c>
      <c r="AH1783" s="1">
        <v>531000</v>
      </c>
      <c r="AI1783" s="16">
        <f t="shared" si="108"/>
        <v>2.580821917808219</v>
      </c>
      <c r="AJ1783" s="16">
        <f t="shared" si="110"/>
        <v>3.0027397260273974</v>
      </c>
      <c r="AK1783" s="19">
        <v>8.1199999999999994E-2</v>
      </c>
      <c r="AL1783" s="16">
        <f t="shared" si="109"/>
        <v>2.580821917808219</v>
      </c>
      <c r="AM1783" s="16">
        <f t="shared" si="111"/>
        <v>3.0027397260273974</v>
      </c>
      <c r="AN1783" s="19">
        <v>8.1199999999999994E-2</v>
      </c>
      <c r="AO1783" t="s">
        <v>721</v>
      </c>
      <c r="AP1783" t="s">
        <v>722</v>
      </c>
      <c r="AQ1783" s="20">
        <v>46234</v>
      </c>
    </row>
    <row r="1784" spans="1:43" x14ac:dyDescent="0.3">
      <c r="A1784" t="s">
        <v>3973</v>
      </c>
      <c r="B1784" t="s">
        <v>3974</v>
      </c>
      <c r="C1784">
        <v>1</v>
      </c>
      <c r="D1784" t="s">
        <v>255</v>
      </c>
      <c r="E1784" t="s">
        <v>716</v>
      </c>
      <c r="F1784" t="s">
        <v>717</v>
      </c>
      <c r="G1784" t="s">
        <v>213</v>
      </c>
      <c r="H1784" t="s">
        <v>214</v>
      </c>
      <c r="I1784" t="s">
        <v>724</v>
      </c>
      <c r="J1784" t="s">
        <v>725</v>
      </c>
      <c r="K1784" t="s">
        <v>726</v>
      </c>
      <c r="L1784" t="s">
        <v>719</v>
      </c>
      <c r="M1784" t="s">
        <v>720</v>
      </c>
      <c r="N1784">
        <v>1</v>
      </c>
      <c r="O1784">
        <v>1</v>
      </c>
      <c r="P1784">
        <v>1</v>
      </c>
      <c r="Q1784">
        <v>1</v>
      </c>
      <c r="R1784">
        <v>1</v>
      </c>
      <c r="S1784">
        <v>1</v>
      </c>
      <c r="T1784">
        <v>0</v>
      </c>
      <c r="U1784">
        <v>0</v>
      </c>
      <c r="V1784">
        <v>0</v>
      </c>
      <c r="W1784" s="1">
        <v>30000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30000</v>
      </c>
      <c r="AF1784" s="17">
        <v>46113</v>
      </c>
      <c r="AG1784" s="17">
        <v>47209</v>
      </c>
      <c r="AH1784" s="1">
        <v>30000</v>
      </c>
      <c r="AI1784" s="16">
        <f t="shared" si="108"/>
        <v>2.6712328767123288</v>
      </c>
      <c r="AJ1784" s="16">
        <f t="shared" si="110"/>
        <v>3.0027397260273974</v>
      </c>
      <c r="AK1784" s="19">
        <v>8.1199999999999994E-2</v>
      </c>
      <c r="AL1784" s="16">
        <f t="shared" si="109"/>
        <v>2.6712328767123288</v>
      </c>
      <c r="AM1784" s="16">
        <f t="shared" si="111"/>
        <v>3.0027397260273974</v>
      </c>
      <c r="AN1784" s="19">
        <v>8.1199999999999994E-2</v>
      </c>
      <c r="AO1784" t="s">
        <v>721</v>
      </c>
      <c r="AP1784" t="s">
        <v>722</v>
      </c>
      <c r="AQ1784" s="20">
        <v>46234</v>
      </c>
    </row>
    <row r="1785" spans="1:43" x14ac:dyDescent="0.3">
      <c r="A1785" t="s">
        <v>3975</v>
      </c>
      <c r="B1785" t="s">
        <v>3976</v>
      </c>
      <c r="C1785">
        <v>1</v>
      </c>
      <c r="D1785" t="s">
        <v>255</v>
      </c>
      <c r="E1785" t="s">
        <v>716</v>
      </c>
      <c r="F1785" t="s">
        <v>717</v>
      </c>
      <c r="G1785" t="s">
        <v>213</v>
      </c>
      <c r="H1785" t="s">
        <v>214</v>
      </c>
      <c r="I1785" t="s">
        <v>724</v>
      </c>
      <c r="J1785" t="s">
        <v>725</v>
      </c>
      <c r="K1785" t="s">
        <v>726</v>
      </c>
      <c r="L1785" t="s">
        <v>719</v>
      </c>
      <c r="M1785" t="s">
        <v>720</v>
      </c>
      <c r="N1785">
        <v>1</v>
      </c>
      <c r="O1785">
        <v>1</v>
      </c>
      <c r="P1785">
        <v>1</v>
      </c>
      <c r="Q1785">
        <v>1</v>
      </c>
      <c r="R1785">
        <v>1</v>
      </c>
      <c r="S1785">
        <v>1</v>
      </c>
      <c r="T1785">
        <v>0</v>
      </c>
      <c r="U1785">
        <v>0</v>
      </c>
      <c r="V1785">
        <v>0</v>
      </c>
      <c r="W1785" s="1">
        <v>30000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30000</v>
      </c>
      <c r="AF1785" s="17">
        <v>46113</v>
      </c>
      <c r="AG1785" s="17">
        <v>47209</v>
      </c>
      <c r="AH1785" s="1">
        <v>30000</v>
      </c>
      <c r="AI1785" s="16">
        <f t="shared" si="108"/>
        <v>2.6712328767123288</v>
      </c>
      <c r="AJ1785" s="16">
        <f t="shared" si="110"/>
        <v>3.0027397260273974</v>
      </c>
      <c r="AK1785" s="19">
        <v>8.1199999999999994E-2</v>
      </c>
      <c r="AL1785" s="16">
        <f t="shared" si="109"/>
        <v>2.6712328767123288</v>
      </c>
      <c r="AM1785" s="16">
        <f t="shared" si="111"/>
        <v>3.0027397260273974</v>
      </c>
      <c r="AN1785" s="19">
        <v>8.1199999999999994E-2</v>
      </c>
      <c r="AO1785" t="s">
        <v>721</v>
      </c>
      <c r="AP1785" t="s">
        <v>722</v>
      </c>
      <c r="AQ1785" s="20">
        <v>46234</v>
      </c>
    </row>
    <row r="1786" spans="1:43" x14ac:dyDescent="0.3">
      <c r="A1786" t="s">
        <v>3977</v>
      </c>
      <c r="B1786" t="s">
        <v>3978</v>
      </c>
      <c r="C1786">
        <v>1</v>
      </c>
      <c r="D1786" t="s">
        <v>255</v>
      </c>
      <c r="E1786" t="s">
        <v>716</v>
      </c>
      <c r="F1786" t="s">
        <v>717</v>
      </c>
      <c r="G1786" t="s">
        <v>213</v>
      </c>
      <c r="H1786" t="s">
        <v>214</v>
      </c>
      <c r="I1786" t="s">
        <v>724</v>
      </c>
      <c r="J1786" t="s">
        <v>725</v>
      </c>
      <c r="K1786" t="s">
        <v>726</v>
      </c>
      <c r="L1786" t="s">
        <v>719</v>
      </c>
      <c r="M1786" t="s">
        <v>720</v>
      </c>
      <c r="N1786">
        <v>1</v>
      </c>
      <c r="O1786">
        <v>1</v>
      </c>
      <c r="P1786">
        <v>1</v>
      </c>
      <c r="Q1786">
        <v>1</v>
      </c>
      <c r="R1786">
        <v>1</v>
      </c>
      <c r="S1786">
        <v>1</v>
      </c>
      <c r="T1786">
        <v>0</v>
      </c>
      <c r="U1786">
        <v>0</v>
      </c>
      <c r="V1786">
        <v>0</v>
      </c>
      <c r="W1786" s="1">
        <v>2000000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2000000</v>
      </c>
      <c r="AF1786" s="17">
        <v>46076</v>
      </c>
      <c r="AG1786" s="17">
        <v>47902</v>
      </c>
      <c r="AH1786" s="1">
        <v>2000000</v>
      </c>
      <c r="AI1786" s="16">
        <f t="shared" si="108"/>
        <v>4.5698630136986305</v>
      </c>
      <c r="AJ1786" s="16">
        <f t="shared" si="110"/>
        <v>5.0027397260273974</v>
      </c>
      <c r="AK1786" s="19">
        <v>8.2900000000000001E-2</v>
      </c>
      <c r="AL1786" s="16">
        <f t="shared" si="109"/>
        <v>4.5698630136986305</v>
      </c>
      <c r="AM1786" s="16">
        <f t="shared" si="111"/>
        <v>5.0027397260273974</v>
      </c>
      <c r="AN1786" s="19">
        <v>8.2900000000000001E-2</v>
      </c>
      <c r="AO1786" t="s">
        <v>721</v>
      </c>
      <c r="AP1786" t="s">
        <v>722</v>
      </c>
      <c r="AQ1786" s="20">
        <v>46234</v>
      </c>
    </row>
    <row r="1787" spans="1:43" x14ac:dyDescent="0.3">
      <c r="A1787" t="s">
        <v>3979</v>
      </c>
      <c r="B1787" t="s">
        <v>3980</v>
      </c>
      <c r="C1787">
        <v>1</v>
      </c>
      <c r="D1787" t="s">
        <v>255</v>
      </c>
      <c r="E1787" t="s">
        <v>716</v>
      </c>
      <c r="F1787" t="s">
        <v>717</v>
      </c>
      <c r="G1787" t="s">
        <v>213</v>
      </c>
      <c r="H1787" t="s">
        <v>214</v>
      </c>
      <c r="I1787" t="s">
        <v>724</v>
      </c>
      <c r="J1787" t="s">
        <v>725</v>
      </c>
      <c r="K1787" t="s">
        <v>726</v>
      </c>
      <c r="L1787" t="s">
        <v>719</v>
      </c>
      <c r="M1787" t="s">
        <v>720</v>
      </c>
      <c r="N1787">
        <v>1</v>
      </c>
      <c r="O1787">
        <v>1</v>
      </c>
      <c r="P1787">
        <v>1</v>
      </c>
      <c r="Q1787">
        <v>1</v>
      </c>
      <c r="R1787">
        <v>1</v>
      </c>
      <c r="S1787">
        <v>1</v>
      </c>
      <c r="T1787">
        <v>0</v>
      </c>
      <c r="U1787">
        <v>0</v>
      </c>
      <c r="V1787">
        <v>0</v>
      </c>
      <c r="W1787" s="1">
        <v>2000000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2000000</v>
      </c>
      <c r="AF1787" s="17">
        <v>46076</v>
      </c>
      <c r="AG1787" s="17">
        <v>47902</v>
      </c>
      <c r="AH1787" s="1">
        <v>2000000</v>
      </c>
      <c r="AI1787" s="16">
        <f t="shared" si="108"/>
        <v>4.5698630136986305</v>
      </c>
      <c r="AJ1787" s="16">
        <f t="shared" si="110"/>
        <v>5.0027397260273974</v>
      </c>
      <c r="AK1787" s="19">
        <v>8.2900000000000001E-2</v>
      </c>
      <c r="AL1787" s="16">
        <f t="shared" si="109"/>
        <v>4.5698630136986305</v>
      </c>
      <c r="AM1787" s="16">
        <f t="shared" si="111"/>
        <v>5.0027397260273974</v>
      </c>
      <c r="AN1787" s="19">
        <v>8.2900000000000001E-2</v>
      </c>
      <c r="AO1787" t="s">
        <v>721</v>
      </c>
      <c r="AP1787" t="s">
        <v>722</v>
      </c>
      <c r="AQ1787" s="20">
        <v>46234</v>
      </c>
    </row>
    <row r="1788" spans="1:43" x14ac:dyDescent="0.3">
      <c r="A1788" t="s">
        <v>3981</v>
      </c>
      <c r="B1788" t="s">
        <v>3982</v>
      </c>
      <c r="C1788">
        <v>1</v>
      </c>
      <c r="D1788" t="s">
        <v>255</v>
      </c>
      <c r="E1788" t="s">
        <v>716</v>
      </c>
      <c r="F1788" t="s">
        <v>717</v>
      </c>
      <c r="G1788" t="s">
        <v>213</v>
      </c>
      <c r="H1788" t="s">
        <v>214</v>
      </c>
      <c r="I1788" t="s">
        <v>724</v>
      </c>
      <c r="J1788" t="s">
        <v>725</v>
      </c>
      <c r="K1788" t="s">
        <v>726</v>
      </c>
      <c r="L1788" t="s">
        <v>719</v>
      </c>
      <c r="M1788" t="s">
        <v>720</v>
      </c>
      <c r="N1788">
        <v>1</v>
      </c>
      <c r="O1788">
        <v>1</v>
      </c>
      <c r="P1788">
        <v>1</v>
      </c>
      <c r="Q1788">
        <v>1</v>
      </c>
      <c r="R1788">
        <v>1</v>
      </c>
      <c r="S1788">
        <v>1</v>
      </c>
      <c r="T1788">
        <v>0</v>
      </c>
      <c r="U1788">
        <v>0</v>
      </c>
      <c r="V1788">
        <v>0</v>
      </c>
      <c r="W1788" s="1">
        <v>1850000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1850000</v>
      </c>
      <c r="AF1788" s="17">
        <v>46076</v>
      </c>
      <c r="AG1788" s="17">
        <v>47902</v>
      </c>
      <c r="AH1788" s="1">
        <v>1850000</v>
      </c>
      <c r="AI1788" s="16">
        <f t="shared" si="108"/>
        <v>4.5698630136986305</v>
      </c>
      <c r="AJ1788" s="16">
        <f t="shared" si="110"/>
        <v>5.0027397260273974</v>
      </c>
      <c r="AK1788" s="19">
        <v>8.2900000000000001E-2</v>
      </c>
      <c r="AL1788" s="16">
        <f t="shared" si="109"/>
        <v>4.5698630136986305</v>
      </c>
      <c r="AM1788" s="16">
        <f t="shared" si="111"/>
        <v>5.0027397260273974</v>
      </c>
      <c r="AN1788" s="19">
        <v>8.2900000000000001E-2</v>
      </c>
      <c r="AO1788" t="s">
        <v>721</v>
      </c>
      <c r="AP1788" t="s">
        <v>722</v>
      </c>
      <c r="AQ1788" s="20">
        <v>46234</v>
      </c>
    </row>
    <row r="1789" spans="1:43" x14ac:dyDescent="0.3">
      <c r="A1789" t="s">
        <v>3983</v>
      </c>
      <c r="B1789" t="s">
        <v>3984</v>
      </c>
      <c r="C1789">
        <v>1</v>
      </c>
      <c r="D1789" t="s">
        <v>255</v>
      </c>
      <c r="E1789" t="s">
        <v>716</v>
      </c>
      <c r="F1789" t="s">
        <v>717</v>
      </c>
      <c r="G1789" t="s">
        <v>213</v>
      </c>
      <c r="H1789" t="s">
        <v>214</v>
      </c>
      <c r="I1789" t="s">
        <v>724</v>
      </c>
      <c r="J1789" t="s">
        <v>725</v>
      </c>
      <c r="K1789" t="s">
        <v>726</v>
      </c>
      <c r="L1789" t="s">
        <v>719</v>
      </c>
      <c r="M1789" t="s">
        <v>720</v>
      </c>
      <c r="N1789">
        <v>1</v>
      </c>
      <c r="O1789">
        <v>1</v>
      </c>
      <c r="P1789">
        <v>1</v>
      </c>
      <c r="Q1789">
        <v>1</v>
      </c>
      <c r="R1789">
        <v>1</v>
      </c>
      <c r="S1789">
        <v>1</v>
      </c>
      <c r="T1789">
        <v>0</v>
      </c>
      <c r="U1789">
        <v>0</v>
      </c>
      <c r="V1789">
        <v>0</v>
      </c>
      <c r="W1789" s="1">
        <v>200000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200000</v>
      </c>
      <c r="AF1789" s="17">
        <v>46076</v>
      </c>
      <c r="AG1789" s="17">
        <v>47902</v>
      </c>
      <c r="AH1789" s="1">
        <v>200000</v>
      </c>
      <c r="AI1789" s="16">
        <f t="shared" si="108"/>
        <v>4.5698630136986305</v>
      </c>
      <c r="AJ1789" s="16">
        <f t="shared" si="110"/>
        <v>5.0027397260273974</v>
      </c>
      <c r="AK1789" s="19">
        <v>8.2900000000000001E-2</v>
      </c>
      <c r="AL1789" s="16">
        <f t="shared" si="109"/>
        <v>4.5698630136986305</v>
      </c>
      <c r="AM1789" s="16">
        <f t="shared" si="111"/>
        <v>5.0027397260273974</v>
      </c>
      <c r="AN1789" s="19">
        <v>8.2900000000000001E-2</v>
      </c>
      <c r="AO1789" t="s">
        <v>721</v>
      </c>
      <c r="AP1789" t="s">
        <v>722</v>
      </c>
      <c r="AQ1789" s="20">
        <v>46234</v>
      </c>
    </row>
    <row r="1790" spans="1:43" x14ac:dyDescent="0.3">
      <c r="A1790" t="s">
        <v>3985</v>
      </c>
      <c r="B1790" t="s">
        <v>3986</v>
      </c>
      <c r="C1790">
        <v>1</v>
      </c>
      <c r="D1790" t="s">
        <v>255</v>
      </c>
      <c r="E1790" t="s">
        <v>716</v>
      </c>
      <c r="F1790" t="s">
        <v>717</v>
      </c>
      <c r="G1790" t="s">
        <v>213</v>
      </c>
      <c r="H1790" t="s">
        <v>214</v>
      </c>
      <c r="I1790" t="s">
        <v>724</v>
      </c>
      <c r="J1790" t="s">
        <v>725</v>
      </c>
      <c r="K1790" t="s">
        <v>726</v>
      </c>
      <c r="L1790" t="s">
        <v>719</v>
      </c>
      <c r="M1790" t="s">
        <v>720</v>
      </c>
      <c r="N1790">
        <v>1</v>
      </c>
      <c r="O1790">
        <v>1</v>
      </c>
      <c r="P1790">
        <v>1</v>
      </c>
      <c r="Q1790">
        <v>1</v>
      </c>
      <c r="R1790">
        <v>1</v>
      </c>
      <c r="S1790">
        <v>1</v>
      </c>
      <c r="T1790">
        <v>0</v>
      </c>
      <c r="U1790">
        <v>0</v>
      </c>
      <c r="V1790">
        <v>0</v>
      </c>
      <c r="W1790" s="1">
        <v>2000000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2000000</v>
      </c>
      <c r="AF1790" s="17">
        <v>46076</v>
      </c>
      <c r="AG1790" s="17">
        <v>47902</v>
      </c>
      <c r="AH1790" s="1">
        <v>2000000</v>
      </c>
      <c r="AI1790" s="16">
        <f t="shared" si="108"/>
        <v>4.5698630136986305</v>
      </c>
      <c r="AJ1790" s="16">
        <f t="shared" si="110"/>
        <v>5.0027397260273974</v>
      </c>
      <c r="AK1790" s="19">
        <v>8.2900000000000001E-2</v>
      </c>
      <c r="AL1790" s="16">
        <f t="shared" si="109"/>
        <v>4.5698630136986305</v>
      </c>
      <c r="AM1790" s="16">
        <f t="shared" si="111"/>
        <v>5.0027397260273974</v>
      </c>
      <c r="AN1790" s="19">
        <v>8.2900000000000001E-2</v>
      </c>
      <c r="AO1790" t="s">
        <v>721</v>
      </c>
      <c r="AP1790" t="s">
        <v>722</v>
      </c>
      <c r="AQ1790" s="20">
        <v>46234</v>
      </c>
    </row>
    <row r="1791" spans="1:43" x14ac:dyDescent="0.3">
      <c r="A1791" t="s">
        <v>3987</v>
      </c>
      <c r="B1791" t="s">
        <v>3988</v>
      </c>
      <c r="C1791">
        <v>1</v>
      </c>
      <c r="D1791" t="s">
        <v>255</v>
      </c>
      <c r="E1791" t="s">
        <v>716</v>
      </c>
      <c r="F1791" t="s">
        <v>717</v>
      </c>
      <c r="G1791" t="s">
        <v>213</v>
      </c>
      <c r="H1791" t="s">
        <v>214</v>
      </c>
      <c r="I1791" t="s">
        <v>724</v>
      </c>
      <c r="J1791" t="s">
        <v>725</v>
      </c>
      <c r="K1791" t="s">
        <v>726</v>
      </c>
      <c r="L1791" t="s">
        <v>719</v>
      </c>
      <c r="M1791" t="s">
        <v>720</v>
      </c>
      <c r="N1791">
        <v>1</v>
      </c>
      <c r="O1791">
        <v>1</v>
      </c>
      <c r="P1791">
        <v>1</v>
      </c>
      <c r="Q1791">
        <v>1</v>
      </c>
      <c r="R1791">
        <v>1</v>
      </c>
      <c r="S1791">
        <v>1</v>
      </c>
      <c r="T1791">
        <v>0</v>
      </c>
      <c r="U1791">
        <v>0</v>
      </c>
      <c r="V1791">
        <v>0</v>
      </c>
      <c r="W1791" s="1">
        <v>1500000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1500000</v>
      </c>
      <c r="AF1791" s="17">
        <v>46104</v>
      </c>
      <c r="AG1791" s="17">
        <v>47200</v>
      </c>
      <c r="AH1791" s="1">
        <v>1500000</v>
      </c>
      <c r="AI1791" s="16">
        <f t="shared" si="108"/>
        <v>2.6465753424657534</v>
      </c>
      <c r="AJ1791" s="16">
        <f t="shared" si="110"/>
        <v>3.0027397260273974</v>
      </c>
      <c r="AK1791" s="19">
        <v>8.1199999999999994E-2</v>
      </c>
      <c r="AL1791" s="16">
        <f t="shared" si="109"/>
        <v>2.6465753424657534</v>
      </c>
      <c r="AM1791" s="16">
        <f t="shared" si="111"/>
        <v>3.0027397260273974</v>
      </c>
      <c r="AN1791" s="19">
        <v>8.1199999999999994E-2</v>
      </c>
      <c r="AO1791" t="s">
        <v>721</v>
      </c>
      <c r="AP1791" t="s">
        <v>722</v>
      </c>
      <c r="AQ1791" s="20">
        <v>46234</v>
      </c>
    </row>
    <row r="1792" spans="1:43" x14ac:dyDescent="0.3">
      <c r="A1792" t="s">
        <v>3989</v>
      </c>
      <c r="B1792" t="s">
        <v>3990</v>
      </c>
      <c r="C1792">
        <v>1</v>
      </c>
      <c r="D1792" t="s">
        <v>255</v>
      </c>
      <c r="E1792" t="s">
        <v>716</v>
      </c>
      <c r="F1792" t="s">
        <v>717</v>
      </c>
      <c r="G1792" t="s">
        <v>213</v>
      </c>
      <c r="H1792" t="s">
        <v>214</v>
      </c>
      <c r="I1792" t="s">
        <v>724</v>
      </c>
      <c r="J1792" t="s">
        <v>725</v>
      </c>
      <c r="K1792" t="s">
        <v>726</v>
      </c>
      <c r="L1792" t="s">
        <v>719</v>
      </c>
      <c r="M1792" t="s">
        <v>720</v>
      </c>
      <c r="N1792">
        <v>1</v>
      </c>
      <c r="O1792">
        <v>1</v>
      </c>
      <c r="P1792">
        <v>1</v>
      </c>
      <c r="Q1792">
        <v>1</v>
      </c>
      <c r="R1792">
        <v>1</v>
      </c>
      <c r="S1792">
        <v>1</v>
      </c>
      <c r="T1792">
        <v>0</v>
      </c>
      <c r="U1792">
        <v>0</v>
      </c>
      <c r="V1792">
        <v>0</v>
      </c>
      <c r="W1792" s="1">
        <v>1500000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1500000</v>
      </c>
      <c r="AF1792" s="17">
        <v>46104</v>
      </c>
      <c r="AG1792" s="17">
        <v>47200</v>
      </c>
      <c r="AH1792" s="1">
        <v>1500000</v>
      </c>
      <c r="AI1792" s="16">
        <f t="shared" si="108"/>
        <v>2.6465753424657534</v>
      </c>
      <c r="AJ1792" s="16">
        <f t="shared" si="110"/>
        <v>3.0027397260273974</v>
      </c>
      <c r="AK1792" s="19">
        <v>8.1199999999999994E-2</v>
      </c>
      <c r="AL1792" s="16">
        <f t="shared" si="109"/>
        <v>2.6465753424657534</v>
      </c>
      <c r="AM1792" s="16">
        <f t="shared" si="111"/>
        <v>3.0027397260273974</v>
      </c>
      <c r="AN1792" s="19">
        <v>8.1199999999999994E-2</v>
      </c>
      <c r="AO1792" t="s">
        <v>721</v>
      </c>
      <c r="AP1792" t="s">
        <v>722</v>
      </c>
      <c r="AQ1792" s="20">
        <v>46234</v>
      </c>
    </row>
    <row r="1793" spans="1:43" x14ac:dyDescent="0.3">
      <c r="A1793" t="s">
        <v>3991</v>
      </c>
      <c r="B1793" t="s">
        <v>3992</v>
      </c>
      <c r="C1793">
        <v>1</v>
      </c>
      <c r="D1793" t="s">
        <v>255</v>
      </c>
      <c r="E1793" t="s">
        <v>716</v>
      </c>
      <c r="F1793" t="s">
        <v>717</v>
      </c>
      <c r="G1793" t="s">
        <v>213</v>
      </c>
      <c r="H1793" t="s">
        <v>214</v>
      </c>
      <c r="I1793" t="s">
        <v>724</v>
      </c>
      <c r="J1793" t="s">
        <v>725</v>
      </c>
      <c r="K1793" t="s">
        <v>726</v>
      </c>
      <c r="L1793" t="s">
        <v>719</v>
      </c>
      <c r="M1793" t="s">
        <v>720</v>
      </c>
      <c r="N1793">
        <v>1</v>
      </c>
      <c r="O1793">
        <v>1</v>
      </c>
      <c r="P1793">
        <v>1</v>
      </c>
      <c r="Q1793">
        <v>1</v>
      </c>
      <c r="R1793">
        <v>1</v>
      </c>
      <c r="S1793">
        <v>1</v>
      </c>
      <c r="T1793">
        <v>0</v>
      </c>
      <c r="U1793">
        <v>0</v>
      </c>
      <c r="V1793">
        <v>0</v>
      </c>
      <c r="W1793" s="1">
        <v>1500000</v>
      </c>
      <c r="X1793" s="1">
        <v>0</v>
      </c>
      <c r="Y1793" s="1">
        <v>0</v>
      </c>
      <c r="Z1793" s="1">
        <v>0</v>
      </c>
      <c r="AA1793" s="1">
        <v>0</v>
      </c>
      <c r="AB1793" s="1">
        <v>0</v>
      </c>
      <c r="AC1793" s="1">
        <v>0</v>
      </c>
      <c r="AD1793" s="1">
        <v>0</v>
      </c>
      <c r="AE1793" s="1">
        <v>1500000</v>
      </c>
      <c r="AF1793" s="17">
        <v>46104</v>
      </c>
      <c r="AG1793" s="17">
        <v>47200</v>
      </c>
      <c r="AH1793" s="1">
        <v>1500000</v>
      </c>
      <c r="AI1793" s="16">
        <f t="shared" si="108"/>
        <v>2.6465753424657534</v>
      </c>
      <c r="AJ1793" s="16">
        <f t="shared" si="110"/>
        <v>3.0027397260273974</v>
      </c>
      <c r="AK1793" s="19">
        <v>8.1199999999999994E-2</v>
      </c>
      <c r="AL1793" s="16">
        <f t="shared" si="109"/>
        <v>2.6465753424657534</v>
      </c>
      <c r="AM1793" s="16">
        <f t="shared" si="111"/>
        <v>3.0027397260273974</v>
      </c>
      <c r="AN1793" s="19">
        <v>8.1199999999999994E-2</v>
      </c>
      <c r="AO1793" t="s">
        <v>721</v>
      </c>
      <c r="AP1793" t="s">
        <v>722</v>
      </c>
      <c r="AQ1793" s="20">
        <v>46234</v>
      </c>
    </row>
    <row r="1794" spans="1:43" x14ac:dyDescent="0.3">
      <c r="A1794" t="s">
        <v>3993</v>
      </c>
      <c r="B1794" t="s">
        <v>3994</v>
      </c>
      <c r="C1794">
        <v>1</v>
      </c>
      <c r="D1794" t="s">
        <v>255</v>
      </c>
      <c r="E1794" t="s">
        <v>716</v>
      </c>
      <c r="F1794" t="s">
        <v>717</v>
      </c>
      <c r="G1794" t="s">
        <v>213</v>
      </c>
      <c r="H1794" t="s">
        <v>214</v>
      </c>
      <c r="I1794" t="s">
        <v>724</v>
      </c>
      <c r="J1794" t="s">
        <v>725</v>
      </c>
      <c r="K1794" t="s">
        <v>726</v>
      </c>
      <c r="L1794" t="s">
        <v>719</v>
      </c>
      <c r="M1794" t="s">
        <v>720</v>
      </c>
      <c r="N1794">
        <v>1</v>
      </c>
      <c r="O1794">
        <v>1</v>
      </c>
      <c r="P1794">
        <v>1</v>
      </c>
      <c r="Q1794">
        <v>1</v>
      </c>
      <c r="R1794">
        <v>1</v>
      </c>
      <c r="S1794">
        <v>1</v>
      </c>
      <c r="T1794">
        <v>0</v>
      </c>
      <c r="U1794">
        <v>0</v>
      </c>
      <c r="V1794">
        <v>0</v>
      </c>
      <c r="W1794" s="1">
        <v>150000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  <c r="AC1794" s="1">
        <v>0</v>
      </c>
      <c r="AD1794" s="1">
        <v>0</v>
      </c>
      <c r="AE1794" s="1">
        <v>150000</v>
      </c>
      <c r="AF1794" s="17">
        <v>46104</v>
      </c>
      <c r="AG1794" s="17">
        <v>47200</v>
      </c>
      <c r="AH1794" s="1">
        <v>150000</v>
      </c>
      <c r="AI1794" s="16">
        <f t="shared" si="108"/>
        <v>2.6465753424657534</v>
      </c>
      <c r="AJ1794" s="16">
        <f t="shared" si="110"/>
        <v>3.0027397260273974</v>
      </c>
      <c r="AK1794" s="19">
        <v>8.1199999999999994E-2</v>
      </c>
      <c r="AL1794" s="16">
        <f t="shared" si="109"/>
        <v>2.6465753424657534</v>
      </c>
      <c r="AM1794" s="16">
        <f t="shared" si="111"/>
        <v>3.0027397260273974</v>
      </c>
      <c r="AN1794" s="19">
        <v>8.1199999999999994E-2</v>
      </c>
      <c r="AO1794" t="s">
        <v>721</v>
      </c>
      <c r="AP1794" t="s">
        <v>722</v>
      </c>
      <c r="AQ1794" s="20">
        <v>46234</v>
      </c>
    </row>
    <row r="1795" spans="1:43" x14ac:dyDescent="0.3">
      <c r="A1795" t="s">
        <v>3995</v>
      </c>
      <c r="B1795" t="s">
        <v>3996</v>
      </c>
      <c r="C1795">
        <v>1</v>
      </c>
      <c r="D1795" t="s">
        <v>255</v>
      </c>
      <c r="E1795" t="s">
        <v>716</v>
      </c>
      <c r="F1795" t="s">
        <v>717</v>
      </c>
      <c r="G1795" t="s">
        <v>213</v>
      </c>
      <c r="H1795" t="s">
        <v>214</v>
      </c>
      <c r="I1795" t="s">
        <v>724</v>
      </c>
      <c r="J1795" t="s">
        <v>725</v>
      </c>
      <c r="K1795" t="s">
        <v>726</v>
      </c>
      <c r="L1795" t="s">
        <v>719</v>
      </c>
      <c r="M1795" t="s">
        <v>720</v>
      </c>
      <c r="N1795">
        <v>1</v>
      </c>
      <c r="O1795">
        <v>1</v>
      </c>
      <c r="P1795">
        <v>1</v>
      </c>
      <c r="Q1795">
        <v>1</v>
      </c>
      <c r="R1795">
        <v>1</v>
      </c>
      <c r="S1795">
        <v>1</v>
      </c>
      <c r="T1795">
        <v>0</v>
      </c>
      <c r="U1795">
        <v>0</v>
      </c>
      <c r="V1795">
        <v>0</v>
      </c>
      <c r="W1795" s="1">
        <v>130000</v>
      </c>
      <c r="X1795" s="1">
        <v>0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0</v>
      </c>
      <c r="AE1795" s="1">
        <v>130000</v>
      </c>
      <c r="AF1795" s="17">
        <v>46076</v>
      </c>
      <c r="AG1795" s="17">
        <v>47902</v>
      </c>
      <c r="AH1795" s="1">
        <v>130000</v>
      </c>
      <c r="AI1795" s="16">
        <f t="shared" ref="AI1795:AI1858" si="112">(AG1795-AQ1795)/365</f>
        <v>4.5698630136986305</v>
      </c>
      <c r="AJ1795" s="16">
        <f t="shared" si="110"/>
        <v>5.0027397260273974</v>
      </c>
      <c r="AK1795" s="19">
        <v>8.2900000000000001E-2</v>
      </c>
      <c r="AL1795" s="16">
        <f t="shared" ref="AL1795:AL1858" si="113">(AG1795-AQ1795)/365</f>
        <v>4.5698630136986305</v>
      </c>
      <c r="AM1795" s="16">
        <f t="shared" si="111"/>
        <v>5.0027397260273974</v>
      </c>
      <c r="AN1795" s="19">
        <v>8.2900000000000001E-2</v>
      </c>
      <c r="AO1795" t="s">
        <v>721</v>
      </c>
      <c r="AP1795" t="s">
        <v>722</v>
      </c>
      <c r="AQ1795" s="20">
        <v>46234</v>
      </c>
    </row>
    <row r="1796" spans="1:43" x14ac:dyDescent="0.3">
      <c r="A1796" t="s">
        <v>3997</v>
      </c>
      <c r="B1796" t="s">
        <v>3998</v>
      </c>
      <c r="C1796">
        <v>1</v>
      </c>
      <c r="D1796" t="s">
        <v>255</v>
      </c>
      <c r="E1796" t="s">
        <v>716</v>
      </c>
      <c r="F1796" t="s">
        <v>717</v>
      </c>
      <c r="G1796" t="s">
        <v>213</v>
      </c>
      <c r="H1796" t="s">
        <v>214</v>
      </c>
      <c r="I1796" t="s">
        <v>724</v>
      </c>
      <c r="J1796" t="s">
        <v>725</v>
      </c>
      <c r="K1796" t="s">
        <v>726</v>
      </c>
      <c r="L1796" t="s">
        <v>719</v>
      </c>
      <c r="M1796" t="s">
        <v>720</v>
      </c>
      <c r="N1796">
        <v>1</v>
      </c>
      <c r="O1796">
        <v>1</v>
      </c>
      <c r="P1796">
        <v>1</v>
      </c>
      <c r="Q1796">
        <v>1</v>
      </c>
      <c r="R1796">
        <v>1</v>
      </c>
      <c r="S1796">
        <v>1</v>
      </c>
      <c r="T1796">
        <v>0</v>
      </c>
      <c r="U1796">
        <v>0</v>
      </c>
      <c r="V1796">
        <v>0</v>
      </c>
      <c r="W1796" s="1">
        <v>9000000</v>
      </c>
      <c r="X1796" s="1">
        <v>0</v>
      </c>
      <c r="Y1796" s="1">
        <v>0</v>
      </c>
      <c r="Z1796" s="1">
        <v>0</v>
      </c>
      <c r="AA1796" s="1">
        <v>0</v>
      </c>
      <c r="AB1796" s="1">
        <v>0</v>
      </c>
      <c r="AC1796" s="1">
        <v>0</v>
      </c>
      <c r="AD1796" s="1">
        <v>0</v>
      </c>
      <c r="AE1796" s="1">
        <v>9000000</v>
      </c>
      <c r="AF1796" s="17">
        <v>46118</v>
      </c>
      <c r="AG1796" s="17">
        <v>46483</v>
      </c>
      <c r="AH1796" s="1">
        <v>9000000</v>
      </c>
      <c r="AI1796" s="16">
        <f t="shared" si="112"/>
        <v>0.68219178082191778</v>
      </c>
      <c r="AJ1796" s="16">
        <f t="shared" ref="AJ1796:AJ1859" si="114">(AG1796-AF1796)/365</f>
        <v>1</v>
      </c>
      <c r="AK1796" s="19">
        <v>4.4900000000000002E-2</v>
      </c>
      <c r="AL1796" s="16">
        <f t="shared" si="113"/>
        <v>0.68219178082191778</v>
      </c>
      <c r="AM1796" s="16">
        <f t="shared" ref="AM1796:AM1859" si="115">(AG1796-AF1796)/365</f>
        <v>1</v>
      </c>
      <c r="AN1796" s="19">
        <v>4.4900000000000002E-2</v>
      </c>
      <c r="AO1796" t="s">
        <v>721</v>
      </c>
      <c r="AP1796" t="s">
        <v>722</v>
      </c>
      <c r="AQ1796" s="20">
        <v>46234</v>
      </c>
    </row>
    <row r="1797" spans="1:43" x14ac:dyDescent="0.3">
      <c r="A1797" t="s">
        <v>3999</v>
      </c>
      <c r="B1797" t="s">
        <v>4000</v>
      </c>
      <c r="C1797">
        <v>1</v>
      </c>
      <c r="D1797" t="s">
        <v>255</v>
      </c>
      <c r="E1797" t="s">
        <v>716</v>
      </c>
      <c r="F1797" t="s">
        <v>717</v>
      </c>
      <c r="G1797" t="s">
        <v>213</v>
      </c>
      <c r="H1797" t="s">
        <v>214</v>
      </c>
      <c r="I1797" t="s">
        <v>724</v>
      </c>
      <c r="J1797" t="s">
        <v>725</v>
      </c>
      <c r="K1797" t="s">
        <v>726</v>
      </c>
      <c r="L1797" t="s">
        <v>719</v>
      </c>
      <c r="M1797" t="s">
        <v>720</v>
      </c>
      <c r="N1797">
        <v>1</v>
      </c>
      <c r="O1797">
        <v>1</v>
      </c>
      <c r="P1797">
        <v>1</v>
      </c>
      <c r="Q1797">
        <v>1</v>
      </c>
      <c r="R1797">
        <v>1</v>
      </c>
      <c r="S1797">
        <v>1</v>
      </c>
      <c r="T1797">
        <v>0</v>
      </c>
      <c r="U1797">
        <v>0</v>
      </c>
      <c r="V1797">
        <v>0</v>
      </c>
      <c r="W1797" s="1">
        <v>2000000</v>
      </c>
      <c r="X1797" s="1">
        <v>0</v>
      </c>
      <c r="Y1797" s="1">
        <v>0</v>
      </c>
      <c r="Z1797" s="1">
        <v>0</v>
      </c>
      <c r="AA1797" s="1">
        <v>0</v>
      </c>
      <c r="AB1797" s="1">
        <v>0</v>
      </c>
      <c r="AC1797" s="1">
        <v>0</v>
      </c>
      <c r="AD1797" s="1">
        <v>0</v>
      </c>
      <c r="AE1797" s="1">
        <v>2000000</v>
      </c>
      <c r="AF1797" s="17">
        <v>46104</v>
      </c>
      <c r="AG1797" s="17">
        <v>47200</v>
      </c>
      <c r="AH1797" s="1">
        <v>2000000</v>
      </c>
      <c r="AI1797" s="16">
        <f t="shared" si="112"/>
        <v>2.6465753424657534</v>
      </c>
      <c r="AJ1797" s="16">
        <f t="shared" si="114"/>
        <v>3.0027397260273974</v>
      </c>
      <c r="AK1797" s="19">
        <v>8.1199999999999994E-2</v>
      </c>
      <c r="AL1797" s="16">
        <f t="shared" si="113"/>
        <v>2.6465753424657534</v>
      </c>
      <c r="AM1797" s="16">
        <f t="shared" si="115"/>
        <v>3.0027397260273974</v>
      </c>
      <c r="AN1797" s="19">
        <v>8.1199999999999994E-2</v>
      </c>
      <c r="AO1797" t="s">
        <v>721</v>
      </c>
      <c r="AP1797" t="s">
        <v>722</v>
      </c>
      <c r="AQ1797" s="20">
        <v>46234</v>
      </c>
    </row>
    <row r="1798" spans="1:43" x14ac:dyDescent="0.3">
      <c r="A1798" t="s">
        <v>4001</v>
      </c>
      <c r="B1798" t="s">
        <v>4002</v>
      </c>
      <c r="C1798">
        <v>1</v>
      </c>
      <c r="D1798" t="s">
        <v>255</v>
      </c>
      <c r="E1798" t="s">
        <v>716</v>
      </c>
      <c r="F1798" t="s">
        <v>717</v>
      </c>
      <c r="G1798" t="s">
        <v>213</v>
      </c>
      <c r="H1798" t="s">
        <v>214</v>
      </c>
      <c r="I1798" t="s">
        <v>724</v>
      </c>
      <c r="J1798" t="s">
        <v>725</v>
      </c>
      <c r="K1798" t="s">
        <v>726</v>
      </c>
      <c r="L1798" t="s">
        <v>719</v>
      </c>
      <c r="M1798" t="s">
        <v>720</v>
      </c>
      <c r="N1798">
        <v>1</v>
      </c>
      <c r="O1798">
        <v>1</v>
      </c>
      <c r="P1798">
        <v>1</v>
      </c>
      <c r="Q1798">
        <v>1</v>
      </c>
      <c r="R1798">
        <v>1</v>
      </c>
      <c r="S1798">
        <v>1</v>
      </c>
      <c r="T1798">
        <v>0</v>
      </c>
      <c r="U1798">
        <v>0</v>
      </c>
      <c r="V1798">
        <v>0</v>
      </c>
      <c r="W1798" s="1">
        <v>2000000</v>
      </c>
      <c r="X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0</v>
      </c>
      <c r="AE1798" s="1">
        <v>2000000</v>
      </c>
      <c r="AF1798" s="17">
        <v>46104</v>
      </c>
      <c r="AG1798" s="17">
        <v>47200</v>
      </c>
      <c r="AH1798" s="1">
        <v>2000000</v>
      </c>
      <c r="AI1798" s="16">
        <f t="shared" si="112"/>
        <v>2.6465753424657534</v>
      </c>
      <c r="AJ1798" s="16">
        <f t="shared" si="114"/>
        <v>3.0027397260273974</v>
      </c>
      <c r="AK1798" s="19">
        <v>8.1199999999999994E-2</v>
      </c>
      <c r="AL1798" s="16">
        <f t="shared" si="113"/>
        <v>2.6465753424657534</v>
      </c>
      <c r="AM1798" s="16">
        <f t="shared" si="115"/>
        <v>3.0027397260273974</v>
      </c>
      <c r="AN1798" s="19">
        <v>8.1199999999999994E-2</v>
      </c>
      <c r="AO1798" t="s">
        <v>721</v>
      </c>
      <c r="AP1798" t="s">
        <v>722</v>
      </c>
      <c r="AQ1798" s="20">
        <v>46234</v>
      </c>
    </row>
    <row r="1799" spans="1:43" x14ac:dyDescent="0.3">
      <c r="A1799" t="s">
        <v>4003</v>
      </c>
      <c r="B1799" t="s">
        <v>4004</v>
      </c>
      <c r="C1799">
        <v>1</v>
      </c>
      <c r="D1799" t="s">
        <v>255</v>
      </c>
      <c r="E1799" t="s">
        <v>716</v>
      </c>
      <c r="F1799" t="s">
        <v>717</v>
      </c>
      <c r="G1799" t="s">
        <v>213</v>
      </c>
      <c r="H1799" t="s">
        <v>214</v>
      </c>
      <c r="I1799" t="s">
        <v>724</v>
      </c>
      <c r="J1799" t="s">
        <v>725</v>
      </c>
      <c r="K1799" t="s">
        <v>726</v>
      </c>
      <c r="L1799" t="s">
        <v>719</v>
      </c>
      <c r="M1799" t="s">
        <v>720</v>
      </c>
      <c r="N1799">
        <v>1</v>
      </c>
      <c r="O1799">
        <v>1</v>
      </c>
      <c r="P1799">
        <v>1</v>
      </c>
      <c r="Q1799">
        <v>1</v>
      </c>
      <c r="R1799">
        <v>1</v>
      </c>
      <c r="S1799">
        <v>1</v>
      </c>
      <c r="T1799">
        <v>0</v>
      </c>
      <c r="U1799">
        <v>0</v>
      </c>
      <c r="V1799">
        <v>0</v>
      </c>
      <c r="W1799" s="1">
        <v>2000000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  <c r="AD1799" s="1">
        <v>0</v>
      </c>
      <c r="AE1799" s="1">
        <v>2000000</v>
      </c>
      <c r="AF1799" s="17">
        <v>46104</v>
      </c>
      <c r="AG1799" s="17">
        <v>47200</v>
      </c>
      <c r="AH1799" s="1">
        <v>2000000</v>
      </c>
      <c r="AI1799" s="16">
        <f t="shared" si="112"/>
        <v>2.6465753424657534</v>
      </c>
      <c r="AJ1799" s="16">
        <f t="shared" si="114"/>
        <v>3.0027397260273974</v>
      </c>
      <c r="AK1799" s="19">
        <v>8.1199999999999994E-2</v>
      </c>
      <c r="AL1799" s="16">
        <f t="shared" si="113"/>
        <v>2.6465753424657534</v>
      </c>
      <c r="AM1799" s="16">
        <f t="shared" si="115"/>
        <v>3.0027397260273974</v>
      </c>
      <c r="AN1799" s="19">
        <v>8.1199999999999994E-2</v>
      </c>
      <c r="AO1799" t="s">
        <v>721</v>
      </c>
      <c r="AP1799" t="s">
        <v>722</v>
      </c>
      <c r="AQ1799" s="20">
        <v>46234</v>
      </c>
    </row>
    <row r="1800" spans="1:43" x14ac:dyDescent="0.3">
      <c r="A1800" t="s">
        <v>4005</v>
      </c>
      <c r="B1800" t="s">
        <v>4006</v>
      </c>
      <c r="C1800">
        <v>1</v>
      </c>
      <c r="D1800" t="s">
        <v>255</v>
      </c>
      <c r="E1800" t="s">
        <v>716</v>
      </c>
      <c r="F1800" t="s">
        <v>717</v>
      </c>
      <c r="G1800" t="s">
        <v>213</v>
      </c>
      <c r="H1800" t="s">
        <v>214</v>
      </c>
      <c r="I1800" t="s">
        <v>724</v>
      </c>
      <c r="J1800" t="s">
        <v>725</v>
      </c>
      <c r="K1800" t="s">
        <v>726</v>
      </c>
      <c r="L1800" t="s">
        <v>719</v>
      </c>
      <c r="M1800" t="s">
        <v>720</v>
      </c>
      <c r="N1800">
        <v>1</v>
      </c>
      <c r="O1800">
        <v>1</v>
      </c>
      <c r="P1800">
        <v>1</v>
      </c>
      <c r="Q1800">
        <v>1</v>
      </c>
      <c r="R1800">
        <v>1</v>
      </c>
      <c r="S1800">
        <v>1</v>
      </c>
      <c r="T1800">
        <v>0</v>
      </c>
      <c r="U1800">
        <v>0</v>
      </c>
      <c r="V1800">
        <v>0</v>
      </c>
      <c r="W1800" s="1">
        <v>2000000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2000000</v>
      </c>
      <c r="AF1800" s="17">
        <v>46104</v>
      </c>
      <c r="AG1800" s="17">
        <v>47200</v>
      </c>
      <c r="AH1800" s="1">
        <v>2000000</v>
      </c>
      <c r="AI1800" s="16">
        <f t="shared" si="112"/>
        <v>2.6465753424657534</v>
      </c>
      <c r="AJ1800" s="16">
        <f t="shared" si="114"/>
        <v>3.0027397260273974</v>
      </c>
      <c r="AK1800" s="19">
        <v>8.1199999999999994E-2</v>
      </c>
      <c r="AL1800" s="16">
        <f t="shared" si="113"/>
        <v>2.6465753424657534</v>
      </c>
      <c r="AM1800" s="16">
        <f t="shared" si="115"/>
        <v>3.0027397260273974</v>
      </c>
      <c r="AN1800" s="19">
        <v>8.1199999999999994E-2</v>
      </c>
      <c r="AO1800" t="s">
        <v>721</v>
      </c>
      <c r="AP1800" t="s">
        <v>722</v>
      </c>
      <c r="AQ1800" s="20">
        <v>46234</v>
      </c>
    </row>
    <row r="1801" spans="1:43" x14ac:dyDescent="0.3">
      <c r="A1801" t="s">
        <v>4007</v>
      </c>
      <c r="B1801" t="s">
        <v>4008</v>
      </c>
      <c r="C1801">
        <v>1</v>
      </c>
      <c r="D1801" t="s">
        <v>255</v>
      </c>
      <c r="E1801" t="s">
        <v>716</v>
      </c>
      <c r="F1801" t="s">
        <v>717</v>
      </c>
      <c r="G1801" t="s">
        <v>213</v>
      </c>
      <c r="H1801" t="s">
        <v>214</v>
      </c>
      <c r="I1801" t="s">
        <v>724</v>
      </c>
      <c r="J1801" t="s">
        <v>725</v>
      </c>
      <c r="K1801" t="s">
        <v>726</v>
      </c>
      <c r="L1801" t="s">
        <v>719</v>
      </c>
      <c r="M1801" t="s">
        <v>720</v>
      </c>
      <c r="N1801">
        <v>1</v>
      </c>
      <c r="O1801">
        <v>1</v>
      </c>
      <c r="P1801">
        <v>1</v>
      </c>
      <c r="Q1801">
        <v>1</v>
      </c>
      <c r="R1801">
        <v>1</v>
      </c>
      <c r="S1801">
        <v>1</v>
      </c>
      <c r="T1801">
        <v>0</v>
      </c>
      <c r="U1801">
        <v>0</v>
      </c>
      <c r="V1801">
        <v>0</v>
      </c>
      <c r="W1801" s="1">
        <v>2000000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2000000</v>
      </c>
      <c r="AF1801" s="17">
        <v>46104</v>
      </c>
      <c r="AG1801" s="17">
        <v>47200</v>
      </c>
      <c r="AH1801" s="1">
        <v>2000000</v>
      </c>
      <c r="AI1801" s="16">
        <f t="shared" si="112"/>
        <v>2.6465753424657534</v>
      </c>
      <c r="AJ1801" s="16">
        <f t="shared" si="114"/>
        <v>3.0027397260273974</v>
      </c>
      <c r="AK1801" s="19">
        <v>8.1199999999999994E-2</v>
      </c>
      <c r="AL1801" s="16">
        <f t="shared" si="113"/>
        <v>2.6465753424657534</v>
      </c>
      <c r="AM1801" s="16">
        <f t="shared" si="115"/>
        <v>3.0027397260273974</v>
      </c>
      <c r="AN1801" s="19">
        <v>8.1199999999999994E-2</v>
      </c>
      <c r="AO1801" t="s">
        <v>721</v>
      </c>
      <c r="AP1801" t="s">
        <v>722</v>
      </c>
      <c r="AQ1801" s="20">
        <v>46234</v>
      </c>
    </row>
    <row r="1802" spans="1:43" x14ac:dyDescent="0.3">
      <c r="A1802" t="s">
        <v>4009</v>
      </c>
      <c r="B1802" t="s">
        <v>4010</v>
      </c>
      <c r="C1802">
        <v>1</v>
      </c>
      <c r="D1802" t="s">
        <v>255</v>
      </c>
      <c r="E1802" t="s">
        <v>716</v>
      </c>
      <c r="F1802" t="s">
        <v>717</v>
      </c>
      <c r="G1802" t="s">
        <v>213</v>
      </c>
      <c r="H1802" t="s">
        <v>214</v>
      </c>
      <c r="I1802" t="s">
        <v>724</v>
      </c>
      <c r="J1802" t="s">
        <v>725</v>
      </c>
      <c r="K1802" t="s">
        <v>726</v>
      </c>
      <c r="L1802" t="s">
        <v>719</v>
      </c>
      <c r="M1802" t="s">
        <v>720</v>
      </c>
      <c r="N1802">
        <v>1</v>
      </c>
      <c r="O1802">
        <v>1</v>
      </c>
      <c r="P1802">
        <v>1</v>
      </c>
      <c r="Q1802">
        <v>1</v>
      </c>
      <c r="R1802">
        <v>1</v>
      </c>
      <c r="S1802">
        <v>1</v>
      </c>
      <c r="T1802">
        <v>0</v>
      </c>
      <c r="U1802">
        <v>0</v>
      </c>
      <c r="V1802">
        <v>0</v>
      </c>
      <c r="W1802" s="1">
        <v>300000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300000</v>
      </c>
      <c r="AF1802" s="17">
        <v>46080</v>
      </c>
      <c r="AG1802" s="17">
        <v>47176</v>
      </c>
      <c r="AH1802" s="1">
        <v>300000</v>
      </c>
      <c r="AI1802" s="16">
        <f t="shared" si="112"/>
        <v>2.580821917808219</v>
      </c>
      <c r="AJ1802" s="16">
        <f t="shared" si="114"/>
        <v>3.0027397260273974</v>
      </c>
      <c r="AK1802" s="19">
        <v>8.1199999999999994E-2</v>
      </c>
      <c r="AL1802" s="16">
        <f t="shared" si="113"/>
        <v>2.580821917808219</v>
      </c>
      <c r="AM1802" s="16">
        <f t="shared" si="115"/>
        <v>3.0027397260273974</v>
      </c>
      <c r="AN1802" s="19">
        <v>8.1199999999999994E-2</v>
      </c>
      <c r="AO1802" t="s">
        <v>721</v>
      </c>
      <c r="AP1802" t="s">
        <v>722</v>
      </c>
      <c r="AQ1802" s="20">
        <v>46234</v>
      </c>
    </row>
    <row r="1803" spans="1:43" x14ac:dyDescent="0.3">
      <c r="A1803" t="s">
        <v>4011</v>
      </c>
      <c r="B1803" t="s">
        <v>4012</v>
      </c>
      <c r="C1803">
        <v>1</v>
      </c>
      <c r="D1803" t="s">
        <v>255</v>
      </c>
      <c r="E1803" t="s">
        <v>716</v>
      </c>
      <c r="F1803" t="s">
        <v>717</v>
      </c>
      <c r="G1803" t="s">
        <v>213</v>
      </c>
      <c r="H1803" t="s">
        <v>214</v>
      </c>
      <c r="I1803" t="s">
        <v>724</v>
      </c>
      <c r="J1803" t="s">
        <v>725</v>
      </c>
      <c r="K1803" t="s">
        <v>726</v>
      </c>
      <c r="L1803" t="s">
        <v>719</v>
      </c>
      <c r="M1803" t="s">
        <v>720</v>
      </c>
      <c r="N1803">
        <v>1</v>
      </c>
      <c r="O1803">
        <v>1</v>
      </c>
      <c r="P1803">
        <v>1</v>
      </c>
      <c r="Q1803">
        <v>1</v>
      </c>
      <c r="R1803">
        <v>1</v>
      </c>
      <c r="S1803">
        <v>1</v>
      </c>
      <c r="T1803">
        <v>0</v>
      </c>
      <c r="U1803">
        <v>0</v>
      </c>
      <c r="V1803">
        <v>0</v>
      </c>
      <c r="W1803" s="1">
        <v>610134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610134</v>
      </c>
      <c r="AF1803" s="17">
        <v>46080</v>
      </c>
      <c r="AG1803" s="17">
        <v>47176</v>
      </c>
      <c r="AH1803" s="1">
        <v>610134</v>
      </c>
      <c r="AI1803" s="16">
        <f t="shared" si="112"/>
        <v>2.580821917808219</v>
      </c>
      <c r="AJ1803" s="16">
        <f t="shared" si="114"/>
        <v>3.0027397260273974</v>
      </c>
      <c r="AK1803" s="19">
        <v>8.1199999999999994E-2</v>
      </c>
      <c r="AL1803" s="16">
        <f t="shared" si="113"/>
        <v>2.580821917808219</v>
      </c>
      <c r="AM1803" s="16">
        <f t="shared" si="115"/>
        <v>3.0027397260273974</v>
      </c>
      <c r="AN1803" s="19">
        <v>8.1199999999999994E-2</v>
      </c>
      <c r="AO1803" t="s">
        <v>721</v>
      </c>
      <c r="AP1803" t="s">
        <v>722</v>
      </c>
      <c r="AQ1803" s="20">
        <v>46234</v>
      </c>
    </row>
    <row r="1804" spans="1:43" x14ac:dyDescent="0.3">
      <c r="A1804" t="s">
        <v>4013</v>
      </c>
      <c r="B1804" t="s">
        <v>4014</v>
      </c>
      <c r="C1804">
        <v>1</v>
      </c>
      <c r="D1804" t="s">
        <v>255</v>
      </c>
      <c r="E1804" t="s">
        <v>716</v>
      </c>
      <c r="F1804" t="s">
        <v>717</v>
      </c>
      <c r="G1804" t="s">
        <v>213</v>
      </c>
      <c r="H1804" t="s">
        <v>214</v>
      </c>
      <c r="I1804" t="s">
        <v>724</v>
      </c>
      <c r="J1804" t="s">
        <v>725</v>
      </c>
      <c r="K1804" t="s">
        <v>726</v>
      </c>
      <c r="L1804" t="s">
        <v>719</v>
      </c>
      <c r="M1804" t="s">
        <v>720</v>
      </c>
      <c r="N1804">
        <v>1</v>
      </c>
      <c r="O1804">
        <v>1</v>
      </c>
      <c r="P1804">
        <v>1</v>
      </c>
      <c r="Q1804">
        <v>1</v>
      </c>
      <c r="R1804">
        <v>1</v>
      </c>
      <c r="S1804">
        <v>1</v>
      </c>
      <c r="T1804">
        <v>0</v>
      </c>
      <c r="U1804">
        <v>0</v>
      </c>
      <c r="V1804">
        <v>0</v>
      </c>
      <c r="W1804" s="1">
        <v>300000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300000</v>
      </c>
      <c r="AF1804" s="17">
        <v>46080</v>
      </c>
      <c r="AG1804" s="17">
        <v>47176</v>
      </c>
      <c r="AH1804" s="1">
        <v>300000</v>
      </c>
      <c r="AI1804" s="16">
        <f t="shared" si="112"/>
        <v>2.580821917808219</v>
      </c>
      <c r="AJ1804" s="16">
        <f t="shared" si="114"/>
        <v>3.0027397260273974</v>
      </c>
      <c r="AK1804" s="19">
        <v>8.1199999999999994E-2</v>
      </c>
      <c r="AL1804" s="16">
        <f t="shared" si="113"/>
        <v>2.580821917808219</v>
      </c>
      <c r="AM1804" s="16">
        <f t="shared" si="115"/>
        <v>3.0027397260273974</v>
      </c>
      <c r="AN1804" s="19">
        <v>8.1199999999999994E-2</v>
      </c>
      <c r="AO1804" t="s">
        <v>721</v>
      </c>
      <c r="AP1804" t="s">
        <v>722</v>
      </c>
      <c r="AQ1804" s="20">
        <v>46234</v>
      </c>
    </row>
    <row r="1805" spans="1:43" x14ac:dyDescent="0.3">
      <c r="A1805" t="s">
        <v>4015</v>
      </c>
      <c r="B1805" t="s">
        <v>4016</v>
      </c>
      <c r="C1805">
        <v>1</v>
      </c>
      <c r="D1805" t="s">
        <v>255</v>
      </c>
      <c r="E1805" t="s">
        <v>716</v>
      </c>
      <c r="F1805" t="s">
        <v>717</v>
      </c>
      <c r="G1805" t="s">
        <v>213</v>
      </c>
      <c r="H1805" t="s">
        <v>214</v>
      </c>
      <c r="I1805" t="s">
        <v>724</v>
      </c>
      <c r="J1805" t="s">
        <v>725</v>
      </c>
      <c r="K1805" t="s">
        <v>726</v>
      </c>
      <c r="L1805" t="s">
        <v>719</v>
      </c>
      <c r="M1805" t="s">
        <v>720</v>
      </c>
      <c r="N1805">
        <v>1</v>
      </c>
      <c r="O1805">
        <v>1</v>
      </c>
      <c r="P1805">
        <v>1</v>
      </c>
      <c r="Q1805">
        <v>1</v>
      </c>
      <c r="R1805">
        <v>1</v>
      </c>
      <c r="S1805">
        <v>1</v>
      </c>
      <c r="T1805">
        <v>0</v>
      </c>
      <c r="U1805">
        <v>0</v>
      </c>
      <c r="V1805">
        <v>0</v>
      </c>
      <c r="W1805" s="1">
        <v>1032000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1032000</v>
      </c>
      <c r="AF1805" s="17">
        <v>46080</v>
      </c>
      <c r="AG1805" s="17">
        <v>47176</v>
      </c>
      <c r="AH1805" s="1">
        <v>1032000</v>
      </c>
      <c r="AI1805" s="16">
        <f t="shared" si="112"/>
        <v>2.580821917808219</v>
      </c>
      <c r="AJ1805" s="16">
        <f t="shared" si="114"/>
        <v>3.0027397260273974</v>
      </c>
      <c r="AK1805" s="19">
        <v>8.1199999999999994E-2</v>
      </c>
      <c r="AL1805" s="16">
        <f t="shared" si="113"/>
        <v>2.580821917808219</v>
      </c>
      <c r="AM1805" s="16">
        <f t="shared" si="115"/>
        <v>3.0027397260273974</v>
      </c>
      <c r="AN1805" s="19">
        <v>8.1199999999999994E-2</v>
      </c>
      <c r="AO1805" t="s">
        <v>721</v>
      </c>
      <c r="AP1805" t="s">
        <v>722</v>
      </c>
      <c r="AQ1805" s="20">
        <v>46234</v>
      </c>
    </row>
    <row r="1806" spans="1:43" x14ac:dyDescent="0.3">
      <c r="A1806" t="s">
        <v>4017</v>
      </c>
      <c r="B1806" t="s">
        <v>4018</v>
      </c>
      <c r="C1806">
        <v>1</v>
      </c>
      <c r="D1806" t="s">
        <v>255</v>
      </c>
      <c r="E1806" t="s">
        <v>716</v>
      </c>
      <c r="F1806" t="s">
        <v>717</v>
      </c>
      <c r="G1806" t="s">
        <v>213</v>
      </c>
      <c r="H1806" t="s">
        <v>214</v>
      </c>
      <c r="I1806" t="s">
        <v>724</v>
      </c>
      <c r="J1806" t="s">
        <v>725</v>
      </c>
      <c r="K1806" t="s">
        <v>726</v>
      </c>
      <c r="L1806" t="s">
        <v>719</v>
      </c>
      <c r="M1806" t="s">
        <v>720</v>
      </c>
      <c r="N1806">
        <v>1</v>
      </c>
      <c r="O1806">
        <v>1</v>
      </c>
      <c r="P1806">
        <v>1</v>
      </c>
      <c r="Q1806">
        <v>1</v>
      </c>
      <c r="R1806">
        <v>1</v>
      </c>
      <c r="S1806">
        <v>1</v>
      </c>
      <c r="T1806">
        <v>0</v>
      </c>
      <c r="U1806">
        <v>0</v>
      </c>
      <c r="V1806">
        <v>0</v>
      </c>
      <c r="W1806" s="1">
        <v>46000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46000</v>
      </c>
      <c r="AF1806" s="17">
        <v>46080</v>
      </c>
      <c r="AG1806" s="17">
        <v>47176</v>
      </c>
      <c r="AH1806" s="1">
        <v>46000</v>
      </c>
      <c r="AI1806" s="16">
        <f t="shared" si="112"/>
        <v>2.580821917808219</v>
      </c>
      <c r="AJ1806" s="16">
        <f t="shared" si="114"/>
        <v>3.0027397260273974</v>
      </c>
      <c r="AK1806" s="19">
        <v>8.1199999999999994E-2</v>
      </c>
      <c r="AL1806" s="16">
        <f t="shared" si="113"/>
        <v>2.580821917808219</v>
      </c>
      <c r="AM1806" s="16">
        <f t="shared" si="115"/>
        <v>3.0027397260273974</v>
      </c>
      <c r="AN1806" s="19">
        <v>8.1199999999999994E-2</v>
      </c>
      <c r="AO1806" t="s">
        <v>721</v>
      </c>
      <c r="AP1806" t="s">
        <v>722</v>
      </c>
      <c r="AQ1806" s="20">
        <v>46234</v>
      </c>
    </row>
    <row r="1807" spans="1:43" x14ac:dyDescent="0.3">
      <c r="A1807" t="s">
        <v>4019</v>
      </c>
      <c r="B1807" t="s">
        <v>4020</v>
      </c>
      <c r="C1807">
        <v>1</v>
      </c>
      <c r="D1807" t="s">
        <v>255</v>
      </c>
      <c r="E1807" t="s">
        <v>716</v>
      </c>
      <c r="F1807" t="s">
        <v>717</v>
      </c>
      <c r="G1807" t="s">
        <v>213</v>
      </c>
      <c r="H1807" t="s">
        <v>214</v>
      </c>
      <c r="I1807" t="s">
        <v>724</v>
      </c>
      <c r="J1807" t="s">
        <v>725</v>
      </c>
      <c r="K1807" t="s">
        <v>726</v>
      </c>
      <c r="L1807" t="s">
        <v>719</v>
      </c>
      <c r="M1807" t="s">
        <v>720</v>
      </c>
      <c r="N1807">
        <v>1</v>
      </c>
      <c r="O1807">
        <v>1</v>
      </c>
      <c r="P1807">
        <v>1</v>
      </c>
      <c r="Q1807">
        <v>1</v>
      </c>
      <c r="R1807">
        <v>1</v>
      </c>
      <c r="S1807">
        <v>1</v>
      </c>
      <c r="T1807">
        <v>0</v>
      </c>
      <c r="U1807">
        <v>0</v>
      </c>
      <c r="V1807">
        <v>0</v>
      </c>
      <c r="W1807" s="1">
        <v>77000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77000</v>
      </c>
      <c r="AF1807" s="17">
        <v>46080</v>
      </c>
      <c r="AG1807" s="17">
        <v>47176</v>
      </c>
      <c r="AH1807" s="1">
        <v>77000</v>
      </c>
      <c r="AI1807" s="16">
        <f t="shared" si="112"/>
        <v>2.580821917808219</v>
      </c>
      <c r="AJ1807" s="16">
        <f t="shared" si="114"/>
        <v>3.0027397260273974</v>
      </c>
      <c r="AK1807" s="19">
        <v>8.1199999999999994E-2</v>
      </c>
      <c r="AL1807" s="16">
        <f t="shared" si="113"/>
        <v>2.580821917808219</v>
      </c>
      <c r="AM1807" s="16">
        <f t="shared" si="115"/>
        <v>3.0027397260273974</v>
      </c>
      <c r="AN1807" s="19">
        <v>8.1199999999999994E-2</v>
      </c>
      <c r="AO1807" t="s">
        <v>721</v>
      </c>
      <c r="AP1807" t="s">
        <v>722</v>
      </c>
      <c r="AQ1807" s="20">
        <v>46234</v>
      </c>
    </row>
    <row r="1808" spans="1:43" x14ac:dyDescent="0.3">
      <c r="A1808" t="s">
        <v>4021</v>
      </c>
      <c r="B1808" t="s">
        <v>4022</v>
      </c>
      <c r="C1808">
        <v>1</v>
      </c>
      <c r="D1808" t="s">
        <v>255</v>
      </c>
      <c r="E1808" t="s">
        <v>716</v>
      </c>
      <c r="F1808" t="s">
        <v>717</v>
      </c>
      <c r="G1808" t="s">
        <v>213</v>
      </c>
      <c r="H1808" t="s">
        <v>214</v>
      </c>
      <c r="I1808" t="s">
        <v>724</v>
      </c>
      <c r="J1808" t="s">
        <v>725</v>
      </c>
      <c r="K1808" t="s">
        <v>726</v>
      </c>
      <c r="L1808" t="s">
        <v>719</v>
      </c>
      <c r="M1808" t="s">
        <v>720</v>
      </c>
      <c r="N1808">
        <v>1</v>
      </c>
      <c r="O1808">
        <v>1</v>
      </c>
      <c r="P1808">
        <v>1</v>
      </c>
      <c r="Q1808">
        <v>1</v>
      </c>
      <c r="R1808">
        <v>1</v>
      </c>
      <c r="S1808">
        <v>1</v>
      </c>
      <c r="T1808">
        <v>0</v>
      </c>
      <c r="U1808">
        <v>0</v>
      </c>
      <c r="V1808">
        <v>0</v>
      </c>
      <c r="W1808" s="1">
        <v>222500</v>
      </c>
      <c r="X1808" s="1">
        <v>0</v>
      </c>
      <c r="Y1808" s="1">
        <v>0</v>
      </c>
      <c r="Z1808" s="1">
        <v>0</v>
      </c>
      <c r="AA1808" s="1">
        <v>0</v>
      </c>
      <c r="AB1808" s="1">
        <v>0</v>
      </c>
      <c r="AC1808" s="1">
        <v>0</v>
      </c>
      <c r="AD1808" s="1">
        <v>0</v>
      </c>
      <c r="AE1808" s="1">
        <v>222500</v>
      </c>
      <c r="AF1808" s="17">
        <v>46080</v>
      </c>
      <c r="AG1808" s="17">
        <v>47176</v>
      </c>
      <c r="AH1808" s="1">
        <v>222500</v>
      </c>
      <c r="AI1808" s="16">
        <f t="shared" si="112"/>
        <v>2.580821917808219</v>
      </c>
      <c r="AJ1808" s="16">
        <f t="shared" si="114"/>
        <v>3.0027397260273974</v>
      </c>
      <c r="AK1808" s="19">
        <v>8.1199999999999994E-2</v>
      </c>
      <c r="AL1808" s="16">
        <f t="shared" si="113"/>
        <v>2.580821917808219</v>
      </c>
      <c r="AM1808" s="16">
        <f t="shared" si="115"/>
        <v>3.0027397260273974</v>
      </c>
      <c r="AN1808" s="19">
        <v>8.1199999999999994E-2</v>
      </c>
      <c r="AO1808" t="s">
        <v>721</v>
      </c>
      <c r="AP1808" t="s">
        <v>722</v>
      </c>
      <c r="AQ1808" s="20">
        <v>46234</v>
      </c>
    </row>
    <row r="1809" spans="1:43" x14ac:dyDescent="0.3">
      <c r="A1809" t="s">
        <v>4023</v>
      </c>
      <c r="B1809" t="s">
        <v>4024</v>
      </c>
      <c r="C1809">
        <v>1</v>
      </c>
      <c r="D1809" t="s">
        <v>255</v>
      </c>
      <c r="E1809" t="s">
        <v>716</v>
      </c>
      <c r="F1809" t="s">
        <v>717</v>
      </c>
      <c r="G1809" t="s">
        <v>203</v>
      </c>
      <c r="H1809" t="s">
        <v>218</v>
      </c>
      <c r="I1809" t="s">
        <v>210</v>
      </c>
      <c r="J1809" t="s">
        <v>718</v>
      </c>
      <c r="K1809" t="s">
        <v>755</v>
      </c>
      <c r="L1809" t="s">
        <v>719</v>
      </c>
      <c r="M1809" t="s">
        <v>720</v>
      </c>
      <c r="N1809">
        <v>1</v>
      </c>
      <c r="O1809">
        <v>1</v>
      </c>
      <c r="P1809">
        <v>1</v>
      </c>
      <c r="Q1809">
        <v>0</v>
      </c>
      <c r="R1809">
        <v>0</v>
      </c>
      <c r="S1809">
        <v>1</v>
      </c>
      <c r="T1809">
        <v>1</v>
      </c>
      <c r="U1809">
        <v>1</v>
      </c>
      <c r="V1809">
        <v>0</v>
      </c>
      <c r="W1809" s="1">
        <v>150000000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150000000</v>
      </c>
      <c r="AF1809" s="17">
        <v>46122</v>
      </c>
      <c r="AG1809" s="17">
        <v>47948</v>
      </c>
      <c r="AH1809" s="1">
        <v>150000000</v>
      </c>
      <c r="AI1809" s="16">
        <f t="shared" si="112"/>
        <v>4.6958904109589037</v>
      </c>
      <c r="AJ1809" s="16">
        <f t="shared" si="114"/>
        <v>5.0027397260273974</v>
      </c>
      <c r="AK1809" s="19">
        <v>8.2900000000000001E-2</v>
      </c>
      <c r="AL1809" s="16">
        <f t="shared" si="113"/>
        <v>4.6958904109589037</v>
      </c>
      <c r="AM1809" s="16">
        <f t="shared" si="115"/>
        <v>5.0027397260273974</v>
      </c>
      <c r="AN1809" s="19">
        <v>8.2900000000000001E-2</v>
      </c>
      <c r="AO1809" t="s">
        <v>721</v>
      </c>
      <c r="AP1809" t="s">
        <v>722</v>
      </c>
      <c r="AQ1809" s="20">
        <v>46234</v>
      </c>
    </row>
    <row r="1810" spans="1:43" x14ac:dyDescent="0.3">
      <c r="A1810" t="s">
        <v>4025</v>
      </c>
      <c r="B1810" t="s">
        <v>4026</v>
      </c>
      <c r="C1810">
        <v>1</v>
      </c>
      <c r="D1810" t="s">
        <v>255</v>
      </c>
      <c r="E1810" t="s">
        <v>716</v>
      </c>
      <c r="F1810" t="s">
        <v>717</v>
      </c>
      <c r="G1810" t="s">
        <v>203</v>
      </c>
      <c r="H1810" t="s">
        <v>218</v>
      </c>
      <c r="I1810" t="s">
        <v>210</v>
      </c>
      <c r="J1810" t="s">
        <v>718</v>
      </c>
      <c r="K1810" t="s">
        <v>755</v>
      </c>
      <c r="L1810" t="s">
        <v>719</v>
      </c>
      <c r="M1810" t="s">
        <v>720</v>
      </c>
      <c r="N1810">
        <v>1</v>
      </c>
      <c r="O1810">
        <v>1</v>
      </c>
      <c r="P1810">
        <v>1</v>
      </c>
      <c r="Q1810">
        <v>0</v>
      </c>
      <c r="R1810">
        <v>0</v>
      </c>
      <c r="S1810">
        <v>1</v>
      </c>
      <c r="T1810">
        <v>1</v>
      </c>
      <c r="U1810">
        <v>1</v>
      </c>
      <c r="V1810">
        <v>0</v>
      </c>
      <c r="W1810" s="1">
        <v>150000000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150000000</v>
      </c>
      <c r="AF1810" s="17">
        <v>46122</v>
      </c>
      <c r="AG1810" s="17">
        <v>48679</v>
      </c>
      <c r="AH1810" s="1">
        <v>150000000</v>
      </c>
      <c r="AI1810" s="16">
        <f t="shared" si="112"/>
        <v>6.6986301369863011</v>
      </c>
      <c r="AJ1810" s="16">
        <f t="shared" si="114"/>
        <v>7.0054794520547947</v>
      </c>
      <c r="AK1810" s="19">
        <v>8.3699999999999997E-2</v>
      </c>
      <c r="AL1810" s="16">
        <f t="shared" si="113"/>
        <v>6.6986301369863011</v>
      </c>
      <c r="AM1810" s="16">
        <f t="shared" si="115"/>
        <v>7.0054794520547947</v>
      </c>
      <c r="AN1810" s="19">
        <v>8.3699999999999997E-2</v>
      </c>
      <c r="AO1810" t="s">
        <v>721</v>
      </c>
      <c r="AP1810" t="s">
        <v>722</v>
      </c>
      <c r="AQ1810" s="20">
        <v>46234</v>
      </c>
    </row>
    <row r="1811" spans="1:43" x14ac:dyDescent="0.3">
      <c r="A1811" t="s">
        <v>4027</v>
      </c>
      <c r="B1811" t="s">
        <v>4028</v>
      </c>
      <c r="C1811">
        <v>1</v>
      </c>
      <c r="D1811" t="s">
        <v>255</v>
      </c>
      <c r="E1811" t="s">
        <v>716</v>
      </c>
      <c r="F1811" t="s">
        <v>717</v>
      </c>
      <c r="G1811" t="s">
        <v>213</v>
      </c>
      <c r="H1811" t="s">
        <v>214</v>
      </c>
      <c r="I1811" t="s">
        <v>724</v>
      </c>
      <c r="J1811" t="s">
        <v>725</v>
      </c>
      <c r="K1811" t="s">
        <v>726</v>
      </c>
      <c r="L1811" t="s">
        <v>719</v>
      </c>
      <c r="M1811" t="s">
        <v>720</v>
      </c>
      <c r="N1811">
        <v>1</v>
      </c>
      <c r="O1811">
        <v>1</v>
      </c>
      <c r="P1811">
        <v>1</v>
      </c>
      <c r="Q1811">
        <v>1</v>
      </c>
      <c r="R1811">
        <v>1</v>
      </c>
      <c r="S1811">
        <v>1</v>
      </c>
      <c r="T1811">
        <v>0</v>
      </c>
      <c r="U1811">
        <v>0</v>
      </c>
      <c r="V1811">
        <v>0</v>
      </c>
      <c r="W1811" s="1">
        <v>569000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569000</v>
      </c>
      <c r="AF1811" s="17">
        <v>46080</v>
      </c>
      <c r="AG1811" s="17">
        <v>47176</v>
      </c>
      <c r="AH1811" s="1">
        <v>569000</v>
      </c>
      <c r="AI1811" s="16">
        <f t="shared" si="112"/>
        <v>2.580821917808219</v>
      </c>
      <c r="AJ1811" s="16">
        <f t="shared" si="114"/>
        <v>3.0027397260273974</v>
      </c>
      <c r="AK1811" s="19">
        <v>8.1199999999999994E-2</v>
      </c>
      <c r="AL1811" s="16">
        <f t="shared" si="113"/>
        <v>2.580821917808219</v>
      </c>
      <c r="AM1811" s="16">
        <f t="shared" si="115"/>
        <v>3.0027397260273974</v>
      </c>
      <c r="AN1811" s="19">
        <v>8.1199999999999994E-2</v>
      </c>
      <c r="AO1811" t="s">
        <v>721</v>
      </c>
      <c r="AP1811" t="s">
        <v>722</v>
      </c>
      <c r="AQ1811" s="20">
        <v>46234</v>
      </c>
    </row>
    <row r="1812" spans="1:43" x14ac:dyDescent="0.3">
      <c r="A1812" t="s">
        <v>4029</v>
      </c>
      <c r="B1812" t="s">
        <v>4030</v>
      </c>
      <c r="C1812">
        <v>1</v>
      </c>
      <c r="D1812" t="s">
        <v>255</v>
      </c>
      <c r="E1812" t="s">
        <v>716</v>
      </c>
      <c r="F1812" t="s">
        <v>717</v>
      </c>
      <c r="G1812" t="s">
        <v>213</v>
      </c>
      <c r="H1812" t="s">
        <v>214</v>
      </c>
      <c r="I1812" t="s">
        <v>724</v>
      </c>
      <c r="J1812" t="s">
        <v>725</v>
      </c>
      <c r="K1812" t="s">
        <v>726</v>
      </c>
      <c r="L1812" t="s">
        <v>719</v>
      </c>
      <c r="M1812" t="s">
        <v>720</v>
      </c>
      <c r="N1812">
        <v>1</v>
      </c>
      <c r="O1812">
        <v>1</v>
      </c>
      <c r="P1812">
        <v>1</v>
      </c>
      <c r="Q1812">
        <v>1</v>
      </c>
      <c r="R1812">
        <v>1</v>
      </c>
      <c r="S1812">
        <v>1</v>
      </c>
      <c r="T1812">
        <v>0</v>
      </c>
      <c r="U1812">
        <v>0</v>
      </c>
      <c r="V1812">
        <v>0</v>
      </c>
      <c r="W1812" s="1">
        <v>85000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85000</v>
      </c>
      <c r="AF1812" s="17">
        <v>46080</v>
      </c>
      <c r="AG1812" s="17">
        <v>47176</v>
      </c>
      <c r="AH1812" s="1">
        <v>85000</v>
      </c>
      <c r="AI1812" s="16">
        <f t="shared" si="112"/>
        <v>2.580821917808219</v>
      </c>
      <c r="AJ1812" s="16">
        <f t="shared" si="114"/>
        <v>3.0027397260273974</v>
      </c>
      <c r="AK1812" s="19">
        <v>8.1199999999999994E-2</v>
      </c>
      <c r="AL1812" s="16">
        <f t="shared" si="113"/>
        <v>2.580821917808219</v>
      </c>
      <c r="AM1812" s="16">
        <f t="shared" si="115"/>
        <v>3.0027397260273974</v>
      </c>
      <c r="AN1812" s="19">
        <v>8.1199999999999994E-2</v>
      </c>
      <c r="AO1812" t="s">
        <v>721</v>
      </c>
      <c r="AP1812" t="s">
        <v>722</v>
      </c>
      <c r="AQ1812" s="20">
        <v>46234</v>
      </c>
    </row>
    <row r="1813" spans="1:43" x14ac:dyDescent="0.3">
      <c r="A1813" t="s">
        <v>4031</v>
      </c>
      <c r="B1813" t="s">
        <v>4032</v>
      </c>
      <c r="C1813">
        <v>1</v>
      </c>
      <c r="D1813" t="s">
        <v>255</v>
      </c>
      <c r="E1813" t="s">
        <v>716</v>
      </c>
      <c r="F1813" t="s">
        <v>717</v>
      </c>
      <c r="G1813" t="s">
        <v>213</v>
      </c>
      <c r="H1813" t="s">
        <v>214</v>
      </c>
      <c r="I1813" t="s">
        <v>724</v>
      </c>
      <c r="J1813" t="s">
        <v>725</v>
      </c>
      <c r="K1813" t="s">
        <v>726</v>
      </c>
      <c r="L1813" t="s">
        <v>719</v>
      </c>
      <c r="M1813" t="s">
        <v>720</v>
      </c>
      <c r="N1813">
        <v>1</v>
      </c>
      <c r="O1813">
        <v>1</v>
      </c>
      <c r="P1813">
        <v>1</v>
      </c>
      <c r="Q1813">
        <v>1</v>
      </c>
      <c r="R1813">
        <v>1</v>
      </c>
      <c r="S1813">
        <v>1</v>
      </c>
      <c r="T1813">
        <v>0</v>
      </c>
      <c r="U1813">
        <v>0</v>
      </c>
      <c r="V1813">
        <v>0</v>
      </c>
      <c r="W1813" s="1">
        <v>840000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840000</v>
      </c>
      <c r="AF1813" s="17">
        <v>46080</v>
      </c>
      <c r="AG1813" s="17">
        <v>47176</v>
      </c>
      <c r="AH1813" s="1">
        <v>840000</v>
      </c>
      <c r="AI1813" s="16">
        <f t="shared" si="112"/>
        <v>2.580821917808219</v>
      </c>
      <c r="AJ1813" s="16">
        <f t="shared" si="114"/>
        <v>3.0027397260273974</v>
      </c>
      <c r="AK1813" s="19">
        <v>8.1199999999999994E-2</v>
      </c>
      <c r="AL1813" s="16">
        <f t="shared" si="113"/>
        <v>2.580821917808219</v>
      </c>
      <c r="AM1813" s="16">
        <f t="shared" si="115"/>
        <v>3.0027397260273974</v>
      </c>
      <c r="AN1813" s="19">
        <v>8.1199999999999994E-2</v>
      </c>
      <c r="AO1813" t="s">
        <v>721</v>
      </c>
      <c r="AP1813" t="s">
        <v>722</v>
      </c>
      <c r="AQ1813" s="20">
        <v>46234</v>
      </c>
    </row>
    <row r="1814" spans="1:43" x14ac:dyDescent="0.3">
      <c r="A1814" t="s">
        <v>4033</v>
      </c>
      <c r="B1814" t="s">
        <v>4034</v>
      </c>
      <c r="C1814">
        <v>1</v>
      </c>
      <c r="D1814" t="s">
        <v>255</v>
      </c>
      <c r="E1814" t="s">
        <v>716</v>
      </c>
      <c r="F1814" t="s">
        <v>717</v>
      </c>
      <c r="G1814" t="s">
        <v>213</v>
      </c>
      <c r="H1814" t="s">
        <v>214</v>
      </c>
      <c r="I1814" t="s">
        <v>724</v>
      </c>
      <c r="J1814" t="s">
        <v>725</v>
      </c>
      <c r="K1814" t="s">
        <v>726</v>
      </c>
      <c r="L1814" t="s">
        <v>719</v>
      </c>
      <c r="M1814" t="s">
        <v>720</v>
      </c>
      <c r="N1814">
        <v>1</v>
      </c>
      <c r="O1814">
        <v>1</v>
      </c>
      <c r="P1814">
        <v>1</v>
      </c>
      <c r="Q1814">
        <v>1</v>
      </c>
      <c r="R1814">
        <v>1</v>
      </c>
      <c r="S1814">
        <v>1</v>
      </c>
      <c r="T1814">
        <v>0</v>
      </c>
      <c r="U1814">
        <v>0</v>
      </c>
      <c r="V1814">
        <v>0</v>
      </c>
      <c r="W1814" s="1">
        <v>53350000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53350000</v>
      </c>
      <c r="AF1814" s="17">
        <v>46104</v>
      </c>
      <c r="AG1814" s="17">
        <v>46835</v>
      </c>
      <c r="AH1814" s="1">
        <v>53350000</v>
      </c>
      <c r="AI1814" s="16">
        <f t="shared" si="112"/>
        <v>1.6465753424657534</v>
      </c>
      <c r="AJ1814" s="16">
        <f t="shared" si="114"/>
        <v>2.0027397260273974</v>
      </c>
      <c r="AK1814" s="19">
        <v>7.3300000000000004E-2</v>
      </c>
      <c r="AL1814" s="16">
        <f t="shared" si="113"/>
        <v>1.6465753424657534</v>
      </c>
      <c r="AM1814" s="16">
        <f t="shared" si="115"/>
        <v>2.0027397260273974</v>
      </c>
      <c r="AN1814" s="19">
        <v>7.3300000000000004E-2</v>
      </c>
      <c r="AO1814" t="s">
        <v>721</v>
      </c>
      <c r="AP1814" t="s">
        <v>722</v>
      </c>
      <c r="AQ1814" s="20">
        <v>46234</v>
      </c>
    </row>
    <row r="1815" spans="1:43" x14ac:dyDescent="0.3">
      <c r="A1815" t="s">
        <v>4035</v>
      </c>
      <c r="B1815" t="s">
        <v>4036</v>
      </c>
      <c r="C1815">
        <v>1</v>
      </c>
      <c r="D1815" t="s">
        <v>255</v>
      </c>
      <c r="E1815" t="s">
        <v>716</v>
      </c>
      <c r="F1815" t="s">
        <v>717</v>
      </c>
      <c r="G1815" t="s">
        <v>213</v>
      </c>
      <c r="H1815" t="s">
        <v>214</v>
      </c>
      <c r="I1815" t="s">
        <v>724</v>
      </c>
      <c r="J1815" t="s">
        <v>725</v>
      </c>
      <c r="K1815" t="s">
        <v>726</v>
      </c>
      <c r="L1815" t="s">
        <v>719</v>
      </c>
      <c r="M1815" t="s">
        <v>720</v>
      </c>
      <c r="N1815">
        <v>1</v>
      </c>
      <c r="O1815">
        <v>1</v>
      </c>
      <c r="P1815">
        <v>1</v>
      </c>
      <c r="Q1815">
        <v>1</v>
      </c>
      <c r="R1815">
        <v>1</v>
      </c>
      <c r="S1815">
        <v>1</v>
      </c>
      <c r="T1815">
        <v>0</v>
      </c>
      <c r="U1815">
        <v>0</v>
      </c>
      <c r="V1815">
        <v>0</v>
      </c>
      <c r="W1815" s="1">
        <v>35450000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35450000</v>
      </c>
      <c r="AF1815" s="17">
        <v>46108</v>
      </c>
      <c r="AG1815" s="17">
        <v>46473</v>
      </c>
      <c r="AH1815" s="1">
        <v>35450000</v>
      </c>
      <c r="AI1815" s="16">
        <f t="shared" si="112"/>
        <v>0.65479452054794518</v>
      </c>
      <c r="AJ1815" s="16">
        <f t="shared" si="114"/>
        <v>1</v>
      </c>
      <c r="AK1815" s="19">
        <v>4.4900000000000002E-2</v>
      </c>
      <c r="AL1815" s="16">
        <f t="shared" si="113"/>
        <v>0.65479452054794518</v>
      </c>
      <c r="AM1815" s="16">
        <f t="shared" si="115"/>
        <v>1</v>
      </c>
      <c r="AN1815" s="19">
        <v>4.4900000000000002E-2</v>
      </c>
      <c r="AO1815" t="s">
        <v>721</v>
      </c>
      <c r="AP1815" t="s">
        <v>722</v>
      </c>
      <c r="AQ1815" s="20">
        <v>46234</v>
      </c>
    </row>
    <row r="1816" spans="1:43" x14ac:dyDescent="0.3">
      <c r="A1816" t="s">
        <v>4037</v>
      </c>
      <c r="B1816" t="s">
        <v>4038</v>
      </c>
      <c r="C1816">
        <v>1</v>
      </c>
      <c r="D1816" t="s">
        <v>255</v>
      </c>
      <c r="E1816" t="s">
        <v>716</v>
      </c>
      <c r="F1816" t="s">
        <v>717</v>
      </c>
      <c r="G1816" t="s">
        <v>213</v>
      </c>
      <c r="H1816" t="s">
        <v>214</v>
      </c>
      <c r="I1816" t="s">
        <v>724</v>
      </c>
      <c r="J1816" t="s">
        <v>725</v>
      </c>
      <c r="K1816" t="s">
        <v>726</v>
      </c>
      <c r="L1816" t="s">
        <v>719</v>
      </c>
      <c r="M1816" t="s">
        <v>720</v>
      </c>
      <c r="N1816">
        <v>1</v>
      </c>
      <c r="O1816">
        <v>1</v>
      </c>
      <c r="P1816">
        <v>1</v>
      </c>
      <c r="Q1816">
        <v>1</v>
      </c>
      <c r="R1816">
        <v>1</v>
      </c>
      <c r="S1816">
        <v>1</v>
      </c>
      <c r="T1816">
        <v>0</v>
      </c>
      <c r="U1816">
        <v>0</v>
      </c>
      <c r="V1816">
        <v>0</v>
      </c>
      <c r="W1816" s="1">
        <v>1950000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1950000</v>
      </c>
      <c r="AF1816" s="17">
        <v>46080</v>
      </c>
      <c r="AG1816" s="17">
        <v>47176</v>
      </c>
      <c r="AH1816" s="1">
        <v>1950000</v>
      </c>
      <c r="AI1816" s="16">
        <f t="shared" si="112"/>
        <v>2.580821917808219</v>
      </c>
      <c r="AJ1816" s="16">
        <f t="shared" si="114"/>
        <v>3.0027397260273974</v>
      </c>
      <c r="AK1816" s="19">
        <v>8.1199999999999994E-2</v>
      </c>
      <c r="AL1816" s="16">
        <f t="shared" si="113"/>
        <v>2.580821917808219</v>
      </c>
      <c r="AM1816" s="16">
        <f t="shared" si="115"/>
        <v>3.0027397260273974</v>
      </c>
      <c r="AN1816" s="19">
        <v>8.1199999999999994E-2</v>
      </c>
      <c r="AO1816" t="s">
        <v>721</v>
      </c>
      <c r="AP1816" t="s">
        <v>722</v>
      </c>
      <c r="AQ1816" s="20">
        <v>46234</v>
      </c>
    </row>
    <row r="1817" spans="1:43" x14ac:dyDescent="0.3">
      <c r="A1817" t="s">
        <v>4039</v>
      </c>
      <c r="B1817" t="s">
        <v>4040</v>
      </c>
      <c r="C1817">
        <v>1</v>
      </c>
      <c r="D1817" t="s">
        <v>255</v>
      </c>
      <c r="E1817" t="s">
        <v>716</v>
      </c>
      <c r="F1817" t="s">
        <v>717</v>
      </c>
      <c r="G1817" t="s">
        <v>213</v>
      </c>
      <c r="H1817" t="s">
        <v>214</v>
      </c>
      <c r="I1817" t="s">
        <v>724</v>
      </c>
      <c r="J1817" t="s">
        <v>725</v>
      </c>
      <c r="K1817" t="s">
        <v>726</v>
      </c>
      <c r="L1817" t="s">
        <v>719</v>
      </c>
      <c r="M1817" t="s">
        <v>720</v>
      </c>
      <c r="N1817">
        <v>1</v>
      </c>
      <c r="O1817">
        <v>1</v>
      </c>
      <c r="P1817">
        <v>1</v>
      </c>
      <c r="Q1817">
        <v>1</v>
      </c>
      <c r="R1817">
        <v>1</v>
      </c>
      <c r="S1817">
        <v>1</v>
      </c>
      <c r="T1817">
        <v>0</v>
      </c>
      <c r="U1817">
        <v>0</v>
      </c>
      <c r="V1817">
        <v>0</v>
      </c>
      <c r="W1817" s="1">
        <v>1350000</v>
      </c>
      <c r="X1817" s="1">
        <v>0</v>
      </c>
      <c r="Y1817" s="1">
        <v>0</v>
      </c>
      <c r="Z1817" s="1">
        <v>0</v>
      </c>
      <c r="AA1817" s="1">
        <v>0</v>
      </c>
      <c r="AB1817" s="1">
        <v>0</v>
      </c>
      <c r="AC1817" s="1">
        <v>0</v>
      </c>
      <c r="AD1817" s="1">
        <v>0</v>
      </c>
      <c r="AE1817" s="1">
        <v>1350000</v>
      </c>
      <c r="AF1817" s="17">
        <v>46080</v>
      </c>
      <c r="AG1817" s="17">
        <v>47176</v>
      </c>
      <c r="AH1817" s="1">
        <v>1350000</v>
      </c>
      <c r="AI1817" s="16">
        <f t="shared" si="112"/>
        <v>2.580821917808219</v>
      </c>
      <c r="AJ1817" s="16">
        <f t="shared" si="114"/>
        <v>3.0027397260273974</v>
      </c>
      <c r="AK1817" s="19">
        <v>8.1199999999999994E-2</v>
      </c>
      <c r="AL1817" s="16">
        <f t="shared" si="113"/>
        <v>2.580821917808219</v>
      </c>
      <c r="AM1817" s="16">
        <f t="shared" si="115"/>
        <v>3.0027397260273974</v>
      </c>
      <c r="AN1817" s="19">
        <v>8.1199999999999994E-2</v>
      </c>
      <c r="AO1817" t="s">
        <v>721</v>
      </c>
      <c r="AP1817" t="s">
        <v>722</v>
      </c>
      <c r="AQ1817" s="20">
        <v>46234</v>
      </c>
    </row>
    <row r="1818" spans="1:43" x14ac:dyDescent="0.3">
      <c r="A1818" t="s">
        <v>4041</v>
      </c>
      <c r="B1818" t="s">
        <v>4042</v>
      </c>
      <c r="C1818">
        <v>1</v>
      </c>
      <c r="D1818" t="s">
        <v>255</v>
      </c>
      <c r="E1818" t="s">
        <v>716</v>
      </c>
      <c r="F1818" t="s">
        <v>717</v>
      </c>
      <c r="G1818" t="s">
        <v>213</v>
      </c>
      <c r="H1818" t="s">
        <v>214</v>
      </c>
      <c r="I1818" t="s">
        <v>724</v>
      </c>
      <c r="J1818" t="s">
        <v>725</v>
      </c>
      <c r="K1818" t="s">
        <v>726</v>
      </c>
      <c r="L1818" t="s">
        <v>719</v>
      </c>
      <c r="M1818" t="s">
        <v>720</v>
      </c>
      <c r="N1818">
        <v>1</v>
      </c>
      <c r="O1818">
        <v>1</v>
      </c>
      <c r="P1818">
        <v>1</v>
      </c>
      <c r="Q1818">
        <v>1</v>
      </c>
      <c r="R1818">
        <v>1</v>
      </c>
      <c r="S1818">
        <v>1</v>
      </c>
      <c r="T1818">
        <v>0</v>
      </c>
      <c r="U1818">
        <v>0</v>
      </c>
      <c r="V1818">
        <v>0</v>
      </c>
      <c r="W1818" s="1">
        <v>1000000</v>
      </c>
      <c r="X1818" s="1">
        <v>0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0</v>
      </c>
      <c r="AE1818" s="1">
        <v>1000000</v>
      </c>
      <c r="AF1818" s="17">
        <v>46080</v>
      </c>
      <c r="AG1818" s="17">
        <v>47176</v>
      </c>
      <c r="AH1818" s="1">
        <v>1000000</v>
      </c>
      <c r="AI1818" s="16">
        <f t="shared" si="112"/>
        <v>2.580821917808219</v>
      </c>
      <c r="AJ1818" s="16">
        <f t="shared" si="114"/>
        <v>3.0027397260273974</v>
      </c>
      <c r="AK1818" s="19">
        <v>8.1199999999999994E-2</v>
      </c>
      <c r="AL1818" s="16">
        <f t="shared" si="113"/>
        <v>2.580821917808219</v>
      </c>
      <c r="AM1818" s="16">
        <f t="shared" si="115"/>
        <v>3.0027397260273974</v>
      </c>
      <c r="AN1818" s="19">
        <v>8.1199999999999994E-2</v>
      </c>
      <c r="AO1818" t="s">
        <v>721</v>
      </c>
      <c r="AP1818" t="s">
        <v>722</v>
      </c>
      <c r="AQ1818" s="20">
        <v>46234</v>
      </c>
    </row>
    <row r="1819" spans="1:43" x14ac:dyDescent="0.3">
      <c r="A1819" t="s">
        <v>4043</v>
      </c>
      <c r="B1819" t="s">
        <v>4044</v>
      </c>
      <c r="C1819">
        <v>1</v>
      </c>
      <c r="D1819" t="s">
        <v>255</v>
      </c>
      <c r="E1819" t="s">
        <v>716</v>
      </c>
      <c r="F1819" t="s">
        <v>717</v>
      </c>
      <c r="G1819" t="s">
        <v>213</v>
      </c>
      <c r="H1819" t="s">
        <v>214</v>
      </c>
      <c r="I1819" t="s">
        <v>724</v>
      </c>
      <c r="J1819" t="s">
        <v>725</v>
      </c>
      <c r="K1819" t="s">
        <v>726</v>
      </c>
      <c r="L1819" t="s">
        <v>719</v>
      </c>
      <c r="M1819" t="s">
        <v>720</v>
      </c>
      <c r="N1819">
        <v>1</v>
      </c>
      <c r="O1819">
        <v>1</v>
      </c>
      <c r="P1819">
        <v>1</v>
      </c>
      <c r="Q1819">
        <v>1</v>
      </c>
      <c r="R1819">
        <v>1</v>
      </c>
      <c r="S1819">
        <v>1</v>
      </c>
      <c r="T1819">
        <v>0</v>
      </c>
      <c r="U1819">
        <v>0</v>
      </c>
      <c r="V1819">
        <v>0</v>
      </c>
      <c r="W1819" s="1">
        <v>700000</v>
      </c>
      <c r="X1819" s="1">
        <v>0</v>
      </c>
      <c r="Y1819" s="1">
        <v>0</v>
      </c>
      <c r="Z1819" s="1">
        <v>0</v>
      </c>
      <c r="AA1819" s="1">
        <v>0</v>
      </c>
      <c r="AB1819" s="1">
        <v>0</v>
      </c>
      <c r="AC1819" s="1">
        <v>0</v>
      </c>
      <c r="AD1819" s="1">
        <v>0</v>
      </c>
      <c r="AE1819" s="1">
        <v>700000</v>
      </c>
      <c r="AF1819" s="17">
        <v>46080</v>
      </c>
      <c r="AG1819" s="17">
        <v>47176</v>
      </c>
      <c r="AH1819" s="1">
        <v>700000</v>
      </c>
      <c r="AI1819" s="16">
        <f t="shared" si="112"/>
        <v>2.580821917808219</v>
      </c>
      <c r="AJ1819" s="16">
        <f t="shared" si="114"/>
        <v>3.0027397260273974</v>
      </c>
      <c r="AK1819" s="19">
        <v>8.1199999999999994E-2</v>
      </c>
      <c r="AL1819" s="16">
        <f t="shared" si="113"/>
        <v>2.580821917808219</v>
      </c>
      <c r="AM1819" s="16">
        <f t="shared" si="115"/>
        <v>3.0027397260273974</v>
      </c>
      <c r="AN1819" s="19">
        <v>8.1199999999999994E-2</v>
      </c>
      <c r="AO1819" t="s">
        <v>721</v>
      </c>
      <c r="AP1819" t="s">
        <v>722</v>
      </c>
      <c r="AQ1819" s="20">
        <v>46234</v>
      </c>
    </row>
    <row r="1820" spans="1:43" x14ac:dyDescent="0.3">
      <c r="A1820" t="s">
        <v>4045</v>
      </c>
      <c r="B1820" t="s">
        <v>4046</v>
      </c>
      <c r="C1820">
        <v>1</v>
      </c>
      <c r="D1820" t="s">
        <v>255</v>
      </c>
      <c r="E1820" t="s">
        <v>716</v>
      </c>
      <c r="F1820" t="s">
        <v>717</v>
      </c>
      <c r="G1820" t="s">
        <v>213</v>
      </c>
      <c r="H1820" t="s">
        <v>214</v>
      </c>
      <c r="I1820" t="s">
        <v>724</v>
      </c>
      <c r="J1820" t="s">
        <v>725</v>
      </c>
      <c r="K1820" t="s">
        <v>726</v>
      </c>
      <c r="L1820" t="s">
        <v>719</v>
      </c>
      <c r="M1820" t="s">
        <v>720</v>
      </c>
      <c r="N1820">
        <v>1</v>
      </c>
      <c r="O1820">
        <v>1</v>
      </c>
      <c r="P1820">
        <v>1</v>
      </c>
      <c r="Q1820">
        <v>1</v>
      </c>
      <c r="R1820">
        <v>1</v>
      </c>
      <c r="S1820">
        <v>1</v>
      </c>
      <c r="T1820">
        <v>0</v>
      </c>
      <c r="U1820">
        <v>0</v>
      </c>
      <c r="V1820">
        <v>0</v>
      </c>
      <c r="W1820" s="1">
        <v>75000</v>
      </c>
      <c r="X1820" s="1">
        <v>0</v>
      </c>
      <c r="Y1820" s="1">
        <v>0</v>
      </c>
      <c r="Z1820" s="1">
        <v>0</v>
      </c>
      <c r="AA1820" s="1">
        <v>0</v>
      </c>
      <c r="AB1820" s="1">
        <v>0</v>
      </c>
      <c r="AC1820" s="1">
        <v>0</v>
      </c>
      <c r="AD1820" s="1">
        <v>0</v>
      </c>
      <c r="AE1820" s="1">
        <v>75000</v>
      </c>
      <c r="AF1820" s="17">
        <v>46080</v>
      </c>
      <c r="AG1820" s="17">
        <v>47176</v>
      </c>
      <c r="AH1820" s="1">
        <v>75000</v>
      </c>
      <c r="AI1820" s="16">
        <f t="shared" si="112"/>
        <v>2.580821917808219</v>
      </c>
      <c r="AJ1820" s="16">
        <f t="shared" si="114"/>
        <v>3.0027397260273974</v>
      </c>
      <c r="AK1820" s="19">
        <v>8.1199999999999994E-2</v>
      </c>
      <c r="AL1820" s="16">
        <f t="shared" si="113"/>
        <v>2.580821917808219</v>
      </c>
      <c r="AM1820" s="16">
        <f t="shared" si="115"/>
        <v>3.0027397260273974</v>
      </c>
      <c r="AN1820" s="19">
        <v>8.1199999999999994E-2</v>
      </c>
      <c r="AO1820" t="s">
        <v>721</v>
      </c>
      <c r="AP1820" t="s">
        <v>722</v>
      </c>
      <c r="AQ1820" s="20">
        <v>46234</v>
      </c>
    </row>
    <row r="1821" spans="1:43" x14ac:dyDescent="0.3">
      <c r="A1821" t="s">
        <v>4047</v>
      </c>
      <c r="B1821" t="s">
        <v>4048</v>
      </c>
      <c r="C1821">
        <v>1</v>
      </c>
      <c r="D1821" t="s">
        <v>255</v>
      </c>
      <c r="E1821" t="s">
        <v>716</v>
      </c>
      <c r="F1821" t="s">
        <v>717</v>
      </c>
      <c r="G1821" t="s">
        <v>213</v>
      </c>
      <c r="H1821" t="s">
        <v>214</v>
      </c>
      <c r="I1821" t="s">
        <v>724</v>
      </c>
      <c r="J1821" t="s">
        <v>725</v>
      </c>
      <c r="K1821" t="s">
        <v>726</v>
      </c>
      <c r="L1821" t="s">
        <v>719</v>
      </c>
      <c r="M1821" t="s">
        <v>720</v>
      </c>
      <c r="N1821">
        <v>1</v>
      </c>
      <c r="O1821">
        <v>1</v>
      </c>
      <c r="P1821">
        <v>1</v>
      </c>
      <c r="Q1821">
        <v>1</v>
      </c>
      <c r="R1821">
        <v>1</v>
      </c>
      <c r="S1821">
        <v>1</v>
      </c>
      <c r="T1821">
        <v>0</v>
      </c>
      <c r="U1821">
        <v>0</v>
      </c>
      <c r="V1821">
        <v>0</v>
      </c>
      <c r="W1821" s="1">
        <v>25000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0</v>
      </c>
      <c r="AE1821" s="1">
        <v>25000</v>
      </c>
      <c r="AF1821" s="17">
        <v>46080</v>
      </c>
      <c r="AG1821" s="17">
        <v>47176</v>
      </c>
      <c r="AH1821" s="1">
        <v>25000</v>
      </c>
      <c r="AI1821" s="16">
        <f t="shared" si="112"/>
        <v>2.580821917808219</v>
      </c>
      <c r="AJ1821" s="16">
        <f t="shared" si="114"/>
        <v>3.0027397260273974</v>
      </c>
      <c r="AK1821" s="19">
        <v>8.1199999999999994E-2</v>
      </c>
      <c r="AL1821" s="16">
        <f t="shared" si="113"/>
        <v>2.580821917808219</v>
      </c>
      <c r="AM1821" s="16">
        <f t="shared" si="115"/>
        <v>3.0027397260273974</v>
      </c>
      <c r="AN1821" s="19">
        <v>8.1199999999999994E-2</v>
      </c>
      <c r="AO1821" t="s">
        <v>721</v>
      </c>
      <c r="AP1821" t="s">
        <v>722</v>
      </c>
      <c r="AQ1821" s="20">
        <v>46234</v>
      </c>
    </row>
    <row r="1822" spans="1:43" x14ac:dyDescent="0.3">
      <c r="A1822" t="s">
        <v>4049</v>
      </c>
      <c r="B1822" t="s">
        <v>4050</v>
      </c>
      <c r="C1822">
        <v>1</v>
      </c>
      <c r="D1822" t="s">
        <v>255</v>
      </c>
      <c r="E1822" t="s">
        <v>716</v>
      </c>
      <c r="F1822" t="s">
        <v>717</v>
      </c>
      <c r="G1822" t="s">
        <v>213</v>
      </c>
      <c r="H1822" t="s">
        <v>214</v>
      </c>
      <c r="I1822" t="s">
        <v>724</v>
      </c>
      <c r="J1822" t="s">
        <v>725</v>
      </c>
      <c r="K1822" t="s">
        <v>726</v>
      </c>
      <c r="L1822" t="s">
        <v>719</v>
      </c>
      <c r="M1822" t="s">
        <v>720</v>
      </c>
      <c r="N1822">
        <v>1</v>
      </c>
      <c r="O1822">
        <v>1</v>
      </c>
      <c r="P1822">
        <v>1</v>
      </c>
      <c r="Q1822">
        <v>1</v>
      </c>
      <c r="R1822">
        <v>1</v>
      </c>
      <c r="S1822">
        <v>1</v>
      </c>
      <c r="T1822">
        <v>0</v>
      </c>
      <c r="U1822">
        <v>0</v>
      </c>
      <c r="V1822">
        <v>0</v>
      </c>
      <c r="W1822" s="1">
        <v>12000</v>
      </c>
      <c r="X1822" s="1">
        <v>0</v>
      </c>
      <c r="Y1822" s="1">
        <v>0</v>
      </c>
      <c r="Z1822" s="1">
        <v>0</v>
      </c>
      <c r="AA1822" s="1">
        <v>0</v>
      </c>
      <c r="AB1822" s="1">
        <v>0</v>
      </c>
      <c r="AC1822" s="1">
        <v>0</v>
      </c>
      <c r="AD1822" s="1">
        <v>0</v>
      </c>
      <c r="AE1822" s="1">
        <v>12000</v>
      </c>
      <c r="AF1822" s="17">
        <v>46080</v>
      </c>
      <c r="AG1822" s="17">
        <v>47176</v>
      </c>
      <c r="AH1822" s="1">
        <v>12000</v>
      </c>
      <c r="AI1822" s="16">
        <f t="shared" si="112"/>
        <v>2.580821917808219</v>
      </c>
      <c r="AJ1822" s="16">
        <f t="shared" si="114"/>
        <v>3.0027397260273974</v>
      </c>
      <c r="AK1822" s="19">
        <v>8.1199999999999994E-2</v>
      </c>
      <c r="AL1822" s="16">
        <f t="shared" si="113"/>
        <v>2.580821917808219</v>
      </c>
      <c r="AM1822" s="16">
        <f t="shared" si="115"/>
        <v>3.0027397260273974</v>
      </c>
      <c r="AN1822" s="19">
        <v>8.1199999999999994E-2</v>
      </c>
      <c r="AO1822" t="s">
        <v>721</v>
      </c>
      <c r="AP1822" t="s">
        <v>722</v>
      </c>
      <c r="AQ1822" s="20">
        <v>46234</v>
      </c>
    </row>
    <row r="1823" spans="1:43" x14ac:dyDescent="0.3">
      <c r="A1823" t="s">
        <v>4051</v>
      </c>
      <c r="B1823" t="s">
        <v>4052</v>
      </c>
      <c r="C1823">
        <v>1</v>
      </c>
      <c r="D1823" t="s">
        <v>255</v>
      </c>
      <c r="E1823" t="s">
        <v>716</v>
      </c>
      <c r="F1823" t="s">
        <v>717</v>
      </c>
      <c r="G1823" t="s">
        <v>213</v>
      </c>
      <c r="H1823" t="s">
        <v>214</v>
      </c>
      <c r="I1823" t="s">
        <v>724</v>
      </c>
      <c r="J1823" t="s">
        <v>725</v>
      </c>
      <c r="K1823" t="s">
        <v>726</v>
      </c>
      <c r="L1823" t="s">
        <v>719</v>
      </c>
      <c r="M1823" t="s">
        <v>720</v>
      </c>
      <c r="N1823">
        <v>1</v>
      </c>
      <c r="O1823">
        <v>1</v>
      </c>
      <c r="P1823">
        <v>1</v>
      </c>
      <c r="Q1823">
        <v>1</v>
      </c>
      <c r="R1823">
        <v>1</v>
      </c>
      <c r="S1823">
        <v>1</v>
      </c>
      <c r="T1823">
        <v>0</v>
      </c>
      <c r="U1823">
        <v>0</v>
      </c>
      <c r="V1823">
        <v>0</v>
      </c>
      <c r="W1823" s="1">
        <v>1115000</v>
      </c>
      <c r="X1823" s="1">
        <v>0</v>
      </c>
      <c r="Y1823" s="1">
        <v>0</v>
      </c>
      <c r="Z1823" s="1">
        <v>0</v>
      </c>
      <c r="AA1823" s="1">
        <v>0</v>
      </c>
      <c r="AB1823" s="1">
        <v>0</v>
      </c>
      <c r="AC1823" s="1">
        <v>0</v>
      </c>
      <c r="AD1823" s="1">
        <v>0</v>
      </c>
      <c r="AE1823" s="1">
        <v>1115000</v>
      </c>
      <c r="AF1823" s="17">
        <v>46080</v>
      </c>
      <c r="AG1823" s="17">
        <v>47176</v>
      </c>
      <c r="AH1823" s="1">
        <v>1115000</v>
      </c>
      <c r="AI1823" s="16">
        <f t="shared" si="112"/>
        <v>2.580821917808219</v>
      </c>
      <c r="AJ1823" s="16">
        <f t="shared" si="114"/>
        <v>3.0027397260273974</v>
      </c>
      <c r="AK1823" s="19">
        <v>8.1199999999999994E-2</v>
      </c>
      <c r="AL1823" s="16">
        <f t="shared" si="113"/>
        <v>2.580821917808219</v>
      </c>
      <c r="AM1823" s="16">
        <f t="shared" si="115"/>
        <v>3.0027397260273974</v>
      </c>
      <c r="AN1823" s="19">
        <v>8.1199999999999994E-2</v>
      </c>
      <c r="AO1823" t="s">
        <v>721</v>
      </c>
      <c r="AP1823" t="s">
        <v>722</v>
      </c>
      <c r="AQ1823" s="20">
        <v>46234</v>
      </c>
    </row>
    <row r="1824" spans="1:43" x14ac:dyDescent="0.3">
      <c r="A1824" t="s">
        <v>4053</v>
      </c>
      <c r="B1824" t="s">
        <v>4054</v>
      </c>
      <c r="C1824">
        <v>1</v>
      </c>
      <c r="D1824" t="s">
        <v>255</v>
      </c>
      <c r="E1824" t="s">
        <v>716</v>
      </c>
      <c r="F1824" t="s">
        <v>717</v>
      </c>
      <c r="G1824" t="s">
        <v>213</v>
      </c>
      <c r="H1824" t="s">
        <v>214</v>
      </c>
      <c r="I1824" t="s">
        <v>724</v>
      </c>
      <c r="J1824" t="s">
        <v>725</v>
      </c>
      <c r="K1824" t="s">
        <v>726</v>
      </c>
      <c r="L1824" t="s">
        <v>719</v>
      </c>
      <c r="M1824" t="s">
        <v>720</v>
      </c>
      <c r="N1824">
        <v>1</v>
      </c>
      <c r="O1824">
        <v>1</v>
      </c>
      <c r="P1824">
        <v>1</v>
      </c>
      <c r="Q1824">
        <v>1</v>
      </c>
      <c r="R1824">
        <v>1</v>
      </c>
      <c r="S1824">
        <v>1</v>
      </c>
      <c r="T1824">
        <v>0</v>
      </c>
      <c r="U1824">
        <v>0</v>
      </c>
      <c r="V1824">
        <v>0</v>
      </c>
      <c r="W1824" s="1">
        <v>2000000</v>
      </c>
      <c r="X1824" s="1">
        <v>0</v>
      </c>
      <c r="Y1824" s="1">
        <v>0</v>
      </c>
      <c r="Z1824" s="1">
        <v>0</v>
      </c>
      <c r="AA1824" s="1">
        <v>0</v>
      </c>
      <c r="AB1824" s="1">
        <v>0</v>
      </c>
      <c r="AC1824" s="1">
        <v>0</v>
      </c>
      <c r="AD1824" s="1">
        <v>0</v>
      </c>
      <c r="AE1824" s="1">
        <v>2000000</v>
      </c>
      <c r="AF1824" s="17">
        <v>46119</v>
      </c>
      <c r="AG1824" s="17">
        <v>48676</v>
      </c>
      <c r="AH1824" s="1">
        <v>2000000</v>
      </c>
      <c r="AI1824" s="16">
        <f t="shared" si="112"/>
        <v>6.6904109589041099</v>
      </c>
      <c r="AJ1824" s="16">
        <f t="shared" si="114"/>
        <v>7.0054794520547947</v>
      </c>
      <c r="AK1824" s="19">
        <v>8.3699999999999997E-2</v>
      </c>
      <c r="AL1824" s="16">
        <f t="shared" si="113"/>
        <v>6.6904109589041099</v>
      </c>
      <c r="AM1824" s="16">
        <f t="shared" si="115"/>
        <v>7.0054794520547947</v>
      </c>
      <c r="AN1824" s="19">
        <v>8.3699999999999997E-2</v>
      </c>
      <c r="AO1824" t="s">
        <v>721</v>
      </c>
      <c r="AP1824" t="s">
        <v>722</v>
      </c>
      <c r="AQ1824" s="20">
        <v>46234</v>
      </c>
    </row>
    <row r="1825" spans="1:43" x14ac:dyDescent="0.3">
      <c r="A1825" t="s">
        <v>4055</v>
      </c>
      <c r="B1825" t="s">
        <v>4056</v>
      </c>
      <c r="C1825">
        <v>1</v>
      </c>
      <c r="D1825" t="s">
        <v>255</v>
      </c>
      <c r="E1825" t="s">
        <v>716</v>
      </c>
      <c r="F1825" t="s">
        <v>717</v>
      </c>
      <c r="G1825" t="s">
        <v>213</v>
      </c>
      <c r="H1825" t="s">
        <v>214</v>
      </c>
      <c r="I1825" t="s">
        <v>724</v>
      </c>
      <c r="J1825" t="s">
        <v>725</v>
      </c>
      <c r="K1825" t="s">
        <v>726</v>
      </c>
      <c r="L1825" t="s">
        <v>719</v>
      </c>
      <c r="M1825" t="s">
        <v>720</v>
      </c>
      <c r="N1825">
        <v>1</v>
      </c>
      <c r="O1825">
        <v>1</v>
      </c>
      <c r="P1825">
        <v>1</v>
      </c>
      <c r="Q1825">
        <v>1</v>
      </c>
      <c r="R1825">
        <v>1</v>
      </c>
      <c r="S1825">
        <v>1</v>
      </c>
      <c r="T1825">
        <v>0</v>
      </c>
      <c r="U1825">
        <v>0</v>
      </c>
      <c r="V1825">
        <v>0</v>
      </c>
      <c r="W1825" s="1">
        <v>3000000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0</v>
      </c>
      <c r="AE1825" s="1">
        <v>3000000</v>
      </c>
      <c r="AF1825" s="17">
        <v>46108</v>
      </c>
      <c r="AG1825" s="17">
        <v>46473</v>
      </c>
      <c r="AH1825" s="1">
        <v>3000000</v>
      </c>
      <c r="AI1825" s="16">
        <f t="shared" si="112"/>
        <v>0.65479452054794518</v>
      </c>
      <c r="AJ1825" s="16">
        <f t="shared" si="114"/>
        <v>1</v>
      </c>
      <c r="AK1825" s="19">
        <v>4.4900000000000002E-2</v>
      </c>
      <c r="AL1825" s="16">
        <f t="shared" si="113"/>
        <v>0.65479452054794518</v>
      </c>
      <c r="AM1825" s="16">
        <f t="shared" si="115"/>
        <v>1</v>
      </c>
      <c r="AN1825" s="19">
        <v>4.4900000000000002E-2</v>
      </c>
      <c r="AO1825" t="s">
        <v>721</v>
      </c>
      <c r="AP1825" t="s">
        <v>722</v>
      </c>
      <c r="AQ1825" s="20">
        <v>46234</v>
      </c>
    </row>
    <row r="1826" spans="1:43" x14ac:dyDescent="0.3">
      <c r="A1826" t="s">
        <v>4057</v>
      </c>
      <c r="B1826" t="s">
        <v>4058</v>
      </c>
      <c r="C1826">
        <v>1</v>
      </c>
      <c r="D1826" t="s">
        <v>255</v>
      </c>
      <c r="E1826" t="s">
        <v>716</v>
      </c>
      <c r="F1826" t="s">
        <v>717</v>
      </c>
      <c r="G1826" t="s">
        <v>213</v>
      </c>
      <c r="H1826" t="s">
        <v>214</v>
      </c>
      <c r="I1826" t="s">
        <v>724</v>
      </c>
      <c r="J1826" t="s">
        <v>725</v>
      </c>
      <c r="K1826" t="s">
        <v>726</v>
      </c>
      <c r="L1826" t="s">
        <v>719</v>
      </c>
      <c r="M1826" t="s">
        <v>720</v>
      </c>
      <c r="N1826">
        <v>1</v>
      </c>
      <c r="O1826">
        <v>1</v>
      </c>
      <c r="P1826">
        <v>1</v>
      </c>
      <c r="Q1826">
        <v>1</v>
      </c>
      <c r="R1826">
        <v>1</v>
      </c>
      <c r="S1826">
        <v>1</v>
      </c>
      <c r="T1826">
        <v>0</v>
      </c>
      <c r="U1826">
        <v>0</v>
      </c>
      <c r="V1826">
        <v>0</v>
      </c>
      <c r="W1826" s="1">
        <v>5000000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0</v>
      </c>
      <c r="AE1826" s="1">
        <v>5000000</v>
      </c>
      <c r="AF1826" s="17">
        <v>46104</v>
      </c>
      <c r="AG1826" s="17">
        <v>46835</v>
      </c>
      <c r="AH1826" s="1">
        <v>5000000</v>
      </c>
      <c r="AI1826" s="16">
        <f t="shared" si="112"/>
        <v>1.6465753424657534</v>
      </c>
      <c r="AJ1826" s="16">
        <f t="shared" si="114"/>
        <v>2.0027397260273974</v>
      </c>
      <c r="AK1826" s="19">
        <v>7.3300000000000004E-2</v>
      </c>
      <c r="AL1826" s="16">
        <f t="shared" si="113"/>
        <v>1.6465753424657534</v>
      </c>
      <c r="AM1826" s="16">
        <f t="shared" si="115"/>
        <v>2.0027397260273974</v>
      </c>
      <c r="AN1826" s="19">
        <v>7.3300000000000004E-2</v>
      </c>
      <c r="AO1826" t="s">
        <v>721</v>
      </c>
      <c r="AP1826" t="s">
        <v>722</v>
      </c>
      <c r="AQ1826" s="20">
        <v>46234</v>
      </c>
    </row>
    <row r="1827" spans="1:43" x14ac:dyDescent="0.3">
      <c r="A1827" t="s">
        <v>4059</v>
      </c>
      <c r="B1827" t="s">
        <v>4060</v>
      </c>
      <c r="C1827">
        <v>1</v>
      </c>
      <c r="D1827" t="s">
        <v>255</v>
      </c>
      <c r="E1827" t="s">
        <v>716</v>
      </c>
      <c r="F1827" t="s">
        <v>717</v>
      </c>
      <c r="G1827" t="s">
        <v>213</v>
      </c>
      <c r="H1827" t="s">
        <v>214</v>
      </c>
      <c r="I1827" t="s">
        <v>724</v>
      </c>
      <c r="J1827" t="s">
        <v>725</v>
      </c>
      <c r="K1827" t="s">
        <v>726</v>
      </c>
      <c r="L1827" t="s">
        <v>719</v>
      </c>
      <c r="M1827" t="s">
        <v>720</v>
      </c>
      <c r="N1827">
        <v>1</v>
      </c>
      <c r="O1827">
        <v>1</v>
      </c>
      <c r="P1827">
        <v>1</v>
      </c>
      <c r="Q1827">
        <v>1</v>
      </c>
      <c r="R1827">
        <v>1</v>
      </c>
      <c r="S1827">
        <v>1</v>
      </c>
      <c r="T1827">
        <v>0</v>
      </c>
      <c r="U1827">
        <v>0</v>
      </c>
      <c r="V1827">
        <v>0</v>
      </c>
      <c r="W1827" s="1">
        <v>250000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0</v>
      </c>
      <c r="AE1827" s="1">
        <v>250000</v>
      </c>
      <c r="AF1827" s="17">
        <v>46113</v>
      </c>
      <c r="AG1827" s="17">
        <v>47209</v>
      </c>
      <c r="AH1827" s="1">
        <v>250000</v>
      </c>
      <c r="AI1827" s="16">
        <f t="shared" si="112"/>
        <v>2.6712328767123288</v>
      </c>
      <c r="AJ1827" s="16">
        <f t="shared" si="114"/>
        <v>3.0027397260273974</v>
      </c>
      <c r="AK1827" s="19">
        <v>8.1199999999999994E-2</v>
      </c>
      <c r="AL1827" s="16">
        <f t="shared" si="113"/>
        <v>2.6712328767123288</v>
      </c>
      <c r="AM1827" s="16">
        <f t="shared" si="115"/>
        <v>3.0027397260273974</v>
      </c>
      <c r="AN1827" s="19">
        <v>8.1199999999999994E-2</v>
      </c>
      <c r="AO1827" t="s">
        <v>721</v>
      </c>
      <c r="AP1827" t="s">
        <v>722</v>
      </c>
      <c r="AQ1827" s="20">
        <v>46234</v>
      </c>
    </row>
    <row r="1828" spans="1:43" x14ac:dyDescent="0.3">
      <c r="A1828" t="s">
        <v>4061</v>
      </c>
      <c r="B1828" t="s">
        <v>4062</v>
      </c>
      <c r="C1828">
        <v>1</v>
      </c>
      <c r="D1828" t="s">
        <v>255</v>
      </c>
      <c r="E1828" t="s">
        <v>716</v>
      </c>
      <c r="F1828" t="s">
        <v>717</v>
      </c>
      <c r="G1828" t="s">
        <v>213</v>
      </c>
      <c r="H1828" t="s">
        <v>214</v>
      </c>
      <c r="I1828" t="s">
        <v>724</v>
      </c>
      <c r="J1828" t="s">
        <v>725</v>
      </c>
      <c r="K1828" t="s">
        <v>726</v>
      </c>
      <c r="L1828" t="s">
        <v>719</v>
      </c>
      <c r="M1828" t="s">
        <v>720</v>
      </c>
      <c r="N1828">
        <v>1</v>
      </c>
      <c r="O1828">
        <v>1</v>
      </c>
      <c r="P1828">
        <v>1</v>
      </c>
      <c r="Q1828">
        <v>1</v>
      </c>
      <c r="R1828">
        <v>1</v>
      </c>
      <c r="S1828">
        <v>1</v>
      </c>
      <c r="T1828">
        <v>0</v>
      </c>
      <c r="U1828">
        <v>0</v>
      </c>
      <c r="V1828">
        <v>0</v>
      </c>
      <c r="W1828" s="1">
        <v>4170918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0</v>
      </c>
      <c r="AE1828" s="1">
        <v>4170918</v>
      </c>
      <c r="AF1828" s="17">
        <v>46080</v>
      </c>
      <c r="AG1828" s="17">
        <v>47176</v>
      </c>
      <c r="AH1828" s="1">
        <v>4170918</v>
      </c>
      <c r="AI1828" s="16">
        <f t="shared" si="112"/>
        <v>2.580821917808219</v>
      </c>
      <c r="AJ1828" s="16">
        <f t="shared" si="114"/>
        <v>3.0027397260273974</v>
      </c>
      <c r="AK1828" s="19">
        <v>8.1199999999999994E-2</v>
      </c>
      <c r="AL1828" s="16">
        <f t="shared" si="113"/>
        <v>2.580821917808219</v>
      </c>
      <c r="AM1828" s="16">
        <f t="shared" si="115"/>
        <v>3.0027397260273974</v>
      </c>
      <c r="AN1828" s="19">
        <v>8.1199999999999994E-2</v>
      </c>
      <c r="AO1828" t="s">
        <v>721</v>
      </c>
      <c r="AP1828" t="s">
        <v>722</v>
      </c>
      <c r="AQ1828" s="20">
        <v>46234</v>
      </c>
    </row>
    <row r="1829" spans="1:43" x14ac:dyDescent="0.3">
      <c r="A1829" t="s">
        <v>4063</v>
      </c>
      <c r="B1829" t="s">
        <v>4064</v>
      </c>
      <c r="C1829">
        <v>1</v>
      </c>
      <c r="D1829" t="s">
        <v>255</v>
      </c>
      <c r="E1829" t="s">
        <v>716</v>
      </c>
      <c r="F1829" t="s">
        <v>717</v>
      </c>
      <c r="G1829" t="s">
        <v>213</v>
      </c>
      <c r="H1829" t="s">
        <v>214</v>
      </c>
      <c r="I1829" t="s">
        <v>724</v>
      </c>
      <c r="J1829" t="s">
        <v>725</v>
      </c>
      <c r="K1829" t="s">
        <v>726</v>
      </c>
      <c r="L1829" t="s">
        <v>719</v>
      </c>
      <c r="M1829" t="s">
        <v>720</v>
      </c>
      <c r="N1829">
        <v>1</v>
      </c>
      <c r="O1829">
        <v>1</v>
      </c>
      <c r="P1829">
        <v>1</v>
      </c>
      <c r="Q1829">
        <v>1</v>
      </c>
      <c r="R1829">
        <v>1</v>
      </c>
      <c r="S1829">
        <v>1</v>
      </c>
      <c r="T1829">
        <v>0</v>
      </c>
      <c r="U1829">
        <v>0</v>
      </c>
      <c r="V1829">
        <v>0</v>
      </c>
      <c r="W1829" s="1">
        <v>200000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0</v>
      </c>
      <c r="AE1829" s="1">
        <v>200000</v>
      </c>
      <c r="AF1829" s="17">
        <v>46080</v>
      </c>
      <c r="AG1829" s="17">
        <v>47176</v>
      </c>
      <c r="AH1829" s="1">
        <v>200000</v>
      </c>
      <c r="AI1829" s="16">
        <f t="shared" si="112"/>
        <v>2.580821917808219</v>
      </c>
      <c r="AJ1829" s="16">
        <f t="shared" si="114"/>
        <v>3.0027397260273974</v>
      </c>
      <c r="AK1829" s="19">
        <v>8.1199999999999994E-2</v>
      </c>
      <c r="AL1829" s="16">
        <f t="shared" si="113"/>
        <v>2.580821917808219</v>
      </c>
      <c r="AM1829" s="16">
        <f t="shared" si="115"/>
        <v>3.0027397260273974</v>
      </c>
      <c r="AN1829" s="19">
        <v>8.1199999999999994E-2</v>
      </c>
      <c r="AO1829" t="s">
        <v>721</v>
      </c>
      <c r="AP1829" t="s">
        <v>722</v>
      </c>
      <c r="AQ1829" s="20">
        <v>46234</v>
      </c>
    </row>
    <row r="1830" spans="1:43" x14ac:dyDescent="0.3">
      <c r="A1830" t="s">
        <v>4065</v>
      </c>
      <c r="B1830" t="s">
        <v>4066</v>
      </c>
      <c r="C1830">
        <v>1</v>
      </c>
      <c r="D1830" t="s">
        <v>255</v>
      </c>
      <c r="E1830" t="s">
        <v>716</v>
      </c>
      <c r="F1830" t="s">
        <v>717</v>
      </c>
      <c r="G1830" t="s">
        <v>213</v>
      </c>
      <c r="H1830" t="s">
        <v>214</v>
      </c>
      <c r="I1830" t="s">
        <v>724</v>
      </c>
      <c r="J1830" t="s">
        <v>725</v>
      </c>
      <c r="K1830" t="s">
        <v>726</v>
      </c>
      <c r="L1830" t="s">
        <v>719</v>
      </c>
      <c r="M1830" t="s">
        <v>720</v>
      </c>
      <c r="N1830">
        <v>1</v>
      </c>
      <c r="O1830">
        <v>1</v>
      </c>
      <c r="P1830">
        <v>1</v>
      </c>
      <c r="Q1830">
        <v>1</v>
      </c>
      <c r="R1830">
        <v>1</v>
      </c>
      <c r="S1830">
        <v>1</v>
      </c>
      <c r="T1830">
        <v>0</v>
      </c>
      <c r="U1830">
        <v>0</v>
      </c>
      <c r="V1830">
        <v>0</v>
      </c>
      <c r="W1830" s="1">
        <v>100000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100000</v>
      </c>
      <c r="AF1830" s="17">
        <v>46080</v>
      </c>
      <c r="AG1830" s="17">
        <v>47176</v>
      </c>
      <c r="AH1830" s="1">
        <v>100000</v>
      </c>
      <c r="AI1830" s="16">
        <f t="shared" si="112"/>
        <v>2.580821917808219</v>
      </c>
      <c r="AJ1830" s="16">
        <f t="shared" si="114"/>
        <v>3.0027397260273974</v>
      </c>
      <c r="AK1830" s="19">
        <v>8.1199999999999994E-2</v>
      </c>
      <c r="AL1830" s="16">
        <f t="shared" si="113"/>
        <v>2.580821917808219</v>
      </c>
      <c r="AM1830" s="16">
        <f t="shared" si="115"/>
        <v>3.0027397260273974</v>
      </c>
      <c r="AN1830" s="19">
        <v>8.1199999999999994E-2</v>
      </c>
      <c r="AO1830" t="s">
        <v>721</v>
      </c>
      <c r="AP1830" t="s">
        <v>722</v>
      </c>
      <c r="AQ1830" s="20">
        <v>46234</v>
      </c>
    </row>
    <row r="1831" spans="1:43" x14ac:dyDescent="0.3">
      <c r="A1831" t="s">
        <v>4067</v>
      </c>
      <c r="B1831" t="s">
        <v>4068</v>
      </c>
      <c r="C1831">
        <v>1</v>
      </c>
      <c r="D1831" t="s">
        <v>255</v>
      </c>
      <c r="E1831" t="s">
        <v>716</v>
      </c>
      <c r="F1831" t="s">
        <v>717</v>
      </c>
      <c r="G1831" t="s">
        <v>213</v>
      </c>
      <c r="H1831" t="s">
        <v>214</v>
      </c>
      <c r="I1831" t="s">
        <v>724</v>
      </c>
      <c r="J1831" t="s">
        <v>725</v>
      </c>
      <c r="K1831" t="s">
        <v>726</v>
      </c>
      <c r="L1831" t="s">
        <v>719</v>
      </c>
      <c r="M1831" t="s">
        <v>720</v>
      </c>
      <c r="N1831">
        <v>1</v>
      </c>
      <c r="O1831">
        <v>1</v>
      </c>
      <c r="P1831">
        <v>1</v>
      </c>
      <c r="Q1831">
        <v>1</v>
      </c>
      <c r="R1831">
        <v>1</v>
      </c>
      <c r="S1831">
        <v>1</v>
      </c>
      <c r="T1831">
        <v>0</v>
      </c>
      <c r="U1831">
        <v>0</v>
      </c>
      <c r="V1831">
        <v>0</v>
      </c>
      <c r="W1831" s="1">
        <v>140000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140000</v>
      </c>
      <c r="AF1831" s="17">
        <v>46080</v>
      </c>
      <c r="AG1831" s="17">
        <v>47176</v>
      </c>
      <c r="AH1831" s="1">
        <v>140000</v>
      </c>
      <c r="AI1831" s="16">
        <f t="shared" si="112"/>
        <v>2.580821917808219</v>
      </c>
      <c r="AJ1831" s="16">
        <f t="shared" si="114"/>
        <v>3.0027397260273974</v>
      </c>
      <c r="AK1831" s="19">
        <v>8.1199999999999994E-2</v>
      </c>
      <c r="AL1831" s="16">
        <f t="shared" si="113"/>
        <v>2.580821917808219</v>
      </c>
      <c r="AM1831" s="16">
        <f t="shared" si="115"/>
        <v>3.0027397260273974</v>
      </c>
      <c r="AN1831" s="19">
        <v>8.1199999999999994E-2</v>
      </c>
      <c r="AO1831" t="s">
        <v>721</v>
      </c>
      <c r="AP1831" t="s">
        <v>722</v>
      </c>
      <c r="AQ1831" s="20">
        <v>46234</v>
      </c>
    </row>
    <row r="1832" spans="1:43" x14ac:dyDescent="0.3">
      <c r="A1832" t="s">
        <v>4069</v>
      </c>
      <c r="B1832" t="s">
        <v>4070</v>
      </c>
      <c r="C1832">
        <v>1</v>
      </c>
      <c r="D1832" t="s">
        <v>255</v>
      </c>
      <c r="E1832" t="s">
        <v>716</v>
      </c>
      <c r="F1832" t="s">
        <v>717</v>
      </c>
      <c r="G1832" t="s">
        <v>213</v>
      </c>
      <c r="H1832" t="s">
        <v>214</v>
      </c>
      <c r="I1832" t="s">
        <v>724</v>
      </c>
      <c r="J1832" t="s">
        <v>725</v>
      </c>
      <c r="K1832" t="s">
        <v>726</v>
      </c>
      <c r="L1832" t="s">
        <v>719</v>
      </c>
      <c r="M1832" t="s">
        <v>720</v>
      </c>
      <c r="N1832">
        <v>1</v>
      </c>
      <c r="O1832">
        <v>1</v>
      </c>
      <c r="P1832">
        <v>1</v>
      </c>
      <c r="Q1832">
        <v>1</v>
      </c>
      <c r="R1832">
        <v>1</v>
      </c>
      <c r="S1832">
        <v>1</v>
      </c>
      <c r="T1832">
        <v>0</v>
      </c>
      <c r="U1832">
        <v>0</v>
      </c>
      <c r="V1832">
        <v>0</v>
      </c>
      <c r="W1832" s="1">
        <v>175000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175000</v>
      </c>
      <c r="AF1832" s="17">
        <v>46080</v>
      </c>
      <c r="AG1832" s="17">
        <v>47176</v>
      </c>
      <c r="AH1832" s="1">
        <v>175000</v>
      </c>
      <c r="AI1832" s="16">
        <f t="shared" si="112"/>
        <v>2.580821917808219</v>
      </c>
      <c r="AJ1832" s="16">
        <f t="shared" si="114"/>
        <v>3.0027397260273974</v>
      </c>
      <c r="AK1832" s="19">
        <v>8.1199999999999994E-2</v>
      </c>
      <c r="AL1832" s="16">
        <f t="shared" si="113"/>
        <v>2.580821917808219</v>
      </c>
      <c r="AM1832" s="16">
        <f t="shared" si="115"/>
        <v>3.0027397260273974</v>
      </c>
      <c r="AN1832" s="19">
        <v>8.1199999999999994E-2</v>
      </c>
      <c r="AO1832" t="s">
        <v>721</v>
      </c>
      <c r="AP1832" t="s">
        <v>722</v>
      </c>
      <c r="AQ1832" s="20">
        <v>46234</v>
      </c>
    </row>
    <row r="1833" spans="1:43" x14ac:dyDescent="0.3">
      <c r="A1833" t="s">
        <v>4071</v>
      </c>
      <c r="B1833" t="s">
        <v>4072</v>
      </c>
      <c r="C1833">
        <v>1</v>
      </c>
      <c r="D1833" t="s">
        <v>255</v>
      </c>
      <c r="E1833" t="s">
        <v>716</v>
      </c>
      <c r="F1833" t="s">
        <v>717</v>
      </c>
      <c r="G1833" t="s">
        <v>213</v>
      </c>
      <c r="H1833" t="s">
        <v>214</v>
      </c>
      <c r="I1833" t="s">
        <v>724</v>
      </c>
      <c r="J1833" t="s">
        <v>725</v>
      </c>
      <c r="K1833" t="s">
        <v>726</v>
      </c>
      <c r="L1833" t="s">
        <v>719</v>
      </c>
      <c r="M1833" t="s">
        <v>720</v>
      </c>
      <c r="N1833">
        <v>1</v>
      </c>
      <c r="O1833">
        <v>1</v>
      </c>
      <c r="P1833">
        <v>1</v>
      </c>
      <c r="Q1833">
        <v>1</v>
      </c>
      <c r="R1833">
        <v>1</v>
      </c>
      <c r="S1833">
        <v>1</v>
      </c>
      <c r="T1833">
        <v>0</v>
      </c>
      <c r="U1833">
        <v>0</v>
      </c>
      <c r="V1833">
        <v>0</v>
      </c>
      <c r="W1833" s="1">
        <v>240000</v>
      </c>
      <c r="X1833" s="1">
        <v>0</v>
      </c>
      <c r="Y1833" s="1">
        <v>0</v>
      </c>
      <c r="Z1833" s="1">
        <v>0</v>
      </c>
      <c r="AA1833" s="1">
        <v>0</v>
      </c>
      <c r="AB1833" s="1">
        <v>0</v>
      </c>
      <c r="AC1833" s="1">
        <v>0</v>
      </c>
      <c r="AD1833" s="1">
        <v>0</v>
      </c>
      <c r="AE1833" s="1">
        <v>240000</v>
      </c>
      <c r="AF1833" s="17">
        <v>46080</v>
      </c>
      <c r="AG1833" s="17">
        <v>47176</v>
      </c>
      <c r="AH1833" s="1">
        <v>240000</v>
      </c>
      <c r="AI1833" s="16">
        <f t="shared" si="112"/>
        <v>2.580821917808219</v>
      </c>
      <c r="AJ1833" s="16">
        <f t="shared" si="114"/>
        <v>3.0027397260273974</v>
      </c>
      <c r="AK1833" s="19">
        <v>8.1199999999999994E-2</v>
      </c>
      <c r="AL1833" s="16">
        <f t="shared" si="113"/>
        <v>2.580821917808219</v>
      </c>
      <c r="AM1833" s="16">
        <f t="shared" si="115"/>
        <v>3.0027397260273974</v>
      </c>
      <c r="AN1833" s="19">
        <v>8.1199999999999994E-2</v>
      </c>
      <c r="AO1833" t="s">
        <v>721</v>
      </c>
      <c r="AP1833" t="s">
        <v>722</v>
      </c>
      <c r="AQ1833" s="20">
        <v>46234</v>
      </c>
    </row>
    <row r="1834" spans="1:43" x14ac:dyDescent="0.3">
      <c r="A1834" t="s">
        <v>4073</v>
      </c>
      <c r="B1834" t="s">
        <v>4074</v>
      </c>
      <c r="C1834">
        <v>1</v>
      </c>
      <c r="D1834" t="s">
        <v>255</v>
      </c>
      <c r="E1834" t="s">
        <v>716</v>
      </c>
      <c r="F1834" t="s">
        <v>717</v>
      </c>
      <c r="G1834" t="s">
        <v>213</v>
      </c>
      <c r="H1834" t="s">
        <v>214</v>
      </c>
      <c r="I1834" t="s">
        <v>724</v>
      </c>
      <c r="J1834" t="s">
        <v>725</v>
      </c>
      <c r="K1834" t="s">
        <v>726</v>
      </c>
      <c r="L1834" t="s">
        <v>719</v>
      </c>
      <c r="M1834" t="s">
        <v>720</v>
      </c>
      <c r="N1834">
        <v>1</v>
      </c>
      <c r="O1834">
        <v>1</v>
      </c>
      <c r="P1834">
        <v>1</v>
      </c>
      <c r="Q1834">
        <v>1</v>
      </c>
      <c r="R1834">
        <v>1</v>
      </c>
      <c r="S1834">
        <v>1</v>
      </c>
      <c r="T1834">
        <v>0</v>
      </c>
      <c r="U1834">
        <v>0</v>
      </c>
      <c r="V1834">
        <v>0</v>
      </c>
      <c r="W1834" s="1">
        <v>130000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0</v>
      </c>
      <c r="AE1834" s="1">
        <v>130000</v>
      </c>
      <c r="AF1834" s="17">
        <v>46080</v>
      </c>
      <c r="AG1834" s="17">
        <v>47176</v>
      </c>
      <c r="AH1834" s="1">
        <v>130000</v>
      </c>
      <c r="AI1834" s="16">
        <f t="shared" si="112"/>
        <v>2.580821917808219</v>
      </c>
      <c r="AJ1834" s="16">
        <f t="shared" si="114"/>
        <v>3.0027397260273974</v>
      </c>
      <c r="AK1834" s="19">
        <v>8.1199999999999994E-2</v>
      </c>
      <c r="AL1834" s="16">
        <f t="shared" si="113"/>
        <v>2.580821917808219</v>
      </c>
      <c r="AM1834" s="16">
        <f t="shared" si="115"/>
        <v>3.0027397260273974</v>
      </c>
      <c r="AN1834" s="19">
        <v>8.1199999999999994E-2</v>
      </c>
      <c r="AO1834" t="s">
        <v>721</v>
      </c>
      <c r="AP1834" t="s">
        <v>722</v>
      </c>
      <c r="AQ1834" s="20">
        <v>46234</v>
      </c>
    </row>
    <row r="1835" spans="1:43" x14ac:dyDescent="0.3">
      <c r="A1835" t="s">
        <v>4075</v>
      </c>
      <c r="B1835" t="s">
        <v>4076</v>
      </c>
      <c r="C1835">
        <v>1</v>
      </c>
      <c r="D1835" t="s">
        <v>255</v>
      </c>
      <c r="E1835" t="s">
        <v>716</v>
      </c>
      <c r="F1835" t="s">
        <v>717</v>
      </c>
      <c r="G1835" t="s">
        <v>213</v>
      </c>
      <c r="H1835" t="s">
        <v>214</v>
      </c>
      <c r="I1835" t="s">
        <v>724</v>
      </c>
      <c r="J1835" t="s">
        <v>725</v>
      </c>
      <c r="K1835" t="s">
        <v>726</v>
      </c>
      <c r="L1835" t="s">
        <v>719</v>
      </c>
      <c r="M1835" t="s">
        <v>720</v>
      </c>
      <c r="N1835">
        <v>1</v>
      </c>
      <c r="O1835">
        <v>1</v>
      </c>
      <c r="P1835">
        <v>1</v>
      </c>
      <c r="Q1835">
        <v>1</v>
      </c>
      <c r="R1835">
        <v>1</v>
      </c>
      <c r="S1835">
        <v>1</v>
      </c>
      <c r="T1835">
        <v>0</v>
      </c>
      <c r="U1835">
        <v>0</v>
      </c>
      <c r="V1835">
        <v>0</v>
      </c>
      <c r="W1835" s="1">
        <v>100000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100000</v>
      </c>
      <c r="AF1835" s="17">
        <v>46119</v>
      </c>
      <c r="AG1835" s="17">
        <v>48676</v>
      </c>
      <c r="AH1835" s="1">
        <v>100000</v>
      </c>
      <c r="AI1835" s="16">
        <f t="shared" si="112"/>
        <v>6.6904109589041099</v>
      </c>
      <c r="AJ1835" s="16">
        <f t="shared" si="114"/>
        <v>7.0054794520547947</v>
      </c>
      <c r="AK1835" s="19">
        <v>8.3699999999999997E-2</v>
      </c>
      <c r="AL1835" s="16">
        <f t="shared" si="113"/>
        <v>6.6904109589041099</v>
      </c>
      <c r="AM1835" s="16">
        <f t="shared" si="115"/>
        <v>7.0054794520547947</v>
      </c>
      <c r="AN1835" s="19">
        <v>8.3699999999999997E-2</v>
      </c>
      <c r="AO1835" t="s">
        <v>721</v>
      </c>
      <c r="AP1835" t="s">
        <v>722</v>
      </c>
      <c r="AQ1835" s="20">
        <v>46234</v>
      </c>
    </row>
    <row r="1836" spans="1:43" x14ac:dyDescent="0.3">
      <c r="A1836" t="s">
        <v>4077</v>
      </c>
      <c r="B1836" t="s">
        <v>4078</v>
      </c>
      <c r="C1836">
        <v>1</v>
      </c>
      <c r="D1836" t="s">
        <v>255</v>
      </c>
      <c r="E1836" t="s">
        <v>716</v>
      </c>
      <c r="F1836" t="s">
        <v>717</v>
      </c>
      <c r="G1836" t="s">
        <v>213</v>
      </c>
      <c r="H1836" t="s">
        <v>214</v>
      </c>
      <c r="I1836" t="s">
        <v>724</v>
      </c>
      <c r="J1836" t="s">
        <v>725</v>
      </c>
      <c r="K1836" t="s">
        <v>726</v>
      </c>
      <c r="L1836" t="s">
        <v>719</v>
      </c>
      <c r="M1836" t="s">
        <v>720</v>
      </c>
      <c r="N1836">
        <v>1</v>
      </c>
      <c r="O1836">
        <v>1</v>
      </c>
      <c r="P1836">
        <v>1</v>
      </c>
      <c r="Q1836">
        <v>1</v>
      </c>
      <c r="R1836">
        <v>1</v>
      </c>
      <c r="S1836">
        <v>1</v>
      </c>
      <c r="T1836">
        <v>0</v>
      </c>
      <c r="U1836">
        <v>0</v>
      </c>
      <c r="V1836">
        <v>0</v>
      </c>
      <c r="W1836" s="1">
        <v>2000000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2000000</v>
      </c>
      <c r="AF1836" s="17">
        <v>46104</v>
      </c>
      <c r="AG1836" s="17">
        <v>47200</v>
      </c>
      <c r="AH1836" s="1">
        <v>2000000</v>
      </c>
      <c r="AI1836" s="16">
        <f t="shared" si="112"/>
        <v>2.6465753424657534</v>
      </c>
      <c r="AJ1836" s="16">
        <f t="shared" si="114"/>
        <v>3.0027397260273974</v>
      </c>
      <c r="AK1836" s="19">
        <v>8.1199999999999994E-2</v>
      </c>
      <c r="AL1836" s="16">
        <f t="shared" si="113"/>
        <v>2.6465753424657534</v>
      </c>
      <c r="AM1836" s="16">
        <f t="shared" si="115"/>
        <v>3.0027397260273974</v>
      </c>
      <c r="AN1836" s="19">
        <v>8.1199999999999994E-2</v>
      </c>
      <c r="AO1836" t="s">
        <v>721</v>
      </c>
      <c r="AP1836" t="s">
        <v>722</v>
      </c>
      <c r="AQ1836" s="20">
        <v>46234</v>
      </c>
    </row>
    <row r="1837" spans="1:43" x14ac:dyDescent="0.3">
      <c r="A1837" t="s">
        <v>4079</v>
      </c>
      <c r="B1837" t="s">
        <v>4080</v>
      </c>
      <c r="C1837">
        <v>1</v>
      </c>
      <c r="D1837" t="s">
        <v>255</v>
      </c>
      <c r="E1837" t="s">
        <v>716</v>
      </c>
      <c r="F1837" t="s">
        <v>717</v>
      </c>
      <c r="G1837" t="s">
        <v>213</v>
      </c>
      <c r="H1837" t="s">
        <v>214</v>
      </c>
      <c r="I1837" t="s">
        <v>724</v>
      </c>
      <c r="J1837" t="s">
        <v>725</v>
      </c>
      <c r="K1837" t="s">
        <v>726</v>
      </c>
      <c r="L1837" t="s">
        <v>719</v>
      </c>
      <c r="M1837" t="s">
        <v>720</v>
      </c>
      <c r="N1837">
        <v>1</v>
      </c>
      <c r="O1837">
        <v>1</v>
      </c>
      <c r="P1837">
        <v>1</v>
      </c>
      <c r="Q1837">
        <v>1</v>
      </c>
      <c r="R1837">
        <v>1</v>
      </c>
      <c r="S1837">
        <v>1</v>
      </c>
      <c r="T1837">
        <v>0</v>
      </c>
      <c r="U1837">
        <v>0</v>
      </c>
      <c r="V1837">
        <v>0</v>
      </c>
      <c r="W1837" s="1">
        <v>1440000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1440000</v>
      </c>
      <c r="AF1837" s="17">
        <v>46118</v>
      </c>
      <c r="AG1837" s="17">
        <v>46483</v>
      </c>
      <c r="AH1837" s="1">
        <v>1440000</v>
      </c>
      <c r="AI1837" s="16">
        <f t="shared" si="112"/>
        <v>0.68219178082191778</v>
      </c>
      <c r="AJ1837" s="16">
        <f t="shared" si="114"/>
        <v>1</v>
      </c>
      <c r="AK1837" s="19">
        <v>4.4900000000000002E-2</v>
      </c>
      <c r="AL1837" s="16">
        <f t="shared" si="113"/>
        <v>0.68219178082191778</v>
      </c>
      <c r="AM1837" s="16">
        <f t="shared" si="115"/>
        <v>1</v>
      </c>
      <c r="AN1837" s="19">
        <v>4.4900000000000002E-2</v>
      </c>
      <c r="AO1837" t="s">
        <v>721</v>
      </c>
      <c r="AP1837" t="s">
        <v>722</v>
      </c>
      <c r="AQ1837" s="20">
        <v>46234</v>
      </c>
    </row>
    <row r="1838" spans="1:43" x14ac:dyDescent="0.3">
      <c r="A1838" t="s">
        <v>4081</v>
      </c>
      <c r="B1838" t="s">
        <v>4082</v>
      </c>
      <c r="C1838">
        <v>1</v>
      </c>
      <c r="D1838" t="s">
        <v>255</v>
      </c>
      <c r="E1838" t="s">
        <v>716</v>
      </c>
      <c r="F1838" t="s">
        <v>717</v>
      </c>
      <c r="G1838" t="s">
        <v>213</v>
      </c>
      <c r="H1838" t="s">
        <v>214</v>
      </c>
      <c r="I1838" t="s">
        <v>724</v>
      </c>
      <c r="J1838" t="s">
        <v>725</v>
      </c>
      <c r="K1838" t="s">
        <v>726</v>
      </c>
      <c r="L1838" t="s">
        <v>719</v>
      </c>
      <c r="M1838" t="s">
        <v>720</v>
      </c>
      <c r="N1838">
        <v>1</v>
      </c>
      <c r="O1838">
        <v>1</v>
      </c>
      <c r="P1838">
        <v>1</v>
      </c>
      <c r="Q1838">
        <v>1</v>
      </c>
      <c r="R1838">
        <v>1</v>
      </c>
      <c r="S1838">
        <v>1</v>
      </c>
      <c r="T1838">
        <v>0</v>
      </c>
      <c r="U1838">
        <v>0</v>
      </c>
      <c r="V1838">
        <v>0</v>
      </c>
      <c r="W1838" s="1">
        <v>50000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50000</v>
      </c>
      <c r="AF1838" s="17">
        <v>46080</v>
      </c>
      <c r="AG1838" s="17">
        <v>47176</v>
      </c>
      <c r="AH1838" s="1">
        <v>50000</v>
      </c>
      <c r="AI1838" s="16">
        <f t="shared" si="112"/>
        <v>2.580821917808219</v>
      </c>
      <c r="AJ1838" s="16">
        <f t="shared" si="114"/>
        <v>3.0027397260273974</v>
      </c>
      <c r="AK1838" s="19">
        <v>8.1199999999999994E-2</v>
      </c>
      <c r="AL1838" s="16">
        <f t="shared" si="113"/>
        <v>2.580821917808219</v>
      </c>
      <c r="AM1838" s="16">
        <f t="shared" si="115"/>
        <v>3.0027397260273974</v>
      </c>
      <c r="AN1838" s="19">
        <v>8.1199999999999994E-2</v>
      </c>
      <c r="AO1838" t="s">
        <v>721</v>
      </c>
      <c r="AP1838" t="s">
        <v>722</v>
      </c>
      <c r="AQ1838" s="20">
        <v>46234</v>
      </c>
    </row>
    <row r="1839" spans="1:43" x14ac:dyDescent="0.3">
      <c r="A1839" t="s">
        <v>4083</v>
      </c>
      <c r="B1839" t="s">
        <v>4084</v>
      </c>
      <c r="C1839">
        <v>1</v>
      </c>
      <c r="D1839" t="s">
        <v>255</v>
      </c>
      <c r="E1839" t="s">
        <v>716</v>
      </c>
      <c r="F1839" t="s">
        <v>717</v>
      </c>
      <c r="G1839" t="s">
        <v>213</v>
      </c>
      <c r="H1839" t="s">
        <v>214</v>
      </c>
      <c r="I1839" t="s">
        <v>724</v>
      </c>
      <c r="J1839" t="s">
        <v>725</v>
      </c>
      <c r="K1839" t="s">
        <v>726</v>
      </c>
      <c r="L1839" t="s">
        <v>719</v>
      </c>
      <c r="M1839" t="s">
        <v>720</v>
      </c>
      <c r="N1839">
        <v>1</v>
      </c>
      <c r="O1839">
        <v>1</v>
      </c>
      <c r="P1839">
        <v>1</v>
      </c>
      <c r="Q1839">
        <v>1</v>
      </c>
      <c r="R1839">
        <v>1</v>
      </c>
      <c r="S1839">
        <v>1</v>
      </c>
      <c r="T1839">
        <v>0</v>
      </c>
      <c r="U1839">
        <v>0</v>
      </c>
      <c r="V1839">
        <v>0</v>
      </c>
      <c r="W1839" s="1">
        <v>350000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350000</v>
      </c>
      <c r="AF1839" s="17">
        <v>46080</v>
      </c>
      <c r="AG1839" s="17">
        <v>47176</v>
      </c>
      <c r="AH1839" s="1">
        <v>350000</v>
      </c>
      <c r="AI1839" s="16">
        <f t="shared" si="112"/>
        <v>2.580821917808219</v>
      </c>
      <c r="AJ1839" s="16">
        <f t="shared" si="114"/>
        <v>3.0027397260273974</v>
      </c>
      <c r="AK1839" s="19">
        <v>8.1199999999999994E-2</v>
      </c>
      <c r="AL1839" s="16">
        <f t="shared" si="113"/>
        <v>2.580821917808219</v>
      </c>
      <c r="AM1839" s="16">
        <f t="shared" si="115"/>
        <v>3.0027397260273974</v>
      </c>
      <c r="AN1839" s="19">
        <v>8.1199999999999994E-2</v>
      </c>
      <c r="AO1839" t="s">
        <v>721</v>
      </c>
      <c r="AP1839" t="s">
        <v>722</v>
      </c>
      <c r="AQ1839" s="20">
        <v>46234</v>
      </c>
    </row>
    <row r="1840" spans="1:43" x14ac:dyDescent="0.3">
      <c r="A1840" t="s">
        <v>4085</v>
      </c>
      <c r="B1840" t="s">
        <v>4086</v>
      </c>
      <c r="C1840">
        <v>1</v>
      </c>
      <c r="D1840" t="s">
        <v>255</v>
      </c>
      <c r="E1840" t="s">
        <v>716</v>
      </c>
      <c r="F1840" t="s">
        <v>717</v>
      </c>
      <c r="G1840" t="s">
        <v>213</v>
      </c>
      <c r="H1840" t="s">
        <v>214</v>
      </c>
      <c r="I1840" t="s">
        <v>724</v>
      </c>
      <c r="J1840" t="s">
        <v>725</v>
      </c>
      <c r="K1840" t="s">
        <v>726</v>
      </c>
      <c r="L1840" t="s">
        <v>719</v>
      </c>
      <c r="M1840" t="s">
        <v>720</v>
      </c>
      <c r="N1840">
        <v>1</v>
      </c>
      <c r="O1840">
        <v>1</v>
      </c>
      <c r="P1840">
        <v>1</v>
      </c>
      <c r="Q1840">
        <v>1</v>
      </c>
      <c r="R1840">
        <v>1</v>
      </c>
      <c r="S1840">
        <v>1</v>
      </c>
      <c r="T1840">
        <v>0</v>
      </c>
      <c r="U1840">
        <v>0</v>
      </c>
      <c r="V1840">
        <v>0</v>
      </c>
      <c r="W1840" s="1">
        <v>10000000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10000000</v>
      </c>
      <c r="AF1840" s="17">
        <v>46113</v>
      </c>
      <c r="AG1840" s="17">
        <v>47209</v>
      </c>
      <c r="AH1840" s="1">
        <v>10000000</v>
      </c>
      <c r="AI1840" s="16">
        <f t="shared" si="112"/>
        <v>2.6712328767123288</v>
      </c>
      <c r="AJ1840" s="16">
        <f t="shared" si="114"/>
        <v>3.0027397260273974</v>
      </c>
      <c r="AK1840" s="19">
        <v>8.1199999999999994E-2</v>
      </c>
      <c r="AL1840" s="16">
        <f t="shared" si="113"/>
        <v>2.6712328767123288</v>
      </c>
      <c r="AM1840" s="16">
        <f t="shared" si="115"/>
        <v>3.0027397260273974</v>
      </c>
      <c r="AN1840" s="19">
        <v>8.1199999999999994E-2</v>
      </c>
      <c r="AO1840" t="s">
        <v>721</v>
      </c>
      <c r="AP1840" t="s">
        <v>722</v>
      </c>
      <c r="AQ1840" s="20">
        <v>46234</v>
      </c>
    </row>
    <row r="1841" spans="1:43" x14ac:dyDescent="0.3">
      <c r="A1841" t="s">
        <v>4087</v>
      </c>
      <c r="B1841" t="s">
        <v>4088</v>
      </c>
      <c r="C1841">
        <v>1</v>
      </c>
      <c r="D1841" t="s">
        <v>255</v>
      </c>
      <c r="E1841" t="s">
        <v>716</v>
      </c>
      <c r="F1841" t="s">
        <v>717</v>
      </c>
      <c r="G1841" t="s">
        <v>213</v>
      </c>
      <c r="H1841" t="s">
        <v>214</v>
      </c>
      <c r="I1841" t="s">
        <v>724</v>
      </c>
      <c r="J1841" t="s">
        <v>725</v>
      </c>
      <c r="K1841" t="s">
        <v>726</v>
      </c>
      <c r="L1841" t="s">
        <v>719</v>
      </c>
      <c r="M1841" t="s">
        <v>720</v>
      </c>
      <c r="N1841">
        <v>1</v>
      </c>
      <c r="O1841">
        <v>1</v>
      </c>
      <c r="P1841">
        <v>1</v>
      </c>
      <c r="Q1841">
        <v>1</v>
      </c>
      <c r="R1841">
        <v>1</v>
      </c>
      <c r="S1841">
        <v>1</v>
      </c>
      <c r="T1841">
        <v>0</v>
      </c>
      <c r="U1841">
        <v>0</v>
      </c>
      <c r="V1841">
        <v>0</v>
      </c>
      <c r="W1841" s="1">
        <v>1000000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1000000</v>
      </c>
      <c r="AF1841" s="17">
        <v>46076</v>
      </c>
      <c r="AG1841" s="17">
        <v>47902</v>
      </c>
      <c r="AH1841" s="1">
        <v>1000000</v>
      </c>
      <c r="AI1841" s="16">
        <f t="shared" si="112"/>
        <v>4.5698630136986305</v>
      </c>
      <c r="AJ1841" s="16">
        <f t="shared" si="114"/>
        <v>5.0027397260273974</v>
      </c>
      <c r="AK1841" s="19">
        <v>8.2900000000000001E-2</v>
      </c>
      <c r="AL1841" s="16">
        <f t="shared" si="113"/>
        <v>4.5698630136986305</v>
      </c>
      <c r="AM1841" s="16">
        <f t="shared" si="115"/>
        <v>5.0027397260273974</v>
      </c>
      <c r="AN1841" s="19">
        <v>8.2900000000000001E-2</v>
      </c>
      <c r="AO1841" t="s">
        <v>721</v>
      </c>
      <c r="AP1841" t="s">
        <v>722</v>
      </c>
      <c r="AQ1841" s="20">
        <v>46234</v>
      </c>
    </row>
    <row r="1842" spans="1:43" x14ac:dyDescent="0.3">
      <c r="A1842" t="s">
        <v>4089</v>
      </c>
      <c r="B1842" t="s">
        <v>4090</v>
      </c>
      <c r="C1842">
        <v>1</v>
      </c>
      <c r="D1842" t="s">
        <v>255</v>
      </c>
      <c r="E1842" t="s">
        <v>716</v>
      </c>
      <c r="F1842" t="s">
        <v>717</v>
      </c>
      <c r="G1842" t="s">
        <v>213</v>
      </c>
      <c r="H1842" t="s">
        <v>214</v>
      </c>
      <c r="I1842" t="s">
        <v>724</v>
      </c>
      <c r="J1842" t="s">
        <v>725</v>
      </c>
      <c r="K1842" t="s">
        <v>726</v>
      </c>
      <c r="L1842" t="s">
        <v>719</v>
      </c>
      <c r="M1842" t="s">
        <v>720</v>
      </c>
      <c r="N1842">
        <v>1</v>
      </c>
      <c r="O1842">
        <v>1</v>
      </c>
      <c r="P1842">
        <v>1</v>
      </c>
      <c r="Q1842">
        <v>1</v>
      </c>
      <c r="R1842">
        <v>1</v>
      </c>
      <c r="S1842">
        <v>1</v>
      </c>
      <c r="T1842">
        <v>0</v>
      </c>
      <c r="U1842">
        <v>0</v>
      </c>
      <c r="V1842">
        <v>0</v>
      </c>
      <c r="W1842" s="1">
        <v>1000000</v>
      </c>
      <c r="X1842" s="1">
        <v>0</v>
      </c>
      <c r="Y1842" s="1">
        <v>0</v>
      </c>
      <c r="Z1842" s="1">
        <v>0</v>
      </c>
      <c r="AA1842" s="1">
        <v>0</v>
      </c>
      <c r="AB1842" s="1">
        <v>0</v>
      </c>
      <c r="AC1842" s="1">
        <v>0</v>
      </c>
      <c r="AD1842" s="1">
        <v>0</v>
      </c>
      <c r="AE1842" s="1">
        <v>1000000</v>
      </c>
      <c r="AF1842" s="17">
        <v>46076</v>
      </c>
      <c r="AG1842" s="17">
        <v>47902</v>
      </c>
      <c r="AH1842" s="1">
        <v>1000000</v>
      </c>
      <c r="AI1842" s="16">
        <f t="shared" si="112"/>
        <v>4.5698630136986305</v>
      </c>
      <c r="AJ1842" s="16">
        <f t="shared" si="114"/>
        <v>5.0027397260273974</v>
      </c>
      <c r="AK1842" s="19">
        <v>8.2900000000000001E-2</v>
      </c>
      <c r="AL1842" s="16">
        <f t="shared" si="113"/>
        <v>4.5698630136986305</v>
      </c>
      <c r="AM1842" s="16">
        <f t="shared" si="115"/>
        <v>5.0027397260273974</v>
      </c>
      <c r="AN1842" s="19">
        <v>8.2900000000000001E-2</v>
      </c>
      <c r="AO1842" t="s">
        <v>721</v>
      </c>
      <c r="AP1842" t="s">
        <v>722</v>
      </c>
      <c r="AQ1842" s="20">
        <v>46234</v>
      </c>
    </row>
    <row r="1843" spans="1:43" x14ac:dyDescent="0.3">
      <c r="A1843" t="s">
        <v>4091</v>
      </c>
      <c r="B1843" t="s">
        <v>4092</v>
      </c>
      <c r="C1843">
        <v>1</v>
      </c>
      <c r="D1843" t="s">
        <v>255</v>
      </c>
      <c r="E1843" t="s">
        <v>716</v>
      </c>
      <c r="F1843" t="s">
        <v>717</v>
      </c>
      <c r="G1843" t="s">
        <v>213</v>
      </c>
      <c r="H1843" t="s">
        <v>214</v>
      </c>
      <c r="I1843" t="s">
        <v>724</v>
      </c>
      <c r="J1843" t="s">
        <v>725</v>
      </c>
      <c r="K1843" t="s">
        <v>726</v>
      </c>
      <c r="L1843" t="s">
        <v>719</v>
      </c>
      <c r="M1843" t="s">
        <v>720</v>
      </c>
      <c r="N1843">
        <v>1</v>
      </c>
      <c r="O1843">
        <v>1</v>
      </c>
      <c r="P1843">
        <v>1</v>
      </c>
      <c r="Q1843">
        <v>1</v>
      </c>
      <c r="R1843">
        <v>1</v>
      </c>
      <c r="S1843">
        <v>1</v>
      </c>
      <c r="T1843">
        <v>0</v>
      </c>
      <c r="U1843">
        <v>0</v>
      </c>
      <c r="V1843">
        <v>0</v>
      </c>
      <c r="W1843" s="1">
        <v>200000</v>
      </c>
      <c r="X1843" s="1">
        <v>0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  <c r="AD1843" s="1">
        <v>0</v>
      </c>
      <c r="AE1843" s="1">
        <v>200000</v>
      </c>
      <c r="AF1843" s="17">
        <v>46119</v>
      </c>
      <c r="AG1843" s="17">
        <v>48676</v>
      </c>
      <c r="AH1843" s="1">
        <v>200000</v>
      </c>
      <c r="AI1843" s="16">
        <f t="shared" si="112"/>
        <v>6.6904109589041099</v>
      </c>
      <c r="AJ1843" s="16">
        <f t="shared" si="114"/>
        <v>7.0054794520547947</v>
      </c>
      <c r="AK1843" s="19">
        <v>8.3699999999999997E-2</v>
      </c>
      <c r="AL1843" s="16">
        <f t="shared" si="113"/>
        <v>6.6904109589041099</v>
      </c>
      <c r="AM1843" s="16">
        <f t="shared" si="115"/>
        <v>7.0054794520547947</v>
      </c>
      <c r="AN1843" s="19">
        <v>8.3699999999999997E-2</v>
      </c>
      <c r="AO1843" t="s">
        <v>721</v>
      </c>
      <c r="AP1843" t="s">
        <v>722</v>
      </c>
      <c r="AQ1843" s="20">
        <v>46234</v>
      </c>
    </row>
    <row r="1844" spans="1:43" x14ac:dyDescent="0.3">
      <c r="A1844" t="s">
        <v>4093</v>
      </c>
      <c r="B1844" t="s">
        <v>4094</v>
      </c>
      <c r="C1844">
        <v>1</v>
      </c>
      <c r="D1844" t="s">
        <v>255</v>
      </c>
      <c r="E1844" t="s">
        <v>716</v>
      </c>
      <c r="F1844" t="s">
        <v>717</v>
      </c>
      <c r="G1844" t="s">
        <v>213</v>
      </c>
      <c r="H1844" t="s">
        <v>214</v>
      </c>
      <c r="I1844" t="s">
        <v>724</v>
      </c>
      <c r="J1844" t="s">
        <v>725</v>
      </c>
      <c r="K1844" t="s">
        <v>726</v>
      </c>
      <c r="L1844" t="s">
        <v>719</v>
      </c>
      <c r="M1844" t="s">
        <v>720</v>
      </c>
      <c r="N1844">
        <v>1</v>
      </c>
      <c r="O1844">
        <v>1</v>
      </c>
      <c r="P1844">
        <v>1</v>
      </c>
      <c r="Q1844">
        <v>1</v>
      </c>
      <c r="R1844">
        <v>1</v>
      </c>
      <c r="S1844">
        <v>1</v>
      </c>
      <c r="T1844">
        <v>0</v>
      </c>
      <c r="U1844">
        <v>0</v>
      </c>
      <c r="V1844">
        <v>0</v>
      </c>
      <c r="W1844" s="1">
        <v>20000</v>
      </c>
      <c r="X1844" s="1">
        <v>0</v>
      </c>
      <c r="Y1844" s="1">
        <v>0</v>
      </c>
      <c r="Z1844" s="1">
        <v>0</v>
      </c>
      <c r="AA1844" s="1">
        <v>0</v>
      </c>
      <c r="AB1844" s="1">
        <v>0</v>
      </c>
      <c r="AC1844" s="1">
        <v>0</v>
      </c>
      <c r="AD1844" s="1">
        <v>0</v>
      </c>
      <c r="AE1844" s="1">
        <v>20000</v>
      </c>
      <c r="AF1844" s="17">
        <v>46080</v>
      </c>
      <c r="AG1844" s="17">
        <v>47176</v>
      </c>
      <c r="AH1844" s="1">
        <v>20000</v>
      </c>
      <c r="AI1844" s="16">
        <f t="shared" si="112"/>
        <v>2.580821917808219</v>
      </c>
      <c r="AJ1844" s="16">
        <f t="shared" si="114"/>
        <v>3.0027397260273974</v>
      </c>
      <c r="AK1844" s="19">
        <v>8.1199999999999994E-2</v>
      </c>
      <c r="AL1844" s="16">
        <f t="shared" si="113"/>
        <v>2.580821917808219</v>
      </c>
      <c r="AM1844" s="16">
        <f t="shared" si="115"/>
        <v>3.0027397260273974</v>
      </c>
      <c r="AN1844" s="19">
        <v>8.1199999999999994E-2</v>
      </c>
      <c r="AO1844" t="s">
        <v>721</v>
      </c>
      <c r="AP1844" t="s">
        <v>722</v>
      </c>
      <c r="AQ1844" s="20">
        <v>46234</v>
      </c>
    </row>
    <row r="1845" spans="1:43" x14ac:dyDescent="0.3">
      <c r="A1845" t="s">
        <v>4095</v>
      </c>
      <c r="B1845" t="s">
        <v>4096</v>
      </c>
      <c r="C1845">
        <v>1</v>
      </c>
      <c r="D1845" t="s">
        <v>255</v>
      </c>
      <c r="E1845" t="s">
        <v>716</v>
      </c>
      <c r="F1845" t="s">
        <v>717</v>
      </c>
      <c r="G1845" t="s">
        <v>213</v>
      </c>
      <c r="H1845" t="s">
        <v>214</v>
      </c>
      <c r="I1845" t="s">
        <v>724</v>
      </c>
      <c r="J1845" t="s">
        <v>725</v>
      </c>
      <c r="K1845" t="s">
        <v>726</v>
      </c>
      <c r="L1845" t="s">
        <v>719</v>
      </c>
      <c r="M1845" t="s">
        <v>720</v>
      </c>
      <c r="N1845">
        <v>1</v>
      </c>
      <c r="O1845">
        <v>1</v>
      </c>
      <c r="P1845">
        <v>1</v>
      </c>
      <c r="Q1845">
        <v>1</v>
      </c>
      <c r="R1845">
        <v>1</v>
      </c>
      <c r="S1845">
        <v>1</v>
      </c>
      <c r="T1845">
        <v>0</v>
      </c>
      <c r="U1845">
        <v>0</v>
      </c>
      <c r="V1845">
        <v>0</v>
      </c>
      <c r="W1845" s="1">
        <v>10000</v>
      </c>
      <c r="X1845" s="1">
        <v>0</v>
      </c>
      <c r="Y1845" s="1">
        <v>0</v>
      </c>
      <c r="Z1845" s="1">
        <v>0</v>
      </c>
      <c r="AA1845" s="1">
        <v>0</v>
      </c>
      <c r="AB1845" s="1">
        <v>0</v>
      </c>
      <c r="AC1845" s="1">
        <v>0</v>
      </c>
      <c r="AD1845" s="1">
        <v>0</v>
      </c>
      <c r="AE1845" s="1">
        <v>10000</v>
      </c>
      <c r="AF1845" s="17">
        <v>46080</v>
      </c>
      <c r="AG1845" s="17">
        <v>47176</v>
      </c>
      <c r="AH1845" s="1">
        <v>10000</v>
      </c>
      <c r="AI1845" s="16">
        <f t="shared" si="112"/>
        <v>2.580821917808219</v>
      </c>
      <c r="AJ1845" s="16">
        <f t="shared" si="114"/>
        <v>3.0027397260273974</v>
      </c>
      <c r="AK1845" s="19">
        <v>8.1199999999999994E-2</v>
      </c>
      <c r="AL1845" s="16">
        <f t="shared" si="113"/>
        <v>2.580821917808219</v>
      </c>
      <c r="AM1845" s="16">
        <f t="shared" si="115"/>
        <v>3.0027397260273974</v>
      </c>
      <c r="AN1845" s="19">
        <v>8.1199999999999994E-2</v>
      </c>
      <c r="AO1845" t="s">
        <v>721</v>
      </c>
      <c r="AP1845" t="s">
        <v>722</v>
      </c>
      <c r="AQ1845" s="20">
        <v>46234</v>
      </c>
    </row>
    <row r="1846" spans="1:43" x14ac:dyDescent="0.3">
      <c r="A1846" t="s">
        <v>4097</v>
      </c>
      <c r="B1846" t="s">
        <v>4098</v>
      </c>
      <c r="C1846">
        <v>1</v>
      </c>
      <c r="D1846" t="s">
        <v>255</v>
      </c>
      <c r="E1846" t="s">
        <v>716</v>
      </c>
      <c r="F1846" t="s">
        <v>717</v>
      </c>
      <c r="G1846" t="s">
        <v>213</v>
      </c>
      <c r="H1846" t="s">
        <v>214</v>
      </c>
      <c r="I1846" t="s">
        <v>724</v>
      </c>
      <c r="J1846" t="s">
        <v>725</v>
      </c>
      <c r="K1846" t="s">
        <v>726</v>
      </c>
      <c r="L1846" t="s">
        <v>719</v>
      </c>
      <c r="M1846" t="s">
        <v>720</v>
      </c>
      <c r="N1846">
        <v>1</v>
      </c>
      <c r="O1846">
        <v>1</v>
      </c>
      <c r="P1846">
        <v>1</v>
      </c>
      <c r="Q1846">
        <v>1</v>
      </c>
      <c r="R1846">
        <v>1</v>
      </c>
      <c r="S1846">
        <v>1</v>
      </c>
      <c r="T1846">
        <v>0</v>
      </c>
      <c r="U1846">
        <v>0</v>
      </c>
      <c r="V1846">
        <v>0</v>
      </c>
      <c r="W1846" s="1">
        <v>10000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  <c r="AD1846" s="1">
        <v>0</v>
      </c>
      <c r="AE1846" s="1">
        <v>10000</v>
      </c>
      <c r="AF1846" s="17">
        <v>46080</v>
      </c>
      <c r="AG1846" s="17">
        <v>47176</v>
      </c>
      <c r="AH1846" s="1">
        <v>10000</v>
      </c>
      <c r="AI1846" s="16">
        <f t="shared" si="112"/>
        <v>2.580821917808219</v>
      </c>
      <c r="AJ1846" s="16">
        <f t="shared" si="114"/>
        <v>3.0027397260273974</v>
      </c>
      <c r="AK1846" s="19">
        <v>8.1199999999999994E-2</v>
      </c>
      <c r="AL1846" s="16">
        <f t="shared" si="113"/>
        <v>2.580821917808219</v>
      </c>
      <c r="AM1846" s="16">
        <f t="shared" si="115"/>
        <v>3.0027397260273974</v>
      </c>
      <c r="AN1846" s="19">
        <v>8.1199999999999994E-2</v>
      </c>
      <c r="AO1846" t="s">
        <v>721</v>
      </c>
      <c r="AP1846" t="s">
        <v>722</v>
      </c>
      <c r="AQ1846" s="20">
        <v>46234</v>
      </c>
    </row>
    <row r="1847" spans="1:43" x14ac:dyDescent="0.3">
      <c r="A1847" t="s">
        <v>4099</v>
      </c>
      <c r="B1847" t="s">
        <v>4100</v>
      </c>
      <c r="C1847">
        <v>1</v>
      </c>
      <c r="D1847" t="s">
        <v>255</v>
      </c>
      <c r="E1847" t="s">
        <v>716</v>
      </c>
      <c r="F1847" t="s">
        <v>717</v>
      </c>
      <c r="G1847" t="s">
        <v>213</v>
      </c>
      <c r="H1847" t="s">
        <v>214</v>
      </c>
      <c r="I1847" t="s">
        <v>724</v>
      </c>
      <c r="J1847" t="s">
        <v>725</v>
      </c>
      <c r="K1847" t="s">
        <v>726</v>
      </c>
      <c r="L1847" t="s">
        <v>719</v>
      </c>
      <c r="M1847" t="s">
        <v>720</v>
      </c>
      <c r="N1847">
        <v>1</v>
      </c>
      <c r="O1847">
        <v>1</v>
      </c>
      <c r="P1847">
        <v>1</v>
      </c>
      <c r="Q1847">
        <v>1</v>
      </c>
      <c r="R1847">
        <v>1</v>
      </c>
      <c r="S1847">
        <v>1</v>
      </c>
      <c r="T1847">
        <v>0</v>
      </c>
      <c r="U1847">
        <v>0</v>
      </c>
      <c r="V1847">
        <v>0</v>
      </c>
      <c r="W1847" s="1">
        <v>10000</v>
      </c>
      <c r="X1847" s="1">
        <v>0</v>
      </c>
      <c r="Y1847" s="1">
        <v>0</v>
      </c>
      <c r="Z1847" s="1">
        <v>0</v>
      </c>
      <c r="AA1847" s="1">
        <v>0</v>
      </c>
      <c r="AB1847" s="1">
        <v>0</v>
      </c>
      <c r="AC1847" s="1">
        <v>0</v>
      </c>
      <c r="AD1847" s="1">
        <v>0</v>
      </c>
      <c r="AE1847" s="1">
        <v>10000</v>
      </c>
      <c r="AF1847" s="17">
        <v>46080</v>
      </c>
      <c r="AG1847" s="17">
        <v>47176</v>
      </c>
      <c r="AH1847" s="1">
        <v>10000</v>
      </c>
      <c r="AI1847" s="16">
        <f t="shared" si="112"/>
        <v>2.580821917808219</v>
      </c>
      <c r="AJ1847" s="16">
        <f t="shared" si="114"/>
        <v>3.0027397260273974</v>
      </c>
      <c r="AK1847" s="19">
        <v>8.1199999999999994E-2</v>
      </c>
      <c r="AL1847" s="16">
        <f t="shared" si="113"/>
        <v>2.580821917808219</v>
      </c>
      <c r="AM1847" s="16">
        <f t="shared" si="115"/>
        <v>3.0027397260273974</v>
      </c>
      <c r="AN1847" s="19">
        <v>8.1199999999999994E-2</v>
      </c>
      <c r="AO1847" t="s">
        <v>721</v>
      </c>
      <c r="AP1847" t="s">
        <v>722</v>
      </c>
      <c r="AQ1847" s="20">
        <v>46234</v>
      </c>
    </row>
    <row r="1848" spans="1:43" x14ac:dyDescent="0.3">
      <c r="A1848" t="s">
        <v>4101</v>
      </c>
      <c r="B1848" t="s">
        <v>4102</v>
      </c>
      <c r="C1848">
        <v>1</v>
      </c>
      <c r="D1848" t="s">
        <v>255</v>
      </c>
      <c r="E1848" t="s">
        <v>716</v>
      </c>
      <c r="F1848" t="s">
        <v>717</v>
      </c>
      <c r="G1848" t="s">
        <v>213</v>
      </c>
      <c r="H1848" t="s">
        <v>214</v>
      </c>
      <c r="I1848" t="s">
        <v>724</v>
      </c>
      <c r="J1848" t="s">
        <v>725</v>
      </c>
      <c r="K1848" t="s">
        <v>726</v>
      </c>
      <c r="L1848" t="s">
        <v>719</v>
      </c>
      <c r="M1848" t="s">
        <v>720</v>
      </c>
      <c r="N1848">
        <v>1</v>
      </c>
      <c r="O1848">
        <v>1</v>
      </c>
      <c r="P1848">
        <v>1</v>
      </c>
      <c r="Q1848">
        <v>1</v>
      </c>
      <c r="R1848">
        <v>1</v>
      </c>
      <c r="S1848">
        <v>1</v>
      </c>
      <c r="T1848">
        <v>0</v>
      </c>
      <c r="U1848">
        <v>0</v>
      </c>
      <c r="V1848">
        <v>0</v>
      </c>
      <c r="W1848" s="1">
        <v>270000</v>
      </c>
      <c r="X1848" s="1">
        <v>0</v>
      </c>
      <c r="Y1848" s="1">
        <v>0</v>
      </c>
      <c r="Z1848" s="1">
        <v>0</v>
      </c>
      <c r="AA1848" s="1">
        <v>0</v>
      </c>
      <c r="AB1848" s="1">
        <v>0</v>
      </c>
      <c r="AC1848" s="1">
        <v>0</v>
      </c>
      <c r="AD1848" s="1">
        <v>0</v>
      </c>
      <c r="AE1848" s="1">
        <v>270000</v>
      </c>
      <c r="AF1848" s="17">
        <v>46113</v>
      </c>
      <c r="AG1848" s="17">
        <v>47209</v>
      </c>
      <c r="AH1848" s="1">
        <v>270000</v>
      </c>
      <c r="AI1848" s="16">
        <f t="shared" si="112"/>
        <v>2.6712328767123288</v>
      </c>
      <c r="AJ1848" s="16">
        <f t="shared" si="114"/>
        <v>3.0027397260273974</v>
      </c>
      <c r="AK1848" s="19">
        <v>8.1199999999999994E-2</v>
      </c>
      <c r="AL1848" s="16">
        <f t="shared" si="113"/>
        <v>2.6712328767123288</v>
      </c>
      <c r="AM1848" s="16">
        <f t="shared" si="115"/>
        <v>3.0027397260273974</v>
      </c>
      <c r="AN1848" s="19">
        <v>8.1199999999999994E-2</v>
      </c>
      <c r="AO1848" t="s">
        <v>721</v>
      </c>
      <c r="AP1848" t="s">
        <v>722</v>
      </c>
      <c r="AQ1848" s="20">
        <v>46234</v>
      </c>
    </row>
    <row r="1849" spans="1:43" x14ac:dyDescent="0.3">
      <c r="A1849" t="s">
        <v>4103</v>
      </c>
      <c r="B1849" t="s">
        <v>4104</v>
      </c>
      <c r="C1849">
        <v>1</v>
      </c>
      <c r="D1849" t="s">
        <v>255</v>
      </c>
      <c r="E1849" t="s">
        <v>716</v>
      </c>
      <c r="F1849" t="s">
        <v>717</v>
      </c>
      <c r="G1849" t="s">
        <v>213</v>
      </c>
      <c r="H1849" t="s">
        <v>214</v>
      </c>
      <c r="I1849" t="s">
        <v>724</v>
      </c>
      <c r="J1849" t="s">
        <v>725</v>
      </c>
      <c r="K1849" t="s">
        <v>726</v>
      </c>
      <c r="L1849" t="s">
        <v>719</v>
      </c>
      <c r="M1849" t="s">
        <v>720</v>
      </c>
      <c r="N1849">
        <v>1</v>
      </c>
      <c r="O1849">
        <v>1</v>
      </c>
      <c r="P1849">
        <v>1</v>
      </c>
      <c r="Q1849">
        <v>1</v>
      </c>
      <c r="R1849">
        <v>1</v>
      </c>
      <c r="S1849">
        <v>1</v>
      </c>
      <c r="T1849">
        <v>0</v>
      </c>
      <c r="U1849">
        <v>0</v>
      </c>
      <c r="V1849">
        <v>0</v>
      </c>
      <c r="W1849" s="1">
        <v>20000000</v>
      </c>
      <c r="X1849" s="1">
        <v>0</v>
      </c>
      <c r="Y1849" s="1">
        <v>0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20000000</v>
      </c>
      <c r="AF1849" s="17">
        <v>46118</v>
      </c>
      <c r="AG1849" s="17">
        <v>46483</v>
      </c>
      <c r="AH1849" s="1">
        <v>20000000</v>
      </c>
      <c r="AI1849" s="16">
        <f t="shared" si="112"/>
        <v>0.68219178082191778</v>
      </c>
      <c r="AJ1849" s="16">
        <f t="shared" si="114"/>
        <v>1</v>
      </c>
      <c r="AK1849" s="19">
        <v>4.4900000000000002E-2</v>
      </c>
      <c r="AL1849" s="16">
        <f t="shared" si="113"/>
        <v>0.68219178082191778</v>
      </c>
      <c r="AM1849" s="16">
        <f t="shared" si="115"/>
        <v>1</v>
      </c>
      <c r="AN1849" s="19">
        <v>4.4900000000000002E-2</v>
      </c>
      <c r="AO1849" t="s">
        <v>721</v>
      </c>
      <c r="AP1849" t="s">
        <v>722</v>
      </c>
      <c r="AQ1849" s="20">
        <v>46234</v>
      </c>
    </row>
    <row r="1850" spans="1:43" x14ac:dyDescent="0.3">
      <c r="A1850" t="s">
        <v>4105</v>
      </c>
      <c r="B1850" t="s">
        <v>4106</v>
      </c>
      <c r="C1850">
        <v>1</v>
      </c>
      <c r="D1850" t="s">
        <v>255</v>
      </c>
      <c r="E1850" t="s">
        <v>716</v>
      </c>
      <c r="F1850" t="s">
        <v>717</v>
      </c>
      <c r="G1850" t="s">
        <v>213</v>
      </c>
      <c r="H1850" t="s">
        <v>214</v>
      </c>
      <c r="I1850" t="s">
        <v>724</v>
      </c>
      <c r="J1850" t="s">
        <v>725</v>
      </c>
      <c r="K1850" t="s">
        <v>726</v>
      </c>
      <c r="L1850" t="s">
        <v>719</v>
      </c>
      <c r="M1850" t="s">
        <v>720</v>
      </c>
      <c r="N1850">
        <v>1</v>
      </c>
      <c r="O1850">
        <v>1</v>
      </c>
      <c r="P1850">
        <v>1</v>
      </c>
      <c r="Q1850">
        <v>1</v>
      </c>
      <c r="R1850">
        <v>1</v>
      </c>
      <c r="S1850">
        <v>1</v>
      </c>
      <c r="T1850">
        <v>0</v>
      </c>
      <c r="U1850">
        <v>0</v>
      </c>
      <c r="V1850">
        <v>0</v>
      </c>
      <c r="W1850" s="1">
        <v>20000000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20000000</v>
      </c>
      <c r="AF1850" s="17">
        <v>46118</v>
      </c>
      <c r="AG1850" s="17">
        <v>46483</v>
      </c>
      <c r="AH1850" s="1">
        <v>20000000</v>
      </c>
      <c r="AI1850" s="16">
        <f t="shared" si="112"/>
        <v>0.68219178082191778</v>
      </c>
      <c r="AJ1850" s="16">
        <f t="shared" si="114"/>
        <v>1</v>
      </c>
      <c r="AK1850" s="19">
        <v>4.4900000000000002E-2</v>
      </c>
      <c r="AL1850" s="16">
        <f t="shared" si="113"/>
        <v>0.68219178082191778</v>
      </c>
      <c r="AM1850" s="16">
        <f t="shared" si="115"/>
        <v>1</v>
      </c>
      <c r="AN1850" s="19">
        <v>4.4900000000000002E-2</v>
      </c>
      <c r="AO1850" t="s">
        <v>721</v>
      </c>
      <c r="AP1850" t="s">
        <v>722</v>
      </c>
      <c r="AQ1850" s="20">
        <v>46234</v>
      </c>
    </row>
    <row r="1851" spans="1:43" x14ac:dyDescent="0.3">
      <c r="A1851" t="s">
        <v>4107</v>
      </c>
      <c r="B1851" t="s">
        <v>4108</v>
      </c>
      <c r="C1851">
        <v>1</v>
      </c>
      <c r="D1851" t="s">
        <v>255</v>
      </c>
      <c r="E1851" t="s">
        <v>716</v>
      </c>
      <c r="F1851" t="s">
        <v>717</v>
      </c>
      <c r="G1851" t="s">
        <v>213</v>
      </c>
      <c r="H1851" t="s">
        <v>214</v>
      </c>
      <c r="I1851" t="s">
        <v>724</v>
      </c>
      <c r="J1851" t="s">
        <v>725</v>
      </c>
      <c r="K1851" t="s">
        <v>726</v>
      </c>
      <c r="L1851" t="s">
        <v>719</v>
      </c>
      <c r="M1851" t="s">
        <v>720</v>
      </c>
      <c r="N1851">
        <v>1</v>
      </c>
      <c r="O1851">
        <v>1</v>
      </c>
      <c r="P1851">
        <v>1</v>
      </c>
      <c r="Q1851">
        <v>1</v>
      </c>
      <c r="R1851">
        <v>1</v>
      </c>
      <c r="S1851">
        <v>1</v>
      </c>
      <c r="T1851">
        <v>0</v>
      </c>
      <c r="U1851">
        <v>0</v>
      </c>
      <c r="V1851">
        <v>0</v>
      </c>
      <c r="W1851" s="1">
        <v>10000000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10000000</v>
      </c>
      <c r="AF1851" s="17">
        <v>46118</v>
      </c>
      <c r="AG1851" s="17">
        <v>46483</v>
      </c>
      <c r="AH1851" s="1">
        <v>10000000</v>
      </c>
      <c r="AI1851" s="16">
        <f t="shared" si="112"/>
        <v>0.68219178082191778</v>
      </c>
      <c r="AJ1851" s="16">
        <f t="shared" si="114"/>
        <v>1</v>
      </c>
      <c r="AK1851" s="19">
        <v>4.4900000000000002E-2</v>
      </c>
      <c r="AL1851" s="16">
        <f t="shared" si="113"/>
        <v>0.68219178082191778</v>
      </c>
      <c r="AM1851" s="16">
        <f t="shared" si="115"/>
        <v>1</v>
      </c>
      <c r="AN1851" s="19">
        <v>4.4900000000000002E-2</v>
      </c>
      <c r="AO1851" t="s">
        <v>721</v>
      </c>
      <c r="AP1851" t="s">
        <v>722</v>
      </c>
      <c r="AQ1851" s="20">
        <v>46234</v>
      </c>
    </row>
    <row r="1852" spans="1:43" x14ac:dyDescent="0.3">
      <c r="A1852" t="s">
        <v>4109</v>
      </c>
      <c r="B1852" t="s">
        <v>4110</v>
      </c>
      <c r="C1852">
        <v>1</v>
      </c>
      <c r="D1852" t="s">
        <v>255</v>
      </c>
      <c r="E1852" t="s">
        <v>716</v>
      </c>
      <c r="F1852" t="s">
        <v>717</v>
      </c>
      <c r="G1852" t="s">
        <v>213</v>
      </c>
      <c r="H1852" t="s">
        <v>214</v>
      </c>
      <c r="I1852" t="s">
        <v>724</v>
      </c>
      <c r="J1852" t="s">
        <v>725</v>
      </c>
      <c r="K1852" t="s">
        <v>726</v>
      </c>
      <c r="L1852" t="s">
        <v>719</v>
      </c>
      <c r="M1852" t="s">
        <v>720</v>
      </c>
      <c r="N1852">
        <v>1</v>
      </c>
      <c r="O1852">
        <v>1</v>
      </c>
      <c r="P1852">
        <v>1</v>
      </c>
      <c r="Q1852">
        <v>1</v>
      </c>
      <c r="R1852">
        <v>1</v>
      </c>
      <c r="S1852">
        <v>1</v>
      </c>
      <c r="T1852">
        <v>0</v>
      </c>
      <c r="U1852">
        <v>0</v>
      </c>
      <c r="V1852">
        <v>0</v>
      </c>
      <c r="W1852" s="1">
        <v>15000000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15000000</v>
      </c>
      <c r="AF1852" s="17">
        <v>46118</v>
      </c>
      <c r="AG1852" s="17">
        <v>46483</v>
      </c>
      <c r="AH1852" s="1">
        <v>15000000</v>
      </c>
      <c r="AI1852" s="16">
        <f t="shared" si="112"/>
        <v>0.68219178082191778</v>
      </c>
      <c r="AJ1852" s="16">
        <f t="shared" si="114"/>
        <v>1</v>
      </c>
      <c r="AK1852" s="19">
        <v>4.4900000000000002E-2</v>
      </c>
      <c r="AL1852" s="16">
        <f t="shared" si="113"/>
        <v>0.68219178082191778</v>
      </c>
      <c r="AM1852" s="16">
        <f t="shared" si="115"/>
        <v>1</v>
      </c>
      <c r="AN1852" s="19">
        <v>4.4900000000000002E-2</v>
      </c>
      <c r="AO1852" t="s">
        <v>721</v>
      </c>
      <c r="AP1852" t="s">
        <v>722</v>
      </c>
      <c r="AQ1852" s="20">
        <v>46234</v>
      </c>
    </row>
    <row r="1853" spans="1:43" x14ac:dyDescent="0.3">
      <c r="A1853" t="s">
        <v>4111</v>
      </c>
      <c r="B1853" t="s">
        <v>4112</v>
      </c>
      <c r="C1853">
        <v>1</v>
      </c>
      <c r="D1853" t="s">
        <v>255</v>
      </c>
      <c r="E1853" t="s">
        <v>716</v>
      </c>
      <c r="F1853" t="s">
        <v>717</v>
      </c>
      <c r="G1853" t="s">
        <v>213</v>
      </c>
      <c r="H1853" t="s">
        <v>214</v>
      </c>
      <c r="I1853" t="s">
        <v>724</v>
      </c>
      <c r="J1853" t="s">
        <v>725</v>
      </c>
      <c r="K1853" t="s">
        <v>726</v>
      </c>
      <c r="L1853" t="s">
        <v>719</v>
      </c>
      <c r="M1853" t="s">
        <v>720</v>
      </c>
      <c r="N1853">
        <v>1</v>
      </c>
      <c r="O1853">
        <v>1</v>
      </c>
      <c r="P1853">
        <v>1</v>
      </c>
      <c r="Q1853">
        <v>1</v>
      </c>
      <c r="R1853">
        <v>1</v>
      </c>
      <c r="S1853">
        <v>1</v>
      </c>
      <c r="T1853">
        <v>0</v>
      </c>
      <c r="U1853">
        <v>0</v>
      </c>
      <c r="V1853">
        <v>0</v>
      </c>
      <c r="W1853" s="1">
        <v>15000000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15000000</v>
      </c>
      <c r="AF1853" s="17">
        <v>46118</v>
      </c>
      <c r="AG1853" s="17">
        <v>46483</v>
      </c>
      <c r="AH1853" s="1">
        <v>15000000</v>
      </c>
      <c r="AI1853" s="16">
        <f t="shared" si="112"/>
        <v>0.68219178082191778</v>
      </c>
      <c r="AJ1853" s="16">
        <f t="shared" si="114"/>
        <v>1</v>
      </c>
      <c r="AK1853" s="19">
        <v>4.4900000000000002E-2</v>
      </c>
      <c r="AL1853" s="16">
        <f t="shared" si="113"/>
        <v>0.68219178082191778</v>
      </c>
      <c r="AM1853" s="16">
        <f t="shared" si="115"/>
        <v>1</v>
      </c>
      <c r="AN1853" s="19">
        <v>4.4900000000000002E-2</v>
      </c>
      <c r="AO1853" t="s">
        <v>721</v>
      </c>
      <c r="AP1853" t="s">
        <v>722</v>
      </c>
      <c r="AQ1853" s="20">
        <v>46234</v>
      </c>
    </row>
    <row r="1854" spans="1:43" x14ac:dyDescent="0.3">
      <c r="A1854" t="s">
        <v>4113</v>
      </c>
      <c r="B1854" t="s">
        <v>4114</v>
      </c>
      <c r="C1854">
        <v>1</v>
      </c>
      <c r="D1854" t="s">
        <v>255</v>
      </c>
      <c r="E1854" t="s">
        <v>716</v>
      </c>
      <c r="F1854" t="s">
        <v>717</v>
      </c>
      <c r="G1854" t="s">
        <v>213</v>
      </c>
      <c r="H1854" t="s">
        <v>214</v>
      </c>
      <c r="I1854" t="s">
        <v>724</v>
      </c>
      <c r="J1854" t="s">
        <v>725</v>
      </c>
      <c r="K1854" t="s">
        <v>726</v>
      </c>
      <c r="L1854" t="s">
        <v>719</v>
      </c>
      <c r="M1854" t="s">
        <v>720</v>
      </c>
      <c r="N1854">
        <v>1</v>
      </c>
      <c r="O1854">
        <v>1</v>
      </c>
      <c r="P1854">
        <v>1</v>
      </c>
      <c r="Q1854">
        <v>1</v>
      </c>
      <c r="R1854">
        <v>1</v>
      </c>
      <c r="S1854">
        <v>1</v>
      </c>
      <c r="T1854">
        <v>0</v>
      </c>
      <c r="U1854">
        <v>0</v>
      </c>
      <c r="V1854">
        <v>0</v>
      </c>
      <c r="W1854" s="1">
        <v>7000000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7000000</v>
      </c>
      <c r="AF1854" s="17">
        <v>46118</v>
      </c>
      <c r="AG1854" s="17">
        <v>46483</v>
      </c>
      <c r="AH1854" s="1">
        <v>7000000</v>
      </c>
      <c r="AI1854" s="16">
        <f t="shared" si="112"/>
        <v>0.68219178082191778</v>
      </c>
      <c r="AJ1854" s="16">
        <f t="shared" si="114"/>
        <v>1</v>
      </c>
      <c r="AK1854" s="19">
        <v>4.4900000000000002E-2</v>
      </c>
      <c r="AL1854" s="16">
        <f t="shared" si="113"/>
        <v>0.68219178082191778</v>
      </c>
      <c r="AM1854" s="16">
        <f t="shared" si="115"/>
        <v>1</v>
      </c>
      <c r="AN1854" s="19">
        <v>4.4900000000000002E-2</v>
      </c>
      <c r="AO1854" t="s">
        <v>721</v>
      </c>
      <c r="AP1854" t="s">
        <v>722</v>
      </c>
      <c r="AQ1854" s="20">
        <v>46234</v>
      </c>
    </row>
    <row r="1855" spans="1:43" x14ac:dyDescent="0.3">
      <c r="A1855" t="s">
        <v>4115</v>
      </c>
      <c r="B1855" t="s">
        <v>4116</v>
      </c>
      <c r="C1855">
        <v>1</v>
      </c>
      <c r="D1855" t="s">
        <v>255</v>
      </c>
      <c r="E1855" t="s">
        <v>716</v>
      </c>
      <c r="F1855" t="s">
        <v>717</v>
      </c>
      <c r="G1855" t="s">
        <v>213</v>
      </c>
      <c r="H1855" t="s">
        <v>214</v>
      </c>
      <c r="I1855" t="s">
        <v>724</v>
      </c>
      <c r="J1855" t="s">
        <v>725</v>
      </c>
      <c r="K1855" t="s">
        <v>726</v>
      </c>
      <c r="L1855" t="s">
        <v>719</v>
      </c>
      <c r="M1855" t="s">
        <v>720</v>
      </c>
      <c r="N1855">
        <v>1</v>
      </c>
      <c r="O1855">
        <v>1</v>
      </c>
      <c r="P1855">
        <v>1</v>
      </c>
      <c r="Q1855">
        <v>1</v>
      </c>
      <c r="R1855">
        <v>1</v>
      </c>
      <c r="S1855">
        <v>1</v>
      </c>
      <c r="T1855">
        <v>0</v>
      </c>
      <c r="U1855">
        <v>0</v>
      </c>
      <c r="V1855">
        <v>0</v>
      </c>
      <c r="W1855" s="1">
        <v>50000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50000</v>
      </c>
      <c r="AF1855" s="17">
        <v>46080</v>
      </c>
      <c r="AG1855" s="17">
        <v>47176</v>
      </c>
      <c r="AH1855" s="1">
        <v>50000</v>
      </c>
      <c r="AI1855" s="16">
        <f t="shared" si="112"/>
        <v>2.580821917808219</v>
      </c>
      <c r="AJ1855" s="16">
        <f t="shared" si="114"/>
        <v>3.0027397260273974</v>
      </c>
      <c r="AK1855" s="19">
        <v>8.1199999999999994E-2</v>
      </c>
      <c r="AL1855" s="16">
        <f t="shared" si="113"/>
        <v>2.580821917808219</v>
      </c>
      <c r="AM1855" s="16">
        <f t="shared" si="115"/>
        <v>3.0027397260273974</v>
      </c>
      <c r="AN1855" s="19">
        <v>8.1199999999999994E-2</v>
      </c>
      <c r="AO1855" t="s">
        <v>721</v>
      </c>
      <c r="AP1855" t="s">
        <v>722</v>
      </c>
      <c r="AQ1855" s="20">
        <v>46234</v>
      </c>
    </row>
    <row r="1856" spans="1:43" x14ac:dyDescent="0.3">
      <c r="A1856" t="s">
        <v>4117</v>
      </c>
      <c r="B1856" t="s">
        <v>4118</v>
      </c>
      <c r="C1856">
        <v>1</v>
      </c>
      <c r="D1856" t="s">
        <v>255</v>
      </c>
      <c r="E1856" t="s">
        <v>716</v>
      </c>
      <c r="F1856" t="s">
        <v>717</v>
      </c>
      <c r="G1856" t="s">
        <v>213</v>
      </c>
      <c r="H1856" t="s">
        <v>214</v>
      </c>
      <c r="I1856" t="s">
        <v>724</v>
      </c>
      <c r="J1856" t="s">
        <v>725</v>
      </c>
      <c r="K1856" t="s">
        <v>726</v>
      </c>
      <c r="L1856" t="s">
        <v>719</v>
      </c>
      <c r="M1856" t="s">
        <v>720</v>
      </c>
      <c r="N1856">
        <v>1</v>
      </c>
      <c r="O1856">
        <v>1</v>
      </c>
      <c r="P1856">
        <v>1</v>
      </c>
      <c r="Q1856">
        <v>1</v>
      </c>
      <c r="R1856">
        <v>1</v>
      </c>
      <c r="S1856">
        <v>1</v>
      </c>
      <c r="T1856">
        <v>0</v>
      </c>
      <c r="U1856">
        <v>0</v>
      </c>
      <c r="V1856">
        <v>0</v>
      </c>
      <c r="W1856" s="1">
        <v>200000</v>
      </c>
      <c r="X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200000</v>
      </c>
      <c r="AF1856" s="17">
        <v>46113</v>
      </c>
      <c r="AG1856" s="17">
        <v>47209</v>
      </c>
      <c r="AH1856" s="1">
        <v>200000</v>
      </c>
      <c r="AI1856" s="16">
        <f t="shared" si="112"/>
        <v>2.6712328767123288</v>
      </c>
      <c r="AJ1856" s="16">
        <f t="shared" si="114"/>
        <v>3.0027397260273974</v>
      </c>
      <c r="AK1856" s="19">
        <v>8.1199999999999994E-2</v>
      </c>
      <c r="AL1856" s="16">
        <f t="shared" si="113"/>
        <v>2.6712328767123288</v>
      </c>
      <c r="AM1856" s="16">
        <f t="shared" si="115"/>
        <v>3.0027397260273974</v>
      </c>
      <c r="AN1856" s="19">
        <v>8.1199999999999994E-2</v>
      </c>
      <c r="AO1856" t="s">
        <v>721</v>
      </c>
      <c r="AP1856" t="s">
        <v>722</v>
      </c>
      <c r="AQ1856" s="20">
        <v>46234</v>
      </c>
    </row>
    <row r="1857" spans="1:43" x14ac:dyDescent="0.3">
      <c r="A1857" t="s">
        <v>4119</v>
      </c>
      <c r="B1857" t="s">
        <v>4120</v>
      </c>
      <c r="C1857">
        <v>1</v>
      </c>
      <c r="D1857" t="s">
        <v>255</v>
      </c>
      <c r="E1857" t="s">
        <v>716</v>
      </c>
      <c r="F1857" t="s">
        <v>717</v>
      </c>
      <c r="G1857" t="s">
        <v>213</v>
      </c>
      <c r="H1857" t="s">
        <v>214</v>
      </c>
      <c r="I1857" t="s">
        <v>724</v>
      </c>
      <c r="J1857" t="s">
        <v>725</v>
      </c>
      <c r="K1857" t="s">
        <v>726</v>
      </c>
      <c r="L1857" t="s">
        <v>719</v>
      </c>
      <c r="M1857" t="s">
        <v>720</v>
      </c>
      <c r="N1857">
        <v>1</v>
      </c>
      <c r="O1857">
        <v>1</v>
      </c>
      <c r="P1857">
        <v>1</v>
      </c>
      <c r="Q1857">
        <v>1</v>
      </c>
      <c r="R1857">
        <v>1</v>
      </c>
      <c r="S1857">
        <v>1</v>
      </c>
      <c r="T1857">
        <v>0</v>
      </c>
      <c r="U1857">
        <v>0</v>
      </c>
      <c r="V1857">
        <v>0</v>
      </c>
      <c r="W1857" s="1">
        <v>500000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0</v>
      </c>
      <c r="AE1857" s="1">
        <v>500000</v>
      </c>
      <c r="AF1857" s="17">
        <v>46076</v>
      </c>
      <c r="AG1857" s="17">
        <v>47902</v>
      </c>
      <c r="AH1857" s="1">
        <v>500000</v>
      </c>
      <c r="AI1857" s="16">
        <f t="shared" si="112"/>
        <v>4.5698630136986305</v>
      </c>
      <c r="AJ1857" s="16">
        <f t="shared" si="114"/>
        <v>5.0027397260273974</v>
      </c>
      <c r="AK1857" s="19">
        <v>8.2900000000000001E-2</v>
      </c>
      <c r="AL1857" s="16">
        <f t="shared" si="113"/>
        <v>4.5698630136986305</v>
      </c>
      <c r="AM1857" s="16">
        <f t="shared" si="115"/>
        <v>5.0027397260273974</v>
      </c>
      <c r="AN1857" s="19">
        <v>8.2900000000000001E-2</v>
      </c>
      <c r="AO1857" t="s">
        <v>721</v>
      </c>
      <c r="AP1857" t="s">
        <v>722</v>
      </c>
      <c r="AQ1857" s="20">
        <v>46234</v>
      </c>
    </row>
    <row r="1858" spans="1:43" x14ac:dyDescent="0.3">
      <c r="A1858" t="s">
        <v>4121</v>
      </c>
      <c r="B1858" t="s">
        <v>4122</v>
      </c>
      <c r="C1858">
        <v>1</v>
      </c>
      <c r="D1858" t="s">
        <v>255</v>
      </c>
      <c r="E1858" t="s">
        <v>716</v>
      </c>
      <c r="F1858" t="s">
        <v>717</v>
      </c>
      <c r="G1858" t="s">
        <v>213</v>
      </c>
      <c r="H1858" t="s">
        <v>214</v>
      </c>
      <c r="I1858" t="s">
        <v>724</v>
      </c>
      <c r="J1858" t="s">
        <v>725</v>
      </c>
      <c r="K1858" t="s">
        <v>726</v>
      </c>
      <c r="L1858" t="s">
        <v>719</v>
      </c>
      <c r="M1858" t="s">
        <v>720</v>
      </c>
      <c r="N1858">
        <v>1</v>
      </c>
      <c r="O1858">
        <v>1</v>
      </c>
      <c r="P1858">
        <v>1</v>
      </c>
      <c r="Q1858">
        <v>1</v>
      </c>
      <c r="R1858">
        <v>1</v>
      </c>
      <c r="S1858">
        <v>1</v>
      </c>
      <c r="T1858">
        <v>0</v>
      </c>
      <c r="U1858">
        <v>0</v>
      </c>
      <c r="V1858">
        <v>0</v>
      </c>
      <c r="W1858" s="1">
        <v>1000000</v>
      </c>
      <c r="X1858" s="1">
        <v>0</v>
      </c>
      <c r="Y1858" s="1">
        <v>0</v>
      </c>
      <c r="Z1858" s="1">
        <v>0</v>
      </c>
      <c r="AA1858" s="1">
        <v>0</v>
      </c>
      <c r="AB1858" s="1">
        <v>0</v>
      </c>
      <c r="AC1858" s="1">
        <v>0</v>
      </c>
      <c r="AD1858" s="1">
        <v>0</v>
      </c>
      <c r="AE1858" s="1">
        <v>1000000</v>
      </c>
      <c r="AF1858" s="17">
        <v>46119</v>
      </c>
      <c r="AG1858" s="17">
        <v>48676</v>
      </c>
      <c r="AH1858" s="1">
        <v>1000000</v>
      </c>
      <c r="AI1858" s="16">
        <f t="shared" si="112"/>
        <v>6.6904109589041099</v>
      </c>
      <c r="AJ1858" s="16">
        <f t="shared" si="114"/>
        <v>7.0054794520547947</v>
      </c>
      <c r="AK1858" s="19">
        <v>8.3699999999999997E-2</v>
      </c>
      <c r="AL1858" s="16">
        <f t="shared" si="113"/>
        <v>6.6904109589041099</v>
      </c>
      <c r="AM1858" s="16">
        <f t="shared" si="115"/>
        <v>7.0054794520547947</v>
      </c>
      <c r="AN1858" s="19">
        <v>8.3699999999999997E-2</v>
      </c>
      <c r="AO1858" t="s">
        <v>721</v>
      </c>
      <c r="AP1858" t="s">
        <v>722</v>
      </c>
      <c r="AQ1858" s="20">
        <v>46234</v>
      </c>
    </row>
    <row r="1859" spans="1:43" x14ac:dyDescent="0.3">
      <c r="A1859" t="s">
        <v>4123</v>
      </c>
      <c r="B1859" t="s">
        <v>4124</v>
      </c>
      <c r="C1859">
        <v>1</v>
      </c>
      <c r="D1859" t="s">
        <v>255</v>
      </c>
      <c r="E1859" t="s">
        <v>716</v>
      </c>
      <c r="F1859" t="s">
        <v>717</v>
      </c>
      <c r="G1859" t="s">
        <v>213</v>
      </c>
      <c r="H1859" t="s">
        <v>214</v>
      </c>
      <c r="I1859" t="s">
        <v>724</v>
      </c>
      <c r="J1859" t="s">
        <v>725</v>
      </c>
      <c r="K1859" t="s">
        <v>726</v>
      </c>
      <c r="L1859" t="s">
        <v>719</v>
      </c>
      <c r="M1859" t="s">
        <v>720</v>
      </c>
      <c r="N1859">
        <v>1</v>
      </c>
      <c r="O1859">
        <v>1</v>
      </c>
      <c r="P1859">
        <v>1</v>
      </c>
      <c r="Q1859">
        <v>1</v>
      </c>
      <c r="R1859">
        <v>1</v>
      </c>
      <c r="S1859">
        <v>1</v>
      </c>
      <c r="T1859">
        <v>0</v>
      </c>
      <c r="U1859">
        <v>0</v>
      </c>
      <c r="V1859">
        <v>0</v>
      </c>
      <c r="W1859" s="1">
        <v>1466000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1466000</v>
      </c>
      <c r="AF1859" s="17">
        <v>46113</v>
      </c>
      <c r="AG1859" s="17">
        <v>47209</v>
      </c>
      <c r="AH1859" s="1">
        <v>1466000</v>
      </c>
      <c r="AI1859" s="16">
        <f t="shared" ref="AI1859:AI1922" si="116">(AG1859-AQ1859)/365</f>
        <v>2.6712328767123288</v>
      </c>
      <c r="AJ1859" s="16">
        <f t="shared" si="114"/>
        <v>3.0027397260273974</v>
      </c>
      <c r="AK1859" s="19">
        <v>8.1199999999999994E-2</v>
      </c>
      <c r="AL1859" s="16">
        <f t="shared" ref="AL1859:AL1922" si="117">(AG1859-AQ1859)/365</f>
        <v>2.6712328767123288</v>
      </c>
      <c r="AM1859" s="16">
        <f t="shared" si="115"/>
        <v>3.0027397260273974</v>
      </c>
      <c r="AN1859" s="19">
        <v>8.1199999999999994E-2</v>
      </c>
      <c r="AO1859" t="s">
        <v>721</v>
      </c>
      <c r="AP1859" t="s">
        <v>722</v>
      </c>
      <c r="AQ1859" s="20">
        <v>46234</v>
      </c>
    </row>
    <row r="1860" spans="1:43" x14ac:dyDescent="0.3">
      <c r="A1860" t="s">
        <v>4125</v>
      </c>
      <c r="B1860" t="s">
        <v>4126</v>
      </c>
      <c r="C1860">
        <v>1</v>
      </c>
      <c r="D1860" t="s">
        <v>255</v>
      </c>
      <c r="E1860" t="s">
        <v>716</v>
      </c>
      <c r="F1860" t="s">
        <v>717</v>
      </c>
      <c r="G1860" t="s">
        <v>213</v>
      </c>
      <c r="H1860" t="s">
        <v>214</v>
      </c>
      <c r="I1860" t="s">
        <v>724</v>
      </c>
      <c r="J1860" t="s">
        <v>725</v>
      </c>
      <c r="K1860" t="s">
        <v>726</v>
      </c>
      <c r="L1860" t="s">
        <v>719</v>
      </c>
      <c r="M1860" t="s">
        <v>720</v>
      </c>
      <c r="N1860">
        <v>1</v>
      </c>
      <c r="O1860">
        <v>1</v>
      </c>
      <c r="P1860">
        <v>1</v>
      </c>
      <c r="Q1860">
        <v>1</v>
      </c>
      <c r="R1860">
        <v>1</v>
      </c>
      <c r="S1860">
        <v>1</v>
      </c>
      <c r="T1860">
        <v>0</v>
      </c>
      <c r="U1860">
        <v>0</v>
      </c>
      <c r="V1860">
        <v>0</v>
      </c>
      <c r="W1860" s="1">
        <v>1450000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0</v>
      </c>
      <c r="AE1860" s="1">
        <v>1450000</v>
      </c>
      <c r="AF1860" s="17">
        <v>46113</v>
      </c>
      <c r="AG1860" s="17">
        <v>47392</v>
      </c>
      <c r="AH1860" s="1">
        <v>1450000</v>
      </c>
      <c r="AI1860" s="16">
        <f t="shared" si="116"/>
        <v>3.1726027397260275</v>
      </c>
      <c r="AJ1860" s="16">
        <f t="shared" ref="AJ1860:AJ1923" si="118">(AG1860-AF1860)/365</f>
        <v>3.504109589041096</v>
      </c>
      <c r="AK1860" s="19">
        <v>8.1199999999999994E-2</v>
      </c>
      <c r="AL1860" s="16">
        <f t="shared" si="117"/>
        <v>3.1726027397260275</v>
      </c>
      <c r="AM1860" s="16">
        <f t="shared" ref="AM1860:AM1923" si="119">(AG1860-AF1860)/365</f>
        <v>3.504109589041096</v>
      </c>
      <c r="AN1860" s="19">
        <v>8.1199999999999994E-2</v>
      </c>
      <c r="AO1860" t="s">
        <v>721</v>
      </c>
      <c r="AP1860" t="s">
        <v>722</v>
      </c>
      <c r="AQ1860" s="20">
        <v>46234</v>
      </c>
    </row>
    <row r="1861" spans="1:43" x14ac:dyDescent="0.3">
      <c r="A1861" t="s">
        <v>4127</v>
      </c>
      <c r="B1861" t="s">
        <v>4128</v>
      </c>
      <c r="C1861">
        <v>1</v>
      </c>
      <c r="D1861" t="s">
        <v>255</v>
      </c>
      <c r="E1861" t="s">
        <v>716</v>
      </c>
      <c r="F1861" t="s">
        <v>717</v>
      </c>
      <c r="G1861" t="s">
        <v>213</v>
      </c>
      <c r="H1861" t="s">
        <v>214</v>
      </c>
      <c r="I1861" t="s">
        <v>724</v>
      </c>
      <c r="J1861" t="s">
        <v>725</v>
      </c>
      <c r="K1861" t="s">
        <v>726</v>
      </c>
      <c r="L1861" t="s">
        <v>719</v>
      </c>
      <c r="M1861" t="s">
        <v>720</v>
      </c>
      <c r="N1861">
        <v>1</v>
      </c>
      <c r="O1861">
        <v>1</v>
      </c>
      <c r="P1861">
        <v>1</v>
      </c>
      <c r="Q1861">
        <v>1</v>
      </c>
      <c r="R1861">
        <v>1</v>
      </c>
      <c r="S1861">
        <v>1</v>
      </c>
      <c r="T1861">
        <v>0</v>
      </c>
      <c r="U1861">
        <v>0</v>
      </c>
      <c r="V1861">
        <v>0</v>
      </c>
      <c r="W1861" s="1">
        <v>200000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200000</v>
      </c>
      <c r="AF1861" s="17">
        <v>46104</v>
      </c>
      <c r="AG1861" s="17">
        <v>47200</v>
      </c>
      <c r="AH1861" s="1">
        <v>200000</v>
      </c>
      <c r="AI1861" s="16">
        <f t="shared" si="116"/>
        <v>2.6465753424657534</v>
      </c>
      <c r="AJ1861" s="16">
        <f t="shared" si="118"/>
        <v>3.0027397260273974</v>
      </c>
      <c r="AK1861" s="19">
        <v>8.1199999999999994E-2</v>
      </c>
      <c r="AL1861" s="16">
        <f t="shared" si="117"/>
        <v>2.6465753424657534</v>
      </c>
      <c r="AM1861" s="16">
        <f t="shared" si="119"/>
        <v>3.0027397260273974</v>
      </c>
      <c r="AN1861" s="19">
        <v>8.1199999999999994E-2</v>
      </c>
      <c r="AO1861" t="s">
        <v>721</v>
      </c>
      <c r="AP1861" t="s">
        <v>722</v>
      </c>
      <c r="AQ1861" s="20">
        <v>46234</v>
      </c>
    </row>
    <row r="1862" spans="1:43" x14ac:dyDescent="0.3">
      <c r="A1862" t="s">
        <v>4129</v>
      </c>
      <c r="B1862" t="s">
        <v>4130</v>
      </c>
      <c r="C1862">
        <v>1</v>
      </c>
      <c r="D1862" t="s">
        <v>255</v>
      </c>
      <c r="E1862" t="s">
        <v>716</v>
      </c>
      <c r="F1862" t="s">
        <v>717</v>
      </c>
      <c r="G1862" t="s">
        <v>213</v>
      </c>
      <c r="H1862" t="s">
        <v>214</v>
      </c>
      <c r="I1862" t="s">
        <v>724</v>
      </c>
      <c r="J1862" t="s">
        <v>725</v>
      </c>
      <c r="K1862" t="s">
        <v>726</v>
      </c>
      <c r="L1862" t="s">
        <v>719</v>
      </c>
      <c r="M1862" t="s">
        <v>720</v>
      </c>
      <c r="N1862">
        <v>1</v>
      </c>
      <c r="O1862">
        <v>1</v>
      </c>
      <c r="P1862">
        <v>1</v>
      </c>
      <c r="Q1862">
        <v>1</v>
      </c>
      <c r="R1862">
        <v>1</v>
      </c>
      <c r="S1862">
        <v>1</v>
      </c>
      <c r="T1862">
        <v>0</v>
      </c>
      <c r="U1862">
        <v>0</v>
      </c>
      <c r="V1862">
        <v>0</v>
      </c>
      <c r="W1862" s="1">
        <v>100000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100000</v>
      </c>
      <c r="AF1862" s="17">
        <v>46080</v>
      </c>
      <c r="AG1862" s="17">
        <v>47176</v>
      </c>
      <c r="AH1862" s="1">
        <v>100000</v>
      </c>
      <c r="AI1862" s="16">
        <f t="shared" si="116"/>
        <v>2.580821917808219</v>
      </c>
      <c r="AJ1862" s="16">
        <f t="shared" si="118"/>
        <v>3.0027397260273974</v>
      </c>
      <c r="AK1862" s="19">
        <v>8.1199999999999994E-2</v>
      </c>
      <c r="AL1862" s="16">
        <f t="shared" si="117"/>
        <v>2.580821917808219</v>
      </c>
      <c r="AM1862" s="16">
        <f t="shared" si="119"/>
        <v>3.0027397260273974</v>
      </c>
      <c r="AN1862" s="19">
        <v>8.1199999999999994E-2</v>
      </c>
      <c r="AO1862" t="s">
        <v>721</v>
      </c>
      <c r="AP1862" t="s">
        <v>722</v>
      </c>
      <c r="AQ1862" s="20">
        <v>46234</v>
      </c>
    </row>
    <row r="1863" spans="1:43" x14ac:dyDescent="0.3">
      <c r="A1863" t="s">
        <v>4131</v>
      </c>
      <c r="B1863" t="s">
        <v>4132</v>
      </c>
      <c r="C1863">
        <v>1</v>
      </c>
      <c r="D1863" t="s">
        <v>255</v>
      </c>
      <c r="E1863" t="s">
        <v>716</v>
      </c>
      <c r="F1863" t="s">
        <v>717</v>
      </c>
      <c r="G1863" t="s">
        <v>213</v>
      </c>
      <c r="H1863" t="s">
        <v>214</v>
      </c>
      <c r="I1863" t="s">
        <v>724</v>
      </c>
      <c r="J1863" t="s">
        <v>725</v>
      </c>
      <c r="K1863" t="s">
        <v>726</v>
      </c>
      <c r="L1863" t="s">
        <v>719</v>
      </c>
      <c r="M1863" t="s">
        <v>720</v>
      </c>
      <c r="N1863">
        <v>1</v>
      </c>
      <c r="O1863">
        <v>1</v>
      </c>
      <c r="P1863">
        <v>1</v>
      </c>
      <c r="Q1863">
        <v>1</v>
      </c>
      <c r="R1863">
        <v>1</v>
      </c>
      <c r="S1863">
        <v>1</v>
      </c>
      <c r="T1863">
        <v>0</v>
      </c>
      <c r="U1863">
        <v>0</v>
      </c>
      <c r="V1863">
        <v>0</v>
      </c>
      <c r="W1863" s="1">
        <v>39000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39000</v>
      </c>
      <c r="AF1863" s="17">
        <v>46080</v>
      </c>
      <c r="AG1863" s="17">
        <v>47176</v>
      </c>
      <c r="AH1863" s="1">
        <v>39000</v>
      </c>
      <c r="AI1863" s="16">
        <f t="shared" si="116"/>
        <v>2.580821917808219</v>
      </c>
      <c r="AJ1863" s="16">
        <f t="shared" si="118"/>
        <v>3.0027397260273974</v>
      </c>
      <c r="AK1863" s="19">
        <v>8.1199999999999994E-2</v>
      </c>
      <c r="AL1863" s="16">
        <f t="shared" si="117"/>
        <v>2.580821917808219</v>
      </c>
      <c r="AM1863" s="16">
        <f t="shared" si="119"/>
        <v>3.0027397260273974</v>
      </c>
      <c r="AN1863" s="19">
        <v>8.1199999999999994E-2</v>
      </c>
      <c r="AO1863" t="s">
        <v>721</v>
      </c>
      <c r="AP1863" t="s">
        <v>722</v>
      </c>
      <c r="AQ1863" s="20">
        <v>46234</v>
      </c>
    </row>
    <row r="1864" spans="1:43" x14ac:dyDescent="0.3">
      <c r="A1864" t="s">
        <v>4133</v>
      </c>
      <c r="B1864" t="s">
        <v>4134</v>
      </c>
      <c r="C1864">
        <v>1</v>
      </c>
      <c r="D1864" t="s">
        <v>255</v>
      </c>
      <c r="E1864" t="s">
        <v>716</v>
      </c>
      <c r="F1864" t="s">
        <v>717</v>
      </c>
      <c r="G1864" t="s">
        <v>213</v>
      </c>
      <c r="H1864" t="s">
        <v>214</v>
      </c>
      <c r="I1864" t="s">
        <v>724</v>
      </c>
      <c r="J1864" t="s">
        <v>725</v>
      </c>
      <c r="K1864" t="s">
        <v>726</v>
      </c>
      <c r="L1864" t="s">
        <v>719</v>
      </c>
      <c r="M1864" t="s">
        <v>720</v>
      </c>
      <c r="N1864">
        <v>1</v>
      </c>
      <c r="O1864">
        <v>1</v>
      </c>
      <c r="P1864">
        <v>1</v>
      </c>
      <c r="Q1864">
        <v>1</v>
      </c>
      <c r="R1864">
        <v>1</v>
      </c>
      <c r="S1864">
        <v>1</v>
      </c>
      <c r="T1864">
        <v>0</v>
      </c>
      <c r="U1864">
        <v>0</v>
      </c>
      <c r="V1864">
        <v>0</v>
      </c>
      <c r="W1864" s="1">
        <v>19000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19000</v>
      </c>
      <c r="AF1864" s="17">
        <v>46080</v>
      </c>
      <c r="AG1864" s="17">
        <v>47176</v>
      </c>
      <c r="AH1864" s="1">
        <v>19000</v>
      </c>
      <c r="AI1864" s="16">
        <f t="shared" si="116"/>
        <v>2.580821917808219</v>
      </c>
      <c r="AJ1864" s="16">
        <f t="shared" si="118"/>
        <v>3.0027397260273974</v>
      </c>
      <c r="AK1864" s="19">
        <v>8.1199999999999994E-2</v>
      </c>
      <c r="AL1864" s="16">
        <f t="shared" si="117"/>
        <v>2.580821917808219</v>
      </c>
      <c r="AM1864" s="16">
        <f t="shared" si="119"/>
        <v>3.0027397260273974</v>
      </c>
      <c r="AN1864" s="19">
        <v>8.1199999999999994E-2</v>
      </c>
      <c r="AO1864" t="s">
        <v>721</v>
      </c>
      <c r="AP1864" t="s">
        <v>722</v>
      </c>
      <c r="AQ1864" s="20">
        <v>46234</v>
      </c>
    </row>
    <row r="1865" spans="1:43" x14ac:dyDescent="0.3">
      <c r="A1865" t="s">
        <v>4135</v>
      </c>
      <c r="B1865" t="s">
        <v>4136</v>
      </c>
      <c r="C1865">
        <v>1</v>
      </c>
      <c r="D1865" t="s">
        <v>255</v>
      </c>
      <c r="E1865" t="s">
        <v>716</v>
      </c>
      <c r="F1865" t="s">
        <v>717</v>
      </c>
      <c r="G1865" t="s">
        <v>213</v>
      </c>
      <c r="H1865" t="s">
        <v>214</v>
      </c>
      <c r="I1865" t="s">
        <v>724</v>
      </c>
      <c r="J1865" t="s">
        <v>725</v>
      </c>
      <c r="K1865" t="s">
        <v>726</v>
      </c>
      <c r="L1865" t="s">
        <v>719</v>
      </c>
      <c r="M1865" t="s">
        <v>720</v>
      </c>
      <c r="N1865">
        <v>1</v>
      </c>
      <c r="O1865">
        <v>1</v>
      </c>
      <c r="P1865">
        <v>1</v>
      </c>
      <c r="Q1865">
        <v>1</v>
      </c>
      <c r="R1865">
        <v>1</v>
      </c>
      <c r="S1865">
        <v>1</v>
      </c>
      <c r="T1865">
        <v>0</v>
      </c>
      <c r="U1865">
        <v>0</v>
      </c>
      <c r="V1865">
        <v>0</v>
      </c>
      <c r="W1865" s="1">
        <v>138794.01999999999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138794.01999999999</v>
      </c>
      <c r="AF1865" s="17">
        <v>46104</v>
      </c>
      <c r="AG1865" s="17">
        <v>47200</v>
      </c>
      <c r="AH1865" s="1">
        <v>138794.01999999999</v>
      </c>
      <c r="AI1865" s="16">
        <f t="shared" si="116"/>
        <v>2.6465753424657534</v>
      </c>
      <c r="AJ1865" s="16">
        <f t="shared" si="118"/>
        <v>3.0027397260273974</v>
      </c>
      <c r="AK1865" s="19">
        <v>8.1199999999999994E-2</v>
      </c>
      <c r="AL1865" s="16">
        <f t="shared" si="117"/>
        <v>2.6465753424657534</v>
      </c>
      <c r="AM1865" s="16">
        <f t="shared" si="119"/>
        <v>3.0027397260273974</v>
      </c>
      <c r="AN1865" s="19">
        <v>8.1199999999999994E-2</v>
      </c>
      <c r="AO1865" t="s">
        <v>721</v>
      </c>
      <c r="AP1865" t="s">
        <v>722</v>
      </c>
      <c r="AQ1865" s="20">
        <v>46234</v>
      </c>
    </row>
    <row r="1866" spans="1:43" x14ac:dyDescent="0.3">
      <c r="A1866" t="s">
        <v>4137</v>
      </c>
      <c r="B1866" t="s">
        <v>4138</v>
      </c>
      <c r="C1866">
        <v>1</v>
      </c>
      <c r="D1866" t="s">
        <v>255</v>
      </c>
      <c r="E1866" t="s">
        <v>716</v>
      </c>
      <c r="F1866" t="s">
        <v>717</v>
      </c>
      <c r="G1866" t="s">
        <v>213</v>
      </c>
      <c r="H1866" t="s">
        <v>214</v>
      </c>
      <c r="I1866" t="s">
        <v>724</v>
      </c>
      <c r="J1866" t="s">
        <v>725</v>
      </c>
      <c r="K1866" t="s">
        <v>726</v>
      </c>
      <c r="L1866" t="s">
        <v>719</v>
      </c>
      <c r="M1866" t="s">
        <v>720</v>
      </c>
      <c r="N1866">
        <v>1</v>
      </c>
      <c r="O1866">
        <v>1</v>
      </c>
      <c r="P1866">
        <v>1</v>
      </c>
      <c r="Q1866">
        <v>1</v>
      </c>
      <c r="R1866">
        <v>1</v>
      </c>
      <c r="S1866">
        <v>1</v>
      </c>
      <c r="T1866">
        <v>0</v>
      </c>
      <c r="U1866">
        <v>0</v>
      </c>
      <c r="V1866">
        <v>0</v>
      </c>
      <c r="W1866" s="1">
        <v>50000000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50000000</v>
      </c>
      <c r="AF1866" s="17">
        <v>46140</v>
      </c>
      <c r="AG1866" s="17">
        <v>46871</v>
      </c>
      <c r="AH1866" s="1">
        <v>50000000</v>
      </c>
      <c r="AI1866" s="16">
        <f t="shared" si="116"/>
        <v>1.7452054794520548</v>
      </c>
      <c r="AJ1866" s="16">
        <f t="shared" si="118"/>
        <v>2.0027397260273974</v>
      </c>
      <c r="AK1866" s="19">
        <v>7.3300000000000004E-2</v>
      </c>
      <c r="AL1866" s="16">
        <f t="shared" si="117"/>
        <v>1.7452054794520548</v>
      </c>
      <c r="AM1866" s="16">
        <f t="shared" si="119"/>
        <v>2.0027397260273974</v>
      </c>
      <c r="AN1866" s="19">
        <v>7.3300000000000004E-2</v>
      </c>
      <c r="AO1866" t="s">
        <v>721</v>
      </c>
      <c r="AP1866" t="s">
        <v>722</v>
      </c>
      <c r="AQ1866" s="20">
        <v>46234</v>
      </c>
    </row>
    <row r="1867" spans="1:43" x14ac:dyDescent="0.3">
      <c r="A1867" t="s">
        <v>4139</v>
      </c>
      <c r="B1867" t="s">
        <v>4140</v>
      </c>
      <c r="C1867">
        <v>1</v>
      </c>
      <c r="D1867" t="s">
        <v>255</v>
      </c>
      <c r="E1867" t="s">
        <v>716</v>
      </c>
      <c r="F1867" t="s">
        <v>717</v>
      </c>
      <c r="G1867" t="s">
        <v>213</v>
      </c>
      <c r="H1867" t="s">
        <v>214</v>
      </c>
      <c r="I1867" t="s">
        <v>724</v>
      </c>
      <c r="J1867" t="s">
        <v>725</v>
      </c>
      <c r="K1867" t="s">
        <v>726</v>
      </c>
      <c r="L1867" t="s">
        <v>719</v>
      </c>
      <c r="M1867" t="s">
        <v>720</v>
      </c>
      <c r="N1867">
        <v>1</v>
      </c>
      <c r="O1867">
        <v>1</v>
      </c>
      <c r="P1867">
        <v>1</v>
      </c>
      <c r="Q1867">
        <v>1</v>
      </c>
      <c r="R1867">
        <v>1</v>
      </c>
      <c r="S1867">
        <v>1</v>
      </c>
      <c r="T1867">
        <v>0</v>
      </c>
      <c r="U1867">
        <v>0</v>
      </c>
      <c r="V1867">
        <v>0</v>
      </c>
      <c r="W1867" s="1">
        <v>50000000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0</v>
      </c>
      <c r="AE1867" s="1">
        <v>50000000</v>
      </c>
      <c r="AF1867" s="17">
        <v>46140</v>
      </c>
      <c r="AG1867" s="17">
        <v>46871</v>
      </c>
      <c r="AH1867" s="1">
        <v>50000000</v>
      </c>
      <c r="AI1867" s="16">
        <f t="shared" si="116"/>
        <v>1.7452054794520548</v>
      </c>
      <c r="AJ1867" s="16">
        <f t="shared" si="118"/>
        <v>2.0027397260273974</v>
      </c>
      <c r="AK1867" s="19">
        <v>7.3300000000000004E-2</v>
      </c>
      <c r="AL1867" s="16">
        <f t="shared" si="117"/>
        <v>1.7452054794520548</v>
      </c>
      <c r="AM1867" s="16">
        <f t="shared" si="119"/>
        <v>2.0027397260273974</v>
      </c>
      <c r="AN1867" s="19">
        <v>7.3300000000000004E-2</v>
      </c>
      <c r="AO1867" t="s">
        <v>721</v>
      </c>
      <c r="AP1867" t="s">
        <v>722</v>
      </c>
      <c r="AQ1867" s="20">
        <v>46234</v>
      </c>
    </row>
    <row r="1868" spans="1:43" x14ac:dyDescent="0.3">
      <c r="A1868" t="s">
        <v>4141</v>
      </c>
      <c r="B1868" t="s">
        <v>4142</v>
      </c>
      <c r="C1868">
        <v>1</v>
      </c>
      <c r="D1868" t="s">
        <v>255</v>
      </c>
      <c r="E1868" t="s">
        <v>716</v>
      </c>
      <c r="F1868" t="s">
        <v>717</v>
      </c>
      <c r="G1868" t="s">
        <v>213</v>
      </c>
      <c r="H1868" t="s">
        <v>214</v>
      </c>
      <c r="I1868" t="s">
        <v>724</v>
      </c>
      <c r="J1868" t="s">
        <v>725</v>
      </c>
      <c r="K1868" t="s">
        <v>726</v>
      </c>
      <c r="L1868" t="s">
        <v>719</v>
      </c>
      <c r="M1868" t="s">
        <v>720</v>
      </c>
      <c r="N1868">
        <v>1</v>
      </c>
      <c r="O1868">
        <v>1</v>
      </c>
      <c r="P1868">
        <v>1</v>
      </c>
      <c r="Q1868">
        <v>1</v>
      </c>
      <c r="R1868">
        <v>1</v>
      </c>
      <c r="S1868">
        <v>1</v>
      </c>
      <c r="T1868">
        <v>0</v>
      </c>
      <c r="U1868">
        <v>0</v>
      </c>
      <c r="V1868">
        <v>0</v>
      </c>
      <c r="W1868" s="1">
        <v>50000000</v>
      </c>
      <c r="X1868" s="1">
        <v>0</v>
      </c>
      <c r="Y1868" s="1">
        <v>0</v>
      </c>
      <c r="Z1868" s="1">
        <v>0</v>
      </c>
      <c r="AA1868" s="1">
        <v>0</v>
      </c>
      <c r="AB1868" s="1">
        <v>0</v>
      </c>
      <c r="AC1868" s="1">
        <v>0</v>
      </c>
      <c r="AD1868" s="1">
        <v>0</v>
      </c>
      <c r="AE1868" s="1">
        <v>50000000</v>
      </c>
      <c r="AF1868" s="17">
        <v>46140</v>
      </c>
      <c r="AG1868" s="17">
        <v>46871</v>
      </c>
      <c r="AH1868" s="1">
        <v>50000000</v>
      </c>
      <c r="AI1868" s="16">
        <f t="shared" si="116"/>
        <v>1.7452054794520548</v>
      </c>
      <c r="AJ1868" s="16">
        <f t="shared" si="118"/>
        <v>2.0027397260273974</v>
      </c>
      <c r="AK1868" s="19">
        <v>7.3300000000000004E-2</v>
      </c>
      <c r="AL1868" s="16">
        <f t="shared" si="117"/>
        <v>1.7452054794520548</v>
      </c>
      <c r="AM1868" s="16">
        <f t="shared" si="119"/>
        <v>2.0027397260273974</v>
      </c>
      <c r="AN1868" s="19">
        <v>7.3300000000000004E-2</v>
      </c>
      <c r="AO1868" t="s">
        <v>721</v>
      </c>
      <c r="AP1868" t="s">
        <v>722</v>
      </c>
      <c r="AQ1868" s="20">
        <v>46234</v>
      </c>
    </row>
    <row r="1869" spans="1:43" x14ac:dyDescent="0.3">
      <c r="A1869" t="s">
        <v>4143</v>
      </c>
      <c r="B1869" t="s">
        <v>4144</v>
      </c>
      <c r="C1869">
        <v>1</v>
      </c>
      <c r="D1869" t="s">
        <v>255</v>
      </c>
      <c r="E1869" t="s">
        <v>716</v>
      </c>
      <c r="F1869" t="s">
        <v>717</v>
      </c>
      <c r="G1869" t="s">
        <v>213</v>
      </c>
      <c r="H1869" t="s">
        <v>214</v>
      </c>
      <c r="I1869" t="s">
        <v>724</v>
      </c>
      <c r="J1869" t="s">
        <v>725</v>
      </c>
      <c r="K1869" t="s">
        <v>726</v>
      </c>
      <c r="L1869" t="s">
        <v>719</v>
      </c>
      <c r="M1869" t="s">
        <v>720</v>
      </c>
      <c r="N1869">
        <v>1</v>
      </c>
      <c r="O1869">
        <v>1</v>
      </c>
      <c r="P1869">
        <v>1</v>
      </c>
      <c r="Q1869">
        <v>1</v>
      </c>
      <c r="R1869">
        <v>1</v>
      </c>
      <c r="S1869">
        <v>1</v>
      </c>
      <c r="T1869">
        <v>0</v>
      </c>
      <c r="U1869">
        <v>0</v>
      </c>
      <c r="V1869">
        <v>0</v>
      </c>
      <c r="W1869" s="1">
        <v>50000000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  <c r="AD1869" s="1">
        <v>0</v>
      </c>
      <c r="AE1869" s="1">
        <v>50000000</v>
      </c>
      <c r="AF1869" s="17">
        <v>46140</v>
      </c>
      <c r="AG1869" s="17">
        <v>46871</v>
      </c>
      <c r="AH1869" s="1">
        <v>50000000</v>
      </c>
      <c r="AI1869" s="16">
        <f t="shared" si="116"/>
        <v>1.7452054794520548</v>
      </c>
      <c r="AJ1869" s="16">
        <f t="shared" si="118"/>
        <v>2.0027397260273974</v>
      </c>
      <c r="AK1869" s="19">
        <v>7.3300000000000004E-2</v>
      </c>
      <c r="AL1869" s="16">
        <f t="shared" si="117"/>
        <v>1.7452054794520548</v>
      </c>
      <c r="AM1869" s="16">
        <f t="shared" si="119"/>
        <v>2.0027397260273974</v>
      </c>
      <c r="AN1869" s="19">
        <v>7.3300000000000004E-2</v>
      </c>
      <c r="AO1869" t="s">
        <v>721</v>
      </c>
      <c r="AP1869" t="s">
        <v>722</v>
      </c>
      <c r="AQ1869" s="20">
        <v>46234</v>
      </c>
    </row>
    <row r="1870" spans="1:43" x14ac:dyDescent="0.3">
      <c r="A1870" t="s">
        <v>4145</v>
      </c>
      <c r="B1870" t="s">
        <v>4146</v>
      </c>
      <c r="C1870">
        <v>1</v>
      </c>
      <c r="D1870" t="s">
        <v>255</v>
      </c>
      <c r="E1870" t="s">
        <v>716</v>
      </c>
      <c r="F1870" t="s">
        <v>717</v>
      </c>
      <c r="G1870" t="s">
        <v>213</v>
      </c>
      <c r="H1870" t="s">
        <v>214</v>
      </c>
      <c r="I1870" t="s">
        <v>724</v>
      </c>
      <c r="J1870" t="s">
        <v>725</v>
      </c>
      <c r="K1870" t="s">
        <v>726</v>
      </c>
      <c r="L1870" t="s">
        <v>719</v>
      </c>
      <c r="M1870" t="s">
        <v>720</v>
      </c>
      <c r="N1870">
        <v>1</v>
      </c>
      <c r="O1870">
        <v>1</v>
      </c>
      <c r="P1870">
        <v>1</v>
      </c>
      <c r="Q1870">
        <v>1</v>
      </c>
      <c r="R1870">
        <v>1</v>
      </c>
      <c r="S1870">
        <v>1</v>
      </c>
      <c r="T1870">
        <v>0</v>
      </c>
      <c r="U1870">
        <v>0</v>
      </c>
      <c r="V1870">
        <v>0</v>
      </c>
      <c r="W1870" s="1">
        <v>50000000</v>
      </c>
      <c r="X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  <c r="AD1870" s="1">
        <v>0</v>
      </c>
      <c r="AE1870" s="1">
        <v>50000000</v>
      </c>
      <c r="AF1870" s="17">
        <v>46140</v>
      </c>
      <c r="AG1870" s="17">
        <v>46871</v>
      </c>
      <c r="AH1870" s="1">
        <v>50000000</v>
      </c>
      <c r="AI1870" s="16">
        <f t="shared" si="116"/>
        <v>1.7452054794520548</v>
      </c>
      <c r="AJ1870" s="16">
        <f t="shared" si="118"/>
        <v>2.0027397260273974</v>
      </c>
      <c r="AK1870" s="19">
        <v>7.3300000000000004E-2</v>
      </c>
      <c r="AL1870" s="16">
        <f t="shared" si="117"/>
        <v>1.7452054794520548</v>
      </c>
      <c r="AM1870" s="16">
        <f t="shared" si="119"/>
        <v>2.0027397260273974</v>
      </c>
      <c r="AN1870" s="19">
        <v>7.3300000000000004E-2</v>
      </c>
      <c r="AO1870" t="s">
        <v>721</v>
      </c>
      <c r="AP1870" t="s">
        <v>722</v>
      </c>
      <c r="AQ1870" s="20">
        <v>46234</v>
      </c>
    </row>
    <row r="1871" spans="1:43" x14ac:dyDescent="0.3">
      <c r="A1871" t="s">
        <v>4147</v>
      </c>
      <c r="B1871" t="s">
        <v>4148</v>
      </c>
      <c r="C1871">
        <v>1</v>
      </c>
      <c r="D1871" t="s">
        <v>255</v>
      </c>
      <c r="E1871" t="s">
        <v>716</v>
      </c>
      <c r="F1871" t="s">
        <v>717</v>
      </c>
      <c r="G1871" t="s">
        <v>213</v>
      </c>
      <c r="H1871" t="s">
        <v>214</v>
      </c>
      <c r="I1871" t="s">
        <v>724</v>
      </c>
      <c r="J1871" t="s">
        <v>725</v>
      </c>
      <c r="K1871" t="s">
        <v>726</v>
      </c>
      <c r="L1871" t="s">
        <v>719</v>
      </c>
      <c r="M1871" t="s">
        <v>720</v>
      </c>
      <c r="N1871">
        <v>1</v>
      </c>
      <c r="O1871">
        <v>1</v>
      </c>
      <c r="P1871">
        <v>1</v>
      </c>
      <c r="Q1871">
        <v>1</v>
      </c>
      <c r="R1871">
        <v>1</v>
      </c>
      <c r="S1871">
        <v>1</v>
      </c>
      <c r="T1871">
        <v>0</v>
      </c>
      <c r="U1871">
        <v>0</v>
      </c>
      <c r="V1871">
        <v>0</v>
      </c>
      <c r="W1871" s="1">
        <v>50000000</v>
      </c>
      <c r="X1871" s="1">
        <v>0</v>
      </c>
      <c r="Y1871" s="1">
        <v>0</v>
      </c>
      <c r="Z1871" s="1">
        <v>0</v>
      </c>
      <c r="AA1871" s="1">
        <v>0</v>
      </c>
      <c r="AB1871" s="1">
        <v>0</v>
      </c>
      <c r="AC1871" s="1">
        <v>0</v>
      </c>
      <c r="AD1871" s="1">
        <v>0</v>
      </c>
      <c r="AE1871" s="1">
        <v>50000000</v>
      </c>
      <c r="AF1871" s="17">
        <v>46140</v>
      </c>
      <c r="AG1871" s="17">
        <v>46871</v>
      </c>
      <c r="AH1871" s="1">
        <v>50000000</v>
      </c>
      <c r="AI1871" s="16">
        <f t="shared" si="116"/>
        <v>1.7452054794520548</v>
      </c>
      <c r="AJ1871" s="16">
        <f t="shared" si="118"/>
        <v>2.0027397260273974</v>
      </c>
      <c r="AK1871" s="19">
        <v>7.3300000000000004E-2</v>
      </c>
      <c r="AL1871" s="16">
        <f t="shared" si="117"/>
        <v>1.7452054794520548</v>
      </c>
      <c r="AM1871" s="16">
        <f t="shared" si="119"/>
        <v>2.0027397260273974</v>
      </c>
      <c r="AN1871" s="19">
        <v>7.3300000000000004E-2</v>
      </c>
      <c r="AO1871" t="s">
        <v>721</v>
      </c>
      <c r="AP1871" t="s">
        <v>722</v>
      </c>
      <c r="AQ1871" s="20">
        <v>46234</v>
      </c>
    </row>
    <row r="1872" spans="1:43" x14ac:dyDescent="0.3">
      <c r="A1872" t="s">
        <v>4149</v>
      </c>
      <c r="B1872" t="s">
        <v>4150</v>
      </c>
      <c r="C1872">
        <v>1</v>
      </c>
      <c r="D1872" t="s">
        <v>255</v>
      </c>
      <c r="E1872" t="s">
        <v>716</v>
      </c>
      <c r="F1872" t="s">
        <v>717</v>
      </c>
      <c r="G1872" t="s">
        <v>213</v>
      </c>
      <c r="H1872" t="s">
        <v>214</v>
      </c>
      <c r="I1872" t="s">
        <v>724</v>
      </c>
      <c r="J1872" t="s">
        <v>725</v>
      </c>
      <c r="K1872" t="s">
        <v>726</v>
      </c>
      <c r="L1872" t="s">
        <v>719</v>
      </c>
      <c r="M1872" t="s">
        <v>720</v>
      </c>
      <c r="N1872">
        <v>1</v>
      </c>
      <c r="O1872">
        <v>1</v>
      </c>
      <c r="P1872">
        <v>1</v>
      </c>
      <c r="Q1872">
        <v>1</v>
      </c>
      <c r="R1872">
        <v>1</v>
      </c>
      <c r="S1872">
        <v>1</v>
      </c>
      <c r="T1872">
        <v>0</v>
      </c>
      <c r="U1872">
        <v>0</v>
      </c>
      <c r="V1872">
        <v>0</v>
      </c>
      <c r="W1872" s="1">
        <v>50000000</v>
      </c>
      <c r="X1872" s="1">
        <v>0</v>
      </c>
      <c r="Y1872" s="1">
        <v>0</v>
      </c>
      <c r="Z1872" s="1">
        <v>0</v>
      </c>
      <c r="AA1872" s="1">
        <v>0</v>
      </c>
      <c r="AB1872" s="1">
        <v>0</v>
      </c>
      <c r="AC1872" s="1">
        <v>0</v>
      </c>
      <c r="AD1872" s="1">
        <v>0</v>
      </c>
      <c r="AE1872" s="1">
        <v>50000000</v>
      </c>
      <c r="AF1872" s="17">
        <v>46140</v>
      </c>
      <c r="AG1872" s="17">
        <v>46871</v>
      </c>
      <c r="AH1872" s="1">
        <v>50000000</v>
      </c>
      <c r="AI1872" s="16">
        <f t="shared" si="116"/>
        <v>1.7452054794520548</v>
      </c>
      <c r="AJ1872" s="16">
        <f t="shared" si="118"/>
        <v>2.0027397260273974</v>
      </c>
      <c r="AK1872" s="19">
        <v>7.3300000000000004E-2</v>
      </c>
      <c r="AL1872" s="16">
        <f t="shared" si="117"/>
        <v>1.7452054794520548</v>
      </c>
      <c r="AM1872" s="16">
        <f t="shared" si="119"/>
        <v>2.0027397260273974</v>
      </c>
      <c r="AN1872" s="19">
        <v>7.3300000000000004E-2</v>
      </c>
      <c r="AO1872" t="s">
        <v>721</v>
      </c>
      <c r="AP1872" t="s">
        <v>722</v>
      </c>
      <c r="AQ1872" s="20">
        <v>46234</v>
      </c>
    </row>
    <row r="1873" spans="1:43" x14ac:dyDescent="0.3">
      <c r="A1873" t="s">
        <v>4151</v>
      </c>
      <c r="B1873" t="s">
        <v>4152</v>
      </c>
      <c r="C1873">
        <v>1</v>
      </c>
      <c r="D1873" t="s">
        <v>255</v>
      </c>
      <c r="E1873" t="s">
        <v>716</v>
      </c>
      <c r="F1873" t="s">
        <v>717</v>
      </c>
      <c r="G1873" t="s">
        <v>213</v>
      </c>
      <c r="H1873" t="s">
        <v>214</v>
      </c>
      <c r="I1873" t="s">
        <v>724</v>
      </c>
      <c r="J1873" t="s">
        <v>725</v>
      </c>
      <c r="K1873" t="s">
        <v>726</v>
      </c>
      <c r="L1873" t="s">
        <v>719</v>
      </c>
      <c r="M1873" t="s">
        <v>720</v>
      </c>
      <c r="N1873">
        <v>1</v>
      </c>
      <c r="O1873">
        <v>1</v>
      </c>
      <c r="P1873">
        <v>1</v>
      </c>
      <c r="Q1873">
        <v>1</v>
      </c>
      <c r="R1873">
        <v>1</v>
      </c>
      <c r="S1873">
        <v>1</v>
      </c>
      <c r="T1873">
        <v>0</v>
      </c>
      <c r="U1873">
        <v>0</v>
      </c>
      <c r="V1873">
        <v>0</v>
      </c>
      <c r="W1873" s="1">
        <v>50000000</v>
      </c>
      <c r="X1873" s="1">
        <v>0</v>
      </c>
      <c r="Y1873" s="1">
        <v>0</v>
      </c>
      <c r="Z1873" s="1">
        <v>0</v>
      </c>
      <c r="AA1873" s="1">
        <v>0</v>
      </c>
      <c r="AB1873" s="1">
        <v>0</v>
      </c>
      <c r="AC1873" s="1">
        <v>0</v>
      </c>
      <c r="AD1873" s="1">
        <v>0</v>
      </c>
      <c r="AE1873" s="1">
        <v>50000000</v>
      </c>
      <c r="AF1873" s="17">
        <v>46140</v>
      </c>
      <c r="AG1873" s="17">
        <v>46871</v>
      </c>
      <c r="AH1873" s="1">
        <v>50000000</v>
      </c>
      <c r="AI1873" s="16">
        <f t="shared" si="116"/>
        <v>1.7452054794520548</v>
      </c>
      <c r="AJ1873" s="16">
        <f t="shared" si="118"/>
        <v>2.0027397260273974</v>
      </c>
      <c r="AK1873" s="19">
        <v>7.3300000000000004E-2</v>
      </c>
      <c r="AL1873" s="16">
        <f t="shared" si="117"/>
        <v>1.7452054794520548</v>
      </c>
      <c r="AM1873" s="16">
        <f t="shared" si="119"/>
        <v>2.0027397260273974</v>
      </c>
      <c r="AN1873" s="19">
        <v>7.3300000000000004E-2</v>
      </c>
      <c r="AO1873" t="s">
        <v>721</v>
      </c>
      <c r="AP1873" t="s">
        <v>722</v>
      </c>
      <c r="AQ1873" s="20">
        <v>46234</v>
      </c>
    </row>
    <row r="1874" spans="1:43" x14ac:dyDescent="0.3">
      <c r="A1874" t="s">
        <v>4153</v>
      </c>
      <c r="B1874" t="s">
        <v>4154</v>
      </c>
      <c r="C1874">
        <v>1</v>
      </c>
      <c r="D1874" t="s">
        <v>255</v>
      </c>
      <c r="E1874" t="s">
        <v>716</v>
      </c>
      <c r="F1874" t="s">
        <v>717</v>
      </c>
      <c r="G1874" t="s">
        <v>213</v>
      </c>
      <c r="H1874" t="s">
        <v>214</v>
      </c>
      <c r="I1874" t="s">
        <v>724</v>
      </c>
      <c r="J1874" t="s">
        <v>725</v>
      </c>
      <c r="K1874" t="s">
        <v>726</v>
      </c>
      <c r="L1874" t="s">
        <v>719</v>
      </c>
      <c r="M1874" t="s">
        <v>720</v>
      </c>
      <c r="N1874">
        <v>1</v>
      </c>
      <c r="O1874">
        <v>1</v>
      </c>
      <c r="P1874">
        <v>1</v>
      </c>
      <c r="Q1874">
        <v>1</v>
      </c>
      <c r="R1874">
        <v>1</v>
      </c>
      <c r="S1874">
        <v>1</v>
      </c>
      <c r="T1874">
        <v>0</v>
      </c>
      <c r="U1874">
        <v>0</v>
      </c>
      <c r="V1874">
        <v>0</v>
      </c>
      <c r="W1874" s="1">
        <v>50000000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  <c r="AE1874" s="1">
        <v>50000000</v>
      </c>
      <c r="AF1874" s="17">
        <v>46140</v>
      </c>
      <c r="AG1874" s="17">
        <v>46871</v>
      </c>
      <c r="AH1874" s="1">
        <v>50000000</v>
      </c>
      <c r="AI1874" s="16">
        <f t="shared" si="116"/>
        <v>1.7452054794520548</v>
      </c>
      <c r="AJ1874" s="16">
        <f t="shared" si="118"/>
        <v>2.0027397260273974</v>
      </c>
      <c r="AK1874" s="19">
        <v>7.3300000000000004E-2</v>
      </c>
      <c r="AL1874" s="16">
        <f t="shared" si="117"/>
        <v>1.7452054794520548</v>
      </c>
      <c r="AM1874" s="16">
        <f t="shared" si="119"/>
        <v>2.0027397260273974</v>
      </c>
      <c r="AN1874" s="19">
        <v>7.3300000000000004E-2</v>
      </c>
      <c r="AO1874" t="s">
        <v>721</v>
      </c>
      <c r="AP1874" t="s">
        <v>722</v>
      </c>
      <c r="AQ1874" s="20">
        <v>46234</v>
      </c>
    </row>
    <row r="1875" spans="1:43" x14ac:dyDescent="0.3">
      <c r="A1875" t="s">
        <v>4155</v>
      </c>
      <c r="B1875" t="s">
        <v>4156</v>
      </c>
      <c r="C1875">
        <v>1</v>
      </c>
      <c r="D1875" t="s">
        <v>255</v>
      </c>
      <c r="E1875" t="s">
        <v>716</v>
      </c>
      <c r="F1875" t="s">
        <v>717</v>
      </c>
      <c r="G1875" t="s">
        <v>213</v>
      </c>
      <c r="H1875" t="s">
        <v>214</v>
      </c>
      <c r="I1875" t="s">
        <v>724</v>
      </c>
      <c r="J1875" t="s">
        <v>725</v>
      </c>
      <c r="K1875" t="s">
        <v>726</v>
      </c>
      <c r="L1875" t="s">
        <v>719</v>
      </c>
      <c r="M1875" t="s">
        <v>720</v>
      </c>
      <c r="N1875">
        <v>1</v>
      </c>
      <c r="O1875">
        <v>1</v>
      </c>
      <c r="P1875">
        <v>1</v>
      </c>
      <c r="Q1875">
        <v>1</v>
      </c>
      <c r="R1875">
        <v>1</v>
      </c>
      <c r="S1875">
        <v>1</v>
      </c>
      <c r="T1875">
        <v>0</v>
      </c>
      <c r="U1875">
        <v>0</v>
      </c>
      <c r="V1875">
        <v>0</v>
      </c>
      <c r="W1875" s="1">
        <v>50000000</v>
      </c>
      <c r="X1875" s="1">
        <v>0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  <c r="AD1875" s="1">
        <v>0</v>
      </c>
      <c r="AE1875" s="1">
        <v>50000000</v>
      </c>
      <c r="AF1875" s="17">
        <v>46140</v>
      </c>
      <c r="AG1875" s="17">
        <v>46871</v>
      </c>
      <c r="AH1875" s="1">
        <v>50000000</v>
      </c>
      <c r="AI1875" s="16">
        <f t="shared" si="116"/>
        <v>1.7452054794520548</v>
      </c>
      <c r="AJ1875" s="16">
        <f t="shared" si="118"/>
        <v>2.0027397260273974</v>
      </c>
      <c r="AK1875" s="19">
        <v>7.3300000000000004E-2</v>
      </c>
      <c r="AL1875" s="16">
        <f t="shared" si="117"/>
        <v>1.7452054794520548</v>
      </c>
      <c r="AM1875" s="16">
        <f t="shared" si="119"/>
        <v>2.0027397260273974</v>
      </c>
      <c r="AN1875" s="19">
        <v>7.3300000000000004E-2</v>
      </c>
      <c r="AO1875" t="s">
        <v>721</v>
      </c>
      <c r="AP1875" t="s">
        <v>722</v>
      </c>
      <c r="AQ1875" s="20">
        <v>46234</v>
      </c>
    </row>
    <row r="1876" spans="1:43" x14ac:dyDescent="0.3">
      <c r="A1876" t="s">
        <v>4157</v>
      </c>
      <c r="B1876" t="s">
        <v>4158</v>
      </c>
      <c r="C1876">
        <v>1</v>
      </c>
      <c r="D1876" t="s">
        <v>255</v>
      </c>
      <c r="E1876" t="s">
        <v>716</v>
      </c>
      <c r="F1876" t="s">
        <v>717</v>
      </c>
      <c r="G1876" t="s">
        <v>213</v>
      </c>
      <c r="H1876" t="s">
        <v>214</v>
      </c>
      <c r="I1876" t="s">
        <v>724</v>
      </c>
      <c r="J1876" t="s">
        <v>725</v>
      </c>
      <c r="K1876" t="s">
        <v>726</v>
      </c>
      <c r="L1876" t="s">
        <v>719</v>
      </c>
      <c r="M1876" t="s">
        <v>720</v>
      </c>
      <c r="N1876">
        <v>1</v>
      </c>
      <c r="O1876">
        <v>1</v>
      </c>
      <c r="P1876">
        <v>1</v>
      </c>
      <c r="Q1876">
        <v>1</v>
      </c>
      <c r="R1876">
        <v>1</v>
      </c>
      <c r="S1876">
        <v>1</v>
      </c>
      <c r="T1876">
        <v>0</v>
      </c>
      <c r="U1876">
        <v>0</v>
      </c>
      <c r="V1876">
        <v>0</v>
      </c>
      <c r="W1876" s="1">
        <v>10000000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  <c r="AD1876" s="1">
        <v>0</v>
      </c>
      <c r="AE1876" s="1">
        <v>10000000</v>
      </c>
      <c r="AF1876" s="17">
        <v>46080</v>
      </c>
      <c r="AG1876" s="17">
        <v>47176</v>
      </c>
      <c r="AH1876" s="1">
        <v>10000000</v>
      </c>
      <c r="AI1876" s="16">
        <f t="shared" si="116"/>
        <v>2.580821917808219</v>
      </c>
      <c r="AJ1876" s="16">
        <f t="shared" si="118"/>
        <v>3.0027397260273974</v>
      </c>
      <c r="AK1876" s="19">
        <v>8.1199999999999994E-2</v>
      </c>
      <c r="AL1876" s="16">
        <f t="shared" si="117"/>
        <v>2.580821917808219</v>
      </c>
      <c r="AM1876" s="16">
        <f t="shared" si="119"/>
        <v>3.0027397260273974</v>
      </c>
      <c r="AN1876" s="19">
        <v>8.1199999999999994E-2</v>
      </c>
      <c r="AO1876" t="s">
        <v>721</v>
      </c>
      <c r="AP1876" t="s">
        <v>722</v>
      </c>
      <c r="AQ1876" s="20">
        <v>46234</v>
      </c>
    </row>
    <row r="1877" spans="1:43" x14ac:dyDescent="0.3">
      <c r="A1877" t="s">
        <v>4159</v>
      </c>
      <c r="B1877" t="s">
        <v>4160</v>
      </c>
      <c r="C1877">
        <v>1</v>
      </c>
      <c r="D1877" t="s">
        <v>255</v>
      </c>
      <c r="E1877" t="s">
        <v>716</v>
      </c>
      <c r="F1877" t="s">
        <v>717</v>
      </c>
      <c r="G1877" t="s">
        <v>203</v>
      </c>
      <c r="H1877" t="s">
        <v>218</v>
      </c>
      <c r="I1877" t="s">
        <v>210</v>
      </c>
      <c r="J1877" t="s">
        <v>718</v>
      </c>
      <c r="K1877" t="s">
        <v>755</v>
      </c>
      <c r="L1877" t="s">
        <v>719</v>
      </c>
      <c r="M1877" t="s">
        <v>720</v>
      </c>
      <c r="N1877">
        <v>1</v>
      </c>
      <c r="O1877">
        <v>1</v>
      </c>
      <c r="P1877">
        <v>1</v>
      </c>
      <c r="Q1877">
        <v>0</v>
      </c>
      <c r="R1877">
        <v>0</v>
      </c>
      <c r="S1877">
        <v>1</v>
      </c>
      <c r="T1877">
        <v>1</v>
      </c>
      <c r="U1877">
        <v>1</v>
      </c>
      <c r="V1877">
        <v>0</v>
      </c>
      <c r="W1877" s="1">
        <v>100000000</v>
      </c>
      <c r="X1877" s="1">
        <v>0</v>
      </c>
      <c r="Y1877" s="1">
        <v>0</v>
      </c>
      <c r="Z1877" s="1">
        <v>0</v>
      </c>
      <c r="AA1877" s="1">
        <v>0</v>
      </c>
      <c r="AB1877" s="1">
        <v>0</v>
      </c>
      <c r="AC1877" s="1">
        <v>0</v>
      </c>
      <c r="AD1877" s="1">
        <v>0</v>
      </c>
      <c r="AE1877" s="1">
        <v>100000000</v>
      </c>
      <c r="AF1877" s="17">
        <v>46122</v>
      </c>
      <c r="AG1877" s="17">
        <v>47948</v>
      </c>
      <c r="AH1877" s="1">
        <v>100000000</v>
      </c>
      <c r="AI1877" s="16">
        <f t="shared" si="116"/>
        <v>4.6958904109589037</v>
      </c>
      <c r="AJ1877" s="16">
        <f t="shared" si="118"/>
        <v>5.0027397260273974</v>
      </c>
      <c r="AK1877" s="19">
        <v>8.2900000000000001E-2</v>
      </c>
      <c r="AL1877" s="16">
        <f t="shared" si="117"/>
        <v>4.6958904109589037</v>
      </c>
      <c r="AM1877" s="16">
        <f t="shared" si="119"/>
        <v>5.0027397260273974</v>
      </c>
      <c r="AN1877" s="19">
        <v>8.2900000000000001E-2</v>
      </c>
      <c r="AO1877" t="s">
        <v>721</v>
      </c>
      <c r="AP1877" t="s">
        <v>722</v>
      </c>
      <c r="AQ1877" s="20">
        <v>46234</v>
      </c>
    </row>
    <row r="1878" spans="1:43" x14ac:dyDescent="0.3">
      <c r="A1878" t="s">
        <v>4161</v>
      </c>
      <c r="B1878" t="s">
        <v>4162</v>
      </c>
      <c r="C1878">
        <v>1</v>
      </c>
      <c r="D1878" t="s">
        <v>255</v>
      </c>
      <c r="E1878" t="s">
        <v>716</v>
      </c>
      <c r="F1878" t="s">
        <v>717</v>
      </c>
      <c r="G1878" t="s">
        <v>221</v>
      </c>
      <c r="H1878" t="s">
        <v>218</v>
      </c>
      <c r="I1878" t="s">
        <v>210</v>
      </c>
      <c r="J1878" t="s">
        <v>718</v>
      </c>
      <c r="K1878" t="s">
        <v>221</v>
      </c>
      <c r="L1878" t="s">
        <v>719</v>
      </c>
      <c r="M1878" t="s">
        <v>720</v>
      </c>
      <c r="N1878">
        <v>1</v>
      </c>
      <c r="O1878">
        <v>1</v>
      </c>
      <c r="P1878">
        <v>1</v>
      </c>
      <c r="Q1878">
        <v>0</v>
      </c>
      <c r="R1878">
        <v>0</v>
      </c>
      <c r="S1878">
        <v>1</v>
      </c>
      <c r="T1878">
        <v>1</v>
      </c>
      <c r="U1878">
        <v>1</v>
      </c>
      <c r="V1878">
        <v>0</v>
      </c>
      <c r="W1878" s="1">
        <v>458470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458470</v>
      </c>
      <c r="AF1878" s="17">
        <v>46080</v>
      </c>
      <c r="AG1878" s="17">
        <v>47176</v>
      </c>
      <c r="AH1878" s="1">
        <v>458470</v>
      </c>
      <c r="AI1878" s="16">
        <f t="shared" si="116"/>
        <v>2.580821917808219</v>
      </c>
      <c r="AJ1878" s="16">
        <f t="shared" si="118"/>
        <v>3.0027397260273974</v>
      </c>
      <c r="AK1878" s="19">
        <v>8.1199999999999994E-2</v>
      </c>
      <c r="AL1878" s="16">
        <f t="shared" si="117"/>
        <v>2.580821917808219</v>
      </c>
      <c r="AM1878" s="16">
        <f t="shared" si="119"/>
        <v>3.0027397260273974</v>
      </c>
      <c r="AN1878" s="19">
        <v>8.1199999999999994E-2</v>
      </c>
      <c r="AO1878" t="s">
        <v>721</v>
      </c>
      <c r="AP1878" t="s">
        <v>722</v>
      </c>
      <c r="AQ1878" s="20">
        <v>46234</v>
      </c>
    </row>
    <row r="1879" spans="1:43" x14ac:dyDescent="0.3">
      <c r="A1879" t="s">
        <v>4163</v>
      </c>
      <c r="B1879" t="s">
        <v>4164</v>
      </c>
      <c r="C1879">
        <v>1</v>
      </c>
      <c r="D1879" t="s">
        <v>255</v>
      </c>
      <c r="E1879" t="s">
        <v>716</v>
      </c>
      <c r="F1879" t="s">
        <v>717</v>
      </c>
      <c r="G1879" t="s">
        <v>213</v>
      </c>
      <c r="H1879" t="s">
        <v>214</v>
      </c>
      <c r="I1879" t="s">
        <v>724</v>
      </c>
      <c r="J1879" t="s">
        <v>725</v>
      </c>
      <c r="K1879" t="s">
        <v>726</v>
      </c>
      <c r="L1879" t="s">
        <v>719</v>
      </c>
      <c r="M1879" t="s">
        <v>720</v>
      </c>
      <c r="N1879">
        <v>1</v>
      </c>
      <c r="O1879">
        <v>1</v>
      </c>
      <c r="P1879">
        <v>1</v>
      </c>
      <c r="Q1879">
        <v>1</v>
      </c>
      <c r="R1879">
        <v>1</v>
      </c>
      <c r="S1879">
        <v>1</v>
      </c>
      <c r="T1879">
        <v>0</v>
      </c>
      <c r="U1879">
        <v>0</v>
      </c>
      <c r="V1879">
        <v>0</v>
      </c>
      <c r="W1879" s="1">
        <v>394380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  <c r="AD1879" s="1">
        <v>0</v>
      </c>
      <c r="AE1879" s="1">
        <v>394380</v>
      </c>
      <c r="AF1879" s="17">
        <v>46080</v>
      </c>
      <c r="AG1879" s="17">
        <v>47176</v>
      </c>
      <c r="AH1879" s="1">
        <v>394380</v>
      </c>
      <c r="AI1879" s="16">
        <f t="shared" si="116"/>
        <v>2.580821917808219</v>
      </c>
      <c r="AJ1879" s="16">
        <f t="shared" si="118"/>
        <v>3.0027397260273974</v>
      </c>
      <c r="AK1879" s="19">
        <v>8.1199999999999994E-2</v>
      </c>
      <c r="AL1879" s="16">
        <f t="shared" si="117"/>
        <v>2.580821917808219</v>
      </c>
      <c r="AM1879" s="16">
        <f t="shared" si="119"/>
        <v>3.0027397260273974</v>
      </c>
      <c r="AN1879" s="19">
        <v>8.1199999999999994E-2</v>
      </c>
      <c r="AO1879" t="s">
        <v>721</v>
      </c>
      <c r="AP1879" t="s">
        <v>722</v>
      </c>
      <c r="AQ1879" s="20">
        <v>46234</v>
      </c>
    </row>
    <row r="1880" spans="1:43" x14ac:dyDescent="0.3">
      <c r="A1880" t="s">
        <v>4165</v>
      </c>
      <c r="B1880" t="s">
        <v>4166</v>
      </c>
      <c r="C1880">
        <v>1</v>
      </c>
      <c r="D1880" t="s">
        <v>255</v>
      </c>
      <c r="E1880" t="s">
        <v>716</v>
      </c>
      <c r="F1880" t="s">
        <v>717</v>
      </c>
      <c r="G1880" t="s">
        <v>213</v>
      </c>
      <c r="H1880" t="s">
        <v>214</v>
      </c>
      <c r="I1880" t="s">
        <v>724</v>
      </c>
      <c r="J1880" t="s">
        <v>725</v>
      </c>
      <c r="K1880" t="s">
        <v>726</v>
      </c>
      <c r="L1880" t="s">
        <v>719</v>
      </c>
      <c r="M1880" t="s">
        <v>720</v>
      </c>
      <c r="N1880">
        <v>1</v>
      </c>
      <c r="O1880">
        <v>1</v>
      </c>
      <c r="P1880">
        <v>1</v>
      </c>
      <c r="Q1880">
        <v>1</v>
      </c>
      <c r="R1880">
        <v>1</v>
      </c>
      <c r="S1880">
        <v>1</v>
      </c>
      <c r="T1880">
        <v>0</v>
      </c>
      <c r="U1880">
        <v>0</v>
      </c>
      <c r="V1880">
        <v>0</v>
      </c>
      <c r="W1880" s="1">
        <v>985950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985950</v>
      </c>
      <c r="AF1880" s="17">
        <v>46080</v>
      </c>
      <c r="AG1880" s="17">
        <v>47176</v>
      </c>
      <c r="AH1880" s="1">
        <v>985950</v>
      </c>
      <c r="AI1880" s="16">
        <f t="shared" si="116"/>
        <v>2.580821917808219</v>
      </c>
      <c r="AJ1880" s="16">
        <f t="shared" si="118"/>
        <v>3.0027397260273974</v>
      </c>
      <c r="AK1880" s="19">
        <v>8.1199999999999994E-2</v>
      </c>
      <c r="AL1880" s="16">
        <f t="shared" si="117"/>
        <v>2.580821917808219</v>
      </c>
      <c r="AM1880" s="16">
        <f t="shared" si="119"/>
        <v>3.0027397260273974</v>
      </c>
      <c r="AN1880" s="19">
        <v>8.1199999999999994E-2</v>
      </c>
      <c r="AO1880" t="s">
        <v>721</v>
      </c>
      <c r="AP1880" t="s">
        <v>722</v>
      </c>
      <c r="AQ1880" s="20">
        <v>46234</v>
      </c>
    </row>
    <row r="1881" spans="1:43" x14ac:dyDescent="0.3">
      <c r="A1881" t="s">
        <v>4167</v>
      </c>
      <c r="B1881" t="s">
        <v>4168</v>
      </c>
      <c r="C1881">
        <v>1</v>
      </c>
      <c r="D1881" t="s">
        <v>255</v>
      </c>
      <c r="E1881" t="s">
        <v>716</v>
      </c>
      <c r="F1881" t="s">
        <v>717</v>
      </c>
      <c r="G1881" t="s">
        <v>213</v>
      </c>
      <c r="H1881" t="s">
        <v>214</v>
      </c>
      <c r="I1881" t="s">
        <v>724</v>
      </c>
      <c r="J1881" t="s">
        <v>725</v>
      </c>
      <c r="K1881" t="s">
        <v>726</v>
      </c>
      <c r="L1881" t="s">
        <v>719</v>
      </c>
      <c r="M1881" t="s">
        <v>720</v>
      </c>
      <c r="N1881">
        <v>1</v>
      </c>
      <c r="O1881">
        <v>1</v>
      </c>
      <c r="P1881">
        <v>1</v>
      </c>
      <c r="Q1881">
        <v>1</v>
      </c>
      <c r="R1881">
        <v>1</v>
      </c>
      <c r="S1881">
        <v>1</v>
      </c>
      <c r="T1881">
        <v>0</v>
      </c>
      <c r="U1881">
        <v>0</v>
      </c>
      <c r="V1881">
        <v>0</v>
      </c>
      <c r="W1881" s="1">
        <v>30000</v>
      </c>
      <c r="X1881" s="1">
        <v>0</v>
      </c>
      <c r="Y1881" s="1">
        <v>0</v>
      </c>
      <c r="Z1881" s="1">
        <v>0</v>
      </c>
      <c r="AA1881" s="1">
        <v>0</v>
      </c>
      <c r="AB1881" s="1">
        <v>0</v>
      </c>
      <c r="AC1881" s="1">
        <v>0</v>
      </c>
      <c r="AD1881" s="1">
        <v>0</v>
      </c>
      <c r="AE1881" s="1">
        <v>30000</v>
      </c>
      <c r="AF1881" s="17">
        <v>46080</v>
      </c>
      <c r="AG1881" s="17">
        <v>47176</v>
      </c>
      <c r="AH1881" s="1">
        <v>30000</v>
      </c>
      <c r="AI1881" s="16">
        <f t="shared" si="116"/>
        <v>2.580821917808219</v>
      </c>
      <c r="AJ1881" s="16">
        <f t="shared" si="118"/>
        <v>3.0027397260273974</v>
      </c>
      <c r="AK1881" s="19">
        <v>8.1199999999999994E-2</v>
      </c>
      <c r="AL1881" s="16">
        <f t="shared" si="117"/>
        <v>2.580821917808219</v>
      </c>
      <c r="AM1881" s="16">
        <f t="shared" si="119"/>
        <v>3.0027397260273974</v>
      </c>
      <c r="AN1881" s="19">
        <v>8.1199999999999994E-2</v>
      </c>
      <c r="AO1881" t="s">
        <v>721</v>
      </c>
      <c r="AP1881" t="s">
        <v>722</v>
      </c>
      <c r="AQ1881" s="20">
        <v>46234</v>
      </c>
    </row>
    <row r="1882" spans="1:43" x14ac:dyDescent="0.3">
      <c r="A1882" t="s">
        <v>4169</v>
      </c>
      <c r="B1882" t="s">
        <v>4170</v>
      </c>
      <c r="C1882">
        <v>1</v>
      </c>
      <c r="D1882" t="s">
        <v>255</v>
      </c>
      <c r="E1882" t="s">
        <v>716</v>
      </c>
      <c r="F1882" t="s">
        <v>717</v>
      </c>
      <c r="G1882" t="s">
        <v>213</v>
      </c>
      <c r="H1882" t="s">
        <v>214</v>
      </c>
      <c r="I1882" t="s">
        <v>724</v>
      </c>
      <c r="J1882" t="s">
        <v>725</v>
      </c>
      <c r="K1882" t="s">
        <v>726</v>
      </c>
      <c r="L1882" t="s">
        <v>719</v>
      </c>
      <c r="M1882" t="s">
        <v>720</v>
      </c>
      <c r="N1882">
        <v>1</v>
      </c>
      <c r="O1882">
        <v>1</v>
      </c>
      <c r="P1882">
        <v>1</v>
      </c>
      <c r="Q1882">
        <v>1</v>
      </c>
      <c r="R1882">
        <v>1</v>
      </c>
      <c r="S1882">
        <v>1</v>
      </c>
      <c r="T1882">
        <v>0</v>
      </c>
      <c r="U1882">
        <v>0</v>
      </c>
      <c r="V1882">
        <v>0</v>
      </c>
      <c r="W1882" s="1">
        <v>25000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  <c r="AD1882" s="1">
        <v>0</v>
      </c>
      <c r="AE1882" s="1">
        <v>25000</v>
      </c>
      <c r="AF1882" s="17">
        <v>46080</v>
      </c>
      <c r="AG1882" s="17">
        <v>47176</v>
      </c>
      <c r="AH1882" s="1">
        <v>25000</v>
      </c>
      <c r="AI1882" s="16">
        <f t="shared" si="116"/>
        <v>2.580821917808219</v>
      </c>
      <c r="AJ1882" s="16">
        <f t="shared" si="118"/>
        <v>3.0027397260273974</v>
      </c>
      <c r="AK1882" s="19">
        <v>8.1199999999999994E-2</v>
      </c>
      <c r="AL1882" s="16">
        <f t="shared" si="117"/>
        <v>2.580821917808219</v>
      </c>
      <c r="AM1882" s="16">
        <f t="shared" si="119"/>
        <v>3.0027397260273974</v>
      </c>
      <c r="AN1882" s="19">
        <v>8.1199999999999994E-2</v>
      </c>
      <c r="AO1882" t="s">
        <v>721</v>
      </c>
      <c r="AP1882" t="s">
        <v>722</v>
      </c>
      <c r="AQ1882" s="20">
        <v>46234</v>
      </c>
    </row>
    <row r="1883" spans="1:43" x14ac:dyDescent="0.3">
      <c r="A1883" t="s">
        <v>4171</v>
      </c>
      <c r="B1883" t="s">
        <v>4172</v>
      </c>
      <c r="C1883">
        <v>1</v>
      </c>
      <c r="D1883" t="s">
        <v>255</v>
      </c>
      <c r="E1883" t="s">
        <v>716</v>
      </c>
      <c r="F1883" t="s">
        <v>717</v>
      </c>
      <c r="G1883" t="s">
        <v>213</v>
      </c>
      <c r="H1883" t="s">
        <v>214</v>
      </c>
      <c r="I1883" t="s">
        <v>724</v>
      </c>
      <c r="J1883" t="s">
        <v>725</v>
      </c>
      <c r="K1883" t="s">
        <v>726</v>
      </c>
      <c r="L1883" t="s">
        <v>719</v>
      </c>
      <c r="M1883" t="s">
        <v>720</v>
      </c>
      <c r="N1883">
        <v>1</v>
      </c>
      <c r="O1883">
        <v>1</v>
      </c>
      <c r="P1883">
        <v>1</v>
      </c>
      <c r="Q1883">
        <v>1</v>
      </c>
      <c r="R1883">
        <v>1</v>
      </c>
      <c r="S1883">
        <v>1</v>
      </c>
      <c r="T1883">
        <v>0</v>
      </c>
      <c r="U1883">
        <v>0</v>
      </c>
      <c r="V1883">
        <v>0</v>
      </c>
      <c r="W1883" s="1">
        <v>394380</v>
      </c>
      <c r="X1883" s="1">
        <v>0</v>
      </c>
      <c r="Y1883" s="1">
        <v>0</v>
      </c>
      <c r="Z1883" s="1">
        <v>0</v>
      </c>
      <c r="AA1883" s="1">
        <v>0</v>
      </c>
      <c r="AB1883" s="1">
        <v>0</v>
      </c>
      <c r="AC1883" s="1">
        <v>0</v>
      </c>
      <c r="AD1883" s="1">
        <v>0</v>
      </c>
      <c r="AE1883" s="1">
        <v>394380</v>
      </c>
      <c r="AF1883" s="17">
        <v>46080</v>
      </c>
      <c r="AG1883" s="17">
        <v>47176</v>
      </c>
      <c r="AH1883" s="1">
        <v>394380</v>
      </c>
      <c r="AI1883" s="16">
        <f t="shared" si="116"/>
        <v>2.580821917808219</v>
      </c>
      <c r="AJ1883" s="16">
        <f t="shared" si="118"/>
        <v>3.0027397260273974</v>
      </c>
      <c r="AK1883" s="19">
        <v>8.1199999999999994E-2</v>
      </c>
      <c r="AL1883" s="16">
        <f t="shared" si="117"/>
        <v>2.580821917808219</v>
      </c>
      <c r="AM1883" s="16">
        <f t="shared" si="119"/>
        <v>3.0027397260273974</v>
      </c>
      <c r="AN1883" s="19">
        <v>8.1199999999999994E-2</v>
      </c>
      <c r="AO1883" t="s">
        <v>721</v>
      </c>
      <c r="AP1883" t="s">
        <v>722</v>
      </c>
      <c r="AQ1883" s="20">
        <v>46234</v>
      </c>
    </row>
    <row r="1884" spans="1:43" x14ac:dyDescent="0.3">
      <c r="A1884" t="s">
        <v>4173</v>
      </c>
      <c r="B1884" t="s">
        <v>4174</v>
      </c>
      <c r="C1884">
        <v>1</v>
      </c>
      <c r="D1884" t="s">
        <v>255</v>
      </c>
      <c r="E1884" t="s">
        <v>716</v>
      </c>
      <c r="F1884" t="s">
        <v>717</v>
      </c>
      <c r="G1884" t="s">
        <v>213</v>
      </c>
      <c r="H1884" t="s">
        <v>214</v>
      </c>
      <c r="I1884" t="s">
        <v>724</v>
      </c>
      <c r="J1884" t="s">
        <v>725</v>
      </c>
      <c r="K1884" t="s">
        <v>726</v>
      </c>
      <c r="L1884" t="s">
        <v>719</v>
      </c>
      <c r="M1884" t="s">
        <v>720</v>
      </c>
      <c r="N1884">
        <v>1</v>
      </c>
      <c r="O1884">
        <v>1</v>
      </c>
      <c r="P1884">
        <v>1</v>
      </c>
      <c r="Q1884">
        <v>1</v>
      </c>
      <c r="R1884">
        <v>1</v>
      </c>
      <c r="S1884">
        <v>1</v>
      </c>
      <c r="T1884">
        <v>0</v>
      </c>
      <c r="U1884">
        <v>0</v>
      </c>
      <c r="V1884">
        <v>0</v>
      </c>
      <c r="W1884" s="1">
        <v>591570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  <c r="AD1884" s="1">
        <v>0</v>
      </c>
      <c r="AE1884" s="1">
        <v>591570</v>
      </c>
      <c r="AF1884" s="17">
        <v>46080</v>
      </c>
      <c r="AG1884" s="17">
        <v>47176</v>
      </c>
      <c r="AH1884" s="1">
        <v>591570</v>
      </c>
      <c r="AI1884" s="16">
        <f t="shared" si="116"/>
        <v>2.580821917808219</v>
      </c>
      <c r="AJ1884" s="16">
        <f t="shared" si="118"/>
        <v>3.0027397260273974</v>
      </c>
      <c r="AK1884" s="19">
        <v>8.1199999999999994E-2</v>
      </c>
      <c r="AL1884" s="16">
        <f t="shared" si="117"/>
        <v>2.580821917808219</v>
      </c>
      <c r="AM1884" s="16">
        <f t="shared" si="119"/>
        <v>3.0027397260273974</v>
      </c>
      <c r="AN1884" s="19">
        <v>8.1199999999999994E-2</v>
      </c>
      <c r="AO1884" t="s">
        <v>721</v>
      </c>
      <c r="AP1884" t="s">
        <v>722</v>
      </c>
      <c r="AQ1884" s="20">
        <v>46234</v>
      </c>
    </row>
    <row r="1885" spans="1:43" x14ac:dyDescent="0.3">
      <c r="A1885" t="s">
        <v>4175</v>
      </c>
      <c r="B1885" t="s">
        <v>4176</v>
      </c>
      <c r="C1885">
        <v>1</v>
      </c>
      <c r="D1885" t="s">
        <v>255</v>
      </c>
      <c r="E1885" t="s">
        <v>716</v>
      </c>
      <c r="F1885" t="s">
        <v>717</v>
      </c>
      <c r="G1885" t="s">
        <v>213</v>
      </c>
      <c r="H1885" t="s">
        <v>214</v>
      </c>
      <c r="I1885" t="s">
        <v>724</v>
      </c>
      <c r="J1885" t="s">
        <v>725</v>
      </c>
      <c r="K1885" t="s">
        <v>726</v>
      </c>
      <c r="L1885" t="s">
        <v>719</v>
      </c>
      <c r="M1885" t="s">
        <v>720</v>
      </c>
      <c r="N1885">
        <v>1</v>
      </c>
      <c r="O1885">
        <v>1</v>
      </c>
      <c r="P1885">
        <v>1</v>
      </c>
      <c r="Q1885">
        <v>1</v>
      </c>
      <c r="R1885">
        <v>1</v>
      </c>
      <c r="S1885">
        <v>1</v>
      </c>
      <c r="T1885">
        <v>0</v>
      </c>
      <c r="U1885">
        <v>0</v>
      </c>
      <c r="V1885">
        <v>0</v>
      </c>
      <c r="W1885" s="1">
        <v>6000000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0</v>
      </c>
      <c r="AE1885" s="1">
        <v>6000000</v>
      </c>
      <c r="AF1885" s="17">
        <v>46080</v>
      </c>
      <c r="AG1885" s="17">
        <v>47176</v>
      </c>
      <c r="AH1885" s="1">
        <v>6000000</v>
      </c>
      <c r="AI1885" s="16">
        <f t="shared" si="116"/>
        <v>2.580821917808219</v>
      </c>
      <c r="AJ1885" s="16">
        <f t="shared" si="118"/>
        <v>3.0027397260273974</v>
      </c>
      <c r="AK1885" s="19">
        <v>8.1199999999999994E-2</v>
      </c>
      <c r="AL1885" s="16">
        <f t="shared" si="117"/>
        <v>2.580821917808219</v>
      </c>
      <c r="AM1885" s="16">
        <f t="shared" si="119"/>
        <v>3.0027397260273974</v>
      </c>
      <c r="AN1885" s="19">
        <v>8.1199999999999994E-2</v>
      </c>
      <c r="AO1885" t="s">
        <v>721</v>
      </c>
      <c r="AP1885" t="s">
        <v>722</v>
      </c>
      <c r="AQ1885" s="20">
        <v>46234</v>
      </c>
    </row>
    <row r="1886" spans="1:43" x14ac:dyDescent="0.3">
      <c r="A1886" t="s">
        <v>4177</v>
      </c>
      <c r="B1886" t="s">
        <v>4178</v>
      </c>
      <c r="C1886">
        <v>1</v>
      </c>
      <c r="D1886" t="s">
        <v>255</v>
      </c>
      <c r="E1886" t="s">
        <v>716</v>
      </c>
      <c r="F1886" t="s">
        <v>717</v>
      </c>
      <c r="G1886" t="s">
        <v>213</v>
      </c>
      <c r="H1886" t="s">
        <v>214</v>
      </c>
      <c r="I1886" t="s">
        <v>724</v>
      </c>
      <c r="J1886" t="s">
        <v>725</v>
      </c>
      <c r="K1886" t="s">
        <v>726</v>
      </c>
      <c r="L1886" t="s">
        <v>719</v>
      </c>
      <c r="M1886" t="s">
        <v>720</v>
      </c>
      <c r="N1886">
        <v>1</v>
      </c>
      <c r="O1886">
        <v>1</v>
      </c>
      <c r="P1886">
        <v>1</v>
      </c>
      <c r="Q1886">
        <v>1</v>
      </c>
      <c r="R1886">
        <v>1</v>
      </c>
      <c r="S1886">
        <v>1</v>
      </c>
      <c r="T1886">
        <v>0</v>
      </c>
      <c r="U1886">
        <v>0</v>
      </c>
      <c r="V1886">
        <v>0</v>
      </c>
      <c r="W1886" s="1">
        <v>20000000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0</v>
      </c>
      <c r="AE1886" s="1">
        <v>20000000</v>
      </c>
      <c r="AF1886" s="17">
        <v>46104</v>
      </c>
      <c r="AG1886" s="17">
        <v>46835</v>
      </c>
      <c r="AH1886" s="1">
        <v>20000000</v>
      </c>
      <c r="AI1886" s="16">
        <f t="shared" si="116"/>
        <v>1.6465753424657534</v>
      </c>
      <c r="AJ1886" s="16">
        <f t="shared" si="118"/>
        <v>2.0027397260273974</v>
      </c>
      <c r="AK1886" s="19">
        <v>7.3300000000000004E-2</v>
      </c>
      <c r="AL1886" s="16">
        <f t="shared" si="117"/>
        <v>1.6465753424657534</v>
      </c>
      <c r="AM1886" s="16">
        <f t="shared" si="119"/>
        <v>2.0027397260273974</v>
      </c>
      <c r="AN1886" s="19">
        <v>7.3300000000000004E-2</v>
      </c>
      <c r="AO1886" t="s">
        <v>721</v>
      </c>
      <c r="AP1886" t="s">
        <v>722</v>
      </c>
      <c r="AQ1886" s="20">
        <v>46234</v>
      </c>
    </row>
    <row r="1887" spans="1:43" x14ac:dyDescent="0.3">
      <c r="A1887" t="s">
        <v>4179</v>
      </c>
      <c r="B1887" t="s">
        <v>4180</v>
      </c>
      <c r="C1887">
        <v>1</v>
      </c>
      <c r="D1887" t="s">
        <v>255</v>
      </c>
      <c r="E1887" t="s">
        <v>716</v>
      </c>
      <c r="F1887" t="s">
        <v>717</v>
      </c>
      <c r="G1887" t="s">
        <v>213</v>
      </c>
      <c r="H1887" t="s">
        <v>214</v>
      </c>
      <c r="I1887" t="s">
        <v>724</v>
      </c>
      <c r="J1887" t="s">
        <v>725</v>
      </c>
      <c r="K1887" t="s">
        <v>726</v>
      </c>
      <c r="L1887" t="s">
        <v>719</v>
      </c>
      <c r="M1887" t="s">
        <v>720</v>
      </c>
      <c r="N1887">
        <v>1</v>
      </c>
      <c r="O1887">
        <v>1</v>
      </c>
      <c r="P1887">
        <v>1</v>
      </c>
      <c r="Q1887">
        <v>1</v>
      </c>
      <c r="R1887">
        <v>1</v>
      </c>
      <c r="S1887">
        <v>1</v>
      </c>
      <c r="T1887">
        <v>0</v>
      </c>
      <c r="U1887">
        <v>0</v>
      </c>
      <c r="V1887">
        <v>0</v>
      </c>
      <c r="W1887" s="1">
        <v>6000000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6000000</v>
      </c>
      <c r="AF1887" s="17">
        <v>46146</v>
      </c>
      <c r="AG1887" s="17">
        <v>46511</v>
      </c>
      <c r="AH1887" s="1">
        <v>6000000</v>
      </c>
      <c r="AI1887" s="16">
        <f t="shared" si="116"/>
        <v>0.75890410958904109</v>
      </c>
      <c r="AJ1887" s="16">
        <f t="shared" si="118"/>
        <v>1</v>
      </c>
      <c r="AK1887" s="19">
        <v>4.4900000000000002E-2</v>
      </c>
      <c r="AL1887" s="16">
        <f t="shared" si="117"/>
        <v>0.75890410958904109</v>
      </c>
      <c r="AM1887" s="16">
        <f t="shared" si="119"/>
        <v>1</v>
      </c>
      <c r="AN1887" s="19">
        <v>4.4900000000000002E-2</v>
      </c>
      <c r="AO1887" t="s">
        <v>721</v>
      </c>
      <c r="AP1887" t="s">
        <v>722</v>
      </c>
      <c r="AQ1887" s="20">
        <v>46234</v>
      </c>
    </row>
    <row r="1888" spans="1:43" x14ac:dyDescent="0.3">
      <c r="A1888" t="s">
        <v>4181</v>
      </c>
      <c r="B1888" t="s">
        <v>4182</v>
      </c>
      <c r="C1888">
        <v>1</v>
      </c>
      <c r="D1888" t="s">
        <v>255</v>
      </c>
      <c r="E1888" t="s">
        <v>716</v>
      </c>
      <c r="F1888" t="s">
        <v>717</v>
      </c>
      <c r="G1888" t="s">
        <v>213</v>
      </c>
      <c r="H1888" t="s">
        <v>214</v>
      </c>
      <c r="I1888" t="s">
        <v>724</v>
      </c>
      <c r="J1888" t="s">
        <v>725</v>
      </c>
      <c r="K1888" t="s">
        <v>726</v>
      </c>
      <c r="L1888" t="s">
        <v>719</v>
      </c>
      <c r="M1888" t="s">
        <v>720</v>
      </c>
      <c r="N1888">
        <v>1</v>
      </c>
      <c r="O1888">
        <v>1</v>
      </c>
      <c r="P1888">
        <v>1</v>
      </c>
      <c r="Q1888">
        <v>1</v>
      </c>
      <c r="R1888">
        <v>1</v>
      </c>
      <c r="S1888">
        <v>1</v>
      </c>
      <c r="T1888">
        <v>0</v>
      </c>
      <c r="U1888">
        <v>0</v>
      </c>
      <c r="V1888">
        <v>0</v>
      </c>
      <c r="W1888" s="1">
        <v>6000000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0</v>
      </c>
      <c r="AD1888" s="1">
        <v>0</v>
      </c>
      <c r="AE1888" s="1">
        <v>6000000</v>
      </c>
      <c r="AF1888" s="17">
        <v>46146</v>
      </c>
      <c r="AG1888" s="17">
        <v>46511</v>
      </c>
      <c r="AH1888" s="1">
        <v>6000000</v>
      </c>
      <c r="AI1888" s="16">
        <f t="shared" si="116"/>
        <v>0.75890410958904109</v>
      </c>
      <c r="AJ1888" s="16">
        <f t="shared" si="118"/>
        <v>1</v>
      </c>
      <c r="AK1888" s="19">
        <v>4.4900000000000002E-2</v>
      </c>
      <c r="AL1888" s="16">
        <f t="shared" si="117"/>
        <v>0.75890410958904109</v>
      </c>
      <c r="AM1888" s="16">
        <f t="shared" si="119"/>
        <v>1</v>
      </c>
      <c r="AN1888" s="19">
        <v>4.4900000000000002E-2</v>
      </c>
      <c r="AO1888" t="s">
        <v>721</v>
      </c>
      <c r="AP1888" t="s">
        <v>722</v>
      </c>
      <c r="AQ1888" s="20">
        <v>46234</v>
      </c>
    </row>
    <row r="1889" spans="1:43" x14ac:dyDescent="0.3">
      <c r="A1889" t="s">
        <v>4183</v>
      </c>
      <c r="B1889" t="s">
        <v>4184</v>
      </c>
      <c r="C1889">
        <v>1</v>
      </c>
      <c r="D1889" t="s">
        <v>255</v>
      </c>
      <c r="E1889" t="s">
        <v>716</v>
      </c>
      <c r="F1889" t="s">
        <v>717</v>
      </c>
      <c r="G1889" t="s">
        <v>213</v>
      </c>
      <c r="H1889" t="s">
        <v>214</v>
      </c>
      <c r="I1889" t="s">
        <v>724</v>
      </c>
      <c r="J1889" t="s">
        <v>725</v>
      </c>
      <c r="K1889" t="s">
        <v>726</v>
      </c>
      <c r="L1889" t="s">
        <v>719</v>
      </c>
      <c r="M1889" t="s">
        <v>720</v>
      </c>
      <c r="N1889">
        <v>1</v>
      </c>
      <c r="O1889">
        <v>1</v>
      </c>
      <c r="P1889">
        <v>1</v>
      </c>
      <c r="Q1889">
        <v>1</v>
      </c>
      <c r="R1889">
        <v>1</v>
      </c>
      <c r="S1889">
        <v>1</v>
      </c>
      <c r="T1889">
        <v>0</v>
      </c>
      <c r="U1889">
        <v>0</v>
      </c>
      <c r="V1889">
        <v>0</v>
      </c>
      <c r="W1889" s="1">
        <v>6000000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6000000</v>
      </c>
      <c r="AF1889" s="17">
        <v>46146</v>
      </c>
      <c r="AG1889" s="17">
        <v>46511</v>
      </c>
      <c r="AH1889" s="1">
        <v>6000000</v>
      </c>
      <c r="AI1889" s="16">
        <f t="shared" si="116"/>
        <v>0.75890410958904109</v>
      </c>
      <c r="AJ1889" s="16">
        <f t="shared" si="118"/>
        <v>1</v>
      </c>
      <c r="AK1889" s="19">
        <v>4.4900000000000002E-2</v>
      </c>
      <c r="AL1889" s="16">
        <f t="shared" si="117"/>
        <v>0.75890410958904109</v>
      </c>
      <c r="AM1889" s="16">
        <f t="shared" si="119"/>
        <v>1</v>
      </c>
      <c r="AN1889" s="19">
        <v>4.4900000000000002E-2</v>
      </c>
      <c r="AO1889" t="s">
        <v>721</v>
      </c>
      <c r="AP1889" t="s">
        <v>722</v>
      </c>
      <c r="AQ1889" s="20">
        <v>46234</v>
      </c>
    </row>
    <row r="1890" spans="1:43" x14ac:dyDescent="0.3">
      <c r="A1890" t="s">
        <v>4185</v>
      </c>
      <c r="B1890" t="s">
        <v>4186</v>
      </c>
      <c r="C1890">
        <v>1</v>
      </c>
      <c r="D1890" t="s">
        <v>255</v>
      </c>
      <c r="E1890" t="s">
        <v>716</v>
      </c>
      <c r="F1890" t="s">
        <v>717</v>
      </c>
      <c r="G1890" t="s">
        <v>213</v>
      </c>
      <c r="H1890" t="s">
        <v>214</v>
      </c>
      <c r="I1890" t="s">
        <v>724</v>
      </c>
      <c r="J1890" t="s">
        <v>725</v>
      </c>
      <c r="K1890" t="s">
        <v>726</v>
      </c>
      <c r="L1890" t="s">
        <v>719</v>
      </c>
      <c r="M1890" t="s">
        <v>720</v>
      </c>
      <c r="N1890">
        <v>1</v>
      </c>
      <c r="O1890">
        <v>1</v>
      </c>
      <c r="P1890">
        <v>1</v>
      </c>
      <c r="Q1890">
        <v>1</v>
      </c>
      <c r="R1890">
        <v>1</v>
      </c>
      <c r="S1890">
        <v>1</v>
      </c>
      <c r="T1890">
        <v>0</v>
      </c>
      <c r="U1890">
        <v>0</v>
      </c>
      <c r="V1890">
        <v>0</v>
      </c>
      <c r="W1890" s="1">
        <v>6000000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6000000</v>
      </c>
      <c r="AF1890" s="17">
        <v>46146</v>
      </c>
      <c r="AG1890" s="17">
        <v>46511</v>
      </c>
      <c r="AH1890" s="1">
        <v>6000000</v>
      </c>
      <c r="AI1890" s="16">
        <f t="shared" si="116"/>
        <v>0.75890410958904109</v>
      </c>
      <c r="AJ1890" s="16">
        <f t="shared" si="118"/>
        <v>1</v>
      </c>
      <c r="AK1890" s="19">
        <v>4.4900000000000002E-2</v>
      </c>
      <c r="AL1890" s="16">
        <f t="shared" si="117"/>
        <v>0.75890410958904109</v>
      </c>
      <c r="AM1890" s="16">
        <f t="shared" si="119"/>
        <v>1</v>
      </c>
      <c r="AN1890" s="19">
        <v>4.4900000000000002E-2</v>
      </c>
      <c r="AO1890" t="s">
        <v>721</v>
      </c>
      <c r="AP1890" t="s">
        <v>722</v>
      </c>
      <c r="AQ1890" s="20">
        <v>46234</v>
      </c>
    </row>
    <row r="1891" spans="1:43" x14ac:dyDescent="0.3">
      <c r="A1891" t="s">
        <v>4187</v>
      </c>
      <c r="B1891" t="s">
        <v>4188</v>
      </c>
      <c r="C1891">
        <v>1</v>
      </c>
      <c r="D1891" t="s">
        <v>255</v>
      </c>
      <c r="E1891" t="s">
        <v>716</v>
      </c>
      <c r="F1891" t="s">
        <v>717</v>
      </c>
      <c r="G1891" t="s">
        <v>213</v>
      </c>
      <c r="H1891" t="s">
        <v>214</v>
      </c>
      <c r="I1891" t="s">
        <v>724</v>
      </c>
      <c r="J1891" t="s">
        <v>725</v>
      </c>
      <c r="K1891" t="s">
        <v>726</v>
      </c>
      <c r="L1891" t="s">
        <v>719</v>
      </c>
      <c r="M1891" t="s">
        <v>720</v>
      </c>
      <c r="N1891">
        <v>1</v>
      </c>
      <c r="O1891">
        <v>1</v>
      </c>
      <c r="P1891">
        <v>1</v>
      </c>
      <c r="Q1891">
        <v>1</v>
      </c>
      <c r="R1891">
        <v>1</v>
      </c>
      <c r="S1891">
        <v>1</v>
      </c>
      <c r="T1891">
        <v>0</v>
      </c>
      <c r="U1891">
        <v>0</v>
      </c>
      <c r="V1891">
        <v>0</v>
      </c>
      <c r="W1891" s="1">
        <v>4000000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  <c r="AE1891" s="1">
        <v>4000000</v>
      </c>
      <c r="AF1891" s="17">
        <v>46146</v>
      </c>
      <c r="AG1891" s="17">
        <v>46511</v>
      </c>
      <c r="AH1891" s="1">
        <v>4000000</v>
      </c>
      <c r="AI1891" s="16">
        <f t="shared" si="116"/>
        <v>0.75890410958904109</v>
      </c>
      <c r="AJ1891" s="16">
        <f t="shared" si="118"/>
        <v>1</v>
      </c>
      <c r="AK1891" s="19">
        <v>4.4900000000000002E-2</v>
      </c>
      <c r="AL1891" s="16">
        <f t="shared" si="117"/>
        <v>0.75890410958904109</v>
      </c>
      <c r="AM1891" s="16">
        <f t="shared" si="119"/>
        <v>1</v>
      </c>
      <c r="AN1891" s="19">
        <v>4.4900000000000002E-2</v>
      </c>
      <c r="AO1891" t="s">
        <v>721</v>
      </c>
      <c r="AP1891" t="s">
        <v>722</v>
      </c>
      <c r="AQ1891" s="20">
        <v>46234</v>
      </c>
    </row>
    <row r="1892" spans="1:43" x14ac:dyDescent="0.3">
      <c r="A1892" t="s">
        <v>4189</v>
      </c>
      <c r="B1892" t="s">
        <v>4190</v>
      </c>
      <c r="C1892">
        <v>1</v>
      </c>
      <c r="D1892" t="s">
        <v>255</v>
      </c>
      <c r="E1892" t="s">
        <v>716</v>
      </c>
      <c r="F1892" t="s">
        <v>717</v>
      </c>
      <c r="G1892" t="s">
        <v>213</v>
      </c>
      <c r="H1892" t="s">
        <v>214</v>
      </c>
      <c r="I1892" t="s">
        <v>724</v>
      </c>
      <c r="J1892" t="s">
        <v>725</v>
      </c>
      <c r="K1892" t="s">
        <v>726</v>
      </c>
      <c r="L1892" t="s">
        <v>719</v>
      </c>
      <c r="M1892" t="s">
        <v>720</v>
      </c>
      <c r="N1892">
        <v>1</v>
      </c>
      <c r="O1892">
        <v>1</v>
      </c>
      <c r="P1892">
        <v>1</v>
      </c>
      <c r="Q1892">
        <v>1</v>
      </c>
      <c r="R1892">
        <v>1</v>
      </c>
      <c r="S1892">
        <v>1</v>
      </c>
      <c r="T1892">
        <v>0</v>
      </c>
      <c r="U1892">
        <v>0</v>
      </c>
      <c r="V1892">
        <v>0</v>
      </c>
      <c r="W1892" s="1">
        <v>5312880.2</v>
      </c>
      <c r="X1892" s="1">
        <v>0</v>
      </c>
      <c r="Y1892" s="1">
        <v>0</v>
      </c>
      <c r="Z1892" s="1">
        <v>0</v>
      </c>
      <c r="AA1892" s="1">
        <v>0</v>
      </c>
      <c r="AB1892" s="1">
        <v>0</v>
      </c>
      <c r="AC1892" s="1">
        <v>0</v>
      </c>
      <c r="AD1892" s="1">
        <v>0</v>
      </c>
      <c r="AE1892" s="1">
        <v>5312880.2</v>
      </c>
      <c r="AF1892" s="17">
        <v>46146</v>
      </c>
      <c r="AG1892" s="17">
        <v>47242</v>
      </c>
      <c r="AH1892" s="1">
        <v>5312880.2</v>
      </c>
      <c r="AI1892" s="16">
        <f t="shared" si="116"/>
        <v>2.7616438356164386</v>
      </c>
      <c r="AJ1892" s="16">
        <f t="shared" si="118"/>
        <v>3.0027397260273974</v>
      </c>
      <c r="AK1892" s="19">
        <v>8.1199999999999994E-2</v>
      </c>
      <c r="AL1892" s="16">
        <f t="shared" si="117"/>
        <v>2.7616438356164386</v>
      </c>
      <c r="AM1892" s="16">
        <f t="shared" si="119"/>
        <v>3.0027397260273974</v>
      </c>
      <c r="AN1892" s="19">
        <v>8.1199999999999994E-2</v>
      </c>
      <c r="AO1892" t="s">
        <v>721</v>
      </c>
      <c r="AP1892" t="s">
        <v>722</v>
      </c>
      <c r="AQ1892" s="20">
        <v>46234</v>
      </c>
    </row>
    <row r="1893" spans="1:43" x14ac:dyDescent="0.3">
      <c r="A1893" t="s">
        <v>4191</v>
      </c>
      <c r="B1893" t="s">
        <v>4192</v>
      </c>
      <c r="C1893">
        <v>1</v>
      </c>
      <c r="D1893" t="s">
        <v>255</v>
      </c>
      <c r="E1893" t="s">
        <v>716</v>
      </c>
      <c r="F1893" t="s">
        <v>717</v>
      </c>
      <c r="G1893" t="s">
        <v>213</v>
      </c>
      <c r="H1893" t="s">
        <v>214</v>
      </c>
      <c r="I1893" t="s">
        <v>724</v>
      </c>
      <c r="J1893" t="s">
        <v>725</v>
      </c>
      <c r="K1893" t="s">
        <v>726</v>
      </c>
      <c r="L1893" t="s">
        <v>719</v>
      </c>
      <c r="M1893" t="s">
        <v>720</v>
      </c>
      <c r="N1893">
        <v>1</v>
      </c>
      <c r="O1893">
        <v>1</v>
      </c>
      <c r="P1893">
        <v>1</v>
      </c>
      <c r="Q1893">
        <v>1</v>
      </c>
      <c r="R1893">
        <v>1</v>
      </c>
      <c r="S1893">
        <v>1</v>
      </c>
      <c r="T1893">
        <v>0</v>
      </c>
      <c r="U1893">
        <v>0</v>
      </c>
      <c r="V1893">
        <v>0</v>
      </c>
      <c r="W1893" s="1">
        <v>100000</v>
      </c>
      <c r="X1893" s="1">
        <v>0</v>
      </c>
      <c r="Y1893" s="1">
        <v>0</v>
      </c>
      <c r="Z1893" s="1">
        <v>0</v>
      </c>
      <c r="AA1893" s="1">
        <v>0</v>
      </c>
      <c r="AB1893" s="1">
        <v>0</v>
      </c>
      <c r="AC1893" s="1">
        <v>0</v>
      </c>
      <c r="AD1893" s="1">
        <v>0</v>
      </c>
      <c r="AE1893" s="1">
        <v>100000</v>
      </c>
      <c r="AF1893" s="17">
        <v>46080</v>
      </c>
      <c r="AG1893" s="17">
        <v>47176</v>
      </c>
      <c r="AH1893" s="1">
        <v>100000</v>
      </c>
      <c r="AI1893" s="16">
        <f t="shared" si="116"/>
        <v>2.580821917808219</v>
      </c>
      <c r="AJ1893" s="16">
        <f t="shared" si="118"/>
        <v>3.0027397260273974</v>
      </c>
      <c r="AK1893" s="19">
        <v>8.1199999999999994E-2</v>
      </c>
      <c r="AL1893" s="16">
        <f t="shared" si="117"/>
        <v>2.580821917808219</v>
      </c>
      <c r="AM1893" s="16">
        <f t="shared" si="119"/>
        <v>3.0027397260273974</v>
      </c>
      <c r="AN1893" s="19">
        <v>8.1199999999999994E-2</v>
      </c>
      <c r="AO1893" t="s">
        <v>721</v>
      </c>
      <c r="AP1893" t="s">
        <v>722</v>
      </c>
      <c r="AQ1893" s="20">
        <v>46234</v>
      </c>
    </row>
    <row r="1894" spans="1:43" x14ac:dyDescent="0.3">
      <c r="A1894" t="s">
        <v>4193</v>
      </c>
      <c r="B1894" t="s">
        <v>4194</v>
      </c>
      <c r="C1894">
        <v>1</v>
      </c>
      <c r="D1894" t="s">
        <v>255</v>
      </c>
      <c r="E1894" t="s">
        <v>716</v>
      </c>
      <c r="F1894" t="s">
        <v>717</v>
      </c>
      <c r="G1894" t="s">
        <v>213</v>
      </c>
      <c r="H1894" t="s">
        <v>214</v>
      </c>
      <c r="I1894" t="s">
        <v>724</v>
      </c>
      <c r="J1894" t="s">
        <v>725</v>
      </c>
      <c r="K1894" t="s">
        <v>726</v>
      </c>
      <c r="L1894" t="s">
        <v>719</v>
      </c>
      <c r="M1894" t="s">
        <v>720</v>
      </c>
      <c r="N1894">
        <v>1</v>
      </c>
      <c r="O1894">
        <v>1</v>
      </c>
      <c r="P1894">
        <v>1</v>
      </c>
      <c r="Q1894">
        <v>1</v>
      </c>
      <c r="R1894">
        <v>1</v>
      </c>
      <c r="S1894">
        <v>1</v>
      </c>
      <c r="T1894">
        <v>0</v>
      </c>
      <c r="U1894">
        <v>0</v>
      </c>
      <c r="V1894">
        <v>0</v>
      </c>
      <c r="W1894" s="1">
        <v>10000</v>
      </c>
      <c r="X1894" s="1">
        <v>0</v>
      </c>
      <c r="Y1894" s="1">
        <v>0</v>
      </c>
      <c r="Z1894" s="1">
        <v>0</v>
      </c>
      <c r="AA1894" s="1">
        <v>0</v>
      </c>
      <c r="AB1894" s="1">
        <v>0</v>
      </c>
      <c r="AC1894" s="1">
        <v>0</v>
      </c>
      <c r="AD1894" s="1">
        <v>0</v>
      </c>
      <c r="AE1894" s="1">
        <v>10000</v>
      </c>
      <c r="AF1894" s="17">
        <v>46080</v>
      </c>
      <c r="AG1894" s="17">
        <v>47176</v>
      </c>
      <c r="AH1894" s="1">
        <v>10000</v>
      </c>
      <c r="AI1894" s="16">
        <f t="shared" si="116"/>
        <v>2.580821917808219</v>
      </c>
      <c r="AJ1894" s="16">
        <f t="shared" si="118"/>
        <v>3.0027397260273974</v>
      </c>
      <c r="AK1894" s="19">
        <v>8.1199999999999994E-2</v>
      </c>
      <c r="AL1894" s="16">
        <f t="shared" si="117"/>
        <v>2.580821917808219</v>
      </c>
      <c r="AM1894" s="16">
        <f t="shared" si="119"/>
        <v>3.0027397260273974</v>
      </c>
      <c r="AN1894" s="19">
        <v>8.1199999999999994E-2</v>
      </c>
      <c r="AO1894" t="s">
        <v>721</v>
      </c>
      <c r="AP1894" t="s">
        <v>722</v>
      </c>
      <c r="AQ1894" s="20">
        <v>46234</v>
      </c>
    </row>
    <row r="1895" spans="1:43" x14ac:dyDescent="0.3">
      <c r="A1895" t="s">
        <v>4195</v>
      </c>
      <c r="B1895" t="s">
        <v>4196</v>
      </c>
      <c r="C1895">
        <v>1</v>
      </c>
      <c r="D1895" t="s">
        <v>255</v>
      </c>
      <c r="E1895" t="s">
        <v>716</v>
      </c>
      <c r="F1895" t="s">
        <v>717</v>
      </c>
      <c r="G1895" t="s">
        <v>213</v>
      </c>
      <c r="H1895" t="s">
        <v>214</v>
      </c>
      <c r="I1895" t="s">
        <v>724</v>
      </c>
      <c r="J1895" t="s">
        <v>725</v>
      </c>
      <c r="K1895" t="s">
        <v>726</v>
      </c>
      <c r="L1895" t="s">
        <v>719</v>
      </c>
      <c r="M1895" t="s">
        <v>720</v>
      </c>
      <c r="N1895">
        <v>1</v>
      </c>
      <c r="O1895">
        <v>1</v>
      </c>
      <c r="P1895">
        <v>1</v>
      </c>
      <c r="Q1895">
        <v>1</v>
      </c>
      <c r="R1895">
        <v>1</v>
      </c>
      <c r="S1895">
        <v>1</v>
      </c>
      <c r="T1895">
        <v>0</v>
      </c>
      <c r="U1895">
        <v>0</v>
      </c>
      <c r="V1895">
        <v>0</v>
      </c>
      <c r="W1895" s="1">
        <v>15000</v>
      </c>
      <c r="X1895" s="1">
        <v>0</v>
      </c>
      <c r="Y1895" s="1">
        <v>0</v>
      </c>
      <c r="Z1895" s="1">
        <v>0</v>
      </c>
      <c r="AA1895" s="1">
        <v>0</v>
      </c>
      <c r="AB1895" s="1">
        <v>0</v>
      </c>
      <c r="AC1895" s="1">
        <v>0</v>
      </c>
      <c r="AD1895" s="1">
        <v>0</v>
      </c>
      <c r="AE1895" s="1">
        <v>15000</v>
      </c>
      <c r="AF1895" s="17">
        <v>46080</v>
      </c>
      <c r="AG1895" s="17">
        <v>47176</v>
      </c>
      <c r="AH1895" s="1">
        <v>15000</v>
      </c>
      <c r="AI1895" s="16">
        <f t="shared" si="116"/>
        <v>2.580821917808219</v>
      </c>
      <c r="AJ1895" s="16">
        <f t="shared" si="118"/>
        <v>3.0027397260273974</v>
      </c>
      <c r="AK1895" s="19">
        <v>8.1199999999999994E-2</v>
      </c>
      <c r="AL1895" s="16">
        <f t="shared" si="117"/>
        <v>2.580821917808219</v>
      </c>
      <c r="AM1895" s="16">
        <f t="shared" si="119"/>
        <v>3.0027397260273974</v>
      </c>
      <c r="AN1895" s="19">
        <v>8.1199999999999994E-2</v>
      </c>
      <c r="AO1895" t="s">
        <v>721</v>
      </c>
      <c r="AP1895" t="s">
        <v>722</v>
      </c>
      <c r="AQ1895" s="20">
        <v>46234</v>
      </c>
    </row>
    <row r="1896" spans="1:43" x14ac:dyDescent="0.3">
      <c r="A1896" t="s">
        <v>4197</v>
      </c>
      <c r="B1896" t="s">
        <v>4198</v>
      </c>
      <c r="C1896">
        <v>1</v>
      </c>
      <c r="D1896" t="s">
        <v>255</v>
      </c>
      <c r="E1896" t="s">
        <v>716</v>
      </c>
      <c r="F1896" t="s">
        <v>717</v>
      </c>
      <c r="G1896" t="s">
        <v>213</v>
      </c>
      <c r="H1896" t="s">
        <v>214</v>
      </c>
      <c r="I1896" t="s">
        <v>724</v>
      </c>
      <c r="J1896" t="s">
        <v>725</v>
      </c>
      <c r="K1896" t="s">
        <v>726</v>
      </c>
      <c r="L1896" t="s">
        <v>719</v>
      </c>
      <c r="M1896" t="s">
        <v>720</v>
      </c>
      <c r="N1896">
        <v>1</v>
      </c>
      <c r="O1896">
        <v>1</v>
      </c>
      <c r="P1896">
        <v>1</v>
      </c>
      <c r="Q1896">
        <v>1</v>
      </c>
      <c r="R1896">
        <v>1</v>
      </c>
      <c r="S1896">
        <v>1</v>
      </c>
      <c r="T1896">
        <v>0</v>
      </c>
      <c r="U1896">
        <v>0</v>
      </c>
      <c r="V1896">
        <v>0</v>
      </c>
      <c r="W1896" s="1">
        <v>3300000</v>
      </c>
      <c r="X1896" s="1">
        <v>0</v>
      </c>
      <c r="Y1896" s="1">
        <v>0</v>
      </c>
      <c r="Z1896" s="1">
        <v>0</v>
      </c>
      <c r="AA1896" s="1">
        <v>0</v>
      </c>
      <c r="AB1896" s="1">
        <v>0</v>
      </c>
      <c r="AC1896" s="1">
        <v>0</v>
      </c>
      <c r="AD1896" s="1">
        <v>0</v>
      </c>
      <c r="AE1896" s="1">
        <v>3300000</v>
      </c>
      <c r="AF1896" s="17">
        <v>46146</v>
      </c>
      <c r="AG1896" s="17">
        <v>46511</v>
      </c>
      <c r="AH1896" s="1">
        <v>3300000</v>
      </c>
      <c r="AI1896" s="16">
        <f t="shared" si="116"/>
        <v>0.75890410958904109</v>
      </c>
      <c r="AJ1896" s="16">
        <f t="shared" si="118"/>
        <v>1</v>
      </c>
      <c r="AK1896" s="19">
        <v>4.4900000000000002E-2</v>
      </c>
      <c r="AL1896" s="16">
        <f t="shared" si="117"/>
        <v>0.75890410958904109</v>
      </c>
      <c r="AM1896" s="16">
        <f t="shared" si="119"/>
        <v>1</v>
      </c>
      <c r="AN1896" s="19">
        <v>4.4900000000000002E-2</v>
      </c>
      <c r="AO1896" t="s">
        <v>721</v>
      </c>
      <c r="AP1896" t="s">
        <v>722</v>
      </c>
      <c r="AQ1896" s="20">
        <v>46234</v>
      </c>
    </row>
    <row r="1897" spans="1:43" x14ac:dyDescent="0.3">
      <c r="A1897" t="s">
        <v>4199</v>
      </c>
      <c r="B1897" t="s">
        <v>4200</v>
      </c>
      <c r="C1897">
        <v>1</v>
      </c>
      <c r="D1897" t="s">
        <v>255</v>
      </c>
      <c r="E1897" t="s">
        <v>716</v>
      </c>
      <c r="F1897" t="s">
        <v>717</v>
      </c>
      <c r="G1897" t="s">
        <v>213</v>
      </c>
      <c r="H1897" t="s">
        <v>214</v>
      </c>
      <c r="I1897" t="s">
        <v>724</v>
      </c>
      <c r="J1897" t="s">
        <v>725</v>
      </c>
      <c r="K1897" t="s">
        <v>726</v>
      </c>
      <c r="L1897" t="s">
        <v>719</v>
      </c>
      <c r="M1897" t="s">
        <v>720</v>
      </c>
      <c r="N1897">
        <v>1</v>
      </c>
      <c r="O1897">
        <v>1</v>
      </c>
      <c r="P1897">
        <v>1</v>
      </c>
      <c r="Q1897">
        <v>1</v>
      </c>
      <c r="R1897">
        <v>1</v>
      </c>
      <c r="S1897">
        <v>1</v>
      </c>
      <c r="T1897">
        <v>0</v>
      </c>
      <c r="U1897">
        <v>0</v>
      </c>
      <c r="V1897">
        <v>0</v>
      </c>
      <c r="W1897" s="1">
        <v>3860000</v>
      </c>
      <c r="X1897" s="1">
        <v>0</v>
      </c>
      <c r="Y1897" s="1">
        <v>0</v>
      </c>
      <c r="Z1897" s="1">
        <v>0</v>
      </c>
      <c r="AA1897" s="1">
        <v>0</v>
      </c>
      <c r="AB1897" s="1">
        <v>0</v>
      </c>
      <c r="AC1897" s="1">
        <v>0</v>
      </c>
      <c r="AD1897" s="1">
        <v>0</v>
      </c>
      <c r="AE1897" s="1">
        <v>3860000</v>
      </c>
      <c r="AF1897" s="17">
        <v>46104</v>
      </c>
      <c r="AG1897" s="17">
        <v>46835</v>
      </c>
      <c r="AH1897" s="1">
        <v>3860000</v>
      </c>
      <c r="AI1897" s="16">
        <f t="shared" si="116"/>
        <v>1.6465753424657534</v>
      </c>
      <c r="AJ1897" s="16">
        <f t="shared" si="118"/>
        <v>2.0027397260273974</v>
      </c>
      <c r="AK1897" s="19">
        <v>7.3300000000000004E-2</v>
      </c>
      <c r="AL1897" s="16">
        <f t="shared" si="117"/>
        <v>1.6465753424657534</v>
      </c>
      <c r="AM1897" s="16">
        <f t="shared" si="119"/>
        <v>2.0027397260273974</v>
      </c>
      <c r="AN1897" s="19">
        <v>7.3300000000000004E-2</v>
      </c>
      <c r="AO1897" t="s">
        <v>721</v>
      </c>
      <c r="AP1897" t="s">
        <v>722</v>
      </c>
      <c r="AQ1897" s="20">
        <v>46234</v>
      </c>
    </row>
    <row r="1898" spans="1:43" x14ac:dyDescent="0.3">
      <c r="A1898" t="s">
        <v>4201</v>
      </c>
      <c r="B1898" t="s">
        <v>4202</v>
      </c>
      <c r="C1898">
        <v>1</v>
      </c>
      <c r="D1898" t="s">
        <v>255</v>
      </c>
      <c r="E1898" t="s">
        <v>716</v>
      </c>
      <c r="F1898" t="s">
        <v>717</v>
      </c>
      <c r="G1898" t="s">
        <v>213</v>
      </c>
      <c r="H1898" t="s">
        <v>214</v>
      </c>
      <c r="I1898" t="s">
        <v>724</v>
      </c>
      <c r="J1898" t="s">
        <v>725</v>
      </c>
      <c r="K1898" t="s">
        <v>726</v>
      </c>
      <c r="L1898" t="s">
        <v>719</v>
      </c>
      <c r="M1898" t="s">
        <v>720</v>
      </c>
      <c r="N1898">
        <v>1</v>
      </c>
      <c r="O1898">
        <v>1</v>
      </c>
      <c r="P1898">
        <v>1</v>
      </c>
      <c r="Q1898">
        <v>1</v>
      </c>
      <c r="R1898">
        <v>1</v>
      </c>
      <c r="S1898">
        <v>1</v>
      </c>
      <c r="T1898">
        <v>0</v>
      </c>
      <c r="U1898">
        <v>0</v>
      </c>
      <c r="V1898">
        <v>0</v>
      </c>
      <c r="W1898" s="1">
        <v>150000</v>
      </c>
      <c r="X1898" s="1">
        <v>0</v>
      </c>
      <c r="Y1898" s="1">
        <v>0</v>
      </c>
      <c r="Z1898" s="1">
        <v>0</v>
      </c>
      <c r="AA1898" s="1">
        <v>0</v>
      </c>
      <c r="AB1898" s="1">
        <v>0</v>
      </c>
      <c r="AC1898" s="1">
        <v>0</v>
      </c>
      <c r="AD1898" s="1">
        <v>0</v>
      </c>
      <c r="AE1898" s="1">
        <v>150000</v>
      </c>
      <c r="AF1898" s="17">
        <v>46113</v>
      </c>
      <c r="AG1898" s="17">
        <v>47209</v>
      </c>
      <c r="AH1898" s="1">
        <v>150000</v>
      </c>
      <c r="AI1898" s="16">
        <f t="shared" si="116"/>
        <v>2.6712328767123288</v>
      </c>
      <c r="AJ1898" s="16">
        <f t="shared" si="118"/>
        <v>3.0027397260273974</v>
      </c>
      <c r="AK1898" s="19">
        <v>8.1199999999999994E-2</v>
      </c>
      <c r="AL1898" s="16">
        <f t="shared" si="117"/>
        <v>2.6712328767123288</v>
      </c>
      <c r="AM1898" s="16">
        <f t="shared" si="119"/>
        <v>3.0027397260273974</v>
      </c>
      <c r="AN1898" s="19">
        <v>8.1199999999999994E-2</v>
      </c>
      <c r="AO1898" t="s">
        <v>721</v>
      </c>
      <c r="AP1898" t="s">
        <v>722</v>
      </c>
      <c r="AQ1898" s="20">
        <v>46234</v>
      </c>
    </row>
    <row r="1899" spans="1:43" x14ac:dyDescent="0.3">
      <c r="A1899" t="s">
        <v>4203</v>
      </c>
      <c r="B1899" t="s">
        <v>4204</v>
      </c>
      <c r="C1899">
        <v>1</v>
      </c>
      <c r="D1899" t="s">
        <v>255</v>
      </c>
      <c r="E1899" t="s">
        <v>716</v>
      </c>
      <c r="F1899" t="s">
        <v>717</v>
      </c>
      <c r="G1899" t="s">
        <v>213</v>
      </c>
      <c r="H1899" t="s">
        <v>214</v>
      </c>
      <c r="I1899" t="s">
        <v>724</v>
      </c>
      <c r="J1899" t="s">
        <v>725</v>
      </c>
      <c r="K1899" t="s">
        <v>726</v>
      </c>
      <c r="L1899" t="s">
        <v>719</v>
      </c>
      <c r="M1899" t="s">
        <v>720</v>
      </c>
      <c r="N1899">
        <v>1</v>
      </c>
      <c r="O1899">
        <v>1</v>
      </c>
      <c r="P1899">
        <v>1</v>
      </c>
      <c r="Q1899">
        <v>1</v>
      </c>
      <c r="R1899">
        <v>1</v>
      </c>
      <c r="S1899">
        <v>1</v>
      </c>
      <c r="T1899">
        <v>0</v>
      </c>
      <c r="U1899">
        <v>0</v>
      </c>
      <c r="V1899">
        <v>0</v>
      </c>
      <c r="W1899" s="1">
        <v>82300</v>
      </c>
      <c r="X1899" s="1">
        <v>0</v>
      </c>
      <c r="Y1899" s="1">
        <v>0</v>
      </c>
      <c r="Z1899" s="1">
        <v>0</v>
      </c>
      <c r="AA1899" s="1">
        <v>0</v>
      </c>
      <c r="AB1899" s="1">
        <v>0</v>
      </c>
      <c r="AC1899" s="1">
        <v>0</v>
      </c>
      <c r="AD1899" s="1">
        <v>0</v>
      </c>
      <c r="AE1899" s="1">
        <v>82300</v>
      </c>
      <c r="AF1899" s="17">
        <v>46080</v>
      </c>
      <c r="AG1899" s="17">
        <v>47176</v>
      </c>
      <c r="AH1899" s="1">
        <v>82300</v>
      </c>
      <c r="AI1899" s="16">
        <f t="shared" si="116"/>
        <v>2.580821917808219</v>
      </c>
      <c r="AJ1899" s="16">
        <f t="shared" si="118"/>
        <v>3.0027397260273974</v>
      </c>
      <c r="AK1899" s="19">
        <v>8.1199999999999994E-2</v>
      </c>
      <c r="AL1899" s="16">
        <f t="shared" si="117"/>
        <v>2.580821917808219</v>
      </c>
      <c r="AM1899" s="16">
        <f t="shared" si="119"/>
        <v>3.0027397260273974</v>
      </c>
      <c r="AN1899" s="19">
        <v>8.1199999999999994E-2</v>
      </c>
      <c r="AO1899" t="s">
        <v>721</v>
      </c>
      <c r="AP1899" t="s">
        <v>722</v>
      </c>
      <c r="AQ1899" s="20">
        <v>46234</v>
      </c>
    </row>
    <row r="1900" spans="1:43" x14ac:dyDescent="0.3">
      <c r="A1900" t="s">
        <v>4205</v>
      </c>
      <c r="B1900" t="s">
        <v>4206</v>
      </c>
      <c r="C1900">
        <v>1</v>
      </c>
      <c r="D1900" t="s">
        <v>255</v>
      </c>
      <c r="E1900" t="s">
        <v>716</v>
      </c>
      <c r="F1900" t="s">
        <v>717</v>
      </c>
      <c r="G1900" t="s">
        <v>213</v>
      </c>
      <c r="H1900" t="s">
        <v>214</v>
      </c>
      <c r="I1900" t="s">
        <v>724</v>
      </c>
      <c r="J1900" t="s">
        <v>725</v>
      </c>
      <c r="K1900" t="s">
        <v>726</v>
      </c>
      <c r="L1900" t="s">
        <v>719</v>
      </c>
      <c r="M1900" t="s">
        <v>720</v>
      </c>
      <c r="N1900">
        <v>1</v>
      </c>
      <c r="O1900">
        <v>1</v>
      </c>
      <c r="P1900">
        <v>1</v>
      </c>
      <c r="Q1900">
        <v>1</v>
      </c>
      <c r="R1900">
        <v>1</v>
      </c>
      <c r="S1900">
        <v>1</v>
      </c>
      <c r="T1900">
        <v>0</v>
      </c>
      <c r="U1900">
        <v>0</v>
      </c>
      <c r="V1900">
        <v>0</v>
      </c>
      <c r="W1900" s="1">
        <v>3000000</v>
      </c>
      <c r="X1900" s="1">
        <v>0</v>
      </c>
      <c r="Y1900" s="1">
        <v>0</v>
      </c>
      <c r="Z1900" s="1">
        <v>0</v>
      </c>
      <c r="AA1900" s="1">
        <v>0</v>
      </c>
      <c r="AB1900" s="1">
        <v>0</v>
      </c>
      <c r="AC1900" s="1">
        <v>0</v>
      </c>
      <c r="AD1900" s="1">
        <v>0</v>
      </c>
      <c r="AE1900" s="1">
        <v>3000000</v>
      </c>
      <c r="AF1900" s="17">
        <v>46080</v>
      </c>
      <c r="AG1900" s="17">
        <v>47176</v>
      </c>
      <c r="AH1900" s="1">
        <v>3000000</v>
      </c>
      <c r="AI1900" s="16">
        <f t="shared" si="116"/>
        <v>2.580821917808219</v>
      </c>
      <c r="AJ1900" s="16">
        <f t="shared" si="118"/>
        <v>3.0027397260273974</v>
      </c>
      <c r="AK1900" s="19">
        <v>8.1199999999999994E-2</v>
      </c>
      <c r="AL1900" s="16">
        <f t="shared" si="117"/>
        <v>2.580821917808219</v>
      </c>
      <c r="AM1900" s="16">
        <f t="shared" si="119"/>
        <v>3.0027397260273974</v>
      </c>
      <c r="AN1900" s="19">
        <v>8.1199999999999994E-2</v>
      </c>
      <c r="AO1900" t="s">
        <v>721</v>
      </c>
      <c r="AP1900" t="s">
        <v>722</v>
      </c>
      <c r="AQ1900" s="20">
        <v>46234</v>
      </c>
    </row>
    <row r="1901" spans="1:43" x14ac:dyDescent="0.3">
      <c r="A1901" t="s">
        <v>4207</v>
      </c>
      <c r="B1901" t="s">
        <v>4208</v>
      </c>
      <c r="C1901">
        <v>1</v>
      </c>
      <c r="D1901" t="s">
        <v>255</v>
      </c>
      <c r="E1901" t="s">
        <v>716</v>
      </c>
      <c r="F1901" t="s">
        <v>717</v>
      </c>
      <c r="G1901" t="s">
        <v>213</v>
      </c>
      <c r="H1901" t="s">
        <v>214</v>
      </c>
      <c r="I1901" t="s">
        <v>724</v>
      </c>
      <c r="J1901" t="s">
        <v>725</v>
      </c>
      <c r="K1901" t="s">
        <v>726</v>
      </c>
      <c r="L1901" t="s">
        <v>719</v>
      </c>
      <c r="M1901" t="s">
        <v>720</v>
      </c>
      <c r="N1901">
        <v>1</v>
      </c>
      <c r="O1901">
        <v>1</v>
      </c>
      <c r="P1901">
        <v>1</v>
      </c>
      <c r="Q1901">
        <v>1</v>
      </c>
      <c r="R1901">
        <v>1</v>
      </c>
      <c r="S1901">
        <v>1</v>
      </c>
      <c r="T1901">
        <v>0</v>
      </c>
      <c r="U1901">
        <v>0</v>
      </c>
      <c r="V1901">
        <v>0</v>
      </c>
      <c r="W1901" s="1">
        <v>2500000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  <c r="AD1901" s="1">
        <v>0</v>
      </c>
      <c r="AE1901" s="1">
        <v>2500000</v>
      </c>
      <c r="AF1901" s="17">
        <v>46146</v>
      </c>
      <c r="AG1901" s="17">
        <v>46511</v>
      </c>
      <c r="AH1901" s="1">
        <v>2500000</v>
      </c>
      <c r="AI1901" s="16">
        <f t="shared" si="116"/>
        <v>0.75890410958904109</v>
      </c>
      <c r="AJ1901" s="16">
        <f t="shared" si="118"/>
        <v>1</v>
      </c>
      <c r="AK1901" s="19">
        <v>4.4900000000000002E-2</v>
      </c>
      <c r="AL1901" s="16">
        <f t="shared" si="117"/>
        <v>0.75890410958904109</v>
      </c>
      <c r="AM1901" s="16">
        <f t="shared" si="119"/>
        <v>1</v>
      </c>
      <c r="AN1901" s="19">
        <v>4.4900000000000002E-2</v>
      </c>
      <c r="AO1901" t="s">
        <v>721</v>
      </c>
      <c r="AP1901" t="s">
        <v>722</v>
      </c>
      <c r="AQ1901" s="20">
        <v>46234</v>
      </c>
    </row>
    <row r="1902" spans="1:43" x14ac:dyDescent="0.3">
      <c r="A1902" t="s">
        <v>4209</v>
      </c>
      <c r="B1902" t="s">
        <v>4210</v>
      </c>
      <c r="C1902">
        <v>1</v>
      </c>
      <c r="D1902" t="s">
        <v>255</v>
      </c>
      <c r="E1902" t="s">
        <v>716</v>
      </c>
      <c r="F1902" t="s">
        <v>717</v>
      </c>
      <c r="G1902" t="s">
        <v>213</v>
      </c>
      <c r="H1902" t="s">
        <v>214</v>
      </c>
      <c r="I1902" t="s">
        <v>724</v>
      </c>
      <c r="J1902" t="s">
        <v>725</v>
      </c>
      <c r="K1902" t="s">
        <v>726</v>
      </c>
      <c r="L1902" t="s">
        <v>719</v>
      </c>
      <c r="M1902" t="s">
        <v>720</v>
      </c>
      <c r="N1902">
        <v>1</v>
      </c>
      <c r="O1902">
        <v>1</v>
      </c>
      <c r="P1902">
        <v>1</v>
      </c>
      <c r="Q1902">
        <v>1</v>
      </c>
      <c r="R1902">
        <v>1</v>
      </c>
      <c r="S1902">
        <v>1</v>
      </c>
      <c r="T1902">
        <v>0</v>
      </c>
      <c r="U1902">
        <v>0</v>
      </c>
      <c r="V1902">
        <v>0</v>
      </c>
      <c r="W1902" s="1">
        <v>1771965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  <c r="AD1902" s="1">
        <v>0</v>
      </c>
      <c r="AE1902" s="1">
        <v>1771965</v>
      </c>
      <c r="AF1902" s="17">
        <v>46080</v>
      </c>
      <c r="AG1902" s="17">
        <v>47176</v>
      </c>
      <c r="AH1902" s="1">
        <v>1771965</v>
      </c>
      <c r="AI1902" s="16">
        <f t="shared" si="116"/>
        <v>2.580821917808219</v>
      </c>
      <c r="AJ1902" s="16">
        <f t="shared" si="118"/>
        <v>3.0027397260273974</v>
      </c>
      <c r="AK1902" s="19">
        <v>8.1199999999999994E-2</v>
      </c>
      <c r="AL1902" s="16">
        <f t="shared" si="117"/>
        <v>2.580821917808219</v>
      </c>
      <c r="AM1902" s="16">
        <f t="shared" si="119"/>
        <v>3.0027397260273974</v>
      </c>
      <c r="AN1902" s="19">
        <v>8.1199999999999994E-2</v>
      </c>
      <c r="AO1902" t="s">
        <v>721</v>
      </c>
      <c r="AP1902" t="s">
        <v>722</v>
      </c>
      <c r="AQ1902" s="20">
        <v>46234</v>
      </c>
    </row>
    <row r="1903" spans="1:43" x14ac:dyDescent="0.3">
      <c r="A1903" t="s">
        <v>4211</v>
      </c>
      <c r="B1903" t="s">
        <v>4212</v>
      </c>
      <c r="C1903">
        <v>1</v>
      </c>
      <c r="D1903" t="s">
        <v>255</v>
      </c>
      <c r="E1903" t="s">
        <v>716</v>
      </c>
      <c r="F1903" t="s">
        <v>717</v>
      </c>
      <c r="G1903" t="s">
        <v>213</v>
      </c>
      <c r="H1903" t="s">
        <v>214</v>
      </c>
      <c r="I1903" t="s">
        <v>724</v>
      </c>
      <c r="J1903" t="s">
        <v>725</v>
      </c>
      <c r="K1903" t="s">
        <v>726</v>
      </c>
      <c r="L1903" t="s">
        <v>719</v>
      </c>
      <c r="M1903" t="s">
        <v>720</v>
      </c>
      <c r="N1903">
        <v>1</v>
      </c>
      <c r="O1903">
        <v>1</v>
      </c>
      <c r="P1903">
        <v>1</v>
      </c>
      <c r="Q1903">
        <v>1</v>
      </c>
      <c r="R1903">
        <v>1</v>
      </c>
      <c r="S1903">
        <v>1</v>
      </c>
      <c r="T1903">
        <v>0</v>
      </c>
      <c r="U1903">
        <v>0</v>
      </c>
      <c r="V1903">
        <v>0</v>
      </c>
      <c r="W1903" s="1">
        <v>100000</v>
      </c>
      <c r="X1903" s="1">
        <v>0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0</v>
      </c>
      <c r="AE1903" s="1">
        <v>100000</v>
      </c>
      <c r="AF1903" s="17">
        <v>46080</v>
      </c>
      <c r="AG1903" s="17">
        <v>47176</v>
      </c>
      <c r="AH1903" s="1">
        <v>100000</v>
      </c>
      <c r="AI1903" s="16">
        <f t="shared" si="116"/>
        <v>2.580821917808219</v>
      </c>
      <c r="AJ1903" s="16">
        <f t="shared" si="118"/>
        <v>3.0027397260273974</v>
      </c>
      <c r="AK1903" s="19">
        <v>8.1199999999999994E-2</v>
      </c>
      <c r="AL1903" s="16">
        <f t="shared" si="117"/>
        <v>2.580821917808219</v>
      </c>
      <c r="AM1903" s="16">
        <f t="shared" si="119"/>
        <v>3.0027397260273974</v>
      </c>
      <c r="AN1903" s="19">
        <v>8.1199999999999994E-2</v>
      </c>
      <c r="AO1903" t="s">
        <v>721</v>
      </c>
      <c r="AP1903" t="s">
        <v>722</v>
      </c>
      <c r="AQ1903" s="20">
        <v>46234</v>
      </c>
    </row>
    <row r="1904" spans="1:43" x14ac:dyDescent="0.3">
      <c r="A1904" t="s">
        <v>4213</v>
      </c>
      <c r="B1904" t="s">
        <v>4214</v>
      </c>
      <c r="C1904">
        <v>1</v>
      </c>
      <c r="D1904" t="s">
        <v>255</v>
      </c>
      <c r="E1904" t="s">
        <v>716</v>
      </c>
      <c r="F1904" t="s">
        <v>717</v>
      </c>
      <c r="G1904" t="s">
        <v>213</v>
      </c>
      <c r="H1904" t="s">
        <v>214</v>
      </c>
      <c r="I1904" t="s">
        <v>724</v>
      </c>
      <c r="J1904" t="s">
        <v>725</v>
      </c>
      <c r="K1904" t="s">
        <v>726</v>
      </c>
      <c r="L1904" t="s">
        <v>719</v>
      </c>
      <c r="M1904" t="s">
        <v>720</v>
      </c>
      <c r="N1904">
        <v>1</v>
      </c>
      <c r="O1904">
        <v>1</v>
      </c>
      <c r="P1904">
        <v>1</v>
      </c>
      <c r="Q1904">
        <v>1</v>
      </c>
      <c r="R1904">
        <v>1</v>
      </c>
      <c r="S1904">
        <v>1</v>
      </c>
      <c r="T1904">
        <v>0</v>
      </c>
      <c r="U1904">
        <v>0</v>
      </c>
      <c r="V1904">
        <v>0</v>
      </c>
      <c r="W1904" s="1">
        <v>1000000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0</v>
      </c>
      <c r="AE1904" s="1">
        <v>1000000</v>
      </c>
      <c r="AF1904" s="17">
        <v>46080</v>
      </c>
      <c r="AG1904" s="17">
        <v>47176</v>
      </c>
      <c r="AH1904" s="1">
        <v>1000000</v>
      </c>
      <c r="AI1904" s="16">
        <f t="shared" si="116"/>
        <v>2.580821917808219</v>
      </c>
      <c r="AJ1904" s="16">
        <f t="shared" si="118"/>
        <v>3.0027397260273974</v>
      </c>
      <c r="AK1904" s="19">
        <v>8.1199999999999994E-2</v>
      </c>
      <c r="AL1904" s="16">
        <f t="shared" si="117"/>
        <v>2.580821917808219</v>
      </c>
      <c r="AM1904" s="16">
        <f t="shared" si="119"/>
        <v>3.0027397260273974</v>
      </c>
      <c r="AN1904" s="19">
        <v>8.1199999999999994E-2</v>
      </c>
      <c r="AO1904" t="s">
        <v>721</v>
      </c>
      <c r="AP1904" t="s">
        <v>722</v>
      </c>
      <c r="AQ1904" s="20">
        <v>46234</v>
      </c>
    </row>
    <row r="1905" spans="1:43" x14ac:dyDescent="0.3">
      <c r="A1905" t="s">
        <v>4215</v>
      </c>
      <c r="B1905" t="s">
        <v>4216</v>
      </c>
      <c r="C1905">
        <v>1</v>
      </c>
      <c r="D1905" t="s">
        <v>255</v>
      </c>
      <c r="E1905" t="s">
        <v>716</v>
      </c>
      <c r="F1905" t="s">
        <v>717</v>
      </c>
      <c r="G1905" t="s">
        <v>213</v>
      </c>
      <c r="H1905" t="s">
        <v>214</v>
      </c>
      <c r="I1905" t="s">
        <v>724</v>
      </c>
      <c r="J1905" t="s">
        <v>725</v>
      </c>
      <c r="K1905" t="s">
        <v>726</v>
      </c>
      <c r="L1905" t="s">
        <v>719</v>
      </c>
      <c r="M1905" t="s">
        <v>720</v>
      </c>
      <c r="N1905">
        <v>1</v>
      </c>
      <c r="O1905">
        <v>1</v>
      </c>
      <c r="P1905">
        <v>1</v>
      </c>
      <c r="Q1905">
        <v>1</v>
      </c>
      <c r="R1905">
        <v>1</v>
      </c>
      <c r="S1905">
        <v>1</v>
      </c>
      <c r="T1905">
        <v>0</v>
      </c>
      <c r="U1905">
        <v>0</v>
      </c>
      <c r="V1905">
        <v>0</v>
      </c>
      <c r="W1905" s="1">
        <v>500000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500000</v>
      </c>
      <c r="AF1905" s="17">
        <v>46104</v>
      </c>
      <c r="AG1905" s="17">
        <v>47200</v>
      </c>
      <c r="AH1905" s="1">
        <v>500000</v>
      </c>
      <c r="AI1905" s="16">
        <f t="shared" si="116"/>
        <v>2.6465753424657534</v>
      </c>
      <c r="AJ1905" s="16">
        <f t="shared" si="118"/>
        <v>3.0027397260273974</v>
      </c>
      <c r="AK1905" s="19">
        <v>8.1199999999999994E-2</v>
      </c>
      <c r="AL1905" s="16">
        <f t="shared" si="117"/>
        <v>2.6465753424657534</v>
      </c>
      <c r="AM1905" s="16">
        <f t="shared" si="119"/>
        <v>3.0027397260273974</v>
      </c>
      <c r="AN1905" s="19">
        <v>8.1199999999999994E-2</v>
      </c>
      <c r="AO1905" t="s">
        <v>721</v>
      </c>
      <c r="AP1905" t="s">
        <v>722</v>
      </c>
      <c r="AQ1905" s="20">
        <v>46234</v>
      </c>
    </row>
    <row r="1906" spans="1:43" x14ac:dyDescent="0.3">
      <c r="A1906" t="s">
        <v>4217</v>
      </c>
      <c r="B1906" t="s">
        <v>4218</v>
      </c>
      <c r="C1906">
        <v>1</v>
      </c>
      <c r="D1906" t="s">
        <v>255</v>
      </c>
      <c r="E1906" t="s">
        <v>716</v>
      </c>
      <c r="F1906" t="s">
        <v>717</v>
      </c>
      <c r="G1906" t="s">
        <v>213</v>
      </c>
      <c r="H1906" t="s">
        <v>214</v>
      </c>
      <c r="I1906" t="s">
        <v>724</v>
      </c>
      <c r="J1906" t="s">
        <v>725</v>
      </c>
      <c r="K1906" t="s">
        <v>726</v>
      </c>
      <c r="L1906" t="s">
        <v>719</v>
      </c>
      <c r="M1906" t="s">
        <v>720</v>
      </c>
      <c r="N1906">
        <v>1</v>
      </c>
      <c r="O1906">
        <v>1</v>
      </c>
      <c r="P1906">
        <v>1</v>
      </c>
      <c r="Q1906">
        <v>1</v>
      </c>
      <c r="R1906">
        <v>1</v>
      </c>
      <c r="S1906">
        <v>1</v>
      </c>
      <c r="T1906">
        <v>0</v>
      </c>
      <c r="U1906">
        <v>0</v>
      </c>
      <c r="V1906">
        <v>0</v>
      </c>
      <c r="W1906" s="1">
        <v>500000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0</v>
      </c>
      <c r="AE1906" s="1">
        <v>500000</v>
      </c>
      <c r="AF1906" s="17">
        <v>46113</v>
      </c>
      <c r="AG1906" s="17">
        <v>47209</v>
      </c>
      <c r="AH1906" s="1">
        <v>500000</v>
      </c>
      <c r="AI1906" s="16">
        <f t="shared" si="116"/>
        <v>2.6712328767123288</v>
      </c>
      <c r="AJ1906" s="16">
        <f t="shared" si="118"/>
        <v>3.0027397260273974</v>
      </c>
      <c r="AK1906" s="19">
        <v>8.1199999999999994E-2</v>
      </c>
      <c r="AL1906" s="16">
        <f t="shared" si="117"/>
        <v>2.6712328767123288</v>
      </c>
      <c r="AM1906" s="16">
        <f t="shared" si="119"/>
        <v>3.0027397260273974</v>
      </c>
      <c r="AN1906" s="19">
        <v>8.1199999999999994E-2</v>
      </c>
      <c r="AO1906" t="s">
        <v>721</v>
      </c>
      <c r="AP1906" t="s">
        <v>722</v>
      </c>
      <c r="AQ1906" s="20">
        <v>46234</v>
      </c>
    </row>
    <row r="1907" spans="1:43" x14ac:dyDescent="0.3">
      <c r="A1907" t="s">
        <v>4219</v>
      </c>
      <c r="B1907" t="s">
        <v>4220</v>
      </c>
      <c r="C1907">
        <v>1</v>
      </c>
      <c r="D1907" t="s">
        <v>255</v>
      </c>
      <c r="E1907" t="s">
        <v>716</v>
      </c>
      <c r="F1907" t="s">
        <v>717</v>
      </c>
      <c r="G1907" t="s">
        <v>215</v>
      </c>
      <c r="H1907" t="s">
        <v>214</v>
      </c>
      <c r="I1907" t="s">
        <v>832</v>
      </c>
      <c r="J1907" t="s">
        <v>725</v>
      </c>
      <c r="K1907" t="s">
        <v>833</v>
      </c>
      <c r="L1907" t="s">
        <v>719</v>
      </c>
      <c r="M1907" t="s">
        <v>720</v>
      </c>
      <c r="N1907">
        <v>1</v>
      </c>
      <c r="O1907">
        <v>1</v>
      </c>
      <c r="P1907">
        <v>1</v>
      </c>
      <c r="Q1907">
        <v>1</v>
      </c>
      <c r="R1907">
        <v>1</v>
      </c>
      <c r="S1907">
        <v>1</v>
      </c>
      <c r="T1907">
        <v>0</v>
      </c>
      <c r="U1907">
        <v>0</v>
      </c>
      <c r="V1907">
        <v>0</v>
      </c>
      <c r="W1907" s="1">
        <v>593835</v>
      </c>
      <c r="X1907" s="1">
        <v>0</v>
      </c>
      <c r="Y1907" s="1">
        <v>0</v>
      </c>
      <c r="Z1907" s="1">
        <v>2019.04</v>
      </c>
      <c r="AA1907" s="1">
        <v>0</v>
      </c>
      <c r="AB1907" s="1">
        <v>0</v>
      </c>
      <c r="AC1907" s="1">
        <v>0</v>
      </c>
      <c r="AD1907" s="1">
        <v>0</v>
      </c>
      <c r="AE1907" s="1">
        <v>593835</v>
      </c>
      <c r="AF1907" s="17">
        <v>46149</v>
      </c>
      <c r="AG1907" s="17">
        <v>46514</v>
      </c>
      <c r="AH1907" s="1">
        <v>593835</v>
      </c>
      <c r="AI1907" s="16">
        <f t="shared" si="116"/>
        <v>0.76712328767123283</v>
      </c>
      <c r="AJ1907" s="16">
        <f t="shared" si="118"/>
        <v>1</v>
      </c>
      <c r="AK1907" s="19">
        <v>4.0800000000000003E-2</v>
      </c>
      <c r="AL1907" s="16">
        <f t="shared" si="117"/>
        <v>0.76712328767123283</v>
      </c>
      <c r="AM1907" s="16">
        <f t="shared" si="119"/>
        <v>1</v>
      </c>
      <c r="AN1907" s="19">
        <v>4.0800000000000003E-2</v>
      </c>
      <c r="AO1907" t="s">
        <v>721</v>
      </c>
      <c r="AP1907" t="s">
        <v>722</v>
      </c>
      <c r="AQ1907" s="20">
        <v>46234</v>
      </c>
    </row>
    <row r="1908" spans="1:43" x14ac:dyDescent="0.3">
      <c r="A1908" t="s">
        <v>4221</v>
      </c>
      <c r="B1908" t="s">
        <v>4220</v>
      </c>
      <c r="C1908">
        <v>2</v>
      </c>
      <c r="D1908" t="s">
        <v>255</v>
      </c>
      <c r="E1908" t="s">
        <v>716</v>
      </c>
      <c r="F1908" t="s">
        <v>717</v>
      </c>
      <c r="G1908" t="s">
        <v>215</v>
      </c>
      <c r="H1908" t="s">
        <v>214</v>
      </c>
      <c r="I1908" t="s">
        <v>832</v>
      </c>
      <c r="J1908" t="s">
        <v>725</v>
      </c>
      <c r="K1908" t="s">
        <v>833</v>
      </c>
      <c r="L1908" t="s">
        <v>719</v>
      </c>
      <c r="M1908" t="s">
        <v>720</v>
      </c>
      <c r="N1908">
        <v>1</v>
      </c>
      <c r="O1908">
        <v>1</v>
      </c>
      <c r="P1908">
        <v>1</v>
      </c>
      <c r="Q1908">
        <v>1</v>
      </c>
      <c r="R1908">
        <v>1</v>
      </c>
      <c r="S1908">
        <v>1</v>
      </c>
      <c r="T1908">
        <v>0</v>
      </c>
      <c r="U1908">
        <v>0</v>
      </c>
      <c r="V1908">
        <v>0</v>
      </c>
      <c r="W1908" s="1">
        <v>2430652.5</v>
      </c>
      <c r="X1908" s="1">
        <v>0</v>
      </c>
      <c r="Y1908" s="1">
        <v>0</v>
      </c>
      <c r="Z1908" s="1">
        <v>10431.549999999999</v>
      </c>
      <c r="AA1908" s="1">
        <v>0</v>
      </c>
      <c r="AB1908" s="1">
        <v>0</v>
      </c>
      <c r="AC1908" s="1">
        <v>0</v>
      </c>
      <c r="AD1908" s="1">
        <v>0</v>
      </c>
      <c r="AE1908" s="1">
        <v>2430652.5</v>
      </c>
      <c r="AF1908" s="17">
        <v>46149</v>
      </c>
      <c r="AG1908" s="17">
        <v>46880</v>
      </c>
      <c r="AH1908" s="1">
        <v>2430652.5</v>
      </c>
      <c r="AI1908" s="16">
        <f t="shared" si="116"/>
        <v>1.7698630136986302</v>
      </c>
      <c r="AJ1908" s="16">
        <f t="shared" si="118"/>
        <v>2.0027397260273974</v>
      </c>
      <c r="AK1908" s="19">
        <v>5.1499999999999997E-2</v>
      </c>
      <c r="AL1908" s="16">
        <f t="shared" si="117"/>
        <v>1.7698630136986302</v>
      </c>
      <c r="AM1908" s="16">
        <f t="shared" si="119"/>
        <v>2.0027397260273974</v>
      </c>
      <c r="AN1908" s="19">
        <v>5.1499999999999997E-2</v>
      </c>
      <c r="AO1908" t="s">
        <v>721</v>
      </c>
      <c r="AP1908" t="s">
        <v>722</v>
      </c>
      <c r="AQ1908" s="20">
        <v>46234</v>
      </c>
    </row>
    <row r="1909" spans="1:43" x14ac:dyDescent="0.3">
      <c r="A1909" t="s">
        <v>4222</v>
      </c>
      <c r="B1909" t="s">
        <v>4220</v>
      </c>
      <c r="C1909">
        <v>3</v>
      </c>
      <c r="D1909" t="s">
        <v>255</v>
      </c>
      <c r="E1909" t="s">
        <v>716</v>
      </c>
      <c r="F1909" t="s">
        <v>717</v>
      </c>
      <c r="G1909" t="s">
        <v>215</v>
      </c>
      <c r="H1909" t="s">
        <v>214</v>
      </c>
      <c r="I1909" t="s">
        <v>832</v>
      </c>
      <c r="J1909" t="s">
        <v>725</v>
      </c>
      <c r="K1909" t="s">
        <v>833</v>
      </c>
      <c r="L1909" t="s">
        <v>719</v>
      </c>
      <c r="M1909" t="s">
        <v>720</v>
      </c>
      <c r="N1909">
        <v>1</v>
      </c>
      <c r="O1909">
        <v>1</v>
      </c>
      <c r="P1909">
        <v>1</v>
      </c>
      <c r="Q1909">
        <v>1</v>
      </c>
      <c r="R1909">
        <v>1</v>
      </c>
      <c r="S1909">
        <v>1</v>
      </c>
      <c r="T1909">
        <v>0</v>
      </c>
      <c r="U1909">
        <v>0</v>
      </c>
      <c r="V1909">
        <v>0</v>
      </c>
      <c r="W1909" s="1">
        <v>2253505</v>
      </c>
      <c r="X1909" s="1">
        <v>0</v>
      </c>
      <c r="Y1909" s="1">
        <v>0</v>
      </c>
      <c r="Z1909" s="1">
        <v>11849.68</v>
      </c>
      <c r="AA1909" s="1">
        <v>0</v>
      </c>
      <c r="AB1909" s="1">
        <v>0</v>
      </c>
      <c r="AC1909" s="1">
        <v>0</v>
      </c>
      <c r="AD1909" s="1">
        <v>0</v>
      </c>
      <c r="AE1909" s="1">
        <v>2253505</v>
      </c>
      <c r="AF1909" s="17">
        <v>46149</v>
      </c>
      <c r="AG1909" s="17">
        <v>47245</v>
      </c>
      <c r="AH1909" s="1">
        <v>2253505</v>
      </c>
      <c r="AI1909" s="16">
        <f t="shared" si="116"/>
        <v>2.7698630136986302</v>
      </c>
      <c r="AJ1909" s="16">
        <f t="shared" si="118"/>
        <v>3.0027397260273974</v>
      </c>
      <c r="AK1909" s="19">
        <v>6.3100000000000003E-2</v>
      </c>
      <c r="AL1909" s="16">
        <f t="shared" si="117"/>
        <v>2.7698630136986302</v>
      </c>
      <c r="AM1909" s="16">
        <f t="shared" si="119"/>
        <v>3.0027397260273974</v>
      </c>
      <c r="AN1909" s="19">
        <v>6.3100000000000003E-2</v>
      </c>
      <c r="AO1909" t="s">
        <v>721</v>
      </c>
      <c r="AP1909" t="s">
        <v>722</v>
      </c>
      <c r="AQ1909" s="20">
        <v>46234</v>
      </c>
    </row>
    <row r="1910" spans="1:43" x14ac:dyDescent="0.3">
      <c r="A1910" t="s">
        <v>4223</v>
      </c>
      <c r="B1910" t="s">
        <v>4220</v>
      </c>
      <c r="C1910">
        <v>4</v>
      </c>
      <c r="D1910" t="s">
        <v>255</v>
      </c>
      <c r="E1910" t="s">
        <v>716</v>
      </c>
      <c r="F1910" t="s">
        <v>717</v>
      </c>
      <c r="G1910" t="s">
        <v>215</v>
      </c>
      <c r="H1910" t="s">
        <v>214</v>
      </c>
      <c r="I1910" t="s">
        <v>832</v>
      </c>
      <c r="J1910" t="s">
        <v>725</v>
      </c>
      <c r="K1910" t="s">
        <v>833</v>
      </c>
      <c r="L1910" t="s">
        <v>719</v>
      </c>
      <c r="M1910" t="s">
        <v>720</v>
      </c>
      <c r="N1910">
        <v>1</v>
      </c>
      <c r="O1910">
        <v>1</v>
      </c>
      <c r="P1910">
        <v>1</v>
      </c>
      <c r="Q1910">
        <v>1</v>
      </c>
      <c r="R1910">
        <v>1</v>
      </c>
      <c r="S1910">
        <v>1</v>
      </c>
      <c r="T1910">
        <v>0</v>
      </c>
      <c r="U1910">
        <v>0</v>
      </c>
      <c r="V1910">
        <v>0</v>
      </c>
      <c r="W1910" s="1">
        <v>11470042.5</v>
      </c>
      <c r="X1910" s="1">
        <v>0</v>
      </c>
      <c r="Y1910" s="1">
        <v>0</v>
      </c>
      <c r="Z1910" s="1">
        <v>65188.07</v>
      </c>
      <c r="AA1910" s="1">
        <v>0</v>
      </c>
      <c r="AB1910" s="1">
        <v>0</v>
      </c>
      <c r="AC1910" s="1">
        <v>0</v>
      </c>
      <c r="AD1910" s="1">
        <v>0</v>
      </c>
      <c r="AE1910" s="1">
        <v>11470042.5</v>
      </c>
      <c r="AF1910" s="17">
        <v>46149</v>
      </c>
      <c r="AG1910" s="17">
        <v>47610</v>
      </c>
      <c r="AH1910" s="1">
        <v>11470042.5</v>
      </c>
      <c r="AI1910" s="16">
        <f t="shared" si="116"/>
        <v>3.7698630136986302</v>
      </c>
      <c r="AJ1910" s="16">
        <f t="shared" si="118"/>
        <v>4.0027397260273974</v>
      </c>
      <c r="AK1910" s="19">
        <v>6.8199999999999997E-2</v>
      </c>
      <c r="AL1910" s="16">
        <f t="shared" si="117"/>
        <v>3.7698630136986302</v>
      </c>
      <c r="AM1910" s="16">
        <f t="shared" si="119"/>
        <v>4.0027397260273974</v>
      </c>
      <c r="AN1910" s="19">
        <v>6.8199999999999997E-2</v>
      </c>
      <c r="AO1910" t="s">
        <v>721</v>
      </c>
      <c r="AP1910" t="s">
        <v>722</v>
      </c>
      <c r="AQ1910" s="20">
        <v>46234</v>
      </c>
    </row>
    <row r="1911" spans="1:43" x14ac:dyDescent="0.3">
      <c r="A1911" t="s">
        <v>4224</v>
      </c>
      <c r="B1911" t="s">
        <v>4220</v>
      </c>
      <c r="C1911">
        <v>5</v>
      </c>
      <c r="D1911" t="s">
        <v>255</v>
      </c>
      <c r="E1911" t="s">
        <v>716</v>
      </c>
      <c r="F1911" t="s">
        <v>717</v>
      </c>
      <c r="G1911" t="s">
        <v>215</v>
      </c>
      <c r="H1911" t="s">
        <v>214</v>
      </c>
      <c r="I1911" t="s">
        <v>832</v>
      </c>
      <c r="J1911" t="s">
        <v>725</v>
      </c>
      <c r="K1911" t="s">
        <v>833</v>
      </c>
      <c r="L1911" t="s">
        <v>719</v>
      </c>
      <c r="M1911" t="s">
        <v>720</v>
      </c>
      <c r="N1911">
        <v>1</v>
      </c>
      <c r="O1911">
        <v>1</v>
      </c>
      <c r="P1911">
        <v>1</v>
      </c>
      <c r="Q1911">
        <v>1</v>
      </c>
      <c r="R1911">
        <v>1</v>
      </c>
      <c r="S1911">
        <v>1</v>
      </c>
      <c r="T1911">
        <v>0</v>
      </c>
      <c r="U1911">
        <v>0</v>
      </c>
      <c r="V1911">
        <v>0</v>
      </c>
      <c r="W1911" s="1">
        <v>26936302.5</v>
      </c>
      <c r="X1911" s="1">
        <v>0</v>
      </c>
      <c r="Y1911" s="1">
        <v>0</v>
      </c>
      <c r="Z1911" s="1">
        <v>160046.53</v>
      </c>
      <c r="AA1911" s="1">
        <v>0</v>
      </c>
      <c r="AB1911" s="1">
        <v>0</v>
      </c>
      <c r="AC1911" s="1">
        <v>0</v>
      </c>
      <c r="AD1911" s="1">
        <v>0</v>
      </c>
      <c r="AE1911" s="1">
        <v>26936302.5</v>
      </c>
      <c r="AF1911" s="17">
        <v>46149</v>
      </c>
      <c r="AG1911" s="17">
        <v>47975</v>
      </c>
      <c r="AH1911" s="1">
        <v>26936302.5</v>
      </c>
      <c r="AI1911" s="16">
        <f t="shared" si="116"/>
        <v>4.7698630136986298</v>
      </c>
      <c r="AJ1911" s="16">
        <f t="shared" si="118"/>
        <v>5.0027397260273974</v>
      </c>
      <c r="AK1911" s="19">
        <v>7.1300000000000002E-2</v>
      </c>
      <c r="AL1911" s="16">
        <f t="shared" si="117"/>
        <v>4.7698630136986298</v>
      </c>
      <c r="AM1911" s="16">
        <f t="shared" si="119"/>
        <v>5.0027397260273974</v>
      </c>
      <c r="AN1911" s="19">
        <v>7.1300000000000002E-2</v>
      </c>
      <c r="AO1911" t="s">
        <v>721</v>
      </c>
      <c r="AP1911" t="s">
        <v>722</v>
      </c>
      <c r="AQ1911" s="20">
        <v>46234</v>
      </c>
    </row>
    <row r="1912" spans="1:43" x14ac:dyDescent="0.3">
      <c r="A1912" t="s">
        <v>4225</v>
      </c>
      <c r="B1912" t="s">
        <v>4220</v>
      </c>
      <c r="C1912">
        <v>6</v>
      </c>
      <c r="D1912" t="s">
        <v>255</v>
      </c>
      <c r="E1912" t="s">
        <v>716</v>
      </c>
      <c r="F1912" t="s">
        <v>717</v>
      </c>
      <c r="G1912" t="s">
        <v>215</v>
      </c>
      <c r="H1912" t="s">
        <v>214</v>
      </c>
      <c r="I1912" t="s">
        <v>832</v>
      </c>
      <c r="J1912" t="s">
        <v>725</v>
      </c>
      <c r="K1912" t="s">
        <v>833</v>
      </c>
      <c r="L1912" t="s">
        <v>719</v>
      </c>
      <c r="M1912" t="s">
        <v>720</v>
      </c>
      <c r="N1912">
        <v>1</v>
      </c>
      <c r="O1912">
        <v>1</v>
      </c>
      <c r="P1912">
        <v>1</v>
      </c>
      <c r="Q1912">
        <v>1</v>
      </c>
      <c r="R1912">
        <v>1</v>
      </c>
      <c r="S1912">
        <v>1</v>
      </c>
      <c r="T1912">
        <v>0</v>
      </c>
      <c r="U1912">
        <v>0</v>
      </c>
      <c r="V1912">
        <v>0</v>
      </c>
      <c r="W1912" s="1">
        <v>311520</v>
      </c>
      <c r="X1912" s="1">
        <v>0</v>
      </c>
      <c r="Y1912" s="1">
        <v>0</v>
      </c>
      <c r="Z1912" s="1">
        <v>1908.06</v>
      </c>
      <c r="AA1912" s="1">
        <v>0</v>
      </c>
      <c r="AB1912" s="1">
        <v>0</v>
      </c>
      <c r="AC1912" s="1">
        <v>0</v>
      </c>
      <c r="AD1912" s="1">
        <v>0</v>
      </c>
      <c r="AE1912" s="1">
        <v>311520</v>
      </c>
      <c r="AF1912" s="17">
        <v>46149</v>
      </c>
      <c r="AG1912" s="17">
        <v>48341</v>
      </c>
      <c r="AH1912" s="1">
        <v>311520</v>
      </c>
      <c r="AI1912" s="16">
        <f t="shared" si="116"/>
        <v>5.7726027397260271</v>
      </c>
      <c r="AJ1912" s="16">
        <f t="shared" si="118"/>
        <v>6.0054794520547947</v>
      </c>
      <c r="AK1912" s="19">
        <v>7.3499999999999996E-2</v>
      </c>
      <c r="AL1912" s="16">
        <f t="shared" si="117"/>
        <v>5.7726027397260271</v>
      </c>
      <c r="AM1912" s="16">
        <f t="shared" si="119"/>
        <v>6.0054794520547947</v>
      </c>
      <c r="AN1912" s="19">
        <v>7.3499999999999996E-2</v>
      </c>
      <c r="AO1912" t="s">
        <v>721</v>
      </c>
      <c r="AP1912" t="s">
        <v>722</v>
      </c>
      <c r="AQ1912" s="20">
        <v>46234</v>
      </c>
    </row>
    <row r="1913" spans="1:43" x14ac:dyDescent="0.3">
      <c r="A1913" t="s">
        <v>4226</v>
      </c>
      <c r="B1913" t="s">
        <v>4220</v>
      </c>
      <c r="C1913">
        <v>7</v>
      </c>
      <c r="D1913" t="s">
        <v>255</v>
      </c>
      <c r="E1913" t="s">
        <v>716</v>
      </c>
      <c r="F1913" t="s">
        <v>717</v>
      </c>
      <c r="G1913" t="s">
        <v>215</v>
      </c>
      <c r="H1913" t="s">
        <v>214</v>
      </c>
      <c r="I1913" t="s">
        <v>832</v>
      </c>
      <c r="J1913" t="s">
        <v>725</v>
      </c>
      <c r="K1913" t="s">
        <v>833</v>
      </c>
      <c r="L1913" t="s">
        <v>719</v>
      </c>
      <c r="M1913" t="s">
        <v>720</v>
      </c>
      <c r="N1913">
        <v>1</v>
      </c>
      <c r="O1913">
        <v>1</v>
      </c>
      <c r="P1913">
        <v>1</v>
      </c>
      <c r="Q1913">
        <v>1</v>
      </c>
      <c r="R1913">
        <v>1</v>
      </c>
      <c r="S1913">
        <v>1</v>
      </c>
      <c r="T1913">
        <v>0</v>
      </c>
      <c r="U1913">
        <v>0</v>
      </c>
      <c r="V1913">
        <v>0</v>
      </c>
      <c r="W1913" s="1">
        <v>409902.5</v>
      </c>
      <c r="X1913" s="1">
        <v>0</v>
      </c>
      <c r="Y1913" s="1">
        <v>0</v>
      </c>
      <c r="Z1913" s="1">
        <v>2575.5500000000002</v>
      </c>
      <c r="AA1913" s="1">
        <v>0</v>
      </c>
      <c r="AB1913" s="1">
        <v>0</v>
      </c>
      <c r="AC1913" s="1">
        <v>0</v>
      </c>
      <c r="AD1913" s="1">
        <v>0</v>
      </c>
      <c r="AE1913" s="1">
        <v>409902.5</v>
      </c>
      <c r="AF1913" s="17">
        <v>46149</v>
      </c>
      <c r="AG1913" s="17">
        <v>48706</v>
      </c>
      <c r="AH1913" s="1">
        <v>409902.5</v>
      </c>
      <c r="AI1913" s="16">
        <f t="shared" si="116"/>
        <v>6.7726027397260271</v>
      </c>
      <c r="AJ1913" s="16">
        <f t="shared" si="118"/>
        <v>7.0054794520547947</v>
      </c>
      <c r="AK1913" s="19">
        <v>7.5399999999999995E-2</v>
      </c>
      <c r="AL1913" s="16">
        <f t="shared" si="117"/>
        <v>6.7726027397260271</v>
      </c>
      <c r="AM1913" s="16">
        <f t="shared" si="119"/>
        <v>7.0054794520547947</v>
      </c>
      <c r="AN1913" s="19">
        <v>7.5399999999999995E-2</v>
      </c>
      <c r="AO1913" t="s">
        <v>721</v>
      </c>
      <c r="AP1913" t="s">
        <v>722</v>
      </c>
      <c r="AQ1913" s="20">
        <v>46234</v>
      </c>
    </row>
    <row r="1914" spans="1:43" x14ac:dyDescent="0.3">
      <c r="A1914" t="s">
        <v>4227</v>
      </c>
      <c r="B1914" t="s">
        <v>4220</v>
      </c>
      <c r="C1914">
        <v>8</v>
      </c>
      <c r="D1914" t="s">
        <v>255</v>
      </c>
      <c r="E1914" t="s">
        <v>716</v>
      </c>
      <c r="F1914" t="s">
        <v>717</v>
      </c>
      <c r="G1914" t="s">
        <v>215</v>
      </c>
      <c r="H1914" t="s">
        <v>214</v>
      </c>
      <c r="I1914" t="s">
        <v>832</v>
      </c>
      <c r="J1914" t="s">
        <v>725</v>
      </c>
      <c r="K1914" t="s">
        <v>833</v>
      </c>
      <c r="L1914" t="s">
        <v>719</v>
      </c>
      <c r="M1914" t="s">
        <v>720</v>
      </c>
      <c r="N1914">
        <v>1</v>
      </c>
      <c r="O1914">
        <v>1</v>
      </c>
      <c r="P1914">
        <v>1</v>
      </c>
      <c r="Q1914">
        <v>1</v>
      </c>
      <c r="R1914">
        <v>1</v>
      </c>
      <c r="S1914">
        <v>1</v>
      </c>
      <c r="T1914">
        <v>0</v>
      </c>
      <c r="U1914">
        <v>0</v>
      </c>
      <c r="V1914">
        <v>0</v>
      </c>
      <c r="W1914" s="1">
        <v>224347.5</v>
      </c>
      <c r="X1914" s="1">
        <v>0</v>
      </c>
      <c r="Y1914" s="1">
        <v>0</v>
      </c>
      <c r="Z1914" s="1">
        <v>1443.3</v>
      </c>
      <c r="AA1914" s="1">
        <v>0</v>
      </c>
      <c r="AB1914" s="1">
        <v>0</v>
      </c>
      <c r="AC1914" s="1">
        <v>0</v>
      </c>
      <c r="AD1914" s="1">
        <v>0</v>
      </c>
      <c r="AE1914" s="1">
        <v>224347.5</v>
      </c>
      <c r="AF1914" s="17">
        <v>46149</v>
      </c>
      <c r="AG1914" s="17">
        <v>49071</v>
      </c>
      <c r="AH1914" s="1">
        <v>224347.5</v>
      </c>
      <c r="AI1914" s="16">
        <f t="shared" si="116"/>
        <v>7.7726027397260271</v>
      </c>
      <c r="AJ1914" s="16">
        <f t="shared" si="118"/>
        <v>8.0054794520547947</v>
      </c>
      <c r="AK1914" s="19">
        <v>7.7200000000000005E-2</v>
      </c>
      <c r="AL1914" s="16">
        <f t="shared" si="117"/>
        <v>7.7726027397260271</v>
      </c>
      <c r="AM1914" s="16">
        <f t="shared" si="119"/>
        <v>8.0054794520547947</v>
      </c>
      <c r="AN1914" s="19">
        <v>7.7200000000000005E-2</v>
      </c>
      <c r="AO1914" t="s">
        <v>721</v>
      </c>
      <c r="AP1914" t="s">
        <v>722</v>
      </c>
      <c r="AQ1914" s="20">
        <v>46234</v>
      </c>
    </row>
    <row r="1915" spans="1:43" x14ac:dyDescent="0.3">
      <c r="A1915" t="s">
        <v>4228</v>
      </c>
      <c r="B1915" t="s">
        <v>4220</v>
      </c>
      <c r="C1915">
        <v>9</v>
      </c>
      <c r="D1915" t="s">
        <v>255</v>
      </c>
      <c r="E1915" t="s">
        <v>716</v>
      </c>
      <c r="F1915" t="s">
        <v>717</v>
      </c>
      <c r="G1915" t="s">
        <v>215</v>
      </c>
      <c r="H1915" t="s">
        <v>214</v>
      </c>
      <c r="I1915" t="s">
        <v>832</v>
      </c>
      <c r="J1915" t="s">
        <v>725</v>
      </c>
      <c r="K1915" t="s">
        <v>833</v>
      </c>
      <c r="L1915" t="s">
        <v>719</v>
      </c>
      <c r="M1915" t="s">
        <v>720</v>
      </c>
      <c r="N1915">
        <v>1</v>
      </c>
      <c r="O1915">
        <v>1</v>
      </c>
      <c r="P1915">
        <v>1</v>
      </c>
      <c r="Q1915">
        <v>1</v>
      </c>
      <c r="R1915">
        <v>1</v>
      </c>
      <c r="S1915">
        <v>1</v>
      </c>
      <c r="T1915">
        <v>0</v>
      </c>
      <c r="U1915">
        <v>0</v>
      </c>
      <c r="V1915">
        <v>0</v>
      </c>
      <c r="W1915" s="1">
        <v>278922.5</v>
      </c>
      <c r="X1915" s="1">
        <v>0</v>
      </c>
      <c r="Y1915" s="1">
        <v>0</v>
      </c>
      <c r="Z1915" s="1">
        <v>1843.21</v>
      </c>
      <c r="AA1915" s="1">
        <v>0</v>
      </c>
      <c r="AB1915" s="1">
        <v>0</v>
      </c>
      <c r="AC1915" s="1">
        <v>0</v>
      </c>
      <c r="AD1915" s="1">
        <v>0</v>
      </c>
      <c r="AE1915" s="1">
        <v>278922.5</v>
      </c>
      <c r="AF1915" s="17">
        <v>46149</v>
      </c>
      <c r="AG1915" s="17">
        <v>49436</v>
      </c>
      <c r="AH1915" s="1">
        <v>278922.5</v>
      </c>
      <c r="AI1915" s="16">
        <f t="shared" si="116"/>
        <v>8.7726027397260271</v>
      </c>
      <c r="AJ1915" s="16">
        <f t="shared" si="118"/>
        <v>9.0054794520547947</v>
      </c>
      <c r="AK1915" s="19">
        <v>7.9299999999999995E-2</v>
      </c>
      <c r="AL1915" s="16">
        <f t="shared" si="117"/>
        <v>8.7726027397260271</v>
      </c>
      <c r="AM1915" s="16">
        <f t="shared" si="119"/>
        <v>9.0054794520547947</v>
      </c>
      <c r="AN1915" s="19">
        <v>7.9299999999999995E-2</v>
      </c>
      <c r="AO1915" t="s">
        <v>721</v>
      </c>
      <c r="AP1915" t="s">
        <v>722</v>
      </c>
      <c r="AQ1915" s="20">
        <v>46234</v>
      </c>
    </row>
    <row r="1916" spans="1:43" x14ac:dyDescent="0.3">
      <c r="A1916" t="s">
        <v>4229</v>
      </c>
      <c r="B1916" t="s">
        <v>4230</v>
      </c>
      <c r="C1916">
        <v>1</v>
      </c>
      <c r="D1916" t="s">
        <v>255</v>
      </c>
      <c r="E1916" t="s">
        <v>716</v>
      </c>
      <c r="F1916" t="s">
        <v>717</v>
      </c>
      <c r="G1916" t="s">
        <v>222</v>
      </c>
      <c r="H1916" t="s">
        <v>218</v>
      </c>
      <c r="I1916" t="s">
        <v>210</v>
      </c>
      <c r="J1916" t="s">
        <v>718</v>
      </c>
      <c r="K1916" t="s">
        <v>222</v>
      </c>
      <c r="L1916" t="s">
        <v>719</v>
      </c>
      <c r="M1916" t="s">
        <v>720</v>
      </c>
      <c r="N1916">
        <v>1</v>
      </c>
      <c r="O1916">
        <v>1</v>
      </c>
      <c r="P1916">
        <v>1</v>
      </c>
      <c r="Q1916">
        <v>0</v>
      </c>
      <c r="R1916">
        <v>0</v>
      </c>
      <c r="S1916">
        <v>1</v>
      </c>
      <c r="T1916">
        <v>1</v>
      </c>
      <c r="U1916">
        <v>1</v>
      </c>
      <c r="V1916">
        <v>0</v>
      </c>
      <c r="W1916" s="1">
        <v>58547474.689999998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0</v>
      </c>
      <c r="AE1916" s="1">
        <v>58547474.689999998</v>
      </c>
      <c r="AF1916" s="17">
        <v>46076</v>
      </c>
      <c r="AG1916" s="17">
        <v>47902</v>
      </c>
      <c r="AH1916" s="1">
        <v>58547474.689999998</v>
      </c>
      <c r="AI1916" s="16">
        <f t="shared" si="116"/>
        <v>4.5698630136986305</v>
      </c>
      <c r="AJ1916" s="16">
        <f t="shared" si="118"/>
        <v>5.0027397260273974</v>
      </c>
      <c r="AK1916" s="19">
        <v>8.2900000000000001E-2</v>
      </c>
      <c r="AL1916" s="16">
        <f t="shared" si="117"/>
        <v>4.5698630136986305</v>
      </c>
      <c r="AM1916" s="16">
        <f t="shared" si="119"/>
        <v>5.0027397260273974</v>
      </c>
      <c r="AN1916" s="19">
        <v>8.2900000000000001E-2</v>
      </c>
      <c r="AO1916" t="s">
        <v>721</v>
      </c>
      <c r="AP1916" t="s">
        <v>722</v>
      </c>
      <c r="AQ1916" s="20">
        <v>46234</v>
      </c>
    </row>
    <row r="1917" spans="1:43" x14ac:dyDescent="0.3">
      <c r="A1917" t="s">
        <v>4231</v>
      </c>
      <c r="B1917" t="s">
        <v>4232</v>
      </c>
      <c r="C1917">
        <v>1</v>
      </c>
      <c r="D1917" t="s">
        <v>255</v>
      </c>
      <c r="E1917" t="s">
        <v>716</v>
      </c>
      <c r="F1917" t="s">
        <v>717</v>
      </c>
      <c r="G1917" t="s">
        <v>222</v>
      </c>
      <c r="H1917" t="s">
        <v>218</v>
      </c>
      <c r="I1917" t="s">
        <v>210</v>
      </c>
      <c r="J1917" t="s">
        <v>718</v>
      </c>
      <c r="K1917" t="s">
        <v>222</v>
      </c>
      <c r="L1917" t="s">
        <v>719</v>
      </c>
      <c r="M1917" t="s">
        <v>720</v>
      </c>
      <c r="N1917">
        <v>1</v>
      </c>
      <c r="O1917">
        <v>1</v>
      </c>
      <c r="P1917">
        <v>1</v>
      </c>
      <c r="Q1917">
        <v>0</v>
      </c>
      <c r="R1917">
        <v>0</v>
      </c>
      <c r="S1917">
        <v>1</v>
      </c>
      <c r="T1917">
        <v>1</v>
      </c>
      <c r="U1917">
        <v>1</v>
      </c>
      <c r="V1917">
        <v>0</v>
      </c>
      <c r="W1917" s="1">
        <v>79466759.890000001</v>
      </c>
      <c r="X1917" s="1">
        <v>0</v>
      </c>
      <c r="Y1917" s="1">
        <v>0</v>
      </c>
      <c r="Z1917" s="1">
        <v>0</v>
      </c>
      <c r="AA1917" s="1">
        <v>0</v>
      </c>
      <c r="AB1917" s="1">
        <v>0</v>
      </c>
      <c r="AC1917" s="1">
        <v>0</v>
      </c>
      <c r="AD1917" s="1">
        <v>0</v>
      </c>
      <c r="AE1917" s="1">
        <v>79466759.890000001</v>
      </c>
      <c r="AF1917" s="17">
        <v>46149</v>
      </c>
      <c r="AG1917" s="17">
        <v>48706</v>
      </c>
      <c r="AH1917" s="1">
        <v>79466759.890000001</v>
      </c>
      <c r="AI1917" s="16">
        <f t="shared" si="116"/>
        <v>6.7726027397260271</v>
      </c>
      <c r="AJ1917" s="16">
        <f t="shared" si="118"/>
        <v>7.0054794520547947</v>
      </c>
      <c r="AK1917" s="19">
        <v>8.3699999999999997E-2</v>
      </c>
      <c r="AL1917" s="16">
        <f t="shared" si="117"/>
        <v>6.7726027397260271</v>
      </c>
      <c r="AM1917" s="16">
        <f t="shared" si="119"/>
        <v>7.0054794520547947</v>
      </c>
      <c r="AN1917" s="19">
        <v>8.3699999999999997E-2</v>
      </c>
      <c r="AO1917" t="s">
        <v>721</v>
      </c>
      <c r="AP1917" t="s">
        <v>722</v>
      </c>
      <c r="AQ1917" s="20">
        <v>46234</v>
      </c>
    </row>
    <row r="1918" spans="1:43" x14ac:dyDescent="0.3">
      <c r="A1918" t="s">
        <v>4233</v>
      </c>
      <c r="B1918" t="s">
        <v>4234</v>
      </c>
      <c r="C1918">
        <v>1</v>
      </c>
      <c r="D1918" t="s">
        <v>255</v>
      </c>
      <c r="E1918" t="s">
        <v>716</v>
      </c>
      <c r="F1918" t="s">
        <v>717</v>
      </c>
      <c r="G1918" t="s">
        <v>213</v>
      </c>
      <c r="H1918" t="s">
        <v>214</v>
      </c>
      <c r="I1918" t="s">
        <v>724</v>
      </c>
      <c r="J1918" t="s">
        <v>725</v>
      </c>
      <c r="K1918" t="s">
        <v>726</v>
      </c>
      <c r="L1918" t="s">
        <v>719</v>
      </c>
      <c r="M1918" t="s">
        <v>720</v>
      </c>
      <c r="N1918">
        <v>1</v>
      </c>
      <c r="O1918">
        <v>1</v>
      </c>
      <c r="P1918">
        <v>1</v>
      </c>
      <c r="Q1918">
        <v>1</v>
      </c>
      <c r="R1918">
        <v>1</v>
      </c>
      <c r="S1918">
        <v>1</v>
      </c>
      <c r="T1918">
        <v>0</v>
      </c>
      <c r="U1918">
        <v>0</v>
      </c>
      <c r="V1918">
        <v>0</v>
      </c>
      <c r="W1918" s="1">
        <v>108000</v>
      </c>
      <c r="X1918" s="1">
        <v>0</v>
      </c>
      <c r="Y1918" s="1">
        <v>0</v>
      </c>
      <c r="Z1918" s="1">
        <v>0</v>
      </c>
      <c r="AA1918" s="1">
        <v>0</v>
      </c>
      <c r="AB1918" s="1">
        <v>0</v>
      </c>
      <c r="AC1918" s="1">
        <v>0</v>
      </c>
      <c r="AD1918" s="1">
        <v>0</v>
      </c>
      <c r="AE1918" s="1">
        <v>108000</v>
      </c>
      <c r="AF1918" s="17">
        <v>46076</v>
      </c>
      <c r="AG1918" s="17">
        <v>47902</v>
      </c>
      <c r="AH1918" s="1">
        <v>108000</v>
      </c>
      <c r="AI1918" s="16">
        <f t="shared" si="116"/>
        <v>4.5698630136986305</v>
      </c>
      <c r="AJ1918" s="16">
        <f t="shared" si="118"/>
        <v>5.0027397260273974</v>
      </c>
      <c r="AK1918" s="19">
        <v>8.2900000000000001E-2</v>
      </c>
      <c r="AL1918" s="16">
        <f t="shared" si="117"/>
        <v>4.5698630136986305</v>
      </c>
      <c r="AM1918" s="16">
        <f t="shared" si="119"/>
        <v>5.0027397260273974</v>
      </c>
      <c r="AN1918" s="19">
        <v>8.2900000000000001E-2</v>
      </c>
      <c r="AO1918" t="s">
        <v>721</v>
      </c>
      <c r="AP1918" t="s">
        <v>722</v>
      </c>
      <c r="AQ1918" s="20">
        <v>46234</v>
      </c>
    </row>
    <row r="1919" spans="1:43" x14ac:dyDescent="0.3">
      <c r="A1919" t="s">
        <v>4235</v>
      </c>
      <c r="B1919" t="s">
        <v>4236</v>
      </c>
      <c r="C1919">
        <v>1</v>
      </c>
      <c r="D1919" t="s">
        <v>255</v>
      </c>
      <c r="E1919" t="s">
        <v>716</v>
      </c>
      <c r="F1919" t="s">
        <v>717</v>
      </c>
      <c r="G1919" t="s">
        <v>213</v>
      </c>
      <c r="H1919" t="s">
        <v>214</v>
      </c>
      <c r="I1919" t="s">
        <v>724</v>
      </c>
      <c r="J1919" t="s">
        <v>725</v>
      </c>
      <c r="K1919" t="s">
        <v>726</v>
      </c>
      <c r="L1919" t="s">
        <v>719</v>
      </c>
      <c r="M1919" t="s">
        <v>720</v>
      </c>
      <c r="N1919">
        <v>1</v>
      </c>
      <c r="O1919">
        <v>1</v>
      </c>
      <c r="P1919">
        <v>1</v>
      </c>
      <c r="Q1919">
        <v>1</v>
      </c>
      <c r="R1919">
        <v>1</v>
      </c>
      <c r="S1919">
        <v>1</v>
      </c>
      <c r="T1919">
        <v>0</v>
      </c>
      <c r="U1919">
        <v>0</v>
      </c>
      <c r="V1919">
        <v>0</v>
      </c>
      <c r="W1919" s="1">
        <v>300000</v>
      </c>
      <c r="X1919" s="1">
        <v>0</v>
      </c>
      <c r="Y1919" s="1">
        <v>0</v>
      </c>
      <c r="Z1919" s="1">
        <v>0</v>
      </c>
      <c r="AA1919" s="1">
        <v>0</v>
      </c>
      <c r="AB1919" s="1">
        <v>0</v>
      </c>
      <c r="AC1919" s="1">
        <v>0</v>
      </c>
      <c r="AD1919" s="1">
        <v>0</v>
      </c>
      <c r="AE1919" s="1">
        <v>300000</v>
      </c>
      <c r="AF1919" s="17">
        <v>46113</v>
      </c>
      <c r="AG1919" s="17">
        <v>47209</v>
      </c>
      <c r="AH1919" s="1">
        <v>300000</v>
      </c>
      <c r="AI1919" s="16">
        <f t="shared" si="116"/>
        <v>2.6712328767123288</v>
      </c>
      <c r="AJ1919" s="16">
        <f t="shared" si="118"/>
        <v>3.0027397260273974</v>
      </c>
      <c r="AK1919" s="19">
        <v>8.1199999999999994E-2</v>
      </c>
      <c r="AL1919" s="16">
        <f t="shared" si="117"/>
        <v>2.6712328767123288</v>
      </c>
      <c r="AM1919" s="16">
        <f t="shared" si="119"/>
        <v>3.0027397260273974</v>
      </c>
      <c r="AN1919" s="19">
        <v>8.1199999999999994E-2</v>
      </c>
      <c r="AO1919" t="s">
        <v>721</v>
      </c>
      <c r="AP1919" t="s">
        <v>722</v>
      </c>
      <c r="AQ1919" s="20">
        <v>46234</v>
      </c>
    </row>
    <row r="1920" spans="1:43" x14ac:dyDescent="0.3">
      <c r="A1920" t="s">
        <v>4237</v>
      </c>
      <c r="B1920" t="s">
        <v>4238</v>
      </c>
      <c r="C1920">
        <v>1</v>
      </c>
      <c r="D1920" t="s">
        <v>255</v>
      </c>
      <c r="E1920" t="s">
        <v>716</v>
      </c>
      <c r="F1920" t="s">
        <v>717</v>
      </c>
      <c r="G1920" t="s">
        <v>213</v>
      </c>
      <c r="H1920" t="s">
        <v>214</v>
      </c>
      <c r="I1920" t="s">
        <v>724</v>
      </c>
      <c r="J1920" t="s">
        <v>725</v>
      </c>
      <c r="K1920" t="s">
        <v>726</v>
      </c>
      <c r="L1920" t="s">
        <v>719</v>
      </c>
      <c r="M1920" t="s">
        <v>720</v>
      </c>
      <c r="N1920">
        <v>1</v>
      </c>
      <c r="O1920">
        <v>1</v>
      </c>
      <c r="P1920">
        <v>1</v>
      </c>
      <c r="Q1920">
        <v>1</v>
      </c>
      <c r="R1920">
        <v>1</v>
      </c>
      <c r="S1920">
        <v>1</v>
      </c>
      <c r="T1920">
        <v>0</v>
      </c>
      <c r="U1920">
        <v>0</v>
      </c>
      <c r="V1920">
        <v>0</v>
      </c>
      <c r="W1920" s="1">
        <v>15000</v>
      </c>
      <c r="X1920" s="1">
        <v>0</v>
      </c>
      <c r="Y1920" s="1">
        <v>0</v>
      </c>
      <c r="Z1920" s="1">
        <v>0</v>
      </c>
      <c r="AA1920" s="1">
        <v>0</v>
      </c>
      <c r="AB1920" s="1">
        <v>0</v>
      </c>
      <c r="AC1920" s="1">
        <v>0</v>
      </c>
      <c r="AD1920" s="1">
        <v>0</v>
      </c>
      <c r="AE1920" s="1">
        <v>15000</v>
      </c>
      <c r="AF1920" s="17">
        <v>46080</v>
      </c>
      <c r="AG1920" s="17">
        <v>47176</v>
      </c>
      <c r="AH1920" s="1">
        <v>15000</v>
      </c>
      <c r="AI1920" s="16">
        <f t="shared" si="116"/>
        <v>2.580821917808219</v>
      </c>
      <c r="AJ1920" s="16">
        <f t="shared" si="118"/>
        <v>3.0027397260273974</v>
      </c>
      <c r="AK1920" s="19">
        <v>8.1199999999999994E-2</v>
      </c>
      <c r="AL1920" s="16">
        <f t="shared" si="117"/>
        <v>2.580821917808219</v>
      </c>
      <c r="AM1920" s="16">
        <f t="shared" si="119"/>
        <v>3.0027397260273974</v>
      </c>
      <c r="AN1920" s="19">
        <v>8.1199999999999994E-2</v>
      </c>
      <c r="AO1920" t="s">
        <v>721</v>
      </c>
      <c r="AP1920" t="s">
        <v>722</v>
      </c>
      <c r="AQ1920" s="20">
        <v>46234</v>
      </c>
    </row>
    <row r="1921" spans="1:43" x14ac:dyDescent="0.3">
      <c r="A1921" t="s">
        <v>4239</v>
      </c>
      <c r="B1921" t="s">
        <v>4240</v>
      </c>
      <c r="C1921">
        <v>1</v>
      </c>
      <c r="D1921" t="s">
        <v>255</v>
      </c>
      <c r="E1921" t="s">
        <v>716</v>
      </c>
      <c r="F1921" t="s">
        <v>717</v>
      </c>
      <c r="G1921" t="s">
        <v>213</v>
      </c>
      <c r="H1921" t="s">
        <v>214</v>
      </c>
      <c r="I1921" t="s">
        <v>724</v>
      </c>
      <c r="J1921" t="s">
        <v>725</v>
      </c>
      <c r="K1921" t="s">
        <v>726</v>
      </c>
      <c r="L1921" t="s">
        <v>719</v>
      </c>
      <c r="M1921" t="s">
        <v>720</v>
      </c>
      <c r="N1921">
        <v>1</v>
      </c>
      <c r="O1921">
        <v>1</v>
      </c>
      <c r="P1921">
        <v>1</v>
      </c>
      <c r="Q1921">
        <v>1</v>
      </c>
      <c r="R1921">
        <v>1</v>
      </c>
      <c r="S1921">
        <v>1</v>
      </c>
      <c r="T1921">
        <v>0</v>
      </c>
      <c r="U1921">
        <v>0</v>
      </c>
      <c r="V1921">
        <v>0</v>
      </c>
      <c r="W1921" s="1">
        <v>1000000</v>
      </c>
      <c r="X1921" s="1">
        <v>0</v>
      </c>
      <c r="Y1921" s="1">
        <v>0</v>
      </c>
      <c r="Z1921" s="1">
        <v>0</v>
      </c>
      <c r="AA1921" s="1">
        <v>0</v>
      </c>
      <c r="AB1921" s="1">
        <v>0</v>
      </c>
      <c r="AC1921" s="1">
        <v>0</v>
      </c>
      <c r="AD1921" s="1">
        <v>0</v>
      </c>
      <c r="AE1921" s="1">
        <v>1000000</v>
      </c>
      <c r="AF1921" s="17">
        <v>46104</v>
      </c>
      <c r="AG1921" s="17">
        <v>47200</v>
      </c>
      <c r="AH1921" s="1">
        <v>1000000</v>
      </c>
      <c r="AI1921" s="16">
        <f t="shared" si="116"/>
        <v>2.6465753424657534</v>
      </c>
      <c r="AJ1921" s="16">
        <f t="shared" si="118"/>
        <v>3.0027397260273974</v>
      </c>
      <c r="AK1921" s="19">
        <v>8.1199999999999994E-2</v>
      </c>
      <c r="AL1921" s="16">
        <f t="shared" si="117"/>
        <v>2.6465753424657534</v>
      </c>
      <c r="AM1921" s="16">
        <f t="shared" si="119"/>
        <v>3.0027397260273974</v>
      </c>
      <c r="AN1921" s="19">
        <v>8.1199999999999994E-2</v>
      </c>
      <c r="AO1921" t="s">
        <v>721</v>
      </c>
      <c r="AP1921" t="s">
        <v>722</v>
      </c>
      <c r="AQ1921" s="20">
        <v>46234</v>
      </c>
    </row>
    <row r="1922" spans="1:43" x14ac:dyDescent="0.3">
      <c r="A1922" t="s">
        <v>4241</v>
      </c>
      <c r="B1922" t="s">
        <v>4242</v>
      </c>
      <c r="C1922">
        <v>1</v>
      </c>
      <c r="D1922" t="s">
        <v>255</v>
      </c>
      <c r="E1922" t="s">
        <v>716</v>
      </c>
      <c r="F1922" t="s">
        <v>717</v>
      </c>
      <c r="G1922" t="s">
        <v>213</v>
      </c>
      <c r="H1922" t="s">
        <v>214</v>
      </c>
      <c r="I1922" t="s">
        <v>724</v>
      </c>
      <c r="J1922" t="s">
        <v>725</v>
      </c>
      <c r="K1922" t="s">
        <v>726</v>
      </c>
      <c r="L1922" t="s">
        <v>719</v>
      </c>
      <c r="M1922" t="s">
        <v>720</v>
      </c>
      <c r="N1922">
        <v>1</v>
      </c>
      <c r="O1922">
        <v>1</v>
      </c>
      <c r="P1922">
        <v>1</v>
      </c>
      <c r="Q1922">
        <v>1</v>
      </c>
      <c r="R1922">
        <v>1</v>
      </c>
      <c r="S1922">
        <v>1</v>
      </c>
      <c r="T1922">
        <v>0</v>
      </c>
      <c r="U1922">
        <v>0</v>
      </c>
      <c r="V1922">
        <v>0</v>
      </c>
      <c r="W1922" s="1">
        <v>50000</v>
      </c>
      <c r="X1922" s="1">
        <v>0</v>
      </c>
      <c r="Y1922" s="1">
        <v>0</v>
      </c>
      <c r="Z1922" s="1">
        <v>0</v>
      </c>
      <c r="AA1922" s="1">
        <v>0</v>
      </c>
      <c r="AB1922" s="1">
        <v>0</v>
      </c>
      <c r="AC1922" s="1">
        <v>0</v>
      </c>
      <c r="AD1922" s="1">
        <v>0</v>
      </c>
      <c r="AE1922" s="1">
        <v>50000</v>
      </c>
      <c r="AF1922" s="17">
        <v>46080</v>
      </c>
      <c r="AG1922" s="17">
        <v>47176</v>
      </c>
      <c r="AH1922" s="1">
        <v>50000</v>
      </c>
      <c r="AI1922" s="16">
        <f t="shared" si="116"/>
        <v>2.580821917808219</v>
      </c>
      <c r="AJ1922" s="16">
        <f t="shared" si="118"/>
        <v>3.0027397260273974</v>
      </c>
      <c r="AK1922" s="19">
        <v>8.1199999999999994E-2</v>
      </c>
      <c r="AL1922" s="16">
        <f t="shared" si="117"/>
        <v>2.580821917808219</v>
      </c>
      <c r="AM1922" s="16">
        <f t="shared" si="119"/>
        <v>3.0027397260273974</v>
      </c>
      <c r="AN1922" s="19">
        <v>8.1199999999999994E-2</v>
      </c>
      <c r="AO1922" t="s">
        <v>721</v>
      </c>
      <c r="AP1922" t="s">
        <v>722</v>
      </c>
      <c r="AQ1922" s="20">
        <v>46234</v>
      </c>
    </row>
    <row r="1923" spans="1:43" x14ac:dyDescent="0.3">
      <c r="A1923" t="s">
        <v>4243</v>
      </c>
      <c r="B1923" t="s">
        <v>4244</v>
      </c>
      <c r="C1923">
        <v>1</v>
      </c>
      <c r="D1923" t="s">
        <v>255</v>
      </c>
      <c r="E1923" t="s">
        <v>716</v>
      </c>
      <c r="F1923" t="s">
        <v>717</v>
      </c>
      <c r="G1923" t="s">
        <v>213</v>
      </c>
      <c r="H1923" t="s">
        <v>214</v>
      </c>
      <c r="I1923" t="s">
        <v>724</v>
      </c>
      <c r="J1923" t="s">
        <v>725</v>
      </c>
      <c r="K1923" t="s">
        <v>726</v>
      </c>
      <c r="L1923" t="s">
        <v>719</v>
      </c>
      <c r="M1923" t="s">
        <v>720</v>
      </c>
      <c r="N1923">
        <v>1</v>
      </c>
      <c r="O1923">
        <v>1</v>
      </c>
      <c r="P1923">
        <v>1</v>
      </c>
      <c r="Q1923">
        <v>1</v>
      </c>
      <c r="R1923">
        <v>1</v>
      </c>
      <c r="S1923">
        <v>1</v>
      </c>
      <c r="T1923">
        <v>0</v>
      </c>
      <c r="U1923">
        <v>0</v>
      </c>
      <c r="V1923">
        <v>0</v>
      </c>
      <c r="W1923" s="1">
        <v>950000</v>
      </c>
      <c r="X1923" s="1">
        <v>0</v>
      </c>
      <c r="Y1923" s="1">
        <v>0</v>
      </c>
      <c r="Z1923" s="1">
        <v>0</v>
      </c>
      <c r="AA1923" s="1">
        <v>0</v>
      </c>
      <c r="AB1923" s="1">
        <v>0</v>
      </c>
      <c r="AC1923" s="1">
        <v>0</v>
      </c>
      <c r="AD1923" s="1">
        <v>0</v>
      </c>
      <c r="AE1923" s="1">
        <v>950000</v>
      </c>
      <c r="AF1923" s="17">
        <v>46080</v>
      </c>
      <c r="AG1923" s="17">
        <v>47176</v>
      </c>
      <c r="AH1923" s="1">
        <v>950000</v>
      </c>
      <c r="AI1923" s="16">
        <f t="shared" ref="AI1923:AI1986" si="120">(AG1923-AQ1923)/365</f>
        <v>2.580821917808219</v>
      </c>
      <c r="AJ1923" s="16">
        <f t="shared" si="118"/>
        <v>3.0027397260273974</v>
      </c>
      <c r="AK1923" s="19">
        <v>8.1199999999999994E-2</v>
      </c>
      <c r="AL1923" s="16">
        <f t="shared" ref="AL1923:AL1986" si="121">(AG1923-AQ1923)/365</f>
        <v>2.580821917808219</v>
      </c>
      <c r="AM1923" s="16">
        <f t="shared" si="119"/>
        <v>3.0027397260273974</v>
      </c>
      <c r="AN1923" s="19">
        <v>8.1199999999999994E-2</v>
      </c>
      <c r="AO1923" t="s">
        <v>721</v>
      </c>
      <c r="AP1923" t="s">
        <v>722</v>
      </c>
      <c r="AQ1923" s="20">
        <v>46234</v>
      </c>
    </row>
    <row r="1924" spans="1:43" x14ac:dyDescent="0.3">
      <c r="A1924" t="s">
        <v>4245</v>
      </c>
      <c r="B1924" t="s">
        <v>4246</v>
      </c>
      <c r="C1924">
        <v>1</v>
      </c>
      <c r="D1924" t="s">
        <v>255</v>
      </c>
      <c r="E1924" t="s">
        <v>716</v>
      </c>
      <c r="F1924" t="s">
        <v>717</v>
      </c>
      <c r="G1924" t="s">
        <v>213</v>
      </c>
      <c r="H1924" t="s">
        <v>214</v>
      </c>
      <c r="I1924" t="s">
        <v>724</v>
      </c>
      <c r="J1924" t="s">
        <v>725</v>
      </c>
      <c r="K1924" t="s">
        <v>726</v>
      </c>
      <c r="L1924" t="s">
        <v>719</v>
      </c>
      <c r="M1924" t="s">
        <v>720</v>
      </c>
      <c r="N1924">
        <v>1</v>
      </c>
      <c r="O1924">
        <v>1</v>
      </c>
      <c r="P1924">
        <v>1</v>
      </c>
      <c r="Q1924">
        <v>1</v>
      </c>
      <c r="R1924">
        <v>1</v>
      </c>
      <c r="S1924">
        <v>1</v>
      </c>
      <c r="T1924">
        <v>0</v>
      </c>
      <c r="U1924">
        <v>0</v>
      </c>
      <c r="V1924">
        <v>0</v>
      </c>
      <c r="W1924" s="1">
        <v>1022000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  <c r="AD1924" s="1">
        <v>0</v>
      </c>
      <c r="AE1924" s="1">
        <v>1022000</v>
      </c>
      <c r="AF1924" s="17">
        <v>46080</v>
      </c>
      <c r="AG1924" s="17">
        <v>47176</v>
      </c>
      <c r="AH1924" s="1">
        <v>1022000</v>
      </c>
      <c r="AI1924" s="16">
        <f t="shared" si="120"/>
        <v>2.580821917808219</v>
      </c>
      <c r="AJ1924" s="16">
        <f t="shared" ref="AJ1924:AJ1987" si="122">(AG1924-AF1924)/365</f>
        <v>3.0027397260273974</v>
      </c>
      <c r="AK1924" s="19">
        <v>8.1199999999999994E-2</v>
      </c>
      <c r="AL1924" s="16">
        <f t="shared" si="121"/>
        <v>2.580821917808219</v>
      </c>
      <c r="AM1924" s="16">
        <f t="shared" ref="AM1924:AM1987" si="123">(AG1924-AF1924)/365</f>
        <v>3.0027397260273974</v>
      </c>
      <c r="AN1924" s="19">
        <v>8.1199999999999994E-2</v>
      </c>
      <c r="AO1924" t="s">
        <v>721</v>
      </c>
      <c r="AP1924" t="s">
        <v>722</v>
      </c>
      <c r="AQ1924" s="20">
        <v>46234</v>
      </c>
    </row>
    <row r="1925" spans="1:43" x14ac:dyDescent="0.3">
      <c r="A1925" t="s">
        <v>4247</v>
      </c>
      <c r="B1925" t="s">
        <v>4248</v>
      </c>
      <c r="C1925">
        <v>1</v>
      </c>
      <c r="D1925" t="s">
        <v>255</v>
      </c>
      <c r="E1925" t="s">
        <v>716</v>
      </c>
      <c r="F1925" t="s">
        <v>717</v>
      </c>
      <c r="G1925" t="s">
        <v>213</v>
      </c>
      <c r="H1925" t="s">
        <v>214</v>
      </c>
      <c r="I1925" t="s">
        <v>724</v>
      </c>
      <c r="J1925" t="s">
        <v>725</v>
      </c>
      <c r="K1925" t="s">
        <v>726</v>
      </c>
      <c r="L1925" t="s">
        <v>719</v>
      </c>
      <c r="M1925" t="s">
        <v>720</v>
      </c>
      <c r="N1925">
        <v>1</v>
      </c>
      <c r="O1925">
        <v>1</v>
      </c>
      <c r="P1925">
        <v>1</v>
      </c>
      <c r="Q1925">
        <v>1</v>
      </c>
      <c r="R1925">
        <v>1</v>
      </c>
      <c r="S1925">
        <v>1</v>
      </c>
      <c r="T1925">
        <v>0</v>
      </c>
      <c r="U1925">
        <v>0</v>
      </c>
      <c r="V1925">
        <v>0</v>
      </c>
      <c r="W1925" s="1">
        <v>98220</v>
      </c>
      <c r="X1925" s="1">
        <v>0</v>
      </c>
      <c r="Y1925" s="1">
        <v>0</v>
      </c>
      <c r="Z1925" s="1">
        <v>0</v>
      </c>
      <c r="AA1925" s="1">
        <v>0</v>
      </c>
      <c r="AB1925" s="1">
        <v>0</v>
      </c>
      <c r="AC1925" s="1">
        <v>0</v>
      </c>
      <c r="AD1925" s="1">
        <v>0</v>
      </c>
      <c r="AE1925" s="1">
        <v>98220</v>
      </c>
      <c r="AF1925" s="17">
        <v>46080</v>
      </c>
      <c r="AG1925" s="17">
        <v>47176</v>
      </c>
      <c r="AH1925" s="1">
        <v>98220</v>
      </c>
      <c r="AI1925" s="16">
        <f t="shared" si="120"/>
        <v>2.580821917808219</v>
      </c>
      <c r="AJ1925" s="16">
        <f t="shared" si="122"/>
        <v>3.0027397260273974</v>
      </c>
      <c r="AK1925" s="19">
        <v>8.1199999999999994E-2</v>
      </c>
      <c r="AL1925" s="16">
        <f t="shared" si="121"/>
        <v>2.580821917808219</v>
      </c>
      <c r="AM1925" s="16">
        <f t="shared" si="123"/>
        <v>3.0027397260273974</v>
      </c>
      <c r="AN1925" s="19">
        <v>8.1199999999999994E-2</v>
      </c>
      <c r="AO1925" t="s">
        <v>721</v>
      </c>
      <c r="AP1925" t="s">
        <v>722</v>
      </c>
      <c r="AQ1925" s="20">
        <v>46234</v>
      </c>
    </row>
    <row r="1926" spans="1:43" x14ac:dyDescent="0.3">
      <c r="A1926" t="s">
        <v>4249</v>
      </c>
      <c r="B1926" t="s">
        <v>4250</v>
      </c>
      <c r="C1926">
        <v>1</v>
      </c>
      <c r="D1926" t="s">
        <v>255</v>
      </c>
      <c r="E1926" t="s">
        <v>716</v>
      </c>
      <c r="F1926" t="s">
        <v>717</v>
      </c>
      <c r="G1926" t="s">
        <v>213</v>
      </c>
      <c r="H1926" t="s">
        <v>214</v>
      </c>
      <c r="I1926" t="s">
        <v>724</v>
      </c>
      <c r="J1926" t="s">
        <v>725</v>
      </c>
      <c r="K1926" t="s">
        <v>726</v>
      </c>
      <c r="L1926" t="s">
        <v>719</v>
      </c>
      <c r="M1926" t="s">
        <v>720</v>
      </c>
      <c r="N1926">
        <v>1</v>
      </c>
      <c r="O1926">
        <v>1</v>
      </c>
      <c r="P1926">
        <v>1</v>
      </c>
      <c r="Q1926">
        <v>1</v>
      </c>
      <c r="R1926">
        <v>1</v>
      </c>
      <c r="S1926">
        <v>1</v>
      </c>
      <c r="T1926">
        <v>0</v>
      </c>
      <c r="U1926">
        <v>0</v>
      </c>
      <c r="V1926">
        <v>0</v>
      </c>
      <c r="W1926" s="1">
        <v>20000000</v>
      </c>
      <c r="X1926" s="1">
        <v>0</v>
      </c>
      <c r="Y1926" s="1">
        <v>0</v>
      </c>
      <c r="Z1926" s="1">
        <v>0</v>
      </c>
      <c r="AA1926" s="1">
        <v>0</v>
      </c>
      <c r="AB1926" s="1">
        <v>0</v>
      </c>
      <c r="AC1926" s="1">
        <v>0</v>
      </c>
      <c r="AD1926" s="1">
        <v>0</v>
      </c>
      <c r="AE1926" s="1">
        <v>20000000</v>
      </c>
      <c r="AF1926" s="17">
        <v>46140</v>
      </c>
      <c r="AG1926" s="17">
        <v>46871</v>
      </c>
      <c r="AH1926" s="1">
        <v>20000000</v>
      </c>
      <c r="AI1926" s="16">
        <f t="shared" si="120"/>
        <v>1.7452054794520548</v>
      </c>
      <c r="AJ1926" s="16">
        <f t="shared" si="122"/>
        <v>2.0027397260273974</v>
      </c>
      <c r="AK1926" s="19">
        <v>7.3300000000000004E-2</v>
      </c>
      <c r="AL1926" s="16">
        <f t="shared" si="121"/>
        <v>1.7452054794520548</v>
      </c>
      <c r="AM1926" s="16">
        <f t="shared" si="123"/>
        <v>2.0027397260273974</v>
      </c>
      <c r="AN1926" s="19">
        <v>7.3300000000000004E-2</v>
      </c>
      <c r="AO1926" t="s">
        <v>721</v>
      </c>
      <c r="AP1926" t="s">
        <v>722</v>
      </c>
      <c r="AQ1926" s="20">
        <v>46234</v>
      </c>
    </row>
    <row r="1927" spans="1:43" x14ac:dyDescent="0.3">
      <c r="A1927" t="s">
        <v>4251</v>
      </c>
      <c r="B1927" t="s">
        <v>4252</v>
      </c>
      <c r="C1927">
        <v>1</v>
      </c>
      <c r="D1927" t="s">
        <v>255</v>
      </c>
      <c r="E1927" t="s">
        <v>716</v>
      </c>
      <c r="F1927" t="s">
        <v>717</v>
      </c>
      <c r="G1927" t="s">
        <v>213</v>
      </c>
      <c r="H1927" t="s">
        <v>214</v>
      </c>
      <c r="I1927" t="s">
        <v>724</v>
      </c>
      <c r="J1927" t="s">
        <v>725</v>
      </c>
      <c r="K1927" t="s">
        <v>726</v>
      </c>
      <c r="L1927" t="s">
        <v>719</v>
      </c>
      <c r="M1927" t="s">
        <v>720</v>
      </c>
      <c r="N1927">
        <v>1</v>
      </c>
      <c r="O1927">
        <v>1</v>
      </c>
      <c r="P1927">
        <v>1</v>
      </c>
      <c r="Q1927">
        <v>1</v>
      </c>
      <c r="R1927">
        <v>1</v>
      </c>
      <c r="S1927">
        <v>1</v>
      </c>
      <c r="T1927">
        <v>0</v>
      </c>
      <c r="U1927">
        <v>0</v>
      </c>
      <c r="V1927">
        <v>0</v>
      </c>
      <c r="W1927" s="1">
        <v>50000</v>
      </c>
      <c r="X1927" s="1">
        <v>0</v>
      </c>
      <c r="Y1927" s="1">
        <v>0</v>
      </c>
      <c r="Z1927" s="1">
        <v>0</v>
      </c>
      <c r="AA1927" s="1">
        <v>0</v>
      </c>
      <c r="AB1927" s="1">
        <v>0</v>
      </c>
      <c r="AC1927" s="1">
        <v>0</v>
      </c>
      <c r="AD1927" s="1">
        <v>0</v>
      </c>
      <c r="AE1927" s="1">
        <v>50000</v>
      </c>
      <c r="AF1927" s="17">
        <v>46080</v>
      </c>
      <c r="AG1927" s="17">
        <v>47176</v>
      </c>
      <c r="AH1927" s="1">
        <v>50000</v>
      </c>
      <c r="AI1927" s="16">
        <f t="shared" si="120"/>
        <v>2.580821917808219</v>
      </c>
      <c r="AJ1927" s="16">
        <f t="shared" si="122"/>
        <v>3.0027397260273974</v>
      </c>
      <c r="AK1927" s="19">
        <v>8.1199999999999994E-2</v>
      </c>
      <c r="AL1927" s="16">
        <f t="shared" si="121"/>
        <v>2.580821917808219</v>
      </c>
      <c r="AM1927" s="16">
        <f t="shared" si="123"/>
        <v>3.0027397260273974</v>
      </c>
      <c r="AN1927" s="19">
        <v>8.1199999999999994E-2</v>
      </c>
      <c r="AO1927" t="s">
        <v>721</v>
      </c>
      <c r="AP1927" t="s">
        <v>722</v>
      </c>
      <c r="AQ1927" s="20">
        <v>46234</v>
      </c>
    </row>
    <row r="1928" spans="1:43" x14ac:dyDescent="0.3">
      <c r="A1928" t="s">
        <v>4253</v>
      </c>
      <c r="B1928" t="s">
        <v>4254</v>
      </c>
      <c r="C1928">
        <v>1</v>
      </c>
      <c r="D1928" t="s">
        <v>255</v>
      </c>
      <c r="E1928" t="s">
        <v>716</v>
      </c>
      <c r="F1928" t="s">
        <v>717</v>
      </c>
      <c r="G1928" t="s">
        <v>213</v>
      </c>
      <c r="H1928" t="s">
        <v>214</v>
      </c>
      <c r="I1928" t="s">
        <v>724</v>
      </c>
      <c r="J1928" t="s">
        <v>725</v>
      </c>
      <c r="K1928" t="s">
        <v>726</v>
      </c>
      <c r="L1928" t="s">
        <v>719</v>
      </c>
      <c r="M1928" t="s">
        <v>720</v>
      </c>
      <c r="N1928">
        <v>1</v>
      </c>
      <c r="O1928">
        <v>1</v>
      </c>
      <c r="P1928">
        <v>1</v>
      </c>
      <c r="Q1928">
        <v>1</v>
      </c>
      <c r="R1928">
        <v>1</v>
      </c>
      <c r="S1928">
        <v>1</v>
      </c>
      <c r="T1928">
        <v>0</v>
      </c>
      <c r="U1928">
        <v>0</v>
      </c>
      <c r="V1928">
        <v>0</v>
      </c>
      <c r="W1928" s="1">
        <v>10000000</v>
      </c>
      <c r="X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0</v>
      </c>
      <c r="AE1928" s="1">
        <v>10000000</v>
      </c>
      <c r="AF1928" s="17">
        <v>46104</v>
      </c>
      <c r="AG1928" s="17">
        <v>46835</v>
      </c>
      <c r="AH1928" s="1">
        <v>10000000</v>
      </c>
      <c r="AI1928" s="16">
        <f t="shared" si="120"/>
        <v>1.6465753424657534</v>
      </c>
      <c r="AJ1928" s="16">
        <f t="shared" si="122"/>
        <v>2.0027397260273974</v>
      </c>
      <c r="AK1928" s="19">
        <v>7.3300000000000004E-2</v>
      </c>
      <c r="AL1928" s="16">
        <f t="shared" si="121"/>
        <v>1.6465753424657534</v>
      </c>
      <c r="AM1928" s="16">
        <f t="shared" si="123"/>
        <v>2.0027397260273974</v>
      </c>
      <c r="AN1928" s="19">
        <v>7.3300000000000004E-2</v>
      </c>
      <c r="AO1928" t="s">
        <v>721</v>
      </c>
      <c r="AP1928" t="s">
        <v>722</v>
      </c>
      <c r="AQ1928" s="20">
        <v>46234</v>
      </c>
    </row>
    <row r="1929" spans="1:43" x14ac:dyDescent="0.3">
      <c r="A1929" t="s">
        <v>4255</v>
      </c>
      <c r="B1929" t="s">
        <v>4256</v>
      </c>
      <c r="C1929">
        <v>1</v>
      </c>
      <c r="D1929" t="s">
        <v>255</v>
      </c>
      <c r="E1929" t="s">
        <v>716</v>
      </c>
      <c r="F1929" t="s">
        <v>717</v>
      </c>
      <c r="G1929" t="s">
        <v>213</v>
      </c>
      <c r="H1929" t="s">
        <v>214</v>
      </c>
      <c r="I1929" t="s">
        <v>724</v>
      </c>
      <c r="J1929" t="s">
        <v>725</v>
      </c>
      <c r="K1929" t="s">
        <v>726</v>
      </c>
      <c r="L1929" t="s">
        <v>719</v>
      </c>
      <c r="M1929" t="s">
        <v>720</v>
      </c>
      <c r="N1929">
        <v>1</v>
      </c>
      <c r="O1929">
        <v>1</v>
      </c>
      <c r="P1929">
        <v>1</v>
      </c>
      <c r="Q1929">
        <v>1</v>
      </c>
      <c r="R1929">
        <v>1</v>
      </c>
      <c r="S1929">
        <v>1</v>
      </c>
      <c r="T1929">
        <v>0</v>
      </c>
      <c r="U1929">
        <v>0</v>
      </c>
      <c r="V1929">
        <v>0</v>
      </c>
      <c r="W1929" s="1">
        <v>5000000</v>
      </c>
      <c r="X1929" s="1">
        <v>0</v>
      </c>
      <c r="Y1929" s="1">
        <v>0</v>
      </c>
      <c r="Z1929" s="1">
        <v>0</v>
      </c>
      <c r="AA1929" s="1">
        <v>0</v>
      </c>
      <c r="AB1929" s="1">
        <v>0</v>
      </c>
      <c r="AC1929" s="1">
        <v>0</v>
      </c>
      <c r="AD1929" s="1">
        <v>0</v>
      </c>
      <c r="AE1929" s="1">
        <v>5000000</v>
      </c>
      <c r="AF1929" s="17">
        <v>46104</v>
      </c>
      <c r="AG1929" s="17">
        <v>46835</v>
      </c>
      <c r="AH1929" s="1">
        <v>5000000</v>
      </c>
      <c r="AI1929" s="16">
        <f t="shared" si="120"/>
        <v>1.6465753424657534</v>
      </c>
      <c r="AJ1929" s="16">
        <f t="shared" si="122"/>
        <v>2.0027397260273974</v>
      </c>
      <c r="AK1929" s="19">
        <v>7.3300000000000004E-2</v>
      </c>
      <c r="AL1929" s="16">
        <f t="shared" si="121"/>
        <v>1.6465753424657534</v>
      </c>
      <c r="AM1929" s="16">
        <f t="shared" si="123"/>
        <v>2.0027397260273974</v>
      </c>
      <c r="AN1929" s="19">
        <v>7.3300000000000004E-2</v>
      </c>
      <c r="AO1929" t="s">
        <v>721</v>
      </c>
      <c r="AP1929" t="s">
        <v>722</v>
      </c>
      <c r="AQ1929" s="20">
        <v>46234</v>
      </c>
    </row>
    <row r="1930" spans="1:43" x14ac:dyDescent="0.3">
      <c r="A1930" t="s">
        <v>4257</v>
      </c>
      <c r="B1930" t="s">
        <v>4258</v>
      </c>
      <c r="C1930">
        <v>1</v>
      </c>
      <c r="D1930" t="s">
        <v>255</v>
      </c>
      <c r="E1930" t="s">
        <v>716</v>
      </c>
      <c r="F1930" t="s">
        <v>717</v>
      </c>
      <c r="G1930" t="s">
        <v>203</v>
      </c>
      <c r="H1930" t="s">
        <v>218</v>
      </c>
      <c r="I1930" t="s">
        <v>210</v>
      </c>
      <c r="J1930" t="s">
        <v>718</v>
      </c>
      <c r="K1930" t="s">
        <v>755</v>
      </c>
      <c r="L1930" t="s">
        <v>719</v>
      </c>
      <c r="M1930" t="s">
        <v>720</v>
      </c>
      <c r="N1930">
        <v>1</v>
      </c>
      <c r="O1930">
        <v>1</v>
      </c>
      <c r="P1930">
        <v>1</v>
      </c>
      <c r="Q1930">
        <v>0</v>
      </c>
      <c r="R1930">
        <v>0</v>
      </c>
      <c r="S1930">
        <v>1</v>
      </c>
      <c r="T1930">
        <v>1</v>
      </c>
      <c r="U1930">
        <v>1</v>
      </c>
      <c r="V1930">
        <v>0</v>
      </c>
      <c r="W1930" s="1">
        <v>150000000</v>
      </c>
      <c r="X1930" s="1">
        <v>0</v>
      </c>
      <c r="Y1930" s="1">
        <v>0</v>
      </c>
      <c r="Z1930" s="1">
        <v>0</v>
      </c>
      <c r="AA1930" s="1">
        <v>0</v>
      </c>
      <c r="AB1930" s="1">
        <v>0</v>
      </c>
      <c r="AC1930" s="1">
        <v>0</v>
      </c>
      <c r="AD1930" s="1">
        <v>0</v>
      </c>
      <c r="AE1930" s="1">
        <v>150000000</v>
      </c>
      <c r="AF1930" s="17">
        <v>46157</v>
      </c>
      <c r="AG1930" s="17">
        <v>47253</v>
      </c>
      <c r="AH1930" s="1">
        <v>150000000</v>
      </c>
      <c r="AI1930" s="16">
        <f t="shared" si="120"/>
        <v>2.7917808219178082</v>
      </c>
      <c r="AJ1930" s="16">
        <f t="shared" si="122"/>
        <v>3.0027397260273974</v>
      </c>
      <c r="AK1930" s="19">
        <v>8.1199999999999994E-2</v>
      </c>
      <c r="AL1930" s="16">
        <f t="shared" si="121"/>
        <v>2.7917808219178082</v>
      </c>
      <c r="AM1930" s="16">
        <f t="shared" si="123"/>
        <v>3.0027397260273974</v>
      </c>
      <c r="AN1930" s="19">
        <v>8.1199999999999994E-2</v>
      </c>
      <c r="AO1930" t="s">
        <v>721</v>
      </c>
      <c r="AP1930" t="s">
        <v>722</v>
      </c>
      <c r="AQ1930" s="20">
        <v>46234</v>
      </c>
    </row>
    <row r="1931" spans="1:43" x14ac:dyDescent="0.3">
      <c r="A1931" t="s">
        <v>4259</v>
      </c>
      <c r="B1931" t="s">
        <v>4260</v>
      </c>
      <c r="C1931">
        <v>1</v>
      </c>
      <c r="D1931" t="s">
        <v>255</v>
      </c>
      <c r="E1931" t="s">
        <v>716</v>
      </c>
      <c r="F1931" t="s">
        <v>717</v>
      </c>
      <c r="G1931" t="s">
        <v>213</v>
      </c>
      <c r="H1931" t="s">
        <v>214</v>
      </c>
      <c r="I1931" t="s">
        <v>724</v>
      </c>
      <c r="J1931" t="s">
        <v>725</v>
      </c>
      <c r="K1931" t="s">
        <v>726</v>
      </c>
      <c r="L1931" t="s">
        <v>719</v>
      </c>
      <c r="M1931" t="s">
        <v>720</v>
      </c>
      <c r="N1931">
        <v>1</v>
      </c>
      <c r="O1931">
        <v>1</v>
      </c>
      <c r="P1931">
        <v>1</v>
      </c>
      <c r="Q1931">
        <v>1</v>
      </c>
      <c r="R1931">
        <v>1</v>
      </c>
      <c r="S1931">
        <v>1</v>
      </c>
      <c r="T1931">
        <v>0</v>
      </c>
      <c r="U1931">
        <v>0</v>
      </c>
      <c r="V1931">
        <v>0</v>
      </c>
      <c r="W1931" s="1">
        <v>100000</v>
      </c>
      <c r="X1931" s="1">
        <v>0</v>
      </c>
      <c r="Y1931" s="1">
        <v>0</v>
      </c>
      <c r="Z1931" s="1">
        <v>0</v>
      </c>
      <c r="AA1931" s="1">
        <v>0</v>
      </c>
      <c r="AB1931" s="1">
        <v>0</v>
      </c>
      <c r="AC1931" s="1">
        <v>0</v>
      </c>
      <c r="AD1931" s="1">
        <v>0</v>
      </c>
      <c r="AE1931" s="1">
        <v>100000</v>
      </c>
      <c r="AF1931" s="17">
        <v>46080</v>
      </c>
      <c r="AG1931" s="17">
        <v>47176</v>
      </c>
      <c r="AH1931" s="1">
        <v>100000</v>
      </c>
      <c r="AI1931" s="16">
        <f t="shared" si="120"/>
        <v>2.580821917808219</v>
      </c>
      <c r="AJ1931" s="16">
        <f t="shared" si="122"/>
        <v>3.0027397260273974</v>
      </c>
      <c r="AK1931" s="19">
        <v>8.1199999999999994E-2</v>
      </c>
      <c r="AL1931" s="16">
        <f t="shared" si="121"/>
        <v>2.580821917808219</v>
      </c>
      <c r="AM1931" s="16">
        <f t="shared" si="123"/>
        <v>3.0027397260273974</v>
      </c>
      <c r="AN1931" s="19">
        <v>8.1199999999999994E-2</v>
      </c>
      <c r="AO1931" t="s">
        <v>721</v>
      </c>
      <c r="AP1931" t="s">
        <v>722</v>
      </c>
      <c r="AQ1931" s="20">
        <v>46234</v>
      </c>
    </row>
    <row r="1932" spans="1:43" x14ac:dyDescent="0.3">
      <c r="A1932" t="s">
        <v>4261</v>
      </c>
      <c r="B1932" t="s">
        <v>4262</v>
      </c>
      <c r="C1932">
        <v>1</v>
      </c>
      <c r="D1932" t="s">
        <v>255</v>
      </c>
      <c r="E1932" t="s">
        <v>716</v>
      </c>
      <c r="F1932" t="s">
        <v>717</v>
      </c>
      <c r="G1932" t="s">
        <v>213</v>
      </c>
      <c r="H1932" t="s">
        <v>214</v>
      </c>
      <c r="I1932" t="s">
        <v>724</v>
      </c>
      <c r="J1932" t="s">
        <v>725</v>
      </c>
      <c r="K1932" t="s">
        <v>726</v>
      </c>
      <c r="L1932" t="s">
        <v>719</v>
      </c>
      <c r="M1932" t="s">
        <v>720</v>
      </c>
      <c r="N1932">
        <v>1</v>
      </c>
      <c r="O1932">
        <v>1</v>
      </c>
      <c r="P1932">
        <v>1</v>
      </c>
      <c r="Q1932">
        <v>1</v>
      </c>
      <c r="R1932">
        <v>1</v>
      </c>
      <c r="S1932">
        <v>1</v>
      </c>
      <c r="T1932">
        <v>0</v>
      </c>
      <c r="U1932">
        <v>0</v>
      </c>
      <c r="V1932">
        <v>0</v>
      </c>
      <c r="W1932" s="1">
        <v>59600</v>
      </c>
      <c r="X1932" s="1">
        <v>0</v>
      </c>
      <c r="Y1932" s="1">
        <v>0</v>
      </c>
      <c r="Z1932" s="1">
        <v>0</v>
      </c>
      <c r="AA1932" s="1">
        <v>0</v>
      </c>
      <c r="AB1932" s="1">
        <v>0</v>
      </c>
      <c r="AC1932" s="1">
        <v>0</v>
      </c>
      <c r="AD1932" s="1">
        <v>0</v>
      </c>
      <c r="AE1932" s="1">
        <v>59600</v>
      </c>
      <c r="AF1932" s="17">
        <v>46104</v>
      </c>
      <c r="AG1932" s="17">
        <v>47200</v>
      </c>
      <c r="AH1932" s="1">
        <v>59600</v>
      </c>
      <c r="AI1932" s="16">
        <f t="shared" si="120"/>
        <v>2.6465753424657534</v>
      </c>
      <c r="AJ1932" s="16">
        <f t="shared" si="122"/>
        <v>3.0027397260273974</v>
      </c>
      <c r="AK1932" s="19">
        <v>8.1199999999999994E-2</v>
      </c>
      <c r="AL1932" s="16">
        <f t="shared" si="121"/>
        <v>2.6465753424657534</v>
      </c>
      <c r="AM1932" s="16">
        <f t="shared" si="123"/>
        <v>3.0027397260273974</v>
      </c>
      <c r="AN1932" s="19">
        <v>8.1199999999999994E-2</v>
      </c>
      <c r="AO1932" t="s">
        <v>721</v>
      </c>
      <c r="AP1932" t="s">
        <v>722</v>
      </c>
      <c r="AQ1932" s="20">
        <v>46234</v>
      </c>
    </row>
    <row r="1933" spans="1:43" x14ac:dyDescent="0.3">
      <c r="A1933" t="s">
        <v>4263</v>
      </c>
      <c r="B1933" t="s">
        <v>4264</v>
      </c>
      <c r="C1933">
        <v>1</v>
      </c>
      <c r="D1933" t="s">
        <v>255</v>
      </c>
      <c r="E1933" t="s">
        <v>716</v>
      </c>
      <c r="F1933" t="s">
        <v>717</v>
      </c>
      <c r="G1933" t="s">
        <v>213</v>
      </c>
      <c r="H1933" t="s">
        <v>214</v>
      </c>
      <c r="I1933" t="s">
        <v>724</v>
      </c>
      <c r="J1933" t="s">
        <v>725</v>
      </c>
      <c r="K1933" t="s">
        <v>726</v>
      </c>
      <c r="L1933" t="s">
        <v>719</v>
      </c>
      <c r="M1933" t="s">
        <v>720</v>
      </c>
      <c r="N1933">
        <v>1</v>
      </c>
      <c r="O1933">
        <v>1</v>
      </c>
      <c r="P1933">
        <v>1</v>
      </c>
      <c r="Q1933">
        <v>1</v>
      </c>
      <c r="R1933">
        <v>1</v>
      </c>
      <c r="S1933">
        <v>1</v>
      </c>
      <c r="T1933">
        <v>0</v>
      </c>
      <c r="U1933">
        <v>0</v>
      </c>
      <c r="V1933">
        <v>0</v>
      </c>
      <c r="W1933" s="1">
        <v>532177</v>
      </c>
      <c r="X1933" s="1">
        <v>0</v>
      </c>
      <c r="Y1933" s="1">
        <v>0</v>
      </c>
      <c r="Z1933" s="1">
        <v>0</v>
      </c>
      <c r="AA1933" s="1">
        <v>0</v>
      </c>
      <c r="AB1933" s="1">
        <v>0</v>
      </c>
      <c r="AC1933" s="1">
        <v>0</v>
      </c>
      <c r="AD1933" s="1">
        <v>0</v>
      </c>
      <c r="AE1933" s="1">
        <v>532177</v>
      </c>
      <c r="AF1933" s="17">
        <v>46080</v>
      </c>
      <c r="AG1933" s="17">
        <v>47176</v>
      </c>
      <c r="AH1933" s="1">
        <v>532177</v>
      </c>
      <c r="AI1933" s="16">
        <f t="shared" si="120"/>
        <v>2.580821917808219</v>
      </c>
      <c r="AJ1933" s="16">
        <f t="shared" si="122"/>
        <v>3.0027397260273974</v>
      </c>
      <c r="AK1933" s="19">
        <v>8.1199999999999994E-2</v>
      </c>
      <c r="AL1933" s="16">
        <f t="shared" si="121"/>
        <v>2.580821917808219</v>
      </c>
      <c r="AM1933" s="16">
        <f t="shared" si="123"/>
        <v>3.0027397260273974</v>
      </c>
      <c r="AN1933" s="19">
        <v>8.1199999999999994E-2</v>
      </c>
      <c r="AO1933" t="s">
        <v>721</v>
      </c>
      <c r="AP1933" t="s">
        <v>722</v>
      </c>
      <c r="AQ1933" s="20">
        <v>46234</v>
      </c>
    </row>
    <row r="1934" spans="1:43" x14ac:dyDescent="0.3">
      <c r="A1934" t="s">
        <v>4265</v>
      </c>
      <c r="B1934" t="s">
        <v>4266</v>
      </c>
      <c r="C1934">
        <v>1</v>
      </c>
      <c r="D1934" t="s">
        <v>255</v>
      </c>
      <c r="E1934" t="s">
        <v>716</v>
      </c>
      <c r="F1934" t="s">
        <v>717</v>
      </c>
      <c r="G1934" t="s">
        <v>213</v>
      </c>
      <c r="H1934" t="s">
        <v>214</v>
      </c>
      <c r="I1934" t="s">
        <v>724</v>
      </c>
      <c r="J1934" t="s">
        <v>725</v>
      </c>
      <c r="K1934" t="s">
        <v>726</v>
      </c>
      <c r="L1934" t="s">
        <v>719</v>
      </c>
      <c r="M1934" t="s">
        <v>720</v>
      </c>
      <c r="N1934">
        <v>1</v>
      </c>
      <c r="O1934">
        <v>1</v>
      </c>
      <c r="P1934">
        <v>1</v>
      </c>
      <c r="Q1934">
        <v>1</v>
      </c>
      <c r="R1934">
        <v>1</v>
      </c>
      <c r="S1934">
        <v>1</v>
      </c>
      <c r="T1934">
        <v>0</v>
      </c>
      <c r="U1934">
        <v>0</v>
      </c>
      <c r="V1934">
        <v>0</v>
      </c>
      <c r="W1934" s="1">
        <v>417621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  <c r="AD1934" s="1">
        <v>0</v>
      </c>
      <c r="AE1934" s="1">
        <v>417621</v>
      </c>
      <c r="AF1934" s="17">
        <v>46080</v>
      </c>
      <c r="AG1934" s="17">
        <v>47176</v>
      </c>
      <c r="AH1934" s="1">
        <v>417621</v>
      </c>
      <c r="AI1934" s="16">
        <f t="shared" si="120"/>
        <v>2.580821917808219</v>
      </c>
      <c r="AJ1934" s="16">
        <f t="shared" si="122"/>
        <v>3.0027397260273974</v>
      </c>
      <c r="AK1934" s="19">
        <v>8.1199999999999994E-2</v>
      </c>
      <c r="AL1934" s="16">
        <f t="shared" si="121"/>
        <v>2.580821917808219</v>
      </c>
      <c r="AM1934" s="16">
        <f t="shared" si="123"/>
        <v>3.0027397260273974</v>
      </c>
      <c r="AN1934" s="19">
        <v>8.1199999999999994E-2</v>
      </c>
      <c r="AO1934" t="s">
        <v>721</v>
      </c>
      <c r="AP1934" t="s">
        <v>722</v>
      </c>
      <c r="AQ1934" s="20">
        <v>46234</v>
      </c>
    </row>
    <row r="1935" spans="1:43" x14ac:dyDescent="0.3">
      <c r="A1935" t="s">
        <v>4267</v>
      </c>
      <c r="B1935" t="s">
        <v>4268</v>
      </c>
      <c r="C1935">
        <v>1</v>
      </c>
      <c r="D1935" t="s">
        <v>255</v>
      </c>
      <c r="E1935" t="s">
        <v>716</v>
      </c>
      <c r="F1935" t="s">
        <v>717</v>
      </c>
      <c r="G1935" t="s">
        <v>213</v>
      </c>
      <c r="H1935" t="s">
        <v>214</v>
      </c>
      <c r="I1935" t="s">
        <v>724</v>
      </c>
      <c r="J1935" t="s">
        <v>725</v>
      </c>
      <c r="K1935" t="s">
        <v>726</v>
      </c>
      <c r="L1935" t="s">
        <v>719</v>
      </c>
      <c r="M1935" t="s">
        <v>720</v>
      </c>
      <c r="N1935">
        <v>1</v>
      </c>
      <c r="O1935">
        <v>1</v>
      </c>
      <c r="P1935">
        <v>1</v>
      </c>
      <c r="Q1935">
        <v>1</v>
      </c>
      <c r="R1935">
        <v>1</v>
      </c>
      <c r="S1935">
        <v>1</v>
      </c>
      <c r="T1935">
        <v>0</v>
      </c>
      <c r="U1935">
        <v>0</v>
      </c>
      <c r="V1935">
        <v>0</v>
      </c>
      <c r="W1935" s="1">
        <v>50000</v>
      </c>
      <c r="X1935" s="1">
        <v>0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0</v>
      </c>
      <c r="AE1935" s="1">
        <v>50000</v>
      </c>
      <c r="AF1935" s="17">
        <v>46104</v>
      </c>
      <c r="AG1935" s="17">
        <v>47200</v>
      </c>
      <c r="AH1935" s="1">
        <v>50000</v>
      </c>
      <c r="AI1935" s="16">
        <f t="shared" si="120"/>
        <v>2.6465753424657534</v>
      </c>
      <c r="AJ1935" s="16">
        <f t="shared" si="122"/>
        <v>3.0027397260273974</v>
      </c>
      <c r="AK1935" s="19">
        <v>8.1199999999999994E-2</v>
      </c>
      <c r="AL1935" s="16">
        <f t="shared" si="121"/>
        <v>2.6465753424657534</v>
      </c>
      <c r="AM1935" s="16">
        <f t="shared" si="123"/>
        <v>3.0027397260273974</v>
      </c>
      <c r="AN1935" s="19">
        <v>8.1199999999999994E-2</v>
      </c>
      <c r="AO1935" t="s">
        <v>721</v>
      </c>
      <c r="AP1935" t="s">
        <v>722</v>
      </c>
      <c r="AQ1935" s="20">
        <v>46234</v>
      </c>
    </row>
    <row r="1936" spans="1:43" x14ac:dyDescent="0.3">
      <c r="A1936" t="s">
        <v>4269</v>
      </c>
      <c r="B1936" t="s">
        <v>4270</v>
      </c>
      <c r="C1936">
        <v>1</v>
      </c>
      <c r="D1936" t="s">
        <v>255</v>
      </c>
      <c r="E1936" t="s">
        <v>716</v>
      </c>
      <c r="F1936" t="s">
        <v>717</v>
      </c>
      <c r="G1936" t="s">
        <v>213</v>
      </c>
      <c r="H1936" t="s">
        <v>214</v>
      </c>
      <c r="I1936" t="s">
        <v>724</v>
      </c>
      <c r="J1936" t="s">
        <v>725</v>
      </c>
      <c r="K1936" t="s">
        <v>726</v>
      </c>
      <c r="L1936" t="s">
        <v>719</v>
      </c>
      <c r="M1936" t="s">
        <v>720</v>
      </c>
      <c r="N1936">
        <v>1</v>
      </c>
      <c r="O1936">
        <v>1</v>
      </c>
      <c r="P1936">
        <v>1</v>
      </c>
      <c r="Q1936">
        <v>1</v>
      </c>
      <c r="R1936">
        <v>1</v>
      </c>
      <c r="S1936">
        <v>1</v>
      </c>
      <c r="T1936">
        <v>0</v>
      </c>
      <c r="U1936">
        <v>0</v>
      </c>
      <c r="V1936">
        <v>0</v>
      </c>
      <c r="W1936" s="1">
        <v>4000000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0</v>
      </c>
      <c r="AE1936" s="1">
        <v>4000000</v>
      </c>
      <c r="AF1936" s="17">
        <v>46146</v>
      </c>
      <c r="AG1936" s="17">
        <v>46511</v>
      </c>
      <c r="AH1936" s="1">
        <v>4000000</v>
      </c>
      <c r="AI1936" s="16">
        <f t="shared" si="120"/>
        <v>0.75890410958904109</v>
      </c>
      <c r="AJ1936" s="16">
        <f t="shared" si="122"/>
        <v>1</v>
      </c>
      <c r="AK1936" s="19">
        <v>4.4900000000000002E-2</v>
      </c>
      <c r="AL1936" s="16">
        <f t="shared" si="121"/>
        <v>0.75890410958904109</v>
      </c>
      <c r="AM1936" s="16">
        <f t="shared" si="123"/>
        <v>1</v>
      </c>
      <c r="AN1936" s="19">
        <v>4.4900000000000002E-2</v>
      </c>
      <c r="AO1936" t="s">
        <v>721</v>
      </c>
      <c r="AP1936" t="s">
        <v>722</v>
      </c>
      <c r="AQ1936" s="20">
        <v>46234</v>
      </c>
    </row>
    <row r="1937" spans="1:43" x14ac:dyDescent="0.3">
      <c r="A1937" t="s">
        <v>4271</v>
      </c>
      <c r="B1937" t="s">
        <v>4272</v>
      </c>
      <c r="C1937">
        <v>1</v>
      </c>
      <c r="D1937" t="s">
        <v>255</v>
      </c>
      <c r="E1937" t="s">
        <v>716</v>
      </c>
      <c r="F1937" t="s">
        <v>717</v>
      </c>
      <c r="G1937" t="s">
        <v>213</v>
      </c>
      <c r="H1937" t="s">
        <v>214</v>
      </c>
      <c r="I1937" t="s">
        <v>724</v>
      </c>
      <c r="J1937" t="s">
        <v>725</v>
      </c>
      <c r="K1937" t="s">
        <v>726</v>
      </c>
      <c r="L1937" t="s">
        <v>719</v>
      </c>
      <c r="M1937" t="s">
        <v>720</v>
      </c>
      <c r="N1937">
        <v>1</v>
      </c>
      <c r="O1937">
        <v>1</v>
      </c>
      <c r="P1937">
        <v>1</v>
      </c>
      <c r="Q1937">
        <v>1</v>
      </c>
      <c r="R1937">
        <v>1</v>
      </c>
      <c r="S1937">
        <v>1</v>
      </c>
      <c r="T1937">
        <v>0</v>
      </c>
      <c r="U1937">
        <v>0</v>
      </c>
      <c r="V1937">
        <v>0</v>
      </c>
      <c r="W1937" s="1">
        <v>3200000</v>
      </c>
      <c r="X1937" s="1">
        <v>0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  <c r="AD1937" s="1">
        <v>0</v>
      </c>
      <c r="AE1937" s="1">
        <v>3200000</v>
      </c>
      <c r="AF1937" s="17">
        <v>46104</v>
      </c>
      <c r="AG1937" s="17">
        <v>46835</v>
      </c>
      <c r="AH1937" s="1">
        <v>3200000</v>
      </c>
      <c r="AI1937" s="16">
        <f t="shared" si="120"/>
        <v>1.6465753424657534</v>
      </c>
      <c r="AJ1937" s="16">
        <f t="shared" si="122"/>
        <v>2.0027397260273974</v>
      </c>
      <c r="AK1937" s="19">
        <v>7.3300000000000004E-2</v>
      </c>
      <c r="AL1937" s="16">
        <f t="shared" si="121"/>
        <v>1.6465753424657534</v>
      </c>
      <c r="AM1937" s="16">
        <f t="shared" si="123"/>
        <v>2.0027397260273974</v>
      </c>
      <c r="AN1937" s="19">
        <v>7.3300000000000004E-2</v>
      </c>
      <c r="AO1937" t="s">
        <v>721</v>
      </c>
      <c r="AP1937" t="s">
        <v>722</v>
      </c>
      <c r="AQ1937" s="20">
        <v>46234</v>
      </c>
    </row>
    <row r="1938" spans="1:43" x14ac:dyDescent="0.3">
      <c r="A1938" t="s">
        <v>4273</v>
      </c>
      <c r="B1938" t="s">
        <v>4274</v>
      </c>
      <c r="C1938">
        <v>1</v>
      </c>
      <c r="D1938" t="s">
        <v>255</v>
      </c>
      <c r="E1938" t="s">
        <v>716</v>
      </c>
      <c r="F1938" t="s">
        <v>717</v>
      </c>
      <c r="G1938" t="s">
        <v>213</v>
      </c>
      <c r="H1938" t="s">
        <v>214</v>
      </c>
      <c r="I1938" t="s">
        <v>724</v>
      </c>
      <c r="J1938" t="s">
        <v>725</v>
      </c>
      <c r="K1938" t="s">
        <v>726</v>
      </c>
      <c r="L1938" t="s">
        <v>719</v>
      </c>
      <c r="M1938" t="s">
        <v>720</v>
      </c>
      <c r="N1938">
        <v>1</v>
      </c>
      <c r="O1938">
        <v>1</v>
      </c>
      <c r="P1938">
        <v>1</v>
      </c>
      <c r="Q1938">
        <v>1</v>
      </c>
      <c r="R1938">
        <v>1</v>
      </c>
      <c r="S1938">
        <v>1</v>
      </c>
      <c r="T1938">
        <v>0</v>
      </c>
      <c r="U1938">
        <v>0</v>
      </c>
      <c r="V1938">
        <v>0</v>
      </c>
      <c r="W1938" s="1">
        <v>14800</v>
      </c>
      <c r="X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14800</v>
      </c>
      <c r="AF1938" s="17">
        <v>46080</v>
      </c>
      <c r="AG1938" s="17">
        <v>47176</v>
      </c>
      <c r="AH1938" s="1">
        <v>14800</v>
      </c>
      <c r="AI1938" s="16">
        <f t="shared" si="120"/>
        <v>2.580821917808219</v>
      </c>
      <c r="AJ1938" s="16">
        <f t="shared" si="122"/>
        <v>3.0027397260273974</v>
      </c>
      <c r="AK1938" s="19">
        <v>8.1199999999999994E-2</v>
      </c>
      <c r="AL1938" s="16">
        <f t="shared" si="121"/>
        <v>2.580821917808219</v>
      </c>
      <c r="AM1938" s="16">
        <f t="shared" si="123"/>
        <v>3.0027397260273974</v>
      </c>
      <c r="AN1938" s="19">
        <v>8.1199999999999994E-2</v>
      </c>
      <c r="AO1938" t="s">
        <v>721</v>
      </c>
      <c r="AP1938" t="s">
        <v>722</v>
      </c>
      <c r="AQ1938" s="20">
        <v>46234</v>
      </c>
    </row>
    <row r="1939" spans="1:43" x14ac:dyDescent="0.3">
      <c r="A1939" t="s">
        <v>4275</v>
      </c>
      <c r="B1939" t="s">
        <v>4276</v>
      </c>
      <c r="C1939">
        <v>1</v>
      </c>
      <c r="D1939" t="s">
        <v>255</v>
      </c>
      <c r="E1939" t="s">
        <v>716</v>
      </c>
      <c r="F1939" t="s">
        <v>717</v>
      </c>
      <c r="G1939" t="s">
        <v>213</v>
      </c>
      <c r="H1939" t="s">
        <v>214</v>
      </c>
      <c r="I1939" t="s">
        <v>724</v>
      </c>
      <c r="J1939" t="s">
        <v>725</v>
      </c>
      <c r="K1939" t="s">
        <v>726</v>
      </c>
      <c r="L1939" t="s">
        <v>719</v>
      </c>
      <c r="M1939" t="s">
        <v>720</v>
      </c>
      <c r="N1939">
        <v>1</v>
      </c>
      <c r="O1939">
        <v>1</v>
      </c>
      <c r="P1939">
        <v>1</v>
      </c>
      <c r="Q1939">
        <v>1</v>
      </c>
      <c r="R1939">
        <v>1</v>
      </c>
      <c r="S1939">
        <v>1</v>
      </c>
      <c r="T1939">
        <v>0</v>
      </c>
      <c r="U1939">
        <v>0</v>
      </c>
      <c r="V1939">
        <v>0</v>
      </c>
      <c r="W1939" s="1">
        <v>28500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28500</v>
      </c>
      <c r="AF1939" s="17">
        <v>46080</v>
      </c>
      <c r="AG1939" s="17">
        <v>47176</v>
      </c>
      <c r="AH1939" s="1">
        <v>28500</v>
      </c>
      <c r="AI1939" s="16">
        <f t="shared" si="120"/>
        <v>2.580821917808219</v>
      </c>
      <c r="AJ1939" s="16">
        <f t="shared" si="122"/>
        <v>3.0027397260273974</v>
      </c>
      <c r="AK1939" s="19">
        <v>8.1199999999999994E-2</v>
      </c>
      <c r="AL1939" s="16">
        <f t="shared" si="121"/>
        <v>2.580821917808219</v>
      </c>
      <c r="AM1939" s="16">
        <f t="shared" si="123"/>
        <v>3.0027397260273974</v>
      </c>
      <c r="AN1939" s="19">
        <v>8.1199999999999994E-2</v>
      </c>
      <c r="AO1939" t="s">
        <v>721</v>
      </c>
      <c r="AP1939" t="s">
        <v>722</v>
      </c>
      <c r="AQ1939" s="20">
        <v>46234</v>
      </c>
    </row>
    <row r="1940" spans="1:43" x14ac:dyDescent="0.3">
      <c r="A1940" t="s">
        <v>4277</v>
      </c>
      <c r="B1940" t="s">
        <v>4278</v>
      </c>
      <c r="C1940">
        <v>1</v>
      </c>
      <c r="D1940" t="s">
        <v>255</v>
      </c>
      <c r="E1940" t="s">
        <v>716</v>
      </c>
      <c r="F1940" t="s">
        <v>717</v>
      </c>
      <c r="G1940" t="s">
        <v>213</v>
      </c>
      <c r="H1940" t="s">
        <v>214</v>
      </c>
      <c r="I1940" t="s">
        <v>724</v>
      </c>
      <c r="J1940" t="s">
        <v>725</v>
      </c>
      <c r="K1940" t="s">
        <v>726</v>
      </c>
      <c r="L1940" t="s">
        <v>719</v>
      </c>
      <c r="M1940" t="s">
        <v>720</v>
      </c>
      <c r="N1940">
        <v>1</v>
      </c>
      <c r="O1940">
        <v>1</v>
      </c>
      <c r="P1940">
        <v>1</v>
      </c>
      <c r="Q1940">
        <v>1</v>
      </c>
      <c r="R1940">
        <v>1</v>
      </c>
      <c r="S1940">
        <v>1</v>
      </c>
      <c r="T1940">
        <v>0</v>
      </c>
      <c r="U1940">
        <v>0</v>
      </c>
      <c r="V1940">
        <v>0</v>
      </c>
      <c r="W1940" s="1">
        <v>9000000</v>
      </c>
      <c r="X1940" s="1">
        <v>0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0</v>
      </c>
      <c r="AE1940" s="1">
        <v>9000000</v>
      </c>
      <c r="AF1940" s="17">
        <v>46104</v>
      </c>
      <c r="AG1940" s="17">
        <v>46835</v>
      </c>
      <c r="AH1940" s="1">
        <v>9000000</v>
      </c>
      <c r="AI1940" s="16">
        <f t="shared" si="120"/>
        <v>1.6465753424657534</v>
      </c>
      <c r="AJ1940" s="16">
        <f t="shared" si="122"/>
        <v>2.0027397260273974</v>
      </c>
      <c r="AK1940" s="19">
        <v>7.3300000000000004E-2</v>
      </c>
      <c r="AL1940" s="16">
        <f t="shared" si="121"/>
        <v>1.6465753424657534</v>
      </c>
      <c r="AM1940" s="16">
        <f t="shared" si="123"/>
        <v>2.0027397260273974</v>
      </c>
      <c r="AN1940" s="19">
        <v>7.3300000000000004E-2</v>
      </c>
      <c r="AO1940" t="s">
        <v>721</v>
      </c>
      <c r="AP1940" t="s">
        <v>722</v>
      </c>
      <c r="AQ1940" s="20">
        <v>46234</v>
      </c>
    </row>
    <row r="1941" spans="1:43" x14ac:dyDescent="0.3">
      <c r="A1941" t="s">
        <v>4279</v>
      </c>
      <c r="B1941" t="s">
        <v>4280</v>
      </c>
      <c r="C1941">
        <v>1</v>
      </c>
      <c r="D1941" t="s">
        <v>255</v>
      </c>
      <c r="E1941" t="s">
        <v>716</v>
      </c>
      <c r="F1941" t="s">
        <v>717</v>
      </c>
      <c r="G1941" t="s">
        <v>213</v>
      </c>
      <c r="H1941" t="s">
        <v>214</v>
      </c>
      <c r="I1941" t="s">
        <v>724</v>
      </c>
      <c r="J1941" t="s">
        <v>725</v>
      </c>
      <c r="K1941" t="s">
        <v>726</v>
      </c>
      <c r="L1941" t="s">
        <v>719</v>
      </c>
      <c r="M1941" t="s">
        <v>720</v>
      </c>
      <c r="N1941">
        <v>1</v>
      </c>
      <c r="O1941">
        <v>1</v>
      </c>
      <c r="P1941">
        <v>1</v>
      </c>
      <c r="Q1941">
        <v>1</v>
      </c>
      <c r="R1941">
        <v>1</v>
      </c>
      <c r="S1941">
        <v>1</v>
      </c>
      <c r="T1941">
        <v>0</v>
      </c>
      <c r="U1941">
        <v>0</v>
      </c>
      <c r="V1941">
        <v>0</v>
      </c>
      <c r="W1941" s="1">
        <v>50000</v>
      </c>
      <c r="X1941" s="1">
        <v>0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  <c r="AD1941" s="1">
        <v>0</v>
      </c>
      <c r="AE1941" s="1">
        <v>50000</v>
      </c>
      <c r="AF1941" s="17">
        <v>46080</v>
      </c>
      <c r="AG1941" s="17">
        <v>47176</v>
      </c>
      <c r="AH1941" s="1">
        <v>50000</v>
      </c>
      <c r="AI1941" s="16">
        <f t="shared" si="120"/>
        <v>2.580821917808219</v>
      </c>
      <c r="AJ1941" s="16">
        <f t="shared" si="122"/>
        <v>3.0027397260273974</v>
      </c>
      <c r="AK1941" s="19">
        <v>8.1199999999999994E-2</v>
      </c>
      <c r="AL1941" s="16">
        <f t="shared" si="121"/>
        <v>2.580821917808219</v>
      </c>
      <c r="AM1941" s="16">
        <f t="shared" si="123"/>
        <v>3.0027397260273974</v>
      </c>
      <c r="AN1941" s="19">
        <v>8.1199999999999994E-2</v>
      </c>
      <c r="AO1941" t="s">
        <v>721</v>
      </c>
      <c r="AP1941" t="s">
        <v>722</v>
      </c>
      <c r="AQ1941" s="20">
        <v>46234</v>
      </c>
    </row>
    <row r="1942" spans="1:43" x14ac:dyDescent="0.3">
      <c r="A1942" t="s">
        <v>4281</v>
      </c>
      <c r="B1942" t="s">
        <v>4282</v>
      </c>
      <c r="C1942">
        <v>1</v>
      </c>
      <c r="D1942" t="s">
        <v>255</v>
      </c>
      <c r="E1942" t="s">
        <v>716</v>
      </c>
      <c r="F1942" t="s">
        <v>717</v>
      </c>
      <c r="G1942" t="s">
        <v>213</v>
      </c>
      <c r="H1942" t="s">
        <v>214</v>
      </c>
      <c r="I1942" t="s">
        <v>724</v>
      </c>
      <c r="J1942" t="s">
        <v>725</v>
      </c>
      <c r="K1942" t="s">
        <v>726</v>
      </c>
      <c r="L1942" t="s">
        <v>719</v>
      </c>
      <c r="M1942" t="s">
        <v>720</v>
      </c>
      <c r="N1942">
        <v>1</v>
      </c>
      <c r="O1942">
        <v>1</v>
      </c>
      <c r="P1942">
        <v>1</v>
      </c>
      <c r="Q1942">
        <v>1</v>
      </c>
      <c r="R1942">
        <v>1</v>
      </c>
      <c r="S1942">
        <v>1</v>
      </c>
      <c r="T1942">
        <v>0</v>
      </c>
      <c r="U1942">
        <v>0</v>
      </c>
      <c r="V1942">
        <v>0</v>
      </c>
      <c r="W1942" s="1">
        <v>350000</v>
      </c>
      <c r="X1942" s="1">
        <v>0</v>
      </c>
      <c r="Y1942" s="1">
        <v>0</v>
      </c>
      <c r="Z1942" s="1">
        <v>0</v>
      </c>
      <c r="AA1942" s="1">
        <v>0</v>
      </c>
      <c r="AB1942" s="1">
        <v>0</v>
      </c>
      <c r="AC1942" s="1">
        <v>0</v>
      </c>
      <c r="AD1942" s="1">
        <v>0</v>
      </c>
      <c r="AE1942" s="1">
        <v>350000</v>
      </c>
      <c r="AF1942" s="17">
        <v>46080</v>
      </c>
      <c r="AG1942" s="17">
        <v>47176</v>
      </c>
      <c r="AH1942" s="1">
        <v>350000</v>
      </c>
      <c r="AI1942" s="16">
        <f t="shared" si="120"/>
        <v>2.580821917808219</v>
      </c>
      <c r="AJ1942" s="16">
        <f t="shared" si="122"/>
        <v>3.0027397260273974</v>
      </c>
      <c r="AK1942" s="19">
        <v>8.1199999999999994E-2</v>
      </c>
      <c r="AL1942" s="16">
        <f t="shared" si="121"/>
        <v>2.580821917808219</v>
      </c>
      <c r="AM1942" s="16">
        <f t="shared" si="123"/>
        <v>3.0027397260273974</v>
      </c>
      <c r="AN1942" s="19">
        <v>8.1199999999999994E-2</v>
      </c>
      <c r="AO1942" t="s">
        <v>721</v>
      </c>
      <c r="AP1942" t="s">
        <v>722</v>
      </c>
      <c r="AQ1942" s="20">
        <v>46234</v>
      </c>
    </row>
    <row r="1943" spans="1:43" x14ac:dyDescent="0.3">
      <c r="A1943" t="s">
        <v>4283</v>
      </c>
      <c r="B1943" t="s">
        <v>4284</v>
      </c>
      <c r="C1943">
        <v>1</v>
      </c>
      <c r="D1943" t="s">
        <v>255</v>
      </c>
      <c r="E1943" t="s">
        <v>716</v>
      </c>
      <c r="F1943" t="s">
        <v>717</v>
      </c>
      <c r="G1943" t="s">
        <v>213</v>
      </c>
      <c r="H1943" t="s">
        <v>214</v>
      </c>
      <c r="I1943" t="s">
        <v>724</v>
      </c>
      <c r="J1943" t="s">
        <v>725</v>
      </c>
      <c r="K1943" t="s">
        <v>726</v>
      </c>
      <c r="L1943" t="s">
        <v>719</v>
      </c>
      <c r="M1943" t="s">
        <v>720</v>
      </c>
      <c r="N1943">
        <v>1</v>
      </c>
      <c r="O1943">
        <v>1</v>
      </c>
      <c r="P1943">
        <v>1</v>
      </c>
      <c r="Q1943">
        <v>1</v>
      </c>
      <c r="R1943">
        <v>1</v>
      </c>
      <c r="S1943">
        <v>1</v>
      </c>
      <c r="T1943">
        <v>0</v>
      </c>
      <c r="U1943">
        <v>0</v>
      </c>
      <c r="V1943">
        <v>0</v>
      </c>
      <c r="W1943" s="1">
        <v>60000</v>
      </c>
      <c r="X1943" s="1">
        <v>0</v>
      </c>
      <c r="Y1943" s="1">
        <v>0</v>
      </c>
      <c r="Z1943" s="1">
        <v>0</v>
      </c>
      <c r="AA1943" s="1">
        <v>0</v>
      </c>
      <c r="AB1943" s="1">
        <v>0</v>
      </c>
      <c r="AC1943" s="1">
        <v>0</v>
      </c>
      <c r="AD1943" s="1">
        <v>0</v>
      </c>
      <c r="AE1943" s="1">
        <v>60000</v>
      </c>
      <c r="AF1943" s="17">
        <v>46104</v>
      </c>
      <c r="AG1943" s="17">
        <v>47200</v>
      </c>
      <c r="AH1943" s="1">
        <v>60000</v>
      </c>
      <c r="AI1943" s="16">
        <f t="shared" si="120"/>
        <v>2.6465753424657534</v>
      </c>
      <c r="AJ1943" s="16">
        <f t="shared" si="122"/>
        <v>3.0027397260273974</v>
      </c>
      <c r="AK1943" s="19">
        <v>8.1199999999999994E-2</v>
      </c>
      <c r="AL1943" s="16">
        <f t="shared" si="121"/>
        <v>2.6465753424657534</v>
      </c>
      <c r="AM1943" s="16">
        <f t="shared" si="123"/>
        <v>3.0027397260273974</v>
      </c>
      <c r="AN1943" s="19">
        <v>8.1199999999999994E-2</v>
      </c>
      <c r="AO1943" t="s">
        <v>721</v>
      </c>
      <c r="AP1943" t="s">
        <v>722</v>
      </c>
      <c r="AQ1943" s="20">
        <v>46234</v>
      </c>
    </row>
    <row r="1944" spans="1:43" x14ac:dyDescent="0.3">
      <c r="A1944" t="s">
        <v>4285</v>
      </c>
      <c r="B1944" t="s">
        <v>4286</v>
      </c>
      <c r="C1944">
        <v>1</v>
      </c>
      <c r="D1944" t="s">
        <v>255</v>
      </c>
      <c r="E1944" t="s">
        <v>716</v>
      </c>
      <c r="F1944" t="s">
        <v>717</v>
      </c>
      <c r="G1944" t="s">
        <v>213</v>
      </c>
      <c r="H1944" t="s">
        <v>214</v>
      </c>
      <c r="I1944" t="s">
        <v>724</v>
      </c>
      <c r="J1944" t="s">
        <v>725</v>
      </c>
      <c r="K1944" t="s">
        <v>726</v>
      </c>
      <c r="L1944" t="s">
        <v>719</v>
      </c>
      <c r="M1944" t="s">
        <v>720</v>
      </c>
      <c r="N1944">
        <v>1</v>
      </c>
      <c r="O1944">
        <v>1</v>
      </c>
      <c r="P1944">
        <v>1</v>
      </c>
      <c r="Q1944">
        <v>1</v>
      </c>
      <c r="R1944">
        <v>1</v>
      </c>
      <c r="S1944">
        <v>1</v>
      </c>
      <c r="T1944">
        <v>0</v>
      </c>
      <c r="U1944">
        <v>0</v>
      </c>
      <c r="V1944">
        <v>0</v>
      </c>
      <c r="W1944" s="1">
        <v>170984</v>
      </c>
      <c r="X1944" s="1">
        <v>0</v>
      </c>
      <c r="Y1944" s="1">
        <v>0</v>
      </c>
      <c r="Z1944" s="1">
        <v>0</v>
      </c>
      <c r="AA1944" s="1">
        <v>0</v>
      </c>
      <c r="AB1944" s="1">
        <v>0</v>
      </c>
      <c r="AC1944" s="1">
        <v>0</v>
      </c>
      <c r="AD1944" s="1">
        <v>0</v>
      </c>
      <c r="AE1944" s="1">
        <v>170984</v>
      </c>
      <c r="AF1944" s="17">
        <v>46080</v>
      </c>
      <c r="AG1944" s="17">
        <v>47176</v>
      </c>
      <c r="AH1944" s="1">
        <v>170984</v>
      </c>
      <c r="AI1944" s="16">
        <f t="shared" si="120"/>
        <v>2.580821917808219</v>
      </c>
      <c r="AJ1944" s="16">
        <f t="shared" si="122"/>
        <v>3.0027397260273974</v>
      </c>
      <c r="AK1944" s="19">
        <v>8.1199999999999994E-2</v>
      </c>
      <c r="AL1944" s="16">
        <f t="shared" si="121"/>
        <v>2.580821917808219</v>
      </c>
      <c r="AM1944" s="16">
        <f t="shared" si="123"/>
        <v>3.0027397260273974</v>
      </c>
      <c r="AN1944" s="19">
        <v>8.1199999999999994E-2</v>
      </c>
      <c r="AO1944" t="s">
        <v>721</v>
      </c>
      <c r="AP1944" t="s">
        <v>722</v>
      </c>
      <c r="AQ1944" s="20">
        <v>46234</v>
      </c>
    </row>
    <row r="1945" spans="1:43" x14ac:dyDescent="0.3">
      <c r="A1945" t="s">
        <v>4287</v>
      </c>
      <c r="B1945" t="s">
        <v>4288</v>
      </c>
      <c r="C1945">
        <v>1</v>
      </c>
      <c r="D1945" t="s">
        <v>255</v>
      </c>
      <c r="E1945" t="s">
        <v>716</v>
      </c>
      <c r="F1945" t="s">
        <v>717</v>
      </c>
      <c r="G1945" t="s">
        <v>213</v>
      </c>
      <c r="H1945" t="s">
        <v>214</v>
      </c>
      <c r="I1945" t="s">
        <v>724</v>
      </c>
      <c r="J1945" t="s">
        <v>725</v>
      </c>
      <c r="K1945" t="s">
        <v>726</v>
      </c>
      <c r="L1945" t="s">
        <v>719</v>
      </c>
      <c r="M1945" t="s">
        <v>720</v>
      </c>
      <c r="N1945">
        <v>1</v>
      </c>
      <c r="O1945">
        <v>1</v>
      </c>
      <c r="P1945">
        <v>1</v>
      </c>
      <c r="Q1945">
        <v>1</v>
      </c>
      <c r="R1945">
        <v>1</v>
      </c>
      <c r="S1945">
        <v>1</v>
      </c>
      <c r="T1945">
        <v>0</v>
      </c>
      <c r="U1945">
        <v>0</v>
      </c>
      <c r="V1945">
        <v>0</v>
      </c>
      <c r="W1945" s="1">
        <v>584088</v>
      </c>
      <c r="X1945" s="1">
        <v>0</v>
      </c>
      <c r="Y1945" s="1">
        <v>0</v>
      </c>
      <c r="Z1945" s="1">
        <v>0</v>
      </c>
      <c r="AA1945" s="1">
        <v>0</v>
      </c>
      <c r="AB1945" s="1">
        <v>0</v>
      </c>
      <c r="AC1945" s="1">
        <v>0</v>
      </c>
      <c r="AD1945" s="1">
        <v>0</v>
      </c>
      <c r="AE1945" s="1">
        <v>584088</v>
      </c>
      <c r="AF1945" s="17">
        <v>46080</v>
      </c>
      <c r="AG1945" s="17">
        <v>47176</v>
      </c>
      <c r="AH1945" s="1">
        <v>584088</v>
      </c>
      <c r="AI1945" s="16">
        <f t="shared" si="120"/>
        <v>2.580821917808219</v>
      </c>
      <c r="AJ1945" s="16">
        <f t="shared" si="122"/>
        <v>3.0027397260273974</v>
      </c>
      <c r="AK1945" s="19">
        <v>8.1199999999999994E-2</v>
      </c>
      <c r="AL1945" s="16">
        <f t="shared" si="121"/>
        <v>2.580821917808219</v>
      </c>
      <c r="AM1945" s="16">
        <f t="shared" si="123"/>
        <v>3.0027397260273974</v>
      </c>
      <c r="AN1945" s="19">
        <v>8.1199999999999994E-2</v>
      </c>
      <c r="AO1945" t="s">
        <v>721</v>
      </c>
      <c r="AP1945" t="s">
        <v>722</v>
      </c>
      <c r="AQ1945" s="20">
        <v>46234</v>
      </c>
    </row>
    <row r="1946" spans="1:43" x14ac:dyDescent="0.3">
      <c r="A1946" t="s">
        <v>4289</v>
      </c>
      <c r="B1946" t="s">
        <v>4290</v>
      </c>
      <c r="C1946">
        <v>1</v>
      </c>
      <c r="D1946" t="s">
        <v>255</v>
      </c>
      <c r="E1946" t="s">
        <v>716</v>
      </c>
      <c r="F1946" t="s">
        <v>717</v>
      </c>
      <c r="G1946" t="s">
        <v>228</v>
      </c>
      <c r="H1946" t="s">
        <v>218</v>
      </c>
      <c r="I1946" t="s">
        <v>35</v>
      </c>
      <c r="J1946" t="s">
        <v>718</v>
      </c>
      <c r="K1946" t="s">
        <v>228</v>
      </c>
      <c r="L1946" t="s">
        <v>719</v>
      </c>
      <c r="M1946" t="s">
        <v>720</v>
      </c>
      <c r="N1946">
        <v>1</v>
      </c>
      <c r="O1946">
        <v>1</v>
      </c>
      <c r="P1946">
        <v>1</v>
      </c>
      <c r="Q1946">
        <v>0</v>
      </c>
      <c r="R1946">
        <v>1</v>
      </c>
      <c r="S1946">
        <v>1</v>
      </c>
      <c r="T1946">
        <v>1</v>
      </c>
      <c r="U1946">
        <v>0</v>
      </c>
      <c r="V1946">
        <v>0</v>
      </c>
      <c r="W1946" s="1">
        <v>49718407.899999999</v>
      </c>
      <c r="X1946" s="1">
        <v>0</v>
      </c>
      <c r="Y1946" s="1">
        <v>0</v>
      </c>
      <c r="Z1946" s="1">
        <v>0</v>
      </c>
      <c r="AA1946" s="1">
        <v>0</v>
      </c>
      <c r="AB1946" s="1">
        <v>0</v>
      </c>
      <c r="AC1946" s="1">
        <v>0</v>
      </c>
      <c r="AD1946" s="1">
        <v>0</v>
      </c>
      <c r="AE1946" s="1">
        <v>49718407.899999999</v>
      </c>
      <c r="AF1946" s="17">
        <v>46108</v>
      </c>
      <c r="AG1946" s="17">
        <v>46565</v>
      </c>
      <c r="AH1946" s="1">
        <v>49718407.899999999</v>
      </c>
      <c r="AI1946" s="16">
        <f t="shared" si="120"/>
        <v>0.9068493150684932</v>
      </c>
      <c r="AJ1946" s="16">
        <f t="shared" si="122"/>
        <v>1.252054794520548</v>
      </c>
      <c r="AK1946" s="19">
        <v>4.4900000000000002E-2</v>
      </c>
      <c r="AL1946" s="16">
        <f t="shared" si="121"/>
        <v>0.9068493150684932</v>
      </c>
      <c r="AM1946" s="16">
        <f t="shared" si="123"/>
        <v>1.252054794520548</v>
      </c>
      <c r="AN1946" s="19">
        <v>4.4900000000000002E-2</v>
      </c>
      <c r="AO1946" t="s">
        <v>721</v>
      </c>
      <c r="AP1946" t="s">
        <v>722</v>
      </c>
      <c r="AQ1946" s="20">
        <v>46234</v>
      </c>
    </row>
    <row r="1947" spans="1:43" x14ac:dyDescent="0.3">
      <c r="A1947" t="s">
        <v>4291</v>
      </c>
      <c r="B1947" t="s">
        <v>4292</v>
      </c>
      <c r="C1947">
        <v>1</v>
      </c>
      <c r="D1947" t="s">
        <v>255</v>
      </c>
      <c r="E1947" t="s">
        <v>716</v>
      </c>
      <c r="F1947" t="s">
        <v>717</v>
      </c>
      <c r="G1947" t="s">
        <v>228</v>
      </c>
      <c r="H1947" t="s">
        <v>218</v>
      </c>
      <c r="I1947" t="s">
        <v>35</v>
      </c>
      <c r="J1947" t="s">
        <v>718</v>
      </c>
      <c r="K1947" t="s">
        <v>228</v>
      </c>
      <c r="L1947" t="s">
        <v>719</v>
      </c>
      <c r="M1947" t="s">
        <v>720</v>
      </c>
      <c r="N1947">
        <v>1</v>
      </c>
      <c r="O1947">
        <v>1</v>
      </c>
      <c r="P1947">
        <v>1</v>
      </c>
      <c r="Q1947">
        <v>0</v>
      </c>
      <c r="R1947">
        <v>1</v>
      </c>
      <c r="S1947">
        <v>1</v>
      </c>
      <c r="T1947">
        <v>1</v>
      </c>
      <c r="U1947">
        <v>0</v>
      </c>
      <c r="V1947">
        <v>0</v>
      </c>
      <c r="W1947" s="1">
        <v>65570000</v>
      </c>
      <c r="X1947" s="1">
        <v>0</v>
      </c>
      <c r="Y1947" s="1">
        <v>0</v>
      </c>
      <c r="Z1947" s="1">
        <v>0</v>
      </c>
      <c r="AA1947" s="1">
        <v>0</v>
      </c>
      <c r="AB1947" s="1">
        <v>0</v>
      </c>
      <c r="AC1947" s="1">
        <v>0</v>
      </c>
      <c r="AD1947" s="1">
        <v>0</v>
      </c>
      <c r="AE1947" s="1">
        <v>65570000</v>
      </c>
      <c r="AF1947" s="17">
        <v>46108</v>
      </c>
      <c r="AG1947" s="17">
        <v>46473</v>
      </c>
      <c r="AH1947" s="1">
        <v>65570000</v>
      </c>
      <c r="AI1947" s="16">
        <f t="shared" si="120"/>
        <v>0.65479452054794518</v>
      </c>
      <c r="AJ1947" s="16">
        <f t="shared" si="122"/>
        <v>1</v>
      </c>
      <c r="AK1947" s="19">
        <v>4.4900000000000002E-2</v>
      </c>
      <c r="AL1947" s="16">
        <f t="shared" si="121"/>
        <v>0.65479452054794518</v>
      </c>
      <c r="AM1947" s="16">
        <f t="shared" si="123"/>
        <v>1</v>
      </c>
      <c r="AN1947" s="19">
        <v>4.4900000000000002E-2</v>
      </c>
      <c r="AO1947" t="s">
        <v>721</v>
      </c>
      <c r="AP1947" t="s">
        <v>722</v>
      </c>
      <c r="AQ1947" s="20">
        <v>46234</v>
      </c>
    </row>
    <row r="1948" spans="1:43" x14ac:dyDescent="0.3">
      <c r="A1948" t="s">
        <v>4293</v>
      </c>
      <c r="B1948" t="s">
        <v>4294</v>
      </c>
      <c r="C1948">
        <v>1</v>
      </c>
      <c r="D1948" t="s">
        <v>255</v>
      </c>
      <c r="E1948" t="s">
        <v>716</v>
      </c>
      <c r="F1948" t="s">
        <v>717</v>
      </c>
      <c r="G1948" t="s">
        <v>228</v>
      </c>
      <c r="H1948" t="s">
        <v>218</v>
      </c>
      <c r="I1948" t="s">
        <v>35</v>
      </c>
      <c r="J1948" t="s">
        <v>718</v>
      </c>
      <c r="K1948" t="s">
        <v>228</v>
      </c>
      <c r="L1948" t="s">
        <v>719</v>
      </c>
      <c r="M1948" t="s">
        <v>720</v>
      </c>
      <c r="N1948">
        <v>1</v>
      </c>
      <c r="O1948">
        <v>1</v>
      </c>
      <c r="P1948">
        <v>1</v>
      </c>
      <c r="Q1948">
        <v>0</v>
      </c>
      <c r="R1948">
        <v>1</v>
      </c>
      <c r="S1948">
        <v>1</v>
      </c>
      <c r="T1948">
        <v>1</v>
      </c>
      <c r="U1948">
        <v>0</v>
      </c>
      <c r="V1948">
        <v>0</v>
      </c>
      <c r="W1948" s="1">
        <v>61000000</v>
      </c>
      <c r="X1948" s="1">
        <v>0</v>
      </c>
      <c r="Y1948" s="1">
        <v>0</v>
      </c>
      <c r="Z1948" s="1">
        <v>0</v>
      </c>
      <c r="AA1948" s="1">
        <v>0</v>
      </c>
      <c r="AB1948" s="1">
        <v>0</v>
      </c>
      <c r="AC1948" s="1">
        <v>0</v>
      </c>
      <c r="AD1948" s="1">
        <v>0</v>
      </c>
      <c r="AE1948" s="1">
        <v>61000000</v>
      </c>
      <c r="AF1948" s="17">
        <v>46108</v>
      </c>
      <c r="AG1948" s="17">
        <v>46473</v>
      </c>
      <c r="AH1948" s="1">
        <v>61000000</v>
      </c>
      <c r="AI1948" s="16">
        <f t="shared" si="120"/>
        <v>0.65479452054794518</v>
      </c>
      <c r="AJ1948" s="16">
        <f t="shared" si="122"/>
        <v>1</v>
      </c>
      <c r="AK1948" s="19">
        <v>4.4900000000000002E-2</v>
      </c>
      <c r="AL1948" s="16">
        <f t="shared" si="121"/>
        <v>0.65479452054794518</v>
      </c>
      <c r="AM1948" s="16">
        <f t="shared" si="123"/>
        <v>1</v>
      </c>
      <c r="AN1948" s="19">
        <v>4.4900000000000002E-2</v>
      </c>
      <c r="AO1948" t="s">
        <v>721</v>
      </c>
      <c r="AP1948" t="s">
        <v>722</v>
      </c>
      <c r="AQ1948" s="20">
        <v>46234</v>
      </c>
    </row>
    <row r="1949" spans="1:43" x14ac:dyDescent="0.3">
      <c r="A1949" t="s">
        <v>4295</v>
      </c>
      <c r="B1949" t="s">
        <v>4296</v>
      </c>
      <c r="C1949">
        <v>1</v>
      </c>
      <c r="D1949" t="s">
        <v>255</v>
      </c>
      <c r="E1949" t="s">
        <v>716</v>
      </c>
      <c r="F1949" t="s">
        <v>717</v>
      </c>
      <c r="G1949" t="s">
        <v>228</v>
      </c>
      <c r="H1949" t="s">
        <v>218</v>
      </c>
      <c r="I1949" t="s">
        <v>35</v>
      </c>
      <c r="J1949" t="s">
        <v>718</v>
      </c>
      <c r="K1949" t="s">
        <v>228</v>
      </c>
      <c r="L1949" t="s">
        <v>719</v>
      </c>
      <c r="M1949" t="s">
        <v>720</v>
      </c>
      <c r="N1949">
        <v>1</v>
      </c>
      <c r="O1949">
        <v>1</v>
      </c>
      <c r="P1949">
        <v>1</v>
      </c>
      <c r="Q1949">
        <v>0</v>
      </c>
      <c r="R1949">
        <v>1</v>
      </c>
      <c r="S1949">
        <v>1</v>
      </c>
      <c r="T1949">
        <v>1</v>
      </c>
      <c r="U1949">
        <v>0</v>
      </c>
      <c r="V1949">
        <v>0</v>
      </c>
      <c r="W1949" s="1">
        <v>95899248.780000001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  <c r="AC1949" s="1">
        <v>0</v>
      </c>
      <c r="AD1949" s="1">
        <v>0</v>
      </c>
      <c r="AE1949" s="1">
        <v>95899248.780000001</v>
      </c>
      <c r="AF1949" s="17">
        <v>46108</v>
      </c>
      <c r="AG1949" s="17">
        <v>46473</v>
      </c>
      <c r="AH1949" s="1">
        <v>95899248.780000001</v>
      </c>
      <c r="AI1949" s="16">
        <f t="shared" si="120"/>
        <v>0.65479452054794518</v>
      </c>
      <c r="AJ1949" s="16">
        <f t="shared" si="122"/>
        <v>1</v>
      </c>
      <c r="AK1949" s="19">
        <v>4.4900000000000002E-2</v>
      </c>
      <c r="AL1949" s="16">
        <f t="shared" si="121"/>
        <v>0.65479452054794518</v>
      </c>
      <c r="AM1949" s="16">
        <f t="shared" si="123"/>
        <v>1</v>
      </c>
      <c r="AN1949" s="19">
        <v>4.4900000000000002E-2</v>
      </c>
      <c r="AO1949" t="s">
        <v>721</v>
      </c>
      <c r="AP1949" t="s">
        <v>722</v>
      </c>
      <c r="AQ1949" s="20">
        <v>46234</v>
      </c>
    </row>
    <row r="1950" spans="1:43" x14ac:dyDescent="0.3">
      <c r="A1950" t="s">
        <v>4297</v>
      </c>
      <c r="B1950" t="s">
        <v>4298</v>
      </c>
      <c r="C1950">
        <v>1</v>
      </c>
      <c r="D1950" t="s">
        <v>255</v>
      </c>
      <c r="E1950" t="s">
        <v>716</v>
      </c>
      <c r="F1950" t="s">
        <v>717</v>
      </c>
      <c r="G1950" t="s">
        <v>213</v>
      </c>
      <c r="H1950" t="s">
        <v>214</v>
      </c>
      <c r="I1950" t="s">
        <v>724</v>
      </c>
      <c r="J1950" t="s">
        <v>725</v>
      </c>
      <c r="K1950" t="s">
        <v>726</v>
      </c>
      <c r="L1950" t="s">
        <v>719</v>
      </c>
      <c r="M1950" t="s">
        <v>720</v>
      </c>
      <c r="N1950">
        <v>1</v>
      </c>
      <c r="O1950">
        <v>1</v>
      </c>
      <c r="P1950">
        <v>1</v>
      </c>
      <c r="Q1950">
        <v>1</v>
      </c>
      <c r="R1950">
        <v>1</v>
      </c>
      <c r="S1950">
        <v>1</v>
      </c>
      <c r="T1950">
        <v>0</v>
      </c>
      <c r="U1950">
        <v>0</v>
      </c>
      <c r="V1950">
        <v>0</v>
      </c>
      <c r="W1950" s="1">
        <v>229621</v>
      </c>
      <c r="X1950" s="1">
        <v>0</v>
      </c>
      <c r="Y1950" s="1">
        <v>0</v>
      </c>
      <c r="Z1950" s="1">
        <v>0</v>
      </c>
      <c r="AA1950" s="1">
        <v>0</v>
      </c>
      <c r="AB1950" s="1">
        <v>0</v>
      </c>
      <c r="AC1950" s="1">
        <v>0</v>
      </c>
      <c r="AD1950" s="1">
        <v>0</v>
      </c>
      <c r="AE1950" s="1">
        <v>229621</v>
      </c>
      <c r="AF1950" s="17">
        <v>46104</v>
      </c>
      <c r="AG1950" s="17">
        <v>47200</v>
      </c>
      <c r="AH1950" s="1">
        <v>229621</v>
      </c>
      <c r="AI1950" s="16">
        <f t="shared" si="120"/>
        <v>2.6465753424657534</v>
      </c>
      <c r="AJ1950" s="16">
        <f t="shared" si="122"/>
        <v>3.0027397260273974</v>
      </c>
      <c r="AK1950" s="19">
        <v>8.1199999999999994E-2</v>
      </c>
      <c r="AL1950" s="16">
        <f t="shared" si="121"/>
        <v>2.6465753424657534</v>
      </c>
      <c r="AM1950" s="16">
        <f t="shared" si="123"/>
        <v>3.0027397260273974</v>
      </c>
      <c r="AN1950" s="19">
        <v>8.1199999999999994E-2</v>
      </c>
      <c r="AO1950" t="s">
        <v>721</v>
      </c>
      <c r="AP1950" t="s">
        <v>722</v>
      </c>
      <c r="AQ1950" s="20">
        <v>46234</v>
      </c>
    </row>
    <row r="1951" spans="1:43" x14ac:dyDescent="0.3">
      <c r="A1951" t="s">
        <v>4299</v>
      </c>
      <c r="B1951" t="s">
        <v>4300</v>
      </c>
      <c r="C1951">
        <v>1</v>
      </c>
      <c r="D1951" t="s">
        <v>255</v>
      </c>
      <c r="E1951" t="s">
        <v>716</v>
      </c>
      <c r="F1951" t="s">
        <v>717</v>
      </c>
      <c r="G1951" t="s">
        <v>213</v>
      </c>
      <c r="H1951" t="s">
        <v>214</v>
      </c>
      <c r="I1951" t="s">
        <v>724</v>
      </c>
      <c r="J1951" t="s">
        <v>725</v>
      </c>
      <c r="K1951" t="s">
        <v>726</v>
      </c>
      <c r="L1951" t="s">
        <v>719</v>
      </c>
      <c r="M1951" t="s">
        <v>720</v>
      </c>
      <c r="N1951">
        <v>1</v>
      </c>
      <c r="O1951">
        <v>1</v>
      </c>
      <c r="P1951">
        <v>1</v>
      </c>
      <c r="Q1951">
        <v>1</v>
      </c>
      <c r="R1951">
        <v>1</v>
      </c>
      <c r="S1951">
        <v>1</v>
      </c>
      <c r="T1951">
        <v>0</v>
      </c>
      <c r="U1951">
        <v>0</v>
      </c>
      <c r="V1951">
        <v>0</v>
      </c>
      <c r="W1951" s="1">
        <v>9780</v>
      </c>
      <c r="X1951" s="1">
        <v>0</v>
      </c>
      <c r="Y1951" s="1">
        <v>0</v>
      </c>
      <c r="Z1951" s="1">
        <v>0</v>
      </c>
      <c r="AA1951" s="1">
        <v>0</v>
      </c>
      <c r="AB1951" s="1">
        <v>0</v>
      </c>
      <c r="AC1951" s="1">
        <v>0</v>
      </c>
      <c r="AD1951" s="1">
        <v>0</v>
      </c>
      <c r="AE1951" s="1">
        <v>9780</v>
      </c>
      <c r="AF1951" s="17">
        <v>46080</v>
      </c>
      <c r="AG1951" s="17">
        <v>47176</v>
      </c>
      <c r="AH1951" s="1">
        <v>9780</v>
      </c>
      <c r="AI1951" s="16">
        <f t="shared" si="120"/>
        <v>2.580821917808219</v>
      </c>
      <c r="AJ1951" s="16">
        <f t="shared" si="122"/>
        <v>3.0027397260273974</v>
      </c>
      <c r="AK1951" s="19">
        <v>8.1199999999999994E-2</v>
      </c>
      <c r="AL1951" s="16">
        <f t="shared" si="121"/>
        <v>2.580821917808219</v>
      </c>
      <c r="AM1951" s="16">
        <f t="shared" si="123"/>
        <v>3.0027397260273974</v>
      </c>
      <c r="AN1951" s="19">
        <v>8.1199999999999994E-2</v>
      </c>
      <c r="AO1951" t="s">
        <v>721</v>
      </c>
      <c r="AP1951" t="s">
        <v>722</v>
      </c>
      <c r="AQ1951" s="20">
        <v>46234</v>
      </c>
    </row>
    <row r="1952" spans="1:43" x14ac:dyDescent="0.3">
      <c r="A1952" t="s">
        <v>4301</v>
      </c>
      <c r="B1952" t="s">
        <v>4302</v>
      </c>
      <c r="C1952">
        <v>1</v>
      </c>
      <c r="D1952" t="s">
        <v>255</v>
      </c>
      <c r="E1952" t="s">
        <v>716</v>
      </c>
      <c r="F1952" t="s">
        <v>717</v>
      </c>
      <c r="G1952" t="s">
        <v>213</v>
      </c>
      <c r="H1952" t="s">
        <v>214</v>
      </c>
      <c r="I1952" t="s">
        <v>724</v>
      </c>
      <c r="J1952" t="s">
        <v>725</v>
      </c>
      <c r="K1952" t="s">
        <v>726</v>
      </c>
      <c r="L1952" t="s">
        <v>719</v>
      </c>
      <c r="M1952" t="s">
        <v>720</v>
      </c>
      <c r="N1952">
        <v>1</v>
      </c>
      <c r="O1952">
        <v>1</v>
      </c>
      <c r="P1952">
        <v>1</v>
      </c>
      <c r="Q1952">
        <v>1</v>
      </c>
      <c r="R1952">
        <v>1</v>
      </c>
      <c r="S1952">
        <v>1</v>
      </c>
      <c r="T1952">
        <v>0</v>
      </c>
      <c r="U1952">
        <v>0</v>
      </c>
      <c r="V1952">
        <v>0</v>
      </c>
      <c r="W1952" s="1">
        <v>24490</v>
      </c>
      <c r="X1952" s="1">
        <v>0</v>
      </c>
      <c r="Y1952" s="1">
        <v>0</v>
      </c>
      <c r="Z1952" s="1">
        <v>0</v>
      </c>
      <c r="AA1952" s="1">
        <v>0</v>
      </c>
      <c r="AB1952" s="1">
        <v>0</v>
      </c>
      <c r="AC1952" s="1">
        <v>0</v>
      </c>
      <c r="AD1952" s="1">
        <v>0</v>
      </c>
      <c r="AE1952" s="1">
        <v>24490</v>
      </c>
      <c r="AF1952" s="17">
        <v>46080</v>
      </c>
      <c r="AG1952" s="17">
        <v>47176</v>
      </c>
      <c r="AH1952" s="1">
        <v>24490</v>
      </c>
      <c r="AI1952" s="16">
        <f t="shared" si="120"/>
        <v>2.580821917808219</v>
      </c>
      <c r="AJ1952" s="16">
        <f t="shared" si="122"/>
        <v>3.0027397260273974</v>
      </c>
      <c r="AK1952" s="19">
        <v>8.1199999999999994E-2</v>
      </c>
      <c r="AL1952" s="16">
        <f t="shared" si="121"/>
        <v>2.580821917808219</v>
      </c>
      <c r="AM1952" s="16">
        <f t="shared" si="123"/>
        <v>3.0027397260273974</v>
      </c>
      <c r="AN1952" s="19">
        <v>8.1199999999999994E-2</v>
      </c>
      <c r="AO1952" t="s">
        <v>721</v>
      </c>
      <c r="AP1952" t="s">
        <v>722</v>
      </c>
      <c r="AQ1952" s="20">
        <v>46234</v>
      </c>
    </row>
    <row r="1953" spans="1:43" x14ac:dyDescent="0.3">
      <c r="A1953" t="s">
        <v>4303</v>
      </c>
      <c r="B1953" t="s">
        <v>4304</v>
      </c>
      <c r="C1953">
        <v>1</v>
      </c>
      <c r="D1953" t="s">
        <v>255</v>
      </c>
      <c r="E1953" t="s">
        <v>716</v>
      </c>
      <c r="F1953" t="s">
        <v>717</v>
      </c>
      <c r="G1953" t="s">
        <v>213</v>
      </c>
      <c r="H1953" t="s">
        <v>214</v>
      </c>
      <c r="I1953" t="s">
        <v>724</v>
      </c>
      <c r="J1953" t="s">
        <v>725</v>
      </c>
      <c r="K1953" t="s">
        <v>726</v>
      </c>
      <c r="L1953" t="s">
        <v>719</v>
      </c>
      <c r="M1953" t="s">
        <v>720</v>
      </c>
      <c r="N1953">
        <v>1</v>
      </c>
      <c r="O1953">
        <v>1</v>
      </c>
      <c r="P1953">
        <v>1</v>
      </c>
      <c r="Q1953">
        <v>1</v>
      </c>
      <c r="R1953">
        <v>1</v>
      </c>
      <c r="S1953">
        <v>1</v>
      </c>
      <c r="T1953">
        <v>0</v>
      </c>
      <c r="U1953">
        <v>0</v>
      </c>
      <c r="V1953">
        <v>0</v>
      </c>
      <c r="W1953" s="1">
        <v>3500000</v>
      </c>
      <c r="X1953" s="1">
        <v>0</v>
      </c>
      <c r="Y1953" s="1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0</v>
      </c>
      <c r="AE1953" s="1">
        <v>3500000</v>
      </c>
      <c r="AF1953" s="17">
        <v>46119</v>
      </c>
      <c r="AG1953" s="17">
        <v>48676</v>
      </c>
      <c r="AH1953" s="1">
        <v>3500000</v>
      </c>
      <c r="AI1953" s="16">
        <f t="shared" si="120"/>
        <v>6.6904109589041099</v>
      </c>
      <c r="AJ1953" s="16">
        <f t="shared" si="122"/>
        <v>7.0054794520547947</v>
      </c>
      <c r="AK1953" s="19">
        <v>8.3699999999999997E-2</v>
      </c>
      <c r="AL1953" s="16">
        <f t="shared" si="121"/>
        <v>6.6904109589041099</v>
      </c>
      <c r="AM1953" s="16">
        <f t="shared" si="123"/>
        <v>7.0054794520547947</v>
      </c>
      <c r="AN1953" s="19">
        <v>8.3699999999999997E-2</v>
      </c>
      <c r="AO1953" t="s">
        <v>721</v>
      </c>
      <c r="AP1953" t="s">
        <v>722</v>
      </c>
      <c r="AQ1953" s="20">
        <v>46234</v>
      </c>
    </row>
    <row r="1954" spans="1:43" x14ac:dyDescent="0.3">
      <c r="A1954" t="s">
        <v>4305</v>
      </c>
      <c r="B1954" t="s">
        <v>4306</v>
      </c>
      <c r="C1954">
        <v>1</v>
      </c>
      <c r="D1954" t="s">
        <v>255</v>
      </c>
      <c r="E1954" t="s">
        <v>716</v>
      </c>
      <c r="F1954" t="s">
        <v>717</v>
      </c>
      <c r="G1954" t="s">
        <v>213</v>
      </c>
      <c r="H1954" t="s">
        <v>214</v>
      </c>
      <c r="I1954" t="s">
        <v>724</v>
      </c>
      <c r="J1954" t="s">
        <v>725</v>
      </c>
      <c r="K1954" t="s">
        <v>726</v>
      </c>
      <c r="L1954" t="s">
        <v>719</v>
      </c>
      <c r="M1954" t="s">
        <v>720</v>
      </c>
      <c r="N1954">
        <v>1</v>
      </c>
      <c r="O1954">
        <v>1</v>
      </c>
      <c r="P1954">
        <v>1</v>
      </c>
      <c r="Q1954">
        <v>1</v>
      </c>
      <c r="R1954">
        <v>1</v>
      </c>
      <c r="S1954">
        <v>1</v>
      </c>
      <c r="T1954">
        <v>0</v>
      </c>
      <c r="U1954">
        <v>0</v>
      </c>
      <c r="V1954">
        <v>0</v>
      </c>
      <c r="W1954" s="1">
        <v>1000000</v>
      </c>
      <c r="X1954" s="1">
        <v>0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0</v>
      </c>
      <c r="AE1954" s="1">
        <v>1000000</v>
      </c>
      <c r="AF1954" s="17">
        <v>46080</v>
      </c>
      <c r="AG1954" s="17">
        <v>47176</v>
      </c>
      <c r="AH1954" s="1">
        <v>1000000</v>
      </c>
      <c r="AI1954" s="16">
        <f t="shared" si="120"/>
        <v>2.580821917808219</v>
      </c>
      <c r="AJ1954" s="16">
        <f t="shared" si="122"/>
        <v>3.0027397260273974</v>
      </c>
      <c r="AK1954" s="19">
        <v>8.1199999999999994E-2</v>
      </c>
      <c r="AL1954" s="16">
        <f t="shared" si="121"/>
        <v>2.580821917808219</v>
      </c>
      <c r="AM1954" s="16">
        <f t="shared" si="123"/>
        <v>3.0027397260273974</v>
      </c>
      <c r="AN1954" s="19">
        <v>8.1199999999999994E-2</v>
      </c>
      <c r="AO1954" t="s">
        <v>721</v>
      </c>
      <c r="AP1954" t="s">
        <v>722</v>
      </c>
      <c r="AQ1954" s="20">
        <v>46234</v>
      </c>
    </row>
    <row r="1955" spans="1:43" x14ac:dyDescent="0.3">
      <c r="A1955" t="s">
        <v>4307</v>
      </c>
      <c r="B1955" t="s">
        <v>4308</v>
      </c>
      <c r="C1955">
        <v>1</v>
      </c>
      <c r="D1955" t="s">
        <v>255</v>
      </c>
      <c r="E1955" t="s">
        <v>716</v>
      </c>
      <c r="F1955" t="s">
        <v>717</v>
      </c>
      <c r="G1955" t="s">
        <v>213</v>
      </c>
      <c r="H1955" t="s">
        <v>214</v>
      </c>
      <c r="I1955" t="s">
        <v>724</v>
      </c>
      <c r="J1955" t="s">
        <v>725</v>
      </c>
      <c r="K1955" t="s">
        <v>726</v>
      </c>
      <c r="L1955" t="s">
        <v>719</v>
      </c>
      <c r="M1955" t="s">
        <v>720</v>
      </c>
      <c r="N1955">
        <v>1</v>
      </c>
      <c r="O1955">
        <v>1</v>
      </c>
      <c r="P1955">
        <v>1</v>
      </c>
      <c r="Q1955">
        <v>1</v>
      </c>
      <c r="R1955">
        <v>1</v>
      </c>
      <c r="S1955">
        <v>1</v>
      </c>
      <c r="T1955">
        <v>0</v>
      </c>
      <c r="U1955">
        <v>0</v>
      </c>
      <c r="V1955">
        <v>0</v>
      </c>
      <c r="W1955" s="1">
        <v>103900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0</v>
      </c>
      <c r="AD1955" s="1">
        <v>0</v>
      </c>
      <c r="AE1955" s="1">
        <v>103900</v>
      </c>
      <c r="AF1955" s="17">
        <v>46080</v>
      </c>
      <c r="AG1955" s="17">
        <v>47176</v>
      </c>
      <c r="AH1955" s="1">
        <v>103900</v>
      </c>
      <c r="AI1955" s="16">
        <f t="shared" si="120"/>
        <v>2.580821917808219</v>
      </c>
      <c r="AJ1955" s="16">
        <f t="shared" si="122"/>
        <v>3.0027397260273974</v>
      </c>
      <c r="AK1955" s="19">
        <v>8.1199999999999994E-2</v>
      </c>
      <c r="AL1955" s="16">
        <f t="shared" si="121"/>
        <v>2.580821917808219</v>
      </c>
      <c r="AM1955" s="16">
        <f t="shared" si="123"/>
        <v>3.0027397260273974</v>
      </c>
      <c r="AN1955" s="19">
        <v>8.1199999999999994E-2</v>
      </c>
      <c r="AO1955" t="s">
        <v>721</v>
      </c>
      <c r="AP1955" t="s">
        <v>722</v>
      </c>
      <c r="AQ1955" s="20">
        <v>46234</v>
      </c>
    </row>
    <row r="1956" spans="1:43" x14ac:dyDescent="0.3">
      <c r="A1956" t="s">
        <v>4309</v>
      </c>
      <c r="B1956" t="s">
        <v>4310</v>
      </c>
      <c r="C1956">
        <v>1</v>
      </c>
      <c r="D1956" t="s">
        <v>255</v>
      </c>
      <c r="E1956" t="s">
        <v>716</v>
      </c>
      <c r="F1956" t="s">
        <v>717</v>
      </c>
      <c r="G1956" t="s">
        <v>213</v>
      </c>
      <c r="H1956" t="s">
        <v>214</v>
      </c>
      <c r="I1956" t="s">
        <v>724</v>
      </c>
      <c r="J1956" t="s">
        <v>725</v>
      </c>
      <c r="K1956" t="s">
        <v>726</v>
      </c>
      <c r="L1956" t="s">
        <v>719</v>
      </c>
      <c r="M1956" t="s">
        <v>720</v>
      </c>
      <c r="N1956">
        <v>1</v>
      </c>
      <c r="O1956">
        <v>1</v>
      </c>
      <c r="P1956">
        <v>1</v>
      </c>
      <c r="Q1956">
        <v>1</v>
      </c>
      <c r="R1956">
        <v>1</v>
      </c>
      <c r="S1956">
        <v>1</v>
      </c>
      <c r="T1956">
        <v>0</v>
      </c>
      <c r="U1956">
        <v>0</v>
      </c>
      <c r="V1956">
        <v>0</v>
      </c>
      <c r="W1956" s="1">
        <v>42150</v>
      </c>
      <c r="X1956" s="1">
        <v>0</v>
      </c>
      <c r="Y1956" s="1">
        <v>0</v>
      </c>
      <c r="Z1956" s="1">
        <v>0</v>
      </c>
      <c r="AA1956" s="1">
        <v>0</v>
      </c>
      <c r="AB1956" s="1">
        <v>0</v>
      </c>
      <c r="AC1956" s="1">
        <v>0</v>
      </c>
      <c r="AD1956" s="1">
        <v>0</v>
      </c>
      <c r="AE1956" s="1">
        <v>42150</v>
      </c>
      <c r="AF1956" s="17">
        <v>46080</v>
      </c>
      <c r="AG1956" s="17">
        <v>47176</v>
      </c>
      <c r="AH1956" s="1">
        <v>42150</v>
      </c>
      <c r="AI1956" s="16">
        <f t="shared" si="120"/>
        <v>2.580821917808219</v>
      </c>
      <c r="AJ1956" s="16">
        <f t="shared" si="122"/>
        <v>3.0027397260273974</v>
      </c>
      <c r="AK1956" s="19">
        <v>8.1199999999999994E-2</v>
      </c>
      <c r="AL1956" s="16">
        <f t="shared" si="121"/>
        <v>2.580821917808219</v>
      </c>
      <c r="AM1956" s="16">
        <f t="shared" si="123"/>
        <v>3.0027397260273974</v>
      </c>
      <c r="AN1956" s="19">
        <v>8.1199999999999994E-2</v>
      </c>
      <c r="AO1956" t="s">
        <v>721</v>
      </c>
      <c r="AP1956" t="s">
        <v>722</v>
      </c>
      <c r="AQ1956" s="20">
        <v>46234</v>
      </c>
    </row>
    <row r="1957" spans="1:43" x14ac:dyDescent="0.3">
      <c r="A1957" t="s">
        <v>4311</v>
      </c>
      <c r="B1957" t="s">
        <v>4312</v>
      </c>
      <c r="C1957">
        <v>1</v>
      </c>
      <c r="D1957" t="s">
        <v>255</v>
      </c>
      <c r="E1957" t="s">
        <v>716</v>
      </c>
      <c r="F1957" t="s">
        <v>717</v>
      </c>
      <c r="G1957" t="s">
        <v>213</v>
      </c>
      <c r="H1957" t="s">
        <v>214</v>
      </c>
      <c r="I1957" t="s">
        <v>724</v>
      </c>
      <c r="J1957" t="s">
        <v>725</v>
      </c>
      <c r="K1957" t="s">
        <v>726</v>
      </c>
      <c r="L1957" t="s">
        <v>719</v>
      </c>
      <c r="M1957" t="s">
        <v>720</v>
      </c>
      <c r="N1957">
        <v>1</v>
      </c>
      <c r="O1957">
        <v>1</v>
      </c>
      <c r="P1957">
        <v>1</v>
      </c>
      <c r="Q1957">
        <v>1</v>
      </c>
      <c r="R1957">
        <v>1</v>
      </c>
      <c r="S1957">
        <v>1</v>
      </c>
      <c r="T1957">
        <v>0</v>
      </c>
      <c r="U1957">
        <v>0</v>
      </c>
      <c r="V1957">
        <v>0</v>
      </c>
      <c r="W1957" s="1">
        <v>50000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0</v>
      </c>
      <c r="AD1957" s="1">
        <v>0</v>
      </c>
      <c r="AE1957" s="1">
        <v>50000</v>
      </c>
      <c r="AF1957" s="17">
        <v>46080</v>
      </c>
      <c r="AG1957" s="17">
        <v>47176</v>
      </c>
      <c r="AH1957" s="1">
        <v>50000</v>
      </c>
      <c r="AI1957" s="16">
        <f t="shared" si="120"/>
        <v>2.580821917808219</v>
      </c>
      <c r="AJ1957" s="16">
        <f t="shared" si="122"/>
        <v>3.0027397260273974</v>
      </c>
      <c r="AK1957" s="19">
        <v>8.1199999999999994E-2</v>
      </c>
      <c r="AL1957" s="16">
        <f t="shared" si="121"/>
        <v>2.580821917808219</v>
      </c>
      <c r="AM1957" s="16">
        <f t="shared" si="123"/>
        <v>3.0027397260273974</v>
      </c>
      <c r="AN1957" s="19">
        <v>8.1199999999999994E-2</v>
      </c>
      <c r="AO1957" t="s">
        <v>721</v>
      </c>
      <c r="AP1957" t="s">
        <v>722</v>
      </c>
      <c r="AQ1957" s="20">
        <v>46234</v>
      </c>
    </row>
    <row r="1958" spans="1:43" x14ac:dyDescent="0.3">
      <c r="A1958" t="s">
        <v>4313</v>
      </c>
      <c r="B1958" t="s">
        <v>4314</v>
      </c>
      <c r="C1958">
        <v>1</v>
      </c>
      <c r="D1958" t="s">
        <v>255</v>
      </c>
      <c r="E1958" t="s">
        <v>716</v>
      </c>
      <c r="F1958" t="s">
        <v>717</v>
      </c>
      <c r="G1958" t="s">
        <v>213</v>
      </c>
      <c r="H1958" t="s">
        <v>214</v>
      </c>
      <c r="I1958" t="s">
        <v>724</v>
      </c>
      <c r="J1958" t="s">
        <v>725</v>
      </c>
      <c r="K1958" t="s">
        <v>726</v>
      </c>
      <c r="L1958" t="s">
        <v>719</v>
      </c>
      <c r="M1958" t="s">
        <v>720</v>
      </c>
      <c r="N1958">
        <v>1</v>
      </c>
      <c r="O1958">
        <v>1</v>
      </c>
      <c r="P1958">
        <v>1</v>
      </c>
      <c r="Q1958">
        <v>1</v>
      </c>
      <c r="R1958">
        <v>1</v>
      </c>
      <c r="S1958">
        <v>1</v>
      </c>
      <c r="T1958">
        <v>0</v>
      </c>
      <c r="U1958">
        <v>0</v>
      </c>
      <c r="V1958">
        <v>0</v>
      </c>
      <c r="W1958" s="1">
        <v>500000</v>
      </c>
      <c r="X1958" s="1">
        <v>0</v>
      </c>
      <c r="Y1958" s="1">
        <v>0</v>
      </c>
      <c r="Z1958" s="1">
        <v>0</v>
      </c>
      <c r="AA1958" s="1">
        <v>0</v>
      </c>
      <c r="AB1958" s="1">
        <v>0</v>
      </c>
      <c r="AC1958" s="1">
        <v>0</v>
      </c>
      <c r="AD1958" s="1">
        <v>0</v>
      </c>
      <c r="AE1958" s="1">
        <v>500000</v>
      </c>
      <c r="AF1958" s="17">
        <v>46080</v>
      </c>
      <c r="AG1958" s="17">
        <v>47176</v>
      </c>
      <c r="AH1958" s="1">
        <v>500000</v>
      </c>
      <c r="AI1958" s="16">
        <f t="shared" si="120"/>
        <v>2.580821917808219</v>
      </c>
      <c r="AJ1958" s="16">
        <f t="shared" si="122"/>
        <v>3.0027397260273974</v>
      </c>
      <c r="AK1958" s="19">
        <v>8.1199999999999994E-2</v>
      </c>
      <c r="AL1958" s="16">
        <f t="shared" si="121"/>
        <v>2.580821917808219</v>
      </c>
      <c r="AM1958" s="16">
        <f t="shared" si="123"/>
        <v>3.0027397260273974</v>
      </c>
      <c r="AN1958" s="19">
        <v>8.1199999999999994E-2</v>
      </c>
      <c r="AO1958" t="s">
        <v>721</v>
      </c>
      <c r="AP1958" t="s">
        <v>722</v>
      </c>
      <c r="AQ1958" s="20">
        <v>46234</v>
      </c>
    </row>
    <row r="1959" spans="1:43" x14ac:dyDescent="0.3">
      <c r="A1959" t="s">
        <v>4315</v>
      </c>
      <c r="B1959" t="s">
        <v>4316</v>
      </c>
      <c r="C1959">
        <v>1</v>
      </c>
      <c r="D1959" t="s">
        <v>255</v>
      </c>
      <c r="E1959" t="s">
        <v>716</v>
      </c>
      <c r="F1959" t="s">
        <v>717</v>
      </c>
      <c r="G1959" t="s">
        <v>213</v>
      </c>
      <c r="H1959" t="s">
        <v>214</v>
      </c>
      <c r="I1959" t="s">
        <v>724</v>
      </c>
      <c r="J1959" t="s">
        <v>725</v>
      </c>
      <c r="K1959" t="s">
        <v>726</v>
      </c>
      <c r="L1959" t="s">
        <v>719</v>
      </c>
      <c r="M1959" t="s">
        <v>720</v>
      </c>
      <c r="N1959">
        <v>1</v>
      </c>
      <c r="O1959">
        <v>1</v>
      </c>
      <c r="P1959">
        <v>1</v>
      </c>
      <c r="Q1959">
        <v>1</v>
      </c>
      <c r="R1959">
        <v>1</v>
      </c>
      <c r="S1959">
        <v>1</v>
      </c>
      <c r="T1959">
        <v>0</v>
      </c>
      <c r="U1959">
        <v>0</v>
      </c>
      <c r="V1959">
        <v>0</v>
      </c>
      <c r="W1959" s="1">
        <v>20000</v>
      </c>
      <c r="X1959" s="1">
        <v>0</v>
      </c>
      <c r="Y1959" s="1">
        <v>0</v>
      </c>
      <c r="Z1959" s="1">
        <v>0</v>
      </c>
      <c r="AA1959" s="1">
        <v>0</v>
      </c>
      <c r="AB1959" s="1">
        <v>0</v>
      </c>
      <c r="AC1959" s="1">
        <v>0</v>
      </c>
      <c r="AD1959" s="1">
        <v>0</v>
      </c>
      <c r="AE1959" s="1">
        <v>20000</v>
      </c>
      <c r="AF1959" s="17">
        <v>46080</v>
      </c>
      <c r="AG1959" s="17">
        <v>47176</v>
      </c>
      <c r="AH1959" s="1">
        <v>20000</v>
      </c>
      <c r="AI1959" s="16">
        <f t="shared" si="120"/>
        <v>2.580821917808219</v>
      </c>
      <c r="AJ1959" s="16">
        <f t="shared" si="122"/>
        <v>3.0027397260273974</v>
      </c>
      <c r="AK1959" s="19">
        <v>8.1199999999999994E-2</v>
      </c>
      <c r="AL1959" s="16">
        <f t="shared" si="121"/>
        <v>2.580821917808219</v>
      </c>
      <c r="AM1959" s="16">
        <f t="shared" si="123"/>
        <v>3.0027397260273974</v>
      </c>
      <c r="AN1959" s="19">
        <v>8.1199999999999994E-2</v>
      </c>
      <c r="AO1959" t="s">
        <v>721</v>
      </c>
      <c r="AP1959" t="s">
        <v>722</v>
      </c>
      <c r="AQ1959" s="20">
        <v>46234</v>
      </c>
    </row>
    <row r="1960" spans="1:43" x14ac:dyDescent="0.3">
      <c r="A1960" t="s">
        <v>4317</v>
      </c>
      <c r="B1960" t="s">
        <v>4318</v>
      </c>
      <c r="C1960">
        <v>1</v>
      </c>
      <c r="D1960" t="s">
        <v>255</v>
      </c>
      <c r="E1960" t="s">
        <v>716</v>
      </c>
      <c r="F1960" t="s">
        <v>717</v>
      </c>
      <c r="G1960" t="s">
        <v>213</v>
      </c>
      <c r="H1960" t="s">
        <v>214</v>
      </c>
      <c r="I1960" t="s">
        <v>724</v>
      </c>
      <c r="J1960" t="s">
        <v>725</v>
      </c>
      <c r="K1960" t="s">
        <v>726</v>
      </c>
      <c r="L1960" t="s">
        <v>719</v>
      </c>
      <c r="M1960" t="s">
        <v>720</v>
      </c>
      <c r="N1960">
        <v>1</v>
      </c>
      <c r="O1960">
        <v>1</v>
      </c>
      <c r="P1960">
        <v>1</v>
      </c>
      <c r="Q1960">
        <v>1</v>
      </c>
      <c r="R1960">
        <v>1</v>
      </c>
      <c r="S1960">
        <v>1</v>
      </c>
      <c r="T1960">
        <v>0</v>
      </c>
      <c r="U1960">
        <v>0</v>
      </c>
      <c r="V1960">
        <v>0</v>
      </c>
      <c r="W1960" s="1">
        <v>1500000</v>
      </c>
      <c r="X1960" s="1">
        <v>0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  <c r="AD1960" s="1">
        <v>0</v>
      </c>
      <c r="AE1960" s="1">
        <v>1500000</v>
      </c>
      <c r="AF1960" s="17">
        <v>46113</v>
      </c>
      <c r="AG1960" s="17">
        <v>47209</v>
      </c>
      <c r="AH1960" s="1">
        <v>1500000</v>
      </c>
      <c r="AI1960" s="16">
        <f t="shared" si="120"/>
        <v>2.6712328767123288</v>
      </c>
      <c r="AJ1960" s="16">
        <f t="shared" si="122"/>
        <v>3.0027397260273974</v>
      </c>
      <c r="AK1960" s="19">
        <v>8.1199999999999994E-2</v>
      </c>
      <c r="AL1960" s="16">
        <f t="shared" si="121"/>
        <v>2.6712328767123288</v>
      </c>
      <c r="AM1960" s="16">
        <f t="shared" si="123"/>
        <v>3.0027397260273974</v>
      </c>
      <c r="AN1960" s="19">
        <v>8.1199999999999994E-2</v>
      </c>
      <c r="AO1960" t="s">
        <v>721</v>
      </c>
      <c r="AP1960" t="s">
        <v>722</v>
      </c>
      <c r="AQ1960" s="20">
        <v>46234</v>
      </c>
    </row>
    <row r="1961" spans="1:43" x14ac:dyDescent="0.3">
      <c r="A1961" t="s">
        <v>4319</v>
      </c>
      <c r="B1961" t="s">
        <v>4320</v>
      </c>
      <c r="C1961">
        <v>1</v>
      </c>
      <c r="D1961" t="s">
        <v>255</v>
      </c>
      <c r="E1961" t="s">
        <v>716</v>
      </c>
      <c r="F1961" t="s">
        <v>717</v>
      </c>
      <c r="G1961" t="s">
        <v>213</v>
      </c>
      <c r="H1961" t="s">
        <v>214</v>
      </c>
      <c r="I1961" t="s">
        <v>724</v>
      </c>
      <c r="J1961" t="s">
        <v>725</v>
      </c>
      <c r="K1961" t="s">
        <v>726</v>
      </c>
      <c r="L1961" t="s">
        <v>719</v>
      </c>
      <c r="M1961" t="s">
        <v>720</v>
      </c>
      <c r="N1961">
        <v>1</v>
      </c>
      <c r="O1961">
        <v>1</v>
      </c>
      <c r="P1961">
        <v>1</v>
      </c>
      <c r="Q1961">
        <v>1</v>
      </c>
      <c r="R1961">
        <v>1</v>
      </c>
      <c r="S1961">
        <v>1</v>
      </c>
      <c r="T1961">
        <v>0</v>
      </c>
      <c r="U1961">
        <v>0</v>
      </c>
      <c r="V1961">
        <v>0</v>
      </c>
      <c r="W1961" s="1">
        <v>3500000</v>
      </c>
      <c r="X1961" s="1">
        <v>0</v>
      </c>
      <c r="Y1961" s="1">
        <v>0</v>
      </c>
      <c r="Z1961" s="1">
        <v>0</v>
      </c>
      <c r="AA1961" s="1">
        <v>0</v>
      </c>
      <c r="AB1961" s="1">
        <v>0</v>
      </c>
      <c r="AC1961" s="1">
        <v>0</v>
      </c>
      <c r="AD1961" s="1">
        <v>0</v>
      </c>
      <c r="AE1961" s="1">
        <v>3500000</v>
      </c>
      <c r="AF1961" s="17">
        <v>46119</v>
      </c>
      <c r="AG1961" s="17">
        <v>48676</v>
      </c>
      <c r="AH1961" s="1">
        <v>3500000</v>
      </c>
      <c r="AI1961" s="16">
        <f t="shared" si="120"/>
        <v>6.6904109589041099</v>
      </c>
      <c r="AJ1961" s="16">
        <f t="shared" si="122"/>
        <v>7.0054794520547947</v>
      </c>
      <c r="AK1961" s="19">
        <v>8.3699999999999997E-2</v>
      </c>
      <c r="AL1961" s="16">
        <f t="shared" si="121"/>
        <v>6.6904109589041099</v>
      </c>
      <c r="AM1961" s="16">
        <f t="shared" si="123"/>
        <v>7.0054794520547947</v>
      </c>
      <c r="AN1961" s="19">
        <v>8.3699999999999997E-2</v>
      </c>
      <c r="AO1961" t="s">
        <v>721</v>
      </c>
      <c r="AP1961" t="s">
        <v>722</v>
      </c>
      <c r="AQ1961" s="20">
        <v>46234</v>
      </c>
    </row>
    <row r="1962" spans="1:43" x14ac:dyDescent="0.3">
      <c r="A1962" t="s">
        <v>4321</v>
      </c>
      <c r="B1962" t="s">
        <v>4322</v>
      </c>
      <c r="C1962">
        <v>1</v>
      </c>
      <c r="D1962" t="s">
        <v>255</v>
      </c>
      <c r="E1962" t="s">
        <v>716</v>
      </c>
      <c r="F1962" t="s">
        <v>717</v>
      </c>
      <c r="G1962" t="s">
        <v>213</v>
      </c>
      <c r="H1962" t="s">
        <v>214</v>
      </c>
      <c r="I1962" t="s">
        <v>724</v>
      </c>
      <c r="J1962" t="s">
        <v>725</v>
      </c>
      <c r="K1962" t="s">
        <v>726</v>
      </c>
      <c r="L1962" t="s">
        <v>719</v>
      </c>
      <c r="M1962" t="s">
        <v>720</v>
      </c>
      <c r="N1962">
        <v>1</v>
      </c>
      <c r="O1962">
        <v>1</v>
      </c>
      <c r="P1962">
        <v>1</v>
      </c>
      <c r="Q1962">
        <v>1</v>
      </c>
      <c r="R1962">
        <v>1</v>
      </c>
      <c r="S1962">
        <v>1</v>
      </c>
      <c r="T1962">
        <v>0</v>
      </c>
      <c r="U1962">
        <v>0</v>
      </c>
      <c r="V1962">
        <v>0</v>
      </c>
      <c r="W1962" s="1">
        <v>13000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  <c r="AD1962" s="1">
        <v>0</v>
      </c>
      <c r="AE1962" s="1">
        <v>13000</v>
      </c>
      <c r="AF1962" s="17">
        <v>46080</v>
      </c>
      <c r="AG1962" s="17">
        <v>47176</v>
      </c>
      <c r="AH1962" s="1">
        <v>13000</v>
      </c>
      <c r="AI1962" s="16">
        <f t="shared" si="120"/>
        <v>2.580821917808219</v>
      </c>
      <c r="AJ1962" s="16">
        <f t="shared" si="122"/>
        <v>3.0027397260273974</v>
      </c>
      <c r="AK1962" s="19">
        <v>8.1199999999999994E-2</v>
      </c>
      <c r="AL1962" s="16">
        <f t="shared" si="121"/>
        <v>2.580821917808219</v>
      </c>
      <c r="AM1962" s="16">
        <f t="shared" si="123"/>
        <v>3.0027397260273974</v>
      </c>
      <c r="AN1962" s="19">
        <v>8.1199999999999994E-2</v>
      </c>
      <c r="AO1962" t="s">
        <v>721</v>
      </c>
      <c r="AP1962" t="s">
        <v>722</v>
      </c>
      <c r="AQ1962" s="20">
        <v>46234</v>
      </c>
    </row>
    <row r="1963" spans="1:43" x14ac:dyDescent="0.3">
      <c r="A1963" t="s">
        <v>4323</v>
      </c>
      <c r="B1963" t="s">
        <v>4324</v>
      </c>
      <c r="C1963">
        <v>1</v>
      </c>
      <c r="D1963" t="s">
        <v>255</v>
      </c>
      <c r="E1963" t="s">
        <v>716</v>
      </c>
      <c r="F1963" t="s">
        <v>717</v>
      </c>
      <c r="G1963" t="s">
        <v>213</v>
      </c>
      <c r="H1963" t="s">
        <v>214</v>
      </c>
      <c r="I1963" t="s">
        <v>724</v>
      </c>
      <c r="J1963" t="s">
        <v>725</v>
      </c>
      <c r="K1963" t="s">
        <v>726</v>
      </c>
      <c r="L1963" t="s">
        <v>719</v>
      </c>
      <c r="M1963" t="s">
        <v>720</v>
      </c>
      <c r="N1963">
        <v>1</v>
      </c>
      <c r="O1963">
        <v>1</v>
      </c>
      <c r="P1963">
        <v>1</v>
      </c>
      <c r="Q1963">
        <v>1</v>
      </c>
      <c r="R1963">
        <v>1</v>
      </c>
      <c r="S1963">
        <v>1</v>
      </c>
      <c r="T1963">
        <v>0</v>
      </c>
      <c r="U1963">
        <v>0</v>
      </c>
      <c r="V1963">
        <v>0</v>
      </c>
      <c r="W1963" s="1">
        <v>25000</v>
      </c>
      <c r="X1963" s="1">
        <v>0</v>
      </c>
      <c r="Y1963" s="1">
        <v>0</v>
      </c>
      <c r="Z1963" s="1">
        <v>0</v>
      </c>
      <c r="AA1963" s="1">
        <v>0</v>
      </c>
      <c r="AB1963" s="1">
        <v>0</v>
      </c>
      <c r="AC1963" s="1">
        <v>0</v>
      </c>
      <c r="AD1963" s="1">
        <v>0</v>
      </c>
      <c r="AE1963" s="1">
        <v>25000</v>
      </c>
      <c r="AF1963" s="17">
        <v>46104</v>
      </c>
      <c r="AG1963" s="17">
        <v>47735</v>
      </c>
      <c r="AH1963" s="1">
        <v>25000</v>
      </c>
      <c r="AI1963" s="16">
        <f t="shared" si="120"/>
        <v>4.1123287671232873</v>
      </c>
      <c r="AJ1963" s="16">
        <f t="shared" si="122"/>
        <v>4.4684931506849317</v>
      </c>
      <c r="AK1963" s="19">
        <v>8.1199999999999994E-2</v>
      </c>
      <c r="AL1963" s="16">
        <f t="shared" si="121"/>
        <v>4.1123287671232873</v>
      </c>
      <c r="AM1963" s="16">
        <f t="shared" si="123"/>
        <v>4.4684931506849317</v>
      </c>
      <c r="AN1963" s="19">
        <v>8.1199999999999994E-2</v>
      </c>
      <c r="AO1963" t="s">
        <v>721</v>
      </c>
      <c r="AP1963" t="s">
        <v>722</v>
      </c>
      <c r="AQ1963" s="20">
        <v>46234</v>
      </c>
    </row>
    <row r="1964" spans="1:43" x14ac:dyDescent="0.3">
      <c r="A1964" t="s">
        <v>4325</v>
      </c>
      <c r="B1964" t="s">
        <v>4326</v>
      </c>
      <c r="C1964">
        <v>1</v>
      </c>
      <c r="D1964" t="s">
        <v>255</v>
      </c>
      <c r="E1964" t="s">
        <v>716</v>
      </c>
      <c r="F1964" t="s">
        <v>717</v>
      </c>
      <c r="G1964" t="s">
        <v>213</v>
      </c>
      <c r="H1964" t="s">
        <v>214</v>
      </c>
      <c r="I1964" t="s">
        <v>724</v>
      </c>
      <c r="J1964" t="s">
        <v>725</v>
      </c>
      <c r="K1964" t="s">
        <v>726</v>
      </c>
      <c r="L1964" t="s">
        <v>719</v>
      </c>
      <c r="M1964" t="s">
        <v>720</v>
      </c>
      <c r="N1964">
        <v>1</v>
      </c>
      <c r="O1964">
        <v>1</v>
      </c>
      <c r="P1964">
        <v>1</v>
      </c>
      <c r="Q1964">
        <v>1</v>
      </c>
      <c r="R1964">
        <v>1</v>
      </c>
      <c r="S1964">
        <v>1</v>
      </c>
      <c r="T1964">
        <v>0</v>
      </c>
      <c r="U1964">
        <v>0</v>
      </c>
      <c r="V1964">
        <v>0</v>
      </c>
      <c r="W1964" s="1">
        <v>10000</v>
      </c>
      <c r="X1964" s="1">
        <v>0</v>
      </c>
      <c r="Y1964" s="1">
        <v>0</v>
      </c>
      <c r="Z1964" s="1">
        <v>0</v>
      </c>
      <c r="AA1964" s="1">
        <v>0</v>
      </c>
      <c r="AB1964" s="1">
        <v>0</v>
      </c>
      <c r="AC1964" s="1">
        <v>0</v>
      </c>
      <c r="AD1964" s="1">
        <v>0</v>
      </c>
      <c r="AE1964" s="1">
        <v>10000</v>
      </c>
      <c r="AF1964" s="17">
        <v>46080</v>
      </c>
      <c r="AG1964" s="17">
        <v>47176</v>
      </c>
      <c r="AH1964" s="1">
        <v>10000</v>
      </c>
      <c r="AI1964" s="16">
        <f t="shared" si="120"/>
        <v>2.580821917808219</v>
      </c>
      <c r="AJ1964" s="16">
        <f t="shared" si="122"/>
        <v>3.0027397260273974</v>
      </c>
      <c r="AK1964" s="19">
        <v>8.1199999999999994E-2</v>
      </c>
      <c r="AL1964" s="16">
        <f t="shared" si="121"/>
        <v>2.580821917808219</v>
      </c>
      <c r="AM1964" s="16">
        <f t="shared" si="123"/>
        <v>3.0027397260273974</v>
      </c>
      <c r="AN1964" s="19">
        <v>8.1199999999999994E-2</v>
      </c>
      <c r="AO1964" t="s">
        <v>721</v>
      </c>
      <c r="AP1964" t="s">
        <v>722</v>
      </c>
      <c r="AQ1964" s="20">
        <v>46234</v>
      </c>
    </row>
    <row r="1965" spans="1:43" x14ac:dyDescent="0.3">
      <c r="A1965" t="s">
        <v>4327</v>
      </c>
      <c r="B1965" t="s">
        <v>4328</v>
      </c>
      <c r="C1965">
        <v>1</v>
      </c>
      <c r="D1965" t="s">
        <v>255</v>
      </c>
      <c r="E1965" t="s">
        <v>716</v>
      </c>
      <c r="F1965" t="s">
        <v>717</v>
      </c>
      <c r="G1965" t="s">
        <v>221</v>
      </c>
      <c r="H1965" t="s">
        <v>218</v>
      </c>
      <c r="I1965" t="s">
        <v>210</v>
      </c>
      <c r="J1965" t="s">
        <v>718</v>
      </c>
      <c r="K1965" t="s">
        <v>221</v>
      </c>
      <c r="L1965" t="s">
        <v>719</v>
      </c>
      <c r="M1965" t="s">
        <v>720</v>
      </c>
      <c r="N1965">
        <v>1</v>
      </c>
      <c r="O1965">
        <v>1</v>
      </c>
      <c r="P1965">
        <v>1</v>
      </c>
      <c r="Q1965">
        <v>0</v>
      </c>
      <c r="R1965">
        <v>0</v>
      </c>
      <c r="S1965">
        <v>1</v>
      </c>
      <c r="T1965">
        <v>1</v>
      </c>
      <c r="U1965">
        <v>1</v>
      </c>
      <c r="V1965">
        <v>0</v>
      </c>
      <c r="W1965" s="1">
        <v>8500000</v>
      </c>
      <c r="X1965" s="1">
        <v>0</v>
      </c>
      <c r="Y1965" s="1">
        <v>0</v>
      </c>
      <c r="Z1965" s="1">
        <v>0</v>
      </c>
      <c r="AA1965" s="1">
        <v>0</v>
      </c>
      <c r="AB1965" s="1">
        <v>0</v>
      </c>
      <c r="AC1965" s="1">
        <v>0</v>
      </c>
      <c r="AD1965" s="1">
        <v>0</v>
      </c>
      <c r="AE1965" s="1">
        <v>8500000</v>
      </c>
      <c r="AF1965" s="17">
        <v>46104</v>
      </c>
      <c r="AG1965" s="17">
        <v>47200</v>
      </c>
      <c r="AH1965" s="1">
        <v>8500000</v>
      </c>
      <c r="AI1965" s="16">
        <f t="shared" si="120"/>
        <v>2.6465753424657534</v>
      </c>
      <c r="AJ1965" s="16">
        <f t="shared" si="122"/>
        <v>3.0027397260273974</v>
      </c>
      <c r="AK1965" s="19">
        <v>8.1199999999999994E-2</v>
      </c>
      <c r="AL1965" s="16">
        <f t="shared" si="121"/>
        <v>2.6465753424657534</v>
      </c>
      <c r="AM1965" s="16">
        <f t="shared" si="123"/>
        <v>3.0027397260273974</v>
      </c>
      <c r="AN1965" s="19">
        <v>8.1199999999999994E-2</v>
      </c>
      <c r="AO1965" t="s">
        <v>721</v>
      </c>
      <c r="AP1965" t="s">
        <v>722</v>
      </c>
      <c r="AQ1965" s="20">
        <v>46234</v>
      </c>
    </row>
    <row r="1966" spans="1:43" x14ac:dyDescent="0.3">
      <c r="A1966" t="s">
        <v>4329</v>
      </c>
      <c r="B1966" t="s">
        <v>4330</v>
      </c>
      <c r="C1966">
        <v>1</v>
      </c>
      <c r="D1966" t="s">
        <v>255</v>
      </c>
      <c r="E1966" t="s">
        <v>716</v>
      </c>
      <c r="F1966" t="s">
        <v>717</v>
      </c>
      <c r="G1966" t="s">
        <v>203</v>
      </c>
      <c r="H1966" t="s">
        <v>218</v>
      </c>
      <c r="I1966" t="s">
        <v>210</v>
      </c>
      <c r="J1966" t="s">
        <v>718</v>
      </c>
      <c r="K1966" t="s">
        <v>755</v>
      </c>
      <c r="L1966" t="s">
        <v>719</v>
      </c>
      <c r="M1966" t="s">
        <v>720</v>
      </c>
      <c r="N1966">
        <v>1</v>
      </c>
      <c r="O1966">
        <v>1</v>
      </c>
      <c r="P1966">
        <v>1</v>
      </c>
      <c r="Q1966">
        <v>0</v>
      </c>
      <c r="R1966">
        <v>0</v>
      </c>
      <c r="S1966">
        <v>1</v>
      </c>
      <c r="T1966">
        <v>1</v>
      </c>
      <c r="U1966">
        <v>1</v>
      </c>
      <c r="V1966">
        <v>0</v>
      </c>
      <c r="W1966" s="1">
        <v>150000000</v>
      </c>
      <c r="X1966" s="1">
        <v>0</v>
      </c>
      <c r="Y1966" s="1">
        <v>0</v>
      </c>
      <c r="Z1966" s="1">
        <v>0</v>
      </c>
      <c r="AA1966" s="1">
        <v>0</v>
      </c>
      <c r="AB1966" s="1">
        <v>0</v>
      </c>
      <c r="AC1966" s="1">
        <v>0</v>
      </c>
      <c r="AD1966" s="1">
        <v>0</v>
      </c>
      <c r="AE1966" s="1">
        <v>150000000</v>
      </c>
      <c r="AF1966" s="17">
        <v>46157</v>
      </c>
      <c r="AG1966" s="17">
        <v>47253</v>
      </c>
      <c r="AH1966" s="1">
        <v>150000000</v>
      </c>
      <c r="AI1966" s="16">
        <f t="shared" si="120"/>
        <v>2.7917808219178082</v>
      </c>
      <c r="AJ1966" s="16">
        <f t="shared" si="122"/>
        <v>3.0027397260273974</v>
      </c>
      <c r="AK1966" s="19">
        <v>8.1199999999999994E-2</v>
      </c>
      <c r="AL1966" s="16">
        <f t="shared" si="121"/>
        <v>2.7917808219178082</v>
      </c>
      <c r="AM1966" s="16">
        <f t="shared" si="123"/>
        <v>3.0027397260273974</v>
      </c>
      <c r="AN1966" s="19">
        <v>8.1199999999999994E-2</v>
      </c>
      <c r="AO1966" t="s">
        <v>721</v>
      </c>
      <c r="AP1966" t="s">
        <v>722</v>
      </c>
      <c r="AQ1966" s="20">
        <v>46234</v>
      </c>
    </row>
    <row r="1967" spans="1:43" x14ac:dyDescent="0.3">
      <c r="A1967" t="s">
        <v>4331</v>
      </c>
      <c r="B1967" t="s">
        <v>4332</v>
      </c>
      <c r="C1967">
        <v>1</v>
      </c>
      <c r="D1967" t="s">
        <v>255</v>
      </c>
      <c r="E1967" t="s">
        <v>716</v>
      </c>
      <c r="F1967" t="s">
        <v>717</v>
      </c>
      <c r="G1967" t="s">
        <v>213</v>
      </c>
      <c r="H1967" t="s">
        <v>214</v>
      </c>
      <c r="I1967" t="s">
        <v>724</v>
      </c>
      <c r="J1967" t="s">
        <v>725</v>
      </c>
      <c r="K1967" t="s">
        <v>726</v>
      </c>
      <c r="L1967" t="s">
        <v>719</v>
      </c>
      <c r="M1967" t="s">
        <v>720</v>
      </c>
      <c r="N1967">
        <v>1</v>
      </c>
      <c r="O1967">
        <v>1</v>
      </c>
      <c r="P1967">
        <v>1</v>
      </c>
      <c r="Q1967">
        <v>1</v>
      </c>
      <c r="R1967">
        <v>1</v>
      </c>
      <c r="S1967">
        <v>1</v>
      </c>
      <c r="T1967">
        <v>0</v>
      </c>
      <c r="U1967">
        <v>0</v>
      </c>
      <c r="V1967">
        <v>0</v>
      </c>
      <c r="W1967" s="1">
        <v>10000000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0</v>
      </c>
      <c r="AD1967" s="1">
        <v>0</v>
      </c>
      <c r="AE1967" s="1">
        <v>10000000</v>
      </c>
      <c r="AF1967" s="17">
        <v>46108</v>
      </c>
      <c r="AG1967" s="17">
        <v>46473</v>
      </c>
      <c r="AH1967" s="1">
        <v>10000000</v>
      </c>
      <c r="AI1967" s="16">
        <f t="shared" si="120"/>
        <v>0.65479452054794518</v>
      </c>
      <c r="AJ1967" s="16">
        <f t="shared" si="122"/>
        <v>1</v>
      </c>
      <c r="AK1967" s="19">
        <v>4.4900000000000002E-2</v>
      </c>
      <c r="AL1967" s="16">
        <f t="shared" si="121"/>
        <v>0.65479452054794518</v>
      </c>
      <c r="AM1967" s="16">
        <f t="shared" si="123"/>
        <v>1</v>
      </c>
      <c r="AN1967" s="19">
        <v>4.4900000000000002E-2</v>
      </c>
      <c r="AO1967" t="s">
        <v>721</v>
      </c>
      <c r="AP1967" t="s">
        <v>722</v>
      </c>
      <c r="AQ1967" s="20">
        <v>46234</v>
      </c>
    </row>
    <row r="1968" spans="1:43" x14ac:dyDescent="0.3">
      <c r="A1968" t="s">
        <v>4333</v>
      </c>
      <c r="B1968" t="s">
        <v>4334</v>
      </c>
      <c r="C1968">
        <v>1</v>
      </c>
      <c r="D1968" t="s">
        <v>255</v>
      </c>
      <c r="E1968" t="s">
        <v>716</v>
      </c>
      <c r="F1968" t="s">
        <v>717</v>
      </c>
      <c r="G1968" t="s">
        <v>213</v>
      </c>
      <c r="H1968" t="s">
        <v>214</v>
      </c>
      <c r="I1968" t="s">
        <v>724</v>
      </c>
      <c r="J1968" t="s">
        <v>725</v>
      </c>
      <c r="K1968" t="s">
        <v>726</v>
      </c>
      <c r="L1968" t="s">
        <v>719</v>
      </c>
      <c r="M1968" t="s">
        <v>720</v>
      </c>
      <c r="N1968">
        <v>1</v>
      </c>
      <c r="O1968">
        <v>1</v>
      </c>
      <c r="P1968">
        <v>1</v>
      </c>
      <c r="Q1968">
        <v>1</v>
      </c>
      <c r="R1968">
        <v>1</v>
      </c>
      <c r="S1968">
        <v>1</v>
      </c>
      <c r="T1968">
        <v>0</v>
      </c>
      <c r="U1968">
        <v>0</v>
      </c>
      <c r="V1968">
        <v>0</v>
      </c>
      <c r="W1968" s="1">
        <v>3000000</v>
      </c>
      <c r="X1968" s="1">
        <v>0</v>
      </c>
      <c r="Y1968" s="1">
        <v>0</v>
      </c>
      <c r="Z1968" s="1">
        <v>0</v>
      </c>
      <c r="AA1968" s="1">
        <v>0</v>
      </c>
      <c r="AB1968" s="1">
        <v>0</v>
      </c>
      <c r="AC1968" s="1">
        <v>0</v>
      </c>
      <c r="AD1968" s="1">
        <v>0</v>
      </c>
      <c r="AE1968" s="1">
        <v>3000000</v>
      </c>
      <c r="AF1968" s="17">
        <v>46119</v>
      </c>
      <c r="AG1968" s="17">
        <v>48676</v>
      </c>
      <c r="AH1968" s="1">
        <v>3000000</v>
      </c>
      <c r="AI1968" s="16">
        <f t="shared" si="120"/>
        <v>6.6904109589041099</v>
      </c>
      <c r="AJ1968" s="16">
        <f t="shared" si="122"/>
        <v>7.0054794520547947</v>
      </c>
      <c r="AK1968" s="19">
        <v>8.3699999999999997E-2</v>
      </c>
      <c r="AL1968" s="16">
        <f t="shared" si="121"/>
        <v>6.6904109589041099</v>
      </c>
      <c r="AM1968" s="16">
        <f t="shared" si="123"/>
        <v>7.0054794520547947</v>
      </c>
      <c r="AN1968" s="19">
        <v>8.3699999999999997E-2</v>
      </c>
      <c r="AO1968" t="s">
        <v>721</v>
      </c>
      <c r="AP1968" t="s">
        <v>722</v>
      </c>
      <c r="AQ1968" s="20">
        <v>46234</v>
      </c>
    </row>
    <row r="1969" spans="1:43" x14ac:dyDescent="0.3">
      <c r="A1969" t="s">
        <v>4335</v>
      </c>
      <c r="B1969" t="s">
        <v>4336</v>
      </c>
      <c r="C1969">
        <v>1</v>
      </c>
      <c r="D1969" t="s">
        <v>255</v>
      </c>
      <c r="E1969" t="s">
        <v>716</v>
      </c>
      <c r="F1969" t="s">
        <v>717</v>
      </c>
      <c r="G1969" t="s">
        <v>213</v>
      </c>
      <c r="H1969" t="s">
        <v>214</v>
      </c>
      <c r="I1969" t="s">
        <v>724</v>
      </c>
      <c r="J1969" t="s">
        <v>725</v>
      </c>
      <c r="K1969" t="s">
        <v>726</v>
      </c>
      <c r="L1969" t="s">
        <v>719</v>
      </c>
      <c r="M1969" t="s">
        <v>720</v>
      </c>
      <c r="N1969">
        <v>1</v>
      </c>
      <c r="O1969">
        <v>1</v>
      </c>
      <c r="P1969">
        <v>1</v>
      </c>
      <c r="Q1969">
        <v>1</v>
      </c>
      <c r="R1969">
        <v>1</v>
      </c>
      <c r="S1969">
        <v>1</v>
      </c>
      <c r="T1969">
        <v>0</v>
      </c>
      <c r="U1969">
        <v>0</v>
      </c>
      <c r="V1969">
        <v>0</v>
      </c>
      <c r="W1969" s="1">
        <v>6000000</v>
      </c>
      <c r="X1969" s="1">
        <v>0</v>
      </c>
      <c r="Y1969" s="1">
        <v>0</v>
      </c>
      <c r="Z1969" s="1">
        <v>0</v>
      </c>
      <c r="AA1969" s="1">
        <v>0</v>
      </c>
      <c r="AB1969" s="1">
        <v>0</v>
      </c>
      <c r="AC1969" s="1">
        <v>0</v>
      </c>
      <c r="AD1969" s="1">
        <v>0</v>
      </c>
      <c r="AE1969" s="1">
        <v>6000000</v>
      </c>
      <c r="AF1969" s="17">
        <v>46108</v>
      </c>
      <c r="AG1969" s="17">
        <v>46473</v>
      </c>
      <c r="AH1969" s="1">
        <v>6000000</v>
      </c>
      <c r="AI1969" s="16">
        <f t="shared" si="120"/>
        <v>0.65479452054794518</v>
      </c>
      <c r="AJ1969" s="16">
        <f t="shared" si="122"/>
        <v>1</v>
      </c>
      <c r="AK1969" s="19">
        <v>4.4900000000000002E-2</v>
      </c>
      <c r="AL1969" s="16">
        <f t="shared" si="121"/>
        <v>0.65479452054794518</v>
      </c>
      <c r="AM1969" s="16">
        <f t="shared" si="123"/>
        <v>1</v>
      </c>
      <c r="AN1969" s="19">
        <v>4.4900000000000002E-2</v>
      </c>
      <c r="AO1969" t="s">
        <v>721</v>
      </c>
      <c r="AP1969" t="s">
        <v>722</v>
      </c>
      <c r="AQ1969" s="20">
        <v>46234</v>
      </c>
    </row>
    <row r="1970" spans="1:43" x14ac:dyDescent="0.3">
      <c r="A1970" t="s">
        <v>4337</v>
      </c>
      <c r="B1970" t="s">
        <v>4338</v>
      </c>
      <c r="C1970">
        <v>1</v>
      </c>
      <c r="D1970" t="s">
        <v>255</v>
      </c>
      <c r="E1970" t="s">
        <v>716</v>
      </c>
      <c r="F1970" t="s">
        <v>717</v>
      </c>
      <c r="G1970" t="s">
        <v>213</v>
      </c>
      <c r="H1970" t="s">
        <v>214</v>
      </c>
      <c r="I1970" t="s">
        <v>724</v>
      </c>
      <c r="J1970" t="s">
        <v>725</v>
      </c>
      <c r="K1970" t="s">
        <v>726</v>
      </c>
      <c r="L1970" t="s">
        <v>719</v>
      </c>
      <c r="M1970" t="s">
        <v>720</v>
      </c>
      <c r="N1970">
        <v>1</v>
      </c>
      <c r="O1970">
        <v>1</v>
      </c>
      <c r="P1970">
        <v>1</v>
      </c>
      <c r="Q1970">
        <v>1</v>
      </c>
      <c r="R1970">
        <v>1</v>
      </c>
      <c r="S1970">
        <v>1</v>
      </c>
      <c r="T1970">
        <v>0</v>
      </c>
      <c r="U1970">
        <v>0</v>
      </c>
      <c r="V1970">
        <v>0</v>
      </c>
      <c r="W1970" s="1">
        <v>1000000</v>
      </c>
      <c r="X1970" s="1">
        <v>0</v>
      </c>
      <c r="Y1970" s="1">
        <v>0</v>
      </c>
      <c r="Z1970" s="1">
        <v>0</v>
      </c>
      <c r="AA1970" s="1">
        <v>0</v>
      </c>
      <c r="AB1970" s="1">
        <v>0</v>
      </c>
      <c r="AC1970" s="1">
        <v>0</v>
      </c>
      <c r="AD1970" s="1">
        <v>0</v>
      </c>
      <c r="AE1970" s="1">
        <v>1000000</v>
      </c>
      <c r="AF1970" s="17">
        <v>46113</v>
      </c>
      <c r="AG1970" s="17">
        <v>47209</v>
      </c>
      <c r="AH1970" s="1">
        <v>1000000</v>
      </c>
      <c r="AI1970" s="16">
        <f t="shared" si="120"/>
        <v>2.6712328767123288</v>
      </c>
      <c r="AJ1970" s="16">
        <f t="shared" si="122"/>
        <v>3.0027397260273974</v>
      </c>
      <c r="AK1970" s="19">
        <v>8.1199999999999994E-2</v>
      </c>
      <c r="AL1970" s="16">
        <f t="shared" si="121"/>
        <v>2.6712328767123288</v>
      </c>
      <c r="AM1970" s="16">
        <f t="shared" si="123"/>
        <v>3.0027397260273974</v>
      </c>
      <c r="AN1970" s="19">
        <v>8.1199999999999994E-2</v>
      </c>
      <c r="AO1970" t="s">
        <v>721</v>
      </c>
      <c r="AP1970" t="s">
        <v>722</v>
      </c>
      <c r="AQ1970" s="20">
        <v>46234</v>
      </c>
    </row>
    <row r="1971" spans="1:43" x14ac:dyDescent="0.3">
      <c r="A1971" t="s">
        <v>4339</v>
      </c>
      <c r="B1971" t="s">
        <v>4340</v>
      </c>
      <c r="C1971">
        <v>1</v>
      </c>
      <c r="D1971" t="s">
        <v>255</v>
      </c>
      <c r="E1971" t="s">
        <v>716</v>
      </c>
      <c r="F1971" t="s">
        <v>717</v>
      </c>
      <c r="G1971" t="s">
        <v>213</v>
      </c>
      <c r="H1971" t="s">
        <v>214</v>
      </c>
      <c r="I1971" t="s">
        <v>724</v>
      </c>
      <c r="J1971" t="s">
        <v>725</v>
      </c>
      <c r="K1971" t="s">
        <v>726</v>
      </c>
      <c r="L1971" t="s">
        <v>719</v>
      </c>
      <c r="M1971" t="s">
        <v>720</v>
      </c>
      <c r="N1971">
        <v>1</v>
      </c>
      <c r="O1971">
        <v>1</v>
      </c>
      <c r="P1971">
        <v>1</v>
      </c>
      <c r="Q1971">
        <v>1</v>
      </c>
      <c r="R1971">
        <v>1</v>
      </c>
      <c r="S1971">
        <v>1</v>
      </c>
      <c r="T1971">
        <v>0</v>
      </c>
      <c r="U1971">
        <v>0</v>
      </c>
      <c r="V1971">
        <v>0</v>
      </c>
      <c r="W1971" s="1">
        <v>59000</v>
      </c>
      <c r="X1971" s="1">
        <v>0</v>
      </c>
      <c r="Y1971" s="1">
        <v>0</v>
      </c>
      <c r="Z1971" s="1">
        <v>0</v>
      </c>
      <c r="AA1971" s="1">
        <v>0</v>
      </c>
      <c r="AB1971" s="1">
        <v>0</v>
      </c>
      <c r="AC1971" s="1">
        <v>0</v>
      </c>
      <c r="AD1971" s="1">
        <v>0</v>
      </c>
      <c r="AE1971" s="1">
        <v>59000</v>
      </c>
      <c r="AF1971" s="17">
        <v>46080</v>
      </c>
      <c r="AG1971" s="17">
        <v>47176</v>
      </c>
      <c r="AH1971" s="1">
        <v>59000</v>
      </c>
      <c r="AI1971" s="16">
        <f t="shared" si="120"/>
        <v>2.580821917808219</v>
      </c>
      <c r="AJ1971" s="16">
        <f t="shared" si="122"/>
        <v>3.0027397260273974</v>
      </c>
      <c r="AK1971" s="19">
        <v>8.1199999999999994E-2</v>
      </c>
      <c r="AL1971" s="16">
        <f t="shared" si="121"/>
        <v>2.580821917808219</v>
      </c>
      <c r="AM1971" s="16">
        <f t="shared" si="123"/>
        <v>3.0027397260273974</v>
      </c>
      <c r="AN1971" s="19">
        <v>8.1199999999999994E-2</v>
      </c>
      <c r="AO1971" t="s">
        <v>721</v>
      </c>
      <c r="AP1971" t="s">
        <v>722</v>
      </c>
      <c r="AQ1971" s="20">
        <v>46234</v>
      </c>
    </row>
    <row r="1972" spans="1:43" x14ac:dyDescent="0.3">
      <c r="A1972" t="s">
        <v>4341</v>
      </c>
      <c r="B1972" t="s">
        <v>4342</v>
      </c>
      <c r="C1972">
        <v>1</v>
      </c>
      <c r="D1972" t="s">
        <v>255</v>
      </c>
      <c r="E1972" t="s">
        <v>716</v>
      </c>
      <c r="F1972" t="s">
        <v>717</v>
      </c>
      <c r="G1972" t="s">
        <v>213</v>
      </c>
      <c r="H1972" t="s">
        <v>214</v>
      </c>
      <c r="I1972" t="s">
        <v>724</v>
      </c>
      <c r="J1972" t="s">
        <v>725</v>
      </c>
      <c r="K1972" t="s">
        <v>726</v>
      </c>
      <c r="L1972" t="s">
        <v>719</v>
      </c>
      <c r="M1972" t="s">
        <v>720</v>
      </c>
      <c r="N1972">
        <v>1</v>
      </c>
      <c r="O1972">
        <v>1</v>
      </c>
      <c r="P1972">
        <v>1</v>
      </c>
      <c r="Q1972">
        <v>1</v>
      </c>
      <c r="R1972">
        <v>1</v>
      </c>
      <c r="S1972">
        <v>1</v>
      </c>
      <c r="T1972">
        <v>0</v>
      </c>
      <c r="U1972">
        <v>0</v>
      </c>
      <c r="V1972">
        <v>0</v>
      </c>
      <c r="W1972" s="1">
        <v>107650</v>
      </c>
      <c r="X1972" s="1">
        <v>0</v>
      </c>
      <c r="Y1972" s="1">
        <v>0</v>
      </c>
      <c r="Z1972" s="1">
        <v>0</v>
      </c>
      <c r="AA1972" s="1">
        <v>0</v>
      </c>
      <c r="AB1972" s="1">
        <v>0</v>
      </c>
      <c r="AC1972" s="1">
        <v>0</v>
      </c>
      <c r="AD1972" s="1">
        <v>0</v>
      </c>
      <c r="AE1972" s="1">
        <v>107650</v>
      </c>
      <c r="AF1972" s="17">
        <v>46080</v>
      </c>
      <c r="AG1972" s="17">
        <v>47176</v>
      </c>
      <c r="AH1972" s="1">
        <v>107650</v>
      </c>
      <c r="AI1972" s="16">
        <f t="shared" si="120"/>
        <v>2.580821917808219</v>
      </c>
      <c r="AJ1972" s="16">
        <f t="shared" si="122"/>
        <v>3.0027397260273974</v>
      </c>
      <c r="AK1972" s="19">
        <v>8.1199999999999994E-2</v>
      </c>
      <c r="AL1972" s="16">
        <f t="shared" si="121"/>
        <v>2.580821917808219</v>
      </c>
      <c r="AM1972" s="16">
        <f t="shared" si="123"/>
        <v>3.0027397260273974</v>
      </c>
      <c r="AN1972" s="19">
        <v>8.1199999999999994E-2</v>
      </c>
      <c r="AO1972" t="s">
        <v>721</v>
      </c>
      <c r="AP1972" t="s">
        <v>722</v>
      </c>
      <c r="AQ1972" s="20">
        <v>46234</v>
      </c>
    </row>
    <row r="1973" spans="1:43" x14ac:dyDescent="0.3">
      <c r="A1973" t="s">
        <v>4343</v>
      </c>
      <c r="B1973" t="s">
        <v>4344</v>
      </c>
      <c r="C1973">
        <v>1</v>
      </c>
      <c r="D1973" t="s">
        <v>255</v>
      </c>
      <c r="E1973" t="s">
        <v>716</v>
      </c>
      <c r="F1973" t="s">
        <v>717</v>
      </c>
      <c r="G1973" t="s">
        <v>213</v>
      </c>
      <c r="H1973" t="s">
        <v>214</v>
      </c>
      <c r="I1973" t="s">
        <v>724</v>
      </c>
      <c r="J1973" t="s">
        <v>725</v>
      </c>
      <c r="K1973" t="s">
        <v>726</v>
      </c>
      <c r="L1973" t="s">
        <v>719</v>
      </c>
      <c r="M1973" t="s">
        <v>720</v>
      </c>
      <c r="N1973">
        <v>1</v>
      </c>
      <c r="O1973">
        <v>1</v>
      </c>
      <c r="P1973">
        <v>1</v>
      </c>
      <c r="Q1973">
        <v>1</v>
      </c>
      <c r="R1973">
        <v>1</v>
      </c>
      <c r="S1973">
        <v>1</v>
      </c>
      <c r="T1973">
        <v>0</v>
      </c>
      <c r="U1973">
        <v>0</v>
      </c>
      <c r="V1973">
        <v>0</v>
      </c>
      <c r="W1973" s="1">
        <v>107650</v>
      </c>
      <c r="X1973" s="1">
        <v>0</v>
      </c>
      <c r="Y1973" s="1">
        <v>0</v>
      </c>
      <c r="Z1973" s="1">
        <v>0</v>
      </c>
      <c r="AA1973" s="1">
        <v>0</v>
      </c>
      <c r="AB1973" s="1">
        <v>0</v>
      </c>
      <c r="AC1973" s="1">
        <v>0</v>
      </c>
      <c r="AD1973" s="1">
        <v>0</v>
      </c>
      <c r="AE1973" s="1">
        <v>107650</v>
      </c>
      <c r="AF1973" s="17">
        <v>46080</v>
      </c>
      <c r="AG1973" s="17">
        <v>47176</v>
      </c>
      <c r="AH1973" s="1">
        <v>107650</v>
      </c>
      <c r="AI1973" s="16">
        <f t="shared" si="120"/>
        <v>2.580821917808219</v>
      </c>
      <c r="AJ1973" s="16">
        <f t="shared" si="122"/>
        <v>3.0027397260273974</v>
      </c>
      <c r="AK1973" s="19">
        <v>8.1199999999999994E-2</v>
      </c>
      <c r="AL1973" s="16">
        <f t="shared" si="121"/>
        <v>2.580821917808219</v>
      </c>
      <c r="AM1973" s="16">
        <f t="shared" si="123"/>
        <v>3.0027397260273974</v>
      </c>
      <c r="AN1973" s="19">
        <v>8.1199999999999994E-2</v>
      </c>
      <c r="AO1973" t="s">
        <v>721</v>
      </c>
      <c r="AP1973" t="s">
        <v>722</v>
      </c>
      <c r="AQ1973" s="20">
        <v>46234</v>
      </c>
    </row>
    <row r="1974" spans="1:43" x14ac:dyDescent="0.3">
      <c r="A1974" t="s">
        <v>4345</v>
      </c>
      <c r="B1974" t="s">
        <v>4346</v>
      </c>
      <c r="C1974">
        <v>1</v>
      </c>
      <c r="D1974" t="s">
        <v>255</v>
      </c>
      <c r="E1974" t="s">
        <v>716</v>
      </c>
      <c r="F1974" t="s">
        <v>717</v>
      </c>
      <c r="G1974" t="s">
        <v>213</v>
      </c>
      <c r="H1974" t="s">
        <v>214</v>
      </c>
      <c r="I1974" t="s">
        <v>724</v>
      </c>
      <c r="J1974" t="s">
        <v>725</v>
      </c>
      <c r="K1974" t="s">
        <v>726</v>
      </c>
      <c r="L1974" t="s">
        <v>719</v>
      </c>
      <c r="M1974" t="s">
        <v>720</v>
      </c>
      <c r="N1974">
        <v>1</v>
      </c>
      <c r="O1974">
        <v>1</v>
      </c>
      <c r="P1974">
        <v>1</v>
      </c>
      <c r="Q1974">
        <v>1</v>
      </c>
      <c r="R1974">
        <v>1</v>
      </c>
      <c r="S1974">
        <v>1</v>
      </c>
      <c r="T1974">
        <v>0</v>
      </c>
      <c r="U1974">
        <v>0</v>
      </c>
      <c r="V1974">
        <v>0</v>
      </c>
      <c r="W1974" s="1">
        <v>1022456</v>
      </c>
      <c r="X1974" s="1">
        <v>0</v>
      </c>
      <c r="Y1974" s="1">
        <v>0</v>
      </c>
      <c r="Z1974" s="1">
        <v>0</v>
      </c>
      <c r="AA1974" s="1">
        <v>0</v>
      </c>
      <c r="AB1974" s="1">
        <v>0</v>
      </c>
      <c r="AC1974" s="1">
        <v>0</v>
      </c>
      <c r="AD1974" s="1">
        <v>0</v>
      </c>
      <c r="AE1974" s="1">
        <v>1022456</v>
      </c>
      <c r="AF1974" s="17">
        <v>46113</v>
      </c>
      <c r="AG1974" s="17">
        <v>47209</v>
      </c>
      <c r="AH1974" s="1">
        <v>1022456</v>
      </c>
      <c r="AI1974" s="16">
        <f t="shared" si="120"/>
        <v>2.6712328767123288</v>
      </c>
      <c r="AJ1974" s="16">
        <f t="shared" si="122"/>
        <v>3.0027397260273974</v>
      </c>
      <c r="AK1974" s="19">
        <v>8.1199999999999994E-2</v>
      </c>
      <c r="AL1974" s="16">
        <f t="shared" si="121"/>
        <v>2.6712328767123288</v>
      </c>
      <c r="AM1974" s="16">
        <f t="shared" si="123"/>
        <v>3.0027397260273974</v>
      </c>
      <c r="AN1974" s="19">
        <v>8.1199999999999994E-2</v>
      </c>
      <c r="AO1974" t="s">
        <v>721</v>
      </c>
      <c r="AP1974" t="s">
        <v>722</v>
      </c>
      <c r="AQ1974" s="20">
        <v>46234</v>
      </c>
    </row>
    <row r="1975" spans="1:43" x14ac:dyDescent="0.3">
      <c r="A1975" t="s">
        <v>4347</v>
      </c>
      <c r="B1975" t="s">
        <v>4348</v>
      </c>
      <c r="C1975">
        <v>1</v>
      </c>
      <c r="D1975" t="s">
        <v>255</v>
      </c>
      <c r="E1975" t="s">
        <v>716</v>
      </c>
      <c r="F1975" t="s">
        <v>717</v>
      </c>
      <c r="G1975" t="s">
        <v>213</v>
      </c>
      <c r="H1975" t="s">
        <v>214</v>
      </c>
      <c r="I1975" t="s">
        <v>724</v>
      </c>
      <c r="J1975" t="s">
        <v>725</v>
      </c>
      <c r="K1975" t="s">
        <v>726</v>
      </c>
      <c r="L1975" t="s">
        <v>719</v>
      </c>
      <c r="M1975" t="s">
        <v>720</v>
      </c>
      <c r="N1975">
        <v>1</v>
      </c>
      <c r="O1975">
        <v>1</v>
      </c>
      <c r="P1975">
        <v>1</v>
      </c>
      <c r="Q1975">
        <v>1</v>
      </c>
      <c r="R1975">
        <v>1</v>
      </c>
      <c r="S1975">
        <v>1</v>
      </c>
      <c r="T1975">
        <v>0</v>
      </c>
      <c r="U1975">
        <v>0</v>
      </c>
      <c r="V1975">
        <v>0</v>
      </c>
      <c r="W1975" s="1">
        <v>281200</v>
      </c>
      <c r="X1975" s="1">
        <v>0</v>
      </c>
      <c r="Y1975" s="1">
        <v>0</v>
      </c>
      <c r="Z1975" s="1">
        <v>0</v>
      </c>
      <c r="AA1975" s="1">
        <v>0</v>
      </c>
      <c r="AB1975" s="1">
        <v>0</v>
      </c>
      <c r="AC1975" s="1">
        <v>0</v>
      </c>
      <c r="AD1975" s="1">
        <v>0</v>
      </c>
      <c r="AE1975" s="1">
        <v>281200</v>
      </c>
      <c r="AF1975" s="17">
        <v>46080</v>
      </c>
      <c r="AG1975" s="17">
        <v>47176</v>
      </c>
      <c r="AH1975" s="1">
        <v>281200</v>
      </c>
      <c r="AI1975" s="16">
        <f t="shared" si="120"/>
        <v>2.580821917808219</v>
      </c>
      <c r="AJ1975" s="16">
        <f t="shared" si="122"/>
        <v>3.0027397260273974</v>
      </c>
      <c r="AK1975" s="19">
        <v>8.1199999999999994E-2</v>
      </c>
      <c r="AL1975" s="16">
        <f t="shared" si="121"/>
        <v>2.580821917808219</v>
      </c>
      <c r="AM1975" s="16">
        <f t="shared" si="123"/>
        <v>3.0027397260273974</v>
      </c>
      <c r="AN1975" s="19">
        <v>8.1199999999999994E-2</v>
      </c>
      <c r="AO1975" t="s">
        <v>721</v>
      </c>
      <c r="AP1975" t="s">
        <v>722</v>
      </c>
      <c r="AQ1975" s="20">
        <v>46234</v>
      </c>
    </row>
    <row r="1976" spans="1:43" x14ac:dyDescent="0.3">
      <c r="A1976" t="s">
        <v>4349</v>
      </c>
      <c r="B1976" t="s">
        <v>4350</v>
      </c>
      <c r="C1976">
        <v>1</v>
      </c>
      <c r="D1976" t="s">
        <v>255</v>
      </c>
      <c r="E1976" t="s">
        <v>716</v>
      </c>
      <c r="F1976" t="s">
        <v>717</v>
      </c>
      <c r="G1976" t="s">
        <v>213</v>
      </c>
      <c r="H1976" t="s">
        <v>214</v>
      </c>
      <c r="I1976" t="s">
        <v>724</v>
      </c>
      <c r="J1976" t="s">
        <v>725</v>
      </c>
      <c r="K1976" t="s">
        <v>726</v>
      </c>
      <c r="L1976" t="s">
        <v>719</v>
      </c>
      <c r="M1976" t="s">
        <v>720</v>
      </c>
      <c r="N1976">
        <v>1</v>
      </c>
      <c r="O1976">
        <v>1</v>
      </c>
      <c r="P1976">
        <v>1</v>
      </c>
      <c r="Q1976">
        <v>1</v>
      </c>
      <c r="R1976">
        <v>1</v>
      </c>
      <c r="S1976">
        <v>1</v>
      </c>
      <c r="T1976">
        <v>0</v>
      </c>
      <c r="U1976">
        <v>0</v>
      </c>
      <c r="V1976">
        <v>0</v>
      </c>
      <c r="W1976" s="1">
        <v>281200</v>
      </c>
      <c r="X1976" s="1">
        <v>0</v>
      </c>
      <c r="Y1976" s="1">
        <v>0</v>
      </c>
      <c r="Z1976" s="1">
        <v>0</v>
      </c>
      <c r="AA1976" s="1">
        <v>0</v>
      </c>
      <c r="AB1976" s="1">
        <v>0</v>
      </c>
      <c r="AC1976" s="1">
        <v>0</v>
      </c>
      <c r="AD1976" s="1">
        <v>0</v>
      </c>
      <c r="AE1976" s="1">
        <v>281200</v>
      </c>
      <c r="AF1976" s="17">
        <v>46080</v>
      </c>
      <c r="AG1976" s="17">
        <v>47176</v>
      </c>
      <c r="AH1976" s="1">
        <v>281200</v>
      </c>
      <c r="AI1976" s="16">
        <f t="shared" si="120"/>
        <v>2.580821917808219</v>
      </c>
      <c r="AJ1976" s="16">
        <f t="shared" si="122"/>
        <v>3.0027397260273974</v>
      </c>
      <c r="AK1976" s="19">
        <v>8.1199999999999994E-2</v>
      </c>
      <c r="AL1976" s="16">
        <f t="shared" si="121"/>
        <v>2.580821917808219</v>
      </c>
      <c r="AM1976" s="16">
        <f t="shared" si="123"/>
        <v>3.0027397260273974</v>
      </c>
      <c r="AN1976" s="19">
        <v>8.1199999999999994E-2</v>
      </c>
      <c r="AO1976" t="s">
        <v>721</v>
      </c>
      <c r="AP1976" t="s">
        <v>722</v>
      </c>
      <c r="AQ1976" s="20">
        <v>46234</v>
      </c>
    </row>
    <row r="1977" spans="1:43" x14ac:dyDescent="0.3">
      <c r="A1977" t="s">
        <v>4351</v>
      </c>
      <c r="B1977" t="s">
        <v>4352</v>
      </c>
      <c r="C1977">
        <v>1</v>
      </c>
      <c r="D1977" t="s">
        <v>255</v>
      </c>
      <c r="E1977" t="s">
        <v>716</v>
      </c>
      <c r="F1977" t="s">
        <v>717</v>
      </c>
      <c r="G1977" t="s">
        <v>213</v>
      </c>
      <c r="H1977" t="s">
        <v>214</v>
      </c>
      <c r="I1977" t="s">
        <v>724</v>
      </c>
      <c r="J1977" t="s">
        <v>725</v>
      </c>
      <c r="K1977" t="s">
        <v>726</v>
      </c>
      <c r="L1977" t="s">
        <v>719</v>
      </c>
      <c r="M1977" t="s">
        <v>720</v>
      </c>
      <c r="N1977">
        <v>1</v>
      </c>
      <c r="O1977">
        <v>1</v>
      </c>
      <c r="P1977">
        <v>1</v>
      </c>
      <c r="Q1977">
        <v>1</v>
      </c>
      <c r="R1977">
        <v>1</v>
      </c>
      <c r="S1977">
        <v>1</v>
      </c>
      <c r="T1977">
        <v>0</v>
      </c>
      <c r="U1977">
        <v>0</v>
      </c>
      <c r="V1977">
        <v>0</v>
      </c>
      <c r="W1977" s="1">
        <v>361910</v>
      </c>
      <c r="X1977" s="1">
        <v>0</v>
      </c>
      <c r="Y1977" s="1">
        <v>0</v>
      </c>
      <c r="Z1977" s="1">
        <v>0</v>
      </c>
      <c r="AA1977" s="1">
        <v>0</v>
      </c>
      <c r="AB1977" s="1">
        <v>0</v>
      </c>
      <c r="AC1977" s="1">
        <v>0</v>
      </c>
      <c r="AD1977" s="1">
        <v>0</v>
      </c>
      <c r="AE1977" s="1">
        <v>361910</v>
      </c>
      <c r="AF1977" s="17">
        <v>46080</v>
      </c>
      <c r="AG1977" s="17">
        <v>47176</v>
      </c>
      <c r="AH1977" s="1">
        <v>361910</v>
      </c>
      <c r="AI1977" s="16">
        <f t="shared" si="120"/>
        <v>2.580821917808219</v>
      </c>
      <c r="AJ1977" s="16">
        <f t="shared" si="122"/>
        <v>3.0027397260273974</v>
      </c>
      <c r="AK1977" s="19">
        <v>8.1199999999999994E-2</v>
      </c>
      <c r="AL1977" s="16">
        <f t="shared" si="121"/>
        <v>2.580821917808219</v>
      </c>
      <c r="AM1977" s="16">
        <f t="shared" si="123"/>
        <v>3.0027397260273974</v>
      </c>
      <c r="AN1977" s="19">
        <v>8.1199999999999994E-2</v>
      </c>
      <c r="AO1977" t="s">
        <v>721</v>
      </c>
      <c r="AP1977" t="s">
        <v>722</v>
      </c>
      <c r="AQ1977" s="20">
        <v>46234</v>
      </c>
    </row>
    <row r="1978" spans="1:43" x14ac:dyDescent="0.3">
      <c r="A1978" t="s">
        <v>4353</v>
      </c>
      <c r="B1978" t="s">
        <v>4354</v>
      </c>
      <c r="C1978">
        <v>1</v>
      </c>
      <c r="D1978" t="s">
        <v>255</v>
      </c>
      <c r="E1978" t="s">
        <v>716</v>
      </c>
      <c r="F1978" t="s">
        <v>717</v>
      </c>
      <c r="G1978" t="s">
        <v>213</v>
      </c>
      <c r="H1978" t="s">
        <v>214</v>
      </c>
      <c r="I1978" t="s">
        <v>724</v>
      </c>
      <c r="J1978" t="s">
        <v>725</v>
      </c>
      <c r="K1978" t="s">
        <v>726</v>
      </c>
      <c r="L1978" t="s">
        <v>719</v>
      </c>
      <c r="M1978" t="s">
        <v>720</v>
      </c>
      <c r="N1978">
        <v>1</v>
      </c>
      <c r="O1978">
        <v>1</v>
      </c>
      <c r="P1978">
        <v>1</v>
      </c>
      <c r="Q1978">
        <v>1</v>
      </c>
      <c r="R1978">
        <v>1</v>
      </c>
      <c r="S1978">
        <v>1</v>
      </c>
      <c r="T1978">
        <v>0</v>
      </c>
      <c r="U1978">
        <v>0</v>
      </c>
      <c r="V1978">
        <v>0</v>
      </c>
      <c r="W1978" s="1">
        <v>11738</v>
      </c>
      <c r="X1978" s="1">
        <v>0</v>
      </c>
      <c r="Y1978" s="1">
        <v>0</v>
      </c>
      <c r="Z1978" s="1">
        <v>0</v>
      </c>
      <c r="AA1978" s="1">
        <v>0</v>
      </c>
      <c r="AB1978" s="1">
        <v>0</v>
      </c>
      <c r="AC1978" s="1">
        <v>0</v>
      </c>
      <c r="AD1978" s="1">
        <v>0</v>
      </c>
      <c r="AE1978" s="1">
        <v>11738</v>
      </c>
      <c r="AF1978" s="17">
        <v>46080</v>
      </c>
      <c r="AG1978" s="17">
        <v>47176</v>
      </c>
      <c r="AH1978" s="1">
        <v>11738</v>
      </c>
      <c r="AI1978" s="16">
        <f t="shared" si="120"/>
        <v>2.580821917808219</v>
      </c>
      <c r="AJ1978" s="16">
        <f t="shared" si="122"/>
        <v>3.0027397260273974</v>
      </c>
      <c r="AK1978" s="19">
        <v>8.1199999999999994E-2</v>
      </c>
      <c r="AL1978" s="16">
        <f t="shared" si="121"/>
        <v>2.580821917808219</v>
      </c>
      <c r="AM1978" s="16">
        <f t="shared" si="123"/>
        <v>3.0027397260273974</v>
      </c>
      <c r="AN1978" s="19">
        <v>8.1199999999999994E-2</v>
      </c>
      <c r="AO1978" t="s">
        <v>721</v>
      </c>
      <c r="AP1978" t="s">
        <v>722</v>
      </c>
      <c r="AQ1978" s="20">
        <v>46234</v>
      </c>
    </row>
    <row r="1979" spans="1:43" x14ac:dyDescent="0.3">
      <c r="A1979" t="s">
        <v>4355</v>
      </c>
      <c r="B1979" t="s">
        <v>4356</v>
      </c>
      <c r="C1979">
        <v>1</v>
      </c>
      <c r="D1979" t="s">
        <v>255</v>
      </c>
      <c r="E1979" t="s">
        <v>716</v>
      </c>
      <c r="F1979" t="s">
        <v>717</v>
      </c>
      <c r="G1979" t="s">
        <v>213</v>
      </c>
      <c r="H1979" t="s">
        <v>214</v>
      </c>
      <c r="I1979" t="s">
        <v>724</v>
      </c>
      <c r="J1979" t="s">
        <v>725</v>
      </c>
      <c r="K1979" t="s">
        <v>726</v>
      </c>
      <c r="L1979" t="s">
        <v>719</v>
      </c>
      <c r="M1979" t="s">
        <v>720</v>
      </c>
      <c r="N1979">
        <v>1</v>
      </c>
      <c r="O1979">
        <v>1</v>
      </c>
      <c r="P1979">
        <v>1</v>
      </c>
      <c r="Q1979">
        <v>1</v>
      </c>
      <c r="R1979">
        <v>1</v>
      </c>
      <c r="S1979">
        <v>1</v>
      </c>
      <c r="T1979">
        <v>0</v>
      </c>
      <c r="U1979">
        <v>0</v>
      </c>
      <c r="V1979">
        <v>0</v>
      </c>
      <c r="W1979" s="1">
        <v>110530</v>
      </c>
      <c r="X1979" s="1">
        <v>0</v>
      </c>
      <c r="Y1979" s="1">
        <v>0</v>
      </c>
      <c r="Z1979" s="1">
        <v>0</v>
      </c>
      <c r="AA1979" s="1">
        <v>0</v>
      </c>
      <c r="AB1979" s="1">
        <v>0</v>
      </c>
      <c r="AC1979" s="1">
        <v>0</v>
      </c>
      <c r="AD1979" s="1">
        <v>0</v>
      </c>
      <c r="AE1979" s="1">
        <v>110530</v>
      </c>
      <c r="AF1979" s="17">
        <v>46080</v>
      </c>
      <c r="AG1979" s="17">
        <v>47176</v>
      </c>
      <c r="AH1979" s="1">
        <v>110530</v>
      </c>
      <c r="AI1979" s="16">
        <f t="shared" si="120"/>
        <v>2.580821917808219</v>
      </c>
      <c r="AJ1979" s="16">
        <f t="shared" si="122"/>
        <v>3.0027397260273974</v>
      </c>
      <c r="AK1979" s="19">
        <v>8.1199999999999994E-2</v>
      </c>
      <c r="AL1979" s="16">
        <f t="shared" si="121"/>
        <v>2.580821917808219</v>
      </c>
      <c r="AM1979" s="16">
        <f t="shared" si="123"/>
        <v>3.0027397260273974</v>
      </c>
      <c r="AN1979" s="19">
        <v>8.1199999999999994E-2</v>
      </c>
      <c r="AO1979" t="s">
        <v>721</v>
      </c>
      <c r="AP1979" t="s">
        <v>722</v>
      </c>
      <c r="AQ1979" s="20">
        <v>46234</v>
      </c>
    </row>
    <row r="1980" spans="1:43" x14ac:dyDescent="0.3">
      <c r="A1980" t="s">
        <v>4357</v>
      </c>
      <c r="B1980" t="s">
        <v>4358</v>
      </c>
      <c r="C1980">
        <v>1</v>
      </c>
      <c r="D1980" t="s">
        <v>255</v>
      </c>
      <c r="E1980" t="s">
        <v>716</v>
      </c>
      <c r="F1980" t="s">
        <v>717</v>
      </c>
      <c r="G1980" t="s">
        <v>213</v>
      </c>
      <c r="H1980" t="s">
        <v>214</v>
      </c>
      <c r="I1980" t="s">
        <v>724</v>
      </c>
      <c r="J1980" t="s">
        <v>725</v>
      </c>
      <c r="K1980" t="s">
        <v>726</v>
      </c>
      <c r="L1980" t="s">
        <v>719</v>
      </c>
      <c r="M1980" t="s">
        <v>720</v>
      </c>
      <c r="N1980">
        <v>1</v>
      </c>
      <c r="O1980">
        <v>1</v>
      </c>
      <c r="P1980">
        <v>1</v>
      </c>
      <c r="Q1980">
        <v>1</v>
      </c>
      <c r="R1980">
        <v>1</v>
      </c>
      <c r="S1980">
        <v>1</v>
      </c>
      <c r="T1980">
        <v>0</v>
      </c>
      <c r="U1980">
        <v>0</v>
      </c>
      <c r="V1980">
        <v>0</v>
      </c>
      <c r="W1980" s="1">
        <v>790540</v>
      </c>
      <c r="X1980" s="1">
        <v>0</v>
      </c>
      <c r="Y1980" s="1">
        <v>0</v>
      </c>
      <c r="Z1980" s="1">
        <v>0</v>
      </c>
      <c r="AA1980" s="1">
        <v>0</v>
      </c>
      <c r="AB1980" s="1">
        <v>0</v>
      </c>
      <c r="AC1980" s="1">
        <v>0</v>
      </c>
      <c r="AD1980" s="1">
        <v>0</v>
      </c>
      <c r="AE1980" s="1">
        <v>790540</v>
      </c>
      <c r="AF1980" s="17">
        <v>46080</v>
      </c>
      <c r="AG1980" s="17">
        <v>47176</v>
      </c>
      <c r="AH1980" s="1">
        <v>790540</v>
      </c>
      <c r="AI1980" s="16">
        <f t="shared" si="120"/>
        <v>2.580821917808219</v>
      </c>
      <c r="AJ1980" s="16">
        <f t="shared" si="122"/>
        <v>3.0027397260273974</v>
      </c>
      <c r="AK1980" s="19">
        <v>8.1199999999999994E-2</v>
      </c>
      <c r="AL1980" s="16">
        <f t="shared" si="121"/>
        <v>2.580821917808219</v>
      </c>
      <c r="AM1980" s="16">
        <f t="shared" si="123"/>
        <v>3.0027397260273974</v>
      </c>
      <c r="AN1980" s="19">
        <v>8.1199999999999994E-2</v>
      </c>
      <c r="AO1980" t="s">
        <v>721</v>
      </c>
      <c r="AP1980" t="s">
        <v>722</v>
      </c>
      <c r="AQ1980" s="20">
        <v>46234</v>
      </c>
    </row>
    <row r="1981" spans="1:43" x14ac:dyDescent="0.3">
      <c r="A1981" t="s">
        <v>4359</v>
      </c>
      <c r="B1981" t="s">
        <v>4360</v>
      </c>
      <c r="C1981">
        <v>1</v>
      </c>
      <c r="D1981" t="s">
        <v>255</v>
      </c>
      <c r="E1981" t="s">
        <v>716</v>
      </c>
      <c r="F1981" t="s">
        <v>717</v>
      </c>
      <c r="G1981" t="s">
        <v>213</v>
      </c>
      <c r="H1981" t="s">
        <v>214</v>
      </c>
      <c r="I1981" t="s">
        <v>724</v>
      </c>
      <c r="J1981" t="s">
        <v>725</v>
      </c>
      <c r="K1981" t="s">
        <v>726</v>
      </c>
      <c r="L1981" t="s">
        <v>719</v>
      </c>
      <c r="M1981" t="s">
        <v>720</v>
      </c>
      <c r="N1981">
        <v>1</v>
      </c>
      <c r="O1981">
        <v>1</v>
      </c>
      <c r="P1981">
        <v>1</v>
      </c>
      <c r="Q1981">
        <v>1</v>
      </c>
      <c r="R1981">
        <v>1</v>
      </c>
      <c r="S1981">
        <v>1</v>
      </c>
      <c r="T1981">
        <v>0</v>
      </c>
      <c r="U1981">
        <v>0</v>
      </c>
      <c r="V1981">
        <v>0</v>
      </c>
      <c r="W1981" s="1">
        <v>4000000</v>
      </c>
      <c r="X1981" s="1">
        <v>0</v>
      </c>
      <c r="Y1981" s="1">
        <v>0</v>
      </c>
      <c r="Z1981" s="1">
        <v>0</v>
      </c>
      <c r="AA1981" s="1">
        <v>0</v>
      </c>
      <c r="AB1981" s="1">
        <v>0</v>
      </c>
      <c r="AC1981" s="1">
        <v>0</v>
      </c>
      <c r="AD1981" s="1">
        <v>0</v>
      </c>
      <c r="AE1981" s="1">
        <v>4000000</v>
      </c>
      <c r="AF1981" s="17">
        <v>46113</v>
      </c>
      <c r="AG1981" s="17">
        <v>47209</v>
      </c>
      <c r="AH1981" s="1">
        <v>4000000</v>
      </c>
      <c r="AI1981" s="16">
        <f t="shared" si="120"/>
        <v>2.6712328767123288</v>
      </c>
      <c r="AJ1981" s="16">
        <f t="shared" si="122"/>
        <v>3.0027397260273974</v>
      </c>
      <c r="AK1981" s="19">
        <v>8.1199999999999994E-2</v>
      </c>
      <c r="AL1981" s="16">
        <f t="shared" si="121"/>
        <v>2.6712328767123288</v>
      </c>
      <c r="AM1981" s="16">
        <f t="shared" si="123"/>
        <v>3.0027397260273974</v>
      </c>
      <c r="AN1981" s="19">
        <v>8.1199999999999994E-2</v>
      </c>
      <c r="AO1981" t="s">
        <v>721</v>
      </c>
      <c r="AP1981" t="s">
        <v>722</v>
      </c>
      <c r="AQ1981" s="20">
        <v>46234</v>
      </c>
    </row>
    <row r="1982" spans="1:43" x14ac:dyDescent="0.3">
      <c r="A1982" t="s">
        <v>4361</v>
      </c>
      <c r="B1982" t="s">
        <v>4362</v>
      </c>
      <c r="C1982">
        <v>1</v>
      </c>
      <c r="D1982" t="s">
        <v>255</v>
      </c>
      <c r="E1982" t="s">
        <v>716</v>
      </c>
      <c r="F1982" t="s">
        <v>717</v>
      </c>
      <c r="G1982" t="s">
        <v>213</v>
      </c>
      <c r="H1982" t="s">
        <v>214</v>
      </c>
      <c r="I1982" t="s">
        <v>724</v>
      </c>
      <c r="J1982" t="s">
        <v>725</v>
      </c>
      <c r="K1982" t="s">
        <v>726</v>
      </c>
      <c r="L1982" t="s">
        <v>719</v>
      </c>
      <c r="M1982" t="s">
        <v>720</v>
      </c>
      <c r="N1982">
        <v>1</v>
      </c>
      <c r="O1982">
        <v>1</v>
      </c>
      <c r="P1982">
        <v>1</v>
      </c>
      <c r="Q1982">
        <v>1</v>
      </c>
      <c r="R1982">
        <v>1</v>
      </c>
      <c r="S1982">
        <v>1</v>
      </c>
      <c r="T1982">
        <v>0</v>
      </c>
      <c r="U1982">
        <v>0</v>
      </c>
      <c r="V1982">
        <v>0</v>
      </c>
      <c r="W1982" s="1">
        <v>60000</v>
      </c>
      <c r="X1982" s="1">
        <v>0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  <c r="AD1982" s="1">
        <v>0</v>
      </c>
      <c r="AE1982" s="1">
        <v>60000</v>
      </c>
      <c r="AF1982" s="17">
        <v>46080</v>
      </c>
      <c r="AG1982" s="17">
        <v>47176</v>
      </c>
      <c r="AH1982" s="1">
        <v>60000</v>
      </c>
      <c r="AI1982" s="16">
        <f t="shared" si="120"/>
        <v>2.580821917808219</v>
      </c>
      <c r="AJ1982" s="16">
        <f t="shared" si="122"/>
        <v>3.0027397260273974</v>
      </c>
      <c r="AK1982" s="19">
        <v>8.1199999999999994E-2</v>
      </c>
      <c r="AL1982" s="16">
        <f t="shared" si="121"/>
        <v>2.580821917808219</v>
      </c>
      <c r="AM1982" s="16">
        <f t="shared" si="123"/>
        <v>3.0027397260273974</v>
      </c>
      <c r="AN1982" s="19">
        <v>8.1199999999999994E-2</v>
      </c>
      <c r="AO1982" t="s">
        <v>721</v>
      </c>
      <c r="AP1982" t="s">
        <v>722</v>
      </c>
      <c r="AQ1982" s="20">
        <v>46234</v>
      </c>
    </row>
    <row r="1983" spans="1:43" x14ac:dyDescent="0.3">
      <c r="A1983" t="s">
        <v>4363</v>
      </c>
      <c r="B1983" t="s">
        <v>4364</v>
      </c>
      <c r="C1983">
        <v>1</v>
      </c>
      <c r="D1983" t="s">
        <v>255</v>
      </c>
      <c r="E1983" t="s">
        <v>716</v>
      </c>
      <c r="F1983" t="s">
        <v>717</v>
      </c>
      <c r="G1983" t="s">
        <v>213</v>
      </c>
      <c r="H1983" t="s">
        <v>214</v>
      </c>
      <c r="I1983" t="s">
        <v>724</v>
      </c>
      <c r="J1983" t="s">
        <v>725</v>
      </c>
      <c r="K1983" t="s">
        <v>726</v>
      </c>
      <c r="L1983" t="s">
        <v>719</v>
      </c>
      <c r="M1983" t="s">
        <v>720</v>
      </c>
      <c r="N1983">
        <v>1</v>
      </c>
      <c r="O1983">
        <v>1</v>
      </c>
      <c r="P1983">
        <v>1</v>
      </c>
      <c r="Q1983">
        <v>1</v>
      </c>
      <c r="R1983">
        <v>1</v>
      </c>
      <c r="S1983">
        <v>1</v>
      </c>
      <c r="T1983">
        <v>0</v>
      </c>
      <c r="U1983">
        <v>0</v>
      </c>
      <c r="V1983">
        <v>0</v>
      </c>
      <c r="W1983" s="1">
        <v>500000</v>
      </c>
      <c r="X1983" s="1">
        <v>0</v>
      </c>
      <c r="Y1983" s="1">
        <v>0</v>
      </c>
      <c r="Z1983" s="1">
        <v>0</v>
      </c>
      <c r="AA1983" s="1">
        <v>0</v>
      </c>
      <c r="AB1983" s="1">
        <v>0</v>
      </c>
      <c r="AC1983" s="1">
        <v>0</v>
      </c>
      <c r="AD1983" s="1">
        <v>0</v>
      </c>
      <c r="AE1983" s="1">
        <v>500000</v>
      </c>
      <c r="AF1983" s="17">
        <v>46113</v>
      </c>
      <c r="AG1983" s="17">
        <v>47209</v>
      </c>
      <c r="AH1983" s="1">
        <v>500000</v>
      </c>
      <c r="AI1983" s="16">
        <f t="shared" si="120"/>
        <v>2.6712328767123288</v>
      </c>
      <c r="AJ1983" s="16">
        <f t="shared" si="122"/>
        <v>3.0027397260273974</v>
      </c>
      <c r="AK1983" s="19">
        <v>8.1199999999999994E-2</v>
      </c>
      <c r="AL1983" s="16">
        <f t="shared" si="121"/>
        <v>2.6712328767123288</v>
      </c>
      <c r="AM1983" s="16">
        <f t="shared" si="123"/>
        <v>3.0027397260273974</v>
      </c>
      <c r="AN1983" s="19">
        <v>8.1199999999999994E-2</v>
      </c>
      <c r="AO1983" t="s">
        <v>721</v>
      </c>
      <c r="AP1983" t="s">
        <v>722</v>
      </c>
      <c r="AQ1983" s="20">
        <v>46234</v>
      </c>
    </row>
    <row r="1984" spans="1:43" x14ac:dyDescent="0.3">
      <c r="A1984" t="s">
        <v>4365</v>
      </c>
      <c r="B1984" t="s">
        <v>4366</v>
      </c>
      <c r="C1984">
        <v>1</v>
      </c>
      <c r="D1984" t="s">
        <v>255</v>
      </c>
      <c r="E1984" t="s">
        <v>716</v>
      </c>
      <c r="F1984" t="s">
        <v>717</v>
      </c>
      <c r="G1984" t="s">
        <v>213</v>
      </c>
      <c r="H1984" t="s">
        <v>214</v>
      </c>
      <c r="I1984" t="s">
        <v>724</v>
      </c>
      <c r="J1984" t="s">
        <v>725</v>
      </c>
      <c r="K1984" t="s">
        <v>726</v>
      </c>
      <c r="L1984" t="s">
        <v>719</v>
      </c>
      <c r="M1984" t="s">
        <v>720</v>
      </c>
      <c r="N1984">
        <v>1</v>
      </c>
      <c r="O1984">
        <v>1</v>
      </c>
      <c r="P1984">
        <v>1</v>
      </c>
      <c r="Q1984">
        <v>1</v>
      </c>
      <c r="R1984">
        <v>1</v>
      </c>
      <c r="S1984">
        <v>1</v>
      </c>
      <c r="T1984">
        <v>0</v>
      </c>
      <c r="U1984">
        <v>0</v>
      </c>
      <c r="V1984">
        <v>0</v>
      </c>
      <c r="W1984" s="1">
        <v>26990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0</v>
      </c>
      <c r="AE1984" s="1">
        <v>26990</v>
      </c>
      <c r="AF1984" s="17">
        <v>46080</v>
      </c>
      <c r="AG1984" s="17">
        <v>47176</v>
      </c>
      <c r="AH1984" s="1">
        <v>26990</v>
      </c>
      <c r="AI1984" s="16">
        <f t="shared" si="120"/>
        <v>2.580821917808219</v>
      </c>
      <c r="AJ1984" s="16">
        <f t="shared" si="122"/>
        <v>3.0027397260273974</v>
      </c>
      <c r="AK1984" s="19">
        <v>8.1199999999999994E-2</v>
      </c>
      <c r="AL1984" s="16">
        <f t="shared" si="121"/>
        <v>2.580821917808219</v>
      </c>
      <c r="AM1984" s="16">
        <f t="shared" si="123"/>
        <v>3.0027397260273974</v>
      </c>
      <c r="AN1984" s="19">
        <v>8.1199999999999994E-2</v>
      </c>
      <c r="AO1984" t="s">
        <v>721</v>
      </c>
      <c r="AP1984" t="s">
        <v>722</v>
      </c>
      <c r="AQ1984" s="20">
        <v>46234</v>
      </c>
    </row>
    <row r="1985" spans="1:43" x14ac:dyDescent="0.3">
      <c r="A1985" t="s">
        <v>4367</v>
      </c>
      <c r="B1985" t="s">
        <v>4368</v>
      </c>
      <c r="C1985">
        <v>1</v>
      </c>
      <c r="D1985" t="s">
        <v>255</v>
      </c>
      <c r="E1985" t="s">
        <v>716</v>
      </c>
      <c r="F1985" t="s">
        <v>717</v>
      </c>
      <c r="G1985" t="s">
        <v>213</v>
      </c>
      <c r="H1985" t="s">
        <v>214</v>
      </c>
      <c r="I1985" t="s">
        <v>724</v>
      </c>
      <c r="J1985" t="s">
        <v>725</v>
      </c>
      <c r="K1985" t="s">
        <v>726</v>
      </c>
      <c r="L1985" t="s">
        <v>719</v>
      </c>
      <c r="M1985" t="s">
        <v>720</v>
      </c>
      <c r="N1985">
        <v>1</v>
      </c>
      <c r="O1985">
        <v>1</v>
      </c>
      <c r="P1985">
        <v>1</v>
      </c>
      <c r="Q1985">
        <v>1</v>
      </c>
      <c r="R1985">
        <v>1</v>
      </c>
      <c r="S1985">
        <v>1</v>
      </c>
      <c r="T1985">
        <v>0</v>
      </c>
      <c r="U1985">
        <v>0</v>
      </c>
      <c r="V1985">
        <v>0</v>
      </c>
      <c r="W1985" s="1">
        <v>100000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  <c r="AC1985" s="1">
        <v>0</v>
      </c>
      <c r="AD1985" s="1">
        <v>0</v>
      </c>
      <c r="AE1985" s="1">
        <v>100000</v>
      </c>
      <c r="AF1985" s="17">
        <v>46080</v>
      </c>
      <c r="AG1985" s="17">
        <v>47357</v>
      </c>
      <c r="AH1985" s="1">
        <v>100000</v>
      </c>
      <c r="AI1985" s="16">
        <f t="shared" si="120"/>
        <v>3.0767123287671234</v>
      </c>
      <c r="AJ1985" s="16">
        <f t="shared" si="122"/>
        <v>3.4986301369863013</v>
      </c>
      <c r="AK1985" s="19">
        <v>8.1199999999999994E-2</v>
      </c>
      <c r="AL1985" s="16">
        <f t="shared" si="121"/>
        <v>3.0767123287671234</v>
      </c>
      <c r="AM1985" s="16">
        <f t="shared" si="123"/>
        <v>3.4986301369863013</v>
      </c>
      <c r="AN1985" s="19">
        <v>8.1199999999999994E-2</v>
      </c>
      <c r="AO1985" t="s">
        <v>721</v>
      </c>
      <c r="AP1985" t="s">
        <v>722</v>
      </c>
      <c r="AQ1985" s="20">
        <v>46234</v>
      </c>
    </row>
    <row r="1986" spans="1:43" x14ac:dyDescent="0.3">
      <c r="A1986" t="s">
        <v>4369</v>
      </c>
      <c r="B1986" t="s">
        <v>4370</v>
      </c>
      <c r="C1986">
        <v>1</v>
      </c>
      <c r="D1986" t="s">
        <v>255</v>
      </c>
      <c r="E1986" t="s">
        <v>716</v>
      </c>
      <c r="F1986" t="s">
        <v>717</v>
      </c>
      <c r="G1986" t="s">
        <v>213</v>
      </c>
      <c r="H1986" t="s">
        <v>214</v>
      </c>
      <c r="I1986" t="s">
        <v>724</v>
      </c>
      <c r="J1986" t="s">
        <v>725</v>
      </c>
      <c r="K1986" t="s">
        <v>726</v>
      </c>
      <c r="L1986" t="s">
        <v>719</v>
      </c>
      <c r="M1986" t="s">
        <v>720</v>
      </c>
      <c r="N1986">
        <v>1</v>
      </c>
      <c r="O1986">
        <v>1</v>
      </c>
      <c r="P1986">
        <v>1</v>
      </c>
      <c r="Q1986">
        <v>1</v>
      </c>
      <c r="R1986">
        <v>1</v>
      </c>
      <c r="S1986">
        <v>1</v>
      </c>
      <c r="T1986">
        <v>0</v>
      </c>
      <c r="U1986">
        <v>0</v>
      </c>
      <c r="V1986">
        <v>0</v>
      </c>
      <c r="W1986" s="1">
        <v>7400000</v>
      </c>
      <c r="X1986" s="1">
        <v>0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  <c r="AD1986" s="1">
        <v>0</v>
      </c>
      <c r="AE1986" s="1">
        <v>7400000</v>
      </c>
      <c r="AF1986" s="17">
        <v>46146</v>
      </c>
      <c r="AG1986" s="17">
        <v>46511</v>
      </c>
      <c r="AH1986" s="1">
        <v>7400000</v>
      </c>
      <c r="AI1986" s="16">
        <f t="shared" si="120"/>
        <v>0.75890410958904109</v>
      </c>
      <c r="AJ1986" s="16">
        <f t="shared" si="122"/>
        <v>1</v>
      </c>
      <c r="AK1986" s="19">
        <v>4.4853365501981234E-2</v>
      </c>
      <c r="AL1986" s="16">
        <f t="shared" si="121"/>
        <v>0.75890410958904109</v>
      </c>
      <c r="AM1986" s="16">
        <f t="shared" si="123"/>
        <v>1</v>
      </c>
      <c r="AN1986" s="19">
        <v>4.4853365501981234E-2</v>
      </c>
      <c r="AO1986" t="s">
        <v>721</v>
      </c>
      <c r="AP1986" t="s">
        <v>722</v>
      </c>
      <c r="AQ1986" s="20">
        <v>46234</v>
      </c>
    </row>
    <row r="1987" spans="1:43" x14ac:dyDescent="0.3">
      <c r="A1987" t="s">
        <v>4371</v>
      </c>
      <c r="B1987" t="s">
        <v>4372</v>
      </c>
      <c r="C1987">
        <v>1</v>
      </c>
      <c r="D1987" t="s">
        <v>255</v>
      </c>
      <c r="E1987" t="s">
        <v>716</v>
      </c>
      <c r="F1987" t="s">
        <v>717</v>
      </c>
      <c r="G1987" t="s">
        <v>213</v>
      </c>
      <c r="H1987" t="s">
        <v>214</v>
      </c>
      <c r="I1987" t="s">
        <v>724</v>
      </c>
      <c r="J1987" t="s">
        <v>725</v>
      </c>
      <c r="K1987" t="s">
        <v>726</v>
      </c>
      <c r="L1987" t="s">
        <v>719</v>
      </c>
      <c r="M1987" t="s">
        <v>720</v>
      </c>
      <c r="N1987">
        <v>1</v>
      </c>
      <c r="O1987">
        <v>1</v>
      </c>
      <c r="P1987">
        <v>1</v>
      </c>
      <c r="Q1987">
        <v>1</v>
      </c>
      <c r="R1987">
        <v>1</v>
      </c>
      <c r="S1987">
        <v>1</v>
      </c>
      <c r="T1987">
        <v>0</v>
      </c>
      <c r="U1987">
        <v>0</v>
      </c>
      <c r="V1987">
        <v>0</v>
      </c>
      <c r="W1987" s="1">
        <v>45000</v>
      </c>
      <c r="X1987" s="1">
        <v>0</v>
      </c>
      <c r="Y1987" s="1">
        <v>0</v>
      </c>
      <c r="Z1987" s="1">
        <v>0</v>
      </c>
      <c r="AA1987" s="1">
        <v>0</v>
      </c>
      <c r="AB1987" s="1">
        <v>0</v>
      </c>
      <c r="AC1987" s="1">
        <v>0</v>
      </c>
      <c r="AD1987" s="1">
        <v>0</v>
      </c>
      <c r="AE1987" s="1">
        <v>45000</v>
      </c>
      <c r="AF1987" s="17">
        <v>46080</v>
      </c>
      <c r="AG1987" s="17">
        <v>47176</v>
      </c>
      <c r="AH1987" s="1">
        <v>45000</v>
      </c>
      <c r="AI1987" s="16">
        <f t="shared" ref="AI1987:AI2050" si="124">(AG1987-AQ1987)/365</f>
        <v>2.580821917808219</v>
      </c>
      <c r="AJ1987" s="16">
        <f t="shared" si="122"/>
        <v>3.0027397260273974</v>
      </c>
      <c r="AK1987" s="19">
        <v>8.1117999999999996E-2</v>
      </c>
      <c r="AL1987" s="16">
        <f t="shared" ref="AL1987:AL2050" si="125">(AG1987-AQ1987)/365</f>
        <v>2.580821917808219</v>
      </c>
      <c r="AM1987" s="16">
        <f t="shared" si="123"/>
        <v>3.0027397260273974</v>
      </c>
      <c r="AN1987" s="19">
        <v>8.1117999999999996E-2</v>
      </c>
      <c r="AO1987" t="s">
        <v>721</v>
      </c>
      <c r="AP1987" t="s">
        <v>722</v>
      </c>
      <c r="AQ1987" s="20">
        <v>46234</v>
      </c>
    </row>
    <row r="1988" spans="1:43" x14ac:dyDescent="0.3">
      <c r="A1988" t="s">
        <v>4373</v>
      </c>
      <c r="B1988" t="s">
        <v>4374</v>
      </c>
      <c r="C1988">
        <v>1</v>
      </c>
      <c r="D1988" t="s">
        <v>255</v>
      </c>
      <c r="E1988" t="s">
        <v>716</v>
      </c>
      <c r="F1988" t="s">
        <v>717</v>
      </c>
      <c r="G1988" t="s">
        <v>213</v>
      </c>
      <c r="H1988" t="s">
        <v>214</v>
      </c>
      <c r="I1988" t="s">
        <v>724</v>
      </c>
      <c r="J1988" t="s">
        <v>725</v>
      </c>
      <c r="K1988" t="s">
        <v>726</v>
      </c>
      <c r="L1988" t="s">
        <v>719</v>
      </c>
      <c r="M1988" t="s">
        <v>720</v>
      </c>
      <c r="N1988">
        <v>1</v>
      </c>
      <c r="O1988">
        <v>1</v>
      </c>
      <c r="P1988">
        <v>1</v>
      </c>
      <c r="Q1988">
        <v>1</v>
      </c>
      <c r="R1988">
        <v>1</v>
      </c>
      <c r="S1988">
        <v>1</v>
      </c>
      <c r="T1988">
        <v>0</v>
      </c>
      <c r="U1988">
        <v>0</v>
      </c>
      <c r="V1988">
        <v>0</v>
      </c>
      <c r="W1988" s="1">
        <v>10000</v>
      </c>
      <c r="X1988" s="1">
        <v>0</v>
      </c>
      <c r="Y1988" s="1">
        <v>0</v>
      </c>
      <c r="Z1988" s="1">
        <v>0</v>
      </c>
      <c r="AA1988" s="1">
        <v>0</v>
      </c>
      <c r="AB1988" s="1">
        <v>0</v>
      </c>
      <c r="AC1988" s="1">
        <v>0</v>
      </c>
      <c r="AD1988" s="1">
        <v>0</v>
      </c>
      <c r="AE1988" s="1">
        <v>10000</v>
      </c>
      <c r="AF1988" s="17">
        <v>46080</v>
      </c>
      <c r="AG1988" s="17">
        <v>47176</v>
      </c>
      <c r="AH1988" s="1">
        <v>10000</v>
      </c>
      <c r="AI1988" s="16">
        <f t="shared" si="124"/>
        <v>2.580821917808219</v>
      </c>
      <c r="AJ1988" s="16">
        <f t="shared" ref="AJ1988:AJ2051" si="126">(AG1988-AF1988)/365</f>
        <v>3.0027397260273974</v>
      </c>
      <c r="AK1988" s="19">
        <v>8.1117999999999996E-2</v>
      </c>
      <c r="AL1988" s="16">
        <f t="shared" si="125"/>
        <v>2.580821917808219</v>
      </c>
      <c r="AM1988" s="16">
        <f t="shared" ref="AM1988:AM2051" si="127">(AG1988-AF1988)/365</f>
        <v>3.0027397260273974</v>
      </c>
      <c r="AN1988" s="19">
        <v>8.1117999999999996E-2</v>
      </c>
      <c r="AO1988" t="s">
        <v>721</v>
      </c>
      <c r="AP1988" t="s">
        <v>722</v>
      </c>
      <c r="AQ1988" s="20">
        <v>46234</v>
      </c>
    </row>
    <row r="1989" spans="1:43" x14ac:dyDescent="0.3">
      <c r="A1989" t="s">
        <v>4375</v>
      </c>
      <c r="B1989" t="s">
        <v>4376</v>
      </c>
      <c r="C1989">
        <v>1</v>
      </c>
      <c r="D1989" t="s">
        <v>255</v>
      </c>
      <c r="E1989" t="s">
        <v>716</v>
      </c>
      <c r="F1989" t="s">
        <v>717</v>
      </c>
      <c r="G1989" t="s">
        <v>213</v>
      </c>
      <c r="H1989" t="s">
        <v>214</v>
      </c>
      <c r="I1989" t="s">
        <v>724</v>
      </c>
      <c r="J1989" t="s">
        <v>725</v>
      </c>
      <c r="K1989" t="s">
        <v>726</v>
      </c>
      <c r="L1989" t="s">
        <v>719</v>
      </c>
      <c r="M1989" t="s">
        <v>720</v>
      </c>
      <c r="N1989">
        <v>1</v>
      </c>
      <c r="O1989">
        <v>1</v>
      </c>
      <c r="P1989">
        <v>1</v>
      </c>
      <c r="Q1989">
        <v>1</v>
      </c>
      <c r="R1989">
        <v>1</v>
      </c>
      <c r="S1989">
        <v>1</v>
      </c>
      <c r="T1989">
        <v>0</v>
      </c>
      <c r="U1989">
        <v>0</v>
      </c>
      <c r="V1989">
        <v>0</v>
      </c>
      <c r="W1989" s="1">
        <v>100000</v>
      </c>
      <c r="X1989" s="1">
        <v>0</v>
      </c>
      <c r="Y1989" s="1">
        <v>0</v>
      </c>
      <c r="Z1989" s="1">
        <v>0</v>
      </c>
      <c r="AA1989" s="1">
        <v>0</v>
      </c>
      <c r="AB1989" s="1">
        <v>0</v>
      </c>
      <c r="AC1989" s="1">
        <v>0</v>
      </c>
      <c r="AD1989" s="1">
        <v>0</v>
      </c>
      <c r="AE1989" s="1">
        <v>100000</v>
      </c>
      <c r="AF1989" s="17">
        <v>46113</v>
      </c>
      <c r="AG1989" s="17">
        <v>47209</v>
      </c>
      <c r="AH1989" s="1">
        <v>100000</v>
      </c>
      <c r="AI1989" s="16">
        <f t="shared" si="124"/>
        <v>2.6712328767123288</v>
      </c>
      <c r="AJ1989" s="16">
        <f t="shared" si="126"/>
        <v>3.0027397260273974</v>
      </c>
      <c r="AK1989" s="19">
        <v>8.1122E-2</v>
      </c>
      <c r="AL1989" s="16">
        <f t="shared" si="125"/>
        <v>2.6712328767123288</v>
      </c>
      <c r="AM1989" s="16">
        <f t="shared" si="127"/>
        <v>3.0027397260273974</v>
      </c>
      <c r="AN1989" s="19">
        <v>8.1122E-2</v>
      </c>
      <c r="AO1989" t="s">
        <v>721</v>
      </c>
      <c r="AP1989" t="s">
        <v>722</v>
      </c>
      <c r="AQ1989" s="20">
        <v>46234</v>
      </c>
    </row>
    <row r="1990" spans="1:43" x14ac:dyDescent="0.3">
      <c r="A1990" t="s">
        <v>4377</v>
      </c>
      <c r="B1990" t="s">
        <v>4378</v>
      </c>
      <c r="C1990">
        <v>1</v>
      </c>
      <c r="D1990" t="s">
        <v>255</v>
      </c>
      <c r="E1990" t="s">
        <v>716</v>
      </c>
      <c r="F1990" t="s">
        <v>717</v>
      </c>
      <c r="G1990" t="s">
        <v>213</v>
      </c>
      <c r="H1990" t="s">
        <v>214</v>
      </c>
      <c r="I1990" t="s">
        <v>724</v>
      </c>
      <c r="J1990" t="s">
        <v>725</v>
      </c>
      <c r="K1990" t="s">
        <v>726</v>
      </c>
      <c r="L1990" t="s">
        <v>719</v>
      </c>
      <c r="M1990" t="s">
        <v>720</v>
      </c>
      <c r="N1990">
        <v>1</v>
      </c>
      <c r="O1990">
        <v>1</v>
      </c>
      <c r="P1990">
        <v>1</v>
      </c>
      <c r="Q1990">
        <v>1</v>
      </c>
      <c r="R1990">
        <v>1</v>
      </c>
      <c r="S1990">
        <v>1</v>
      </c>
      <c r="T1990">
        <v>0</v>
      </c>
      <c r="U1990">
        <v>0</v>
      </c>
      <c r="V1990">
        <v>0</v>
      </c>
      <c r="W1990" s="1">
        <v>20000</v>
      </c>
      <c r="X1990" s="1">
        <v>0</v>
      </c>
      <c r="Y1990" s="1">
        <v>0</v>
      </c>
      <c r="Z1990" s="1">
        <v>0</v>
      </c>
      <c r="AA1990" s="1">
        <v>0</v>
      </c>
      <c r="AB1990" s="1">
        <v>0</v>
      </c>
      <c r="AC1990" s="1">
        <v>0</v>
      </c>
      <c r="AD1990" s="1">
        <v>0</v>
      </c>
      <c r="AE1990" s="1">
        <v>20000</v>
      </c>
      <c r="AF1990" s="17">
        <v>46080</v>
      </c>
      <c r="AG1990" s="17">
        <v>47176</v>
      </c>
      <c r="AH1990" s="1">
        <v>20000</v>
      </c>
      <c r="AI1990" s="16">
        <f t="shared" si="124"/>
        <v>2.580821917808219</v>
      </c>
      <c r="AJ1990" s="16">
        <f t="shared" si="126"/>
        <v>3.0027397260273974</v>
      </c>
      <c r="AK1990" s="19">
        <v>8.1118999999999997E-2</v>
      </c>
      <c r="AL1990" s="16">
        <f t="shared" si="125"/>
        <v>2.580821917808219</v>
      </c>
      <c r="AM1990" s="16">
        <f t="shared" si="127"/>
        <v>3.0027397260273974</v>
      </c>
      <c r="AN1990" s="19">
        <v>8.1118999999999997E-2</v>
      </c>
      <c r="AO1990" t="s">
        <v>721</v>
      </c>
      <c r="AP1990" t="s">
        <v>722</v>
      </c>
      <c r="AQ1990" s="20">
        <v>46234</v>
      </c>
    </row>
    <row r="1991" spans="1:43" x14ac:dyDescent="0.3">
      <c r="A1991" t="s">
        <v>4379</v>
      </c>
      <c r="B1991" t="s">
        <v>4380</v>
      </c>
      <c r="C1991">
        <v>1</v>
      </c>
      <c r="D1991" t="s">
        <v>255</v>
      </c>
      <c r="E1991" t="s">
        <v>716</v>
      </c>
      <c r="F1991" t="s">
        <v>717</v>
      </c>
      <c r="G1991" t="s">
        <v>213</v>
      </c>
      <c r="H1991" t="s">
        <v>214</v>
      </c>
      <c r="I1991" t="s">
        <v>724</v>
      </c>
      <c r="J1991" t="s">
        <v>725</v>
      </c>
      <c r="K1991" t="s">
        <v>726</v>
      </c>
      <c r="L1991" t="s">
        <v>719</v>
      </c>
      <c r="M1991" t="s">
        <v>720</v>
      </c>
      <c r="N1991">
        <v>1</v>
      </c>
      <c r="O1991">
        <v>1</v>
      </c>
      <c r="P1991">
        <v>1</v>
      </c>
      <c r="Q1991">
        <v>1</v>
      </c>
      <c r="R1991">
        <v>1</v>
      </c>
      <c r="S1991">
        <v>1</v>
      </c>
      <c r="T1991">
        <v>0</v>
      </c>
      <c r="U1991">
        <v>0</v>
      </c>
      <c r="V1991">
        <v>0</v>
      </c>
      <c r="W1991" s="1">
        <v>50000</v>
      </c>
      <c r="X1991" s="1">
        <v>0</v>
      </c>
      <c r="Y1991" s="1">
        <v>0</v>
      </c>
      <c r="Z1991" s="1">
        <v>0</v>
      </c>
      <c r="AA1991" s="1">
        <v>0</v>
      </c>
      <c r="AB1991" s="1">
        <v>0</v>
      </c>
      <c r="AC1991" s="1">
        <v>0</v>
      </c>
      <c r="AD1991" s="1">
        <v>0</v>
      </c>
      <c r="AE1991" s="1">
        <v>50000</v>
      </c>
      <c r="AF1991" s="17">
        <v>46080</v>
      </c>
      <c r="AG1991" s="17">
        <v>47176</v>
      </c>
      <c r="AH1991" s="1">
        <v>50000</v>
      </c>
      <c r="AI1991" s="16">
        <f t="shared" si="124"/>
        <v>2.580821917808219</v>
      </c>
      <c r="AJ1991" s="16">
        <f t="shared" si="126"/>
        <v>3.0027397260273974</v>
      </c>
      <c r="AK1991" s="19">
        <v>8.1118570569875259E-2</v>
      </c>
      <c r="AL1991" s="16">
        <f t="shared" si="125"/>
        <v>2.580821917808219</v>
      </c>
      <c r="AM1991" s="16">
        <f t="shared" si="127"/>
        <v>3.0027397260273974</v>
      </c>
      <c r="AN1991" s="19">
        <v>8.1118570569875259E-2</v>
      </c>
      <c r="AO1991" t="s">
        <v>721</v>
      </c>
      <c r="AP1991" t="s">
        <v>722</v>
      </c>
      <c r="AQ1991" s="20">
        <v>46234</v>
      </c>
    </row>
    <row r="1992" spans="1:43" x14ac:dyDescent="0.3">
      <c r="A1992" t="s">
        <v>4381</v>
      </c>
      <c r="B1992" t="s">
        <v>4382</v>
      </c>
      <c r="C1992">
        <v>1</v>
      </c>
      <c r="D1992" t="s">
        <v>255</v>
      </c>
      <c r="E1992" t="s">
        <v>716</v>
      </c>
      <c r="F1992" t="s">
        <v>717</v>
      </c>
      <c r="G1992" t="s">
        <v>213</v>
      </c>
      <c r="H1992" t="s">
        <v>214</v>
      </c>
      <c r="I1992" t="s">
        <v>724</v>
      </c>
      <c r="J1992" t="s">
        <v>725</v>
      </c>
      <c r="K1992" t="s">
        <v>726</v>
      </c>
      <c r="L1992" t="s">
        <v>719</v>
      </c>
      <c r="M1992" t="s">
        <v>720</v>
      </c>
      <c r="N1992">
        <v>1</v>
      </c>
      <c r="O1992">
        <v>1</v>
      </c>
      <c r="P1992">
        <v>1</v>
      </c>
      <c r="Q1992">
        <v>1</v>
      </c>
      <c r="R1992">
        <v>1</v>
      </c>
      <c r="S1992">
        <v>1</v>
      </c>
      <c r="T1992">
        <v>0</v>
      </c>
      <c r="U1992">
        <v>0</v>
      </c>
      <c r="V1992">
        <v>0</v>
      </c>
      <c r="W1992" s="1">
        <v>271322</v>
      </c>
      <c r="X1992" s="1">
        <v>0</v>
      </c>
      <c r="Y1992" s="1">
        <v>0</v>
      </c>
      <c r="Z1992" s="1">
        <v>0</v>
      </c>
      <c r="AA1992" s="1">
        <v>0</v>
      </c>
      <c r="AB1992" s="1">
        <v>0</v>
      </c>
      <c r="AC1992" s="1">
        <v>0</v>
      </c>
      <c r="AD1992" s="1">
        <v>0</v>
      </c>
      <c r="AE1992" s="1">
        <v>271322</v>
      </c>
      <c r="AF1992" s="17">
        <v>46080</v>
      </c>
      <c r="AG1992" s="17">
        <v>47176</v>
      </c>
      <c r="AH1992" s="1">
        <v>271322</v>
      </c>
      <c r="AI1992" s="16">
        <f t="shared" si="124"/>
        <v>2.580821917808219</v>
      </c>
      <c r="AJ1992" s="16">
        <f t="shared" si="126"/>
        <v>3.0027397260273974</v>
      </c>
      <c r="AK1992" s="19">
        <v>8.1118999999999997E-2</v>
      </c>
      <c r="AL1992" s="16">
        <f t="shared" si="125"/>
        <v>2.580821917808219</v>
      </c>
      <c r="AM1992" s="16">
        <f t="shared" si="127"/>
        <v>3.0027397260273974</v>
      </c>
      <c r="AN1992" s="19">
        <v>8.1118999999999997E-2</v>
      </c>
      <c r="AO1992" t="s">
        <v>721</v>
      </c>
      <c r="AP1992" t="s">
        <v>722</v>
      </c>
      <c r="AQ1992" s="20">
        <v>46234</v>
      </c>
    </row>
    <row r="1993" spans="1:43" x14ac:dyDescent="0.3">
      <c r="A1993" t="s">
        <v>4383</v>
      </c>
      <c r="B1993" t="s">
        <v>4384</v>
      </c>
      <c r="C1993">
        <v>1</v>
      </c>
      <c r="D1993" t="s">
        <v>255</v>
      </c>
      <c r="E1993" t="s">
        <v>716</v>
      </c>
      <c r="F1993" t="s">
        <v>717</v>
      </c>
      <c r="G1993" t="s">
        <v>213</v>
      </c>
      <c r="H1993" t="s">
        <v>214</v>
      </c>
      <c r="I1993" t="s">
        <v>724</v>
      </c>
      <c r="J1993" t="s">
        <v>725</v>
      </c>
      <c r="K1993" t="s">
        <v>726</v>
      </c>
      <c r="L1993" t="s">
        <v>719</v>
      </c>
      <c r="M1993" t="s">
        <v>720</v>
      </c>
      <c r="N1993">
        <v>1</v>
      </c>
      <c r="O1993">
        <v>1</v>
      </c>
      <c r="P1993">
        <v>1</v>
      </c>
      <c r="Q1993">
        <v>1</v>
      </c>
      <c r="R1993">
        <v>1</v>
      </c>
      <c r="S1993">
        <v>1</v>
      </c>
      <c r="T1993">
        <v>0</v>
      </c>
      <c r="U1993">
        <v>0</v>
      </c>
      <c r="V1993">
        <v>0</v>
      </c>
      <c r="W1993" s="1">
        <v>18544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  <c r="AD1993" s="1">
        <v>0</v>
      </c>
      <c r="AE1993" s="1">
        <v>18544</v>
      </c>
      <c r="AF1993" s="17">
        <v>46080</v>
      </c>
      <c r="AG1993" s="17">
        <v>47176</v>
      </c>
      <c r="AH1993" s="1">
        <v>18544</v>
      </c>
      <c r="AI1993" s="16">
        <f t="shared" si="124"/>
        <v>2.580821917808219</v>
      </c>
      <c r="AJ1993" s="16">
        <f t="shared" si="126"/>
        <v>3.0027397260273974</v>
      </c>
      <c r="AK1993" s="19">
        <v>8.1118999999999997E-2</v>
      </c>
      <c r="AL1993" s="16">
        <f t="shared" si="125"/>
        <v>2.580821917808219</v>
      </c>
      <c r="AM1993" s="16">
        <f t="shared" si="127"/>
        <v>3.0027397260273974</v>
      </c>
      <c r="AN1993" s="19">
        <v>8.1118999999999997E-2</v>
      </c>
      <c r="AO1993" t="s">
        <v>721</v>
      </c>
      <c r="AP1993" t="s">
        <v>722</v>
      </c>
      <c r="AQ1993" s="20">
        <v>46234</v>
      </c>
    </row>
    <row r="1994" spans="1:43" x14ac:dyDescent="0.3">
      <c r="A1994" t="s">
        <v>4385</v>
      </c>
      <c r="B1994" t="s">
        <v>4386</v>
      </c>
      <c r="C1994">
        <v>1</v>
      </c>
      <c r="D1994" t="s">
        <v>255</v>
      </c>
      <c r="E1994" t="s">
        <v>716</v>
      </c>
      <c r="F1994" t="s">
        <v>717</v>
      </c>
      <c r="G1994" t="s">
        <v>213</v>
      </c>
      <c r="H1994" t="s">
        <v>214</v>
      </c>
      <c r="I1994" t="s">
        <v>724</v>
      </c>
      <c r="J1994" t="s">
        <v>725</v>
      </c>
      <c r="K1994" t="s">
        <v>726</v>
      </c>
      <c r="L1994" t="s">
        <v>719</v>
      </c>
      <c r="M1994" t="s">
        <v>720</v>
      </c>
      <c r="N1994">
        <v>1</v>
      </c>
      <c r="O1994">
        <v>1</v>
      </c>
      <c r="P1994">
        <v>1</v>
      </c>
      <c r="Q1994">
        <v>1</v>
      </c>
      <c r="R1994">
        <v>1</v>
      </c>
      <c r="S1994">
        <v>1</v>
      </c>
      <c r="T1994">
        <v>0</v>
      </c>
      <c r="U1994">
        <v>0</v>
      </c>
      <c r="V1994">
        <v>0</v>
      </c>
      <c r="W1994" s="1">
        <v>144000</v>
      </c>
      <c r="X1994" s="1">
        <v>0</v>
      </c>
      <c r="Y1994" s="1">
        <v>0</v>
      </c>
      <c r="Z1994" s="1">
        <v>0</v>
      </c>
      <c r="AA1994" s="1">
        <v>0</v>
      </c>
      <c r="AB1994" s="1">
        <v>0</v>
      </c>
      <c r="AC1994" s="1">
        <v>0</v>
      </c>
      <c r="AD1994" s="1">
        <v>0</v>
      </c>
      <c r="AE1994" s="1">
        <v>144000</v>
      </c>
      <c r="AF1994" s="17">
        <v>46080</v>
      </c>
      <c r="AG1994" s="17">
        <v>47176</v>
      </c>
      <c r="AH1994" s="1">
        <v>144000</v>
      </c>
      <c r="AI1994" s="16">
        <f t="shared" si="124"/>
        <v>2.580821917808219</v>
      </c>
      <c r="AJ1994" s="16">
        <f t="shared" si="126"/>
        <v>3.0027397260273974</v>
      </c>
      <c r="AK1994" s="19">
        <v>8.1118999999999997E-2</v>
      </c>
      <c r="AL1994" s="16">
        <f t="shared" si="125"/>
        <v>2.580821917808219</v>
      </c>
      <c r="AM1994" s="16">
        <f t="shared" si="127"/>
        <v>3.0027397260273974</v>
      </c>
      <c r="AN1994" s="19">
        <v>8.1118999999999997E-2</v>
      </c>
      <c r="AO1994" t="s">
        <v>721</v>
      </c>
      <c r="AP1994" t="s">
        <v>722</v>
      </c>
      <c r="AQ1994" s="20">
        <v>46234</v>
      </c>
    </row>
    <row r="1995" spans="1:43" x14ac:dyDescent="0.3">
      <c r="A1995" t="s">
        <v>4387</v>
      </c>
      <c r="B1995" t="s">
        <v>4388</v>
      </c>
      <c r="C1995">
        <v>1</v>
      </c>
      <c r="D1995" t="s">
        <v>255</v>
      </c>
      <c r="E1995" t="s">
        <v>716</v>
      </c>
      <c r="F1995" t="s">
        <v>717</v>
      </c>
      <c r="G1995" t="s">
        <v>213</v>
      </c>
      <c r="H1995" t="s">
        <v>214</v>
      </c>
      <c r="I1995" t="s">
        <v>724</v>
      </c>
      <c r="J1995" t="s">
        <v>725</v>
      </c>
      <c r="K1995" t="s">
        <v>726</v>
      </c>
      <c r="L1995" t="s">
        <v>719</v>
      </c>
      <c r="M1995" t="s">
        <v>720</v>
      </c>
      <c r="N1995">
        <v>1</v>
      </c>
      <c r="O1995">
        <v>1</v>
      </c>
      <c r="P1995">
        <v>1</v>
      </c>
      <c r="Q1995">
        <v>1</v>
      </c>
      <c r="R1995">
        <v>1</v>
      </c>
      <c r="S1995">
        <v>1</v>
      </c>
      <c r="T1995">
        <v>0</v>
      </c>
      <c r="U1995">
        <v>0</v>
      </c>
      <c r="V1995">
        <v>0</v>
      </c>
      <c r="W1995" s="1">
        <v>1000000</v>
      </c>
      <c r="X1995" s="1">
        <v>0</v>
      </c>
      <c r="Y1995" s="1">
        <v>0</v>
      </c>
      <c r="Z1995" s="1">
        <v>0</v>
      </c>
      <c r="AA1995" s="1">
        <v>0</v>
      </c>
      <c r="AB1995" s="1">
        <v>0</v>
      </c>
      <c r="AC1995" s="1">
        <v>0</v>
      </c>
      <c r="AD1995" s="1">
        <v>0</v>
      </c>
      <c r="AE1995" s="1">
        <v>1000000</v>
      </c>
      <c r="AF1995" s="17">
        <v>46113</v>
      </c>
      <c r="AG1995" s="17">
        <v>47209</v>
      </c>
      <c r="AH1995" s="1">
        <v>1000000</v>
      </c>
      <c r="AI1995" s="16">
        <f t="shared" si="124"/>
        <v>2.6712328767123288</v>
      </c>
      <c r="AJ1995" s="16">
        <f t="shared" si="126"/>
        <v>3.0027397260273974</v>
      </c>
      <c r="AK1995" s="19">
        <v>8.1120152262875056E-2</v>
      </c>
      <c r="AL1995" s="16">
        <f t="shared" si="125"/>
        <v>2.6712328767123288</v>
      </c>
      <c r="AM1995" s="16">
        <f t="shared" si="127"/>
        <v>3.0027397260273974</v>
      </c>
      <c r="AN1995" s="19">
        <v>8.1120152262875056E-2</v>
      </c>
      <c r="AO1995" t="s">
        <v>721</v>
      </c>
      <c r="AP1995" t="s">
        <v>722</v>
      </c>
      <c r="AQ1995" s="20">
        <v>46234</v>
      </c>
    </row>
    <row r="1996" spans="1:43" x14ac:dyDescent="0.3">
      <c r="A1996" t="s">
        <v>4389</v>
      </c>
      <c r="B1996" t="s">
        <v>4390</v>
      </c>
      <c r="C1996">
        <v>1</v>
      </c>
      <c r="D1996" t="s">
        <v>255</v>
      </c>
      <c r="E1996" t="s">
        <v>716</v>
      </c>
      <c r="F1996" t="s">
        <v>717</v>
      </c>
      <c r="G1996" t="s">
        <v>213</v>
      </c>
      <c r="H1996" t="s">
        <v>214</v>
      </c>
      <c r="I1996" t="s">
        <v>724</v>
      </c>
      <c r="J1996" t="s">
        <v>725</v>
      </c>
      <c r="K1996" t="s">
        <v>726</v>
      </c>
      <c r="L1996" t="s">
        <v>719</v>
      </c>
      <c r="M1996" t="s">
        <v>720</v>
      </c>
      <c r="N1996">
        <v>1</v>
      </c>
      <c r="O1996">
        <v>1</v>
      </c>
      <c r="P1996">
        <v>1</v>
      </c>
      <c r="Q1996">
        <v>1</v>
      </c>
      <c r="R1996">
        <v>1</v>
      </c>
      <c r="S1996">
        <v>1</v>
      </c>
      <c r="T1996">
        <v>0</v>
      </c>
      <c r="U1996">
        <v>0</v>
      </c>
      <c r="V1996">
        <v>0</v>
      </c>
      <c r="W1996" s="1">
        <v>15000</v>
      </c>
      <c r="X1996" s="1">
        <v>0</v>
      </c>
      <c r="Y1996" s="1">
        <v>0</v>
      </c>
      <c r="Z1996" s="1">
        <v>0</v>
      </c>
      <c r="AA1996" s="1">
        <v>0</v>
      </c>
      <c r="AB1996" s="1">
        <v>0</v>
      </c>
      <c r="AC1996" s="1">
        <v>0</v>
      </c>
      <c r="AD1996" s="1">
        <v>0</v>
      </c>
      <c r="AE1996" s="1">
        <v>15000</v>
      </c>
      <c r="AF1996" s="17">
        <v>46113</v>
      </c>
      <c r="AG1996" s="17">
        <v>47209</v>
      </c>
      <c r="AH1996" s="1">
        <v>15000</v>
      </c>
      <c r="AI1996" s="16">
        <f t="shared" si="124"/>
        <v>2.6712328767123288</v>
      </c>
      <c r="AJ1996" s="16">
        <f t="shared" si="126"/>
        <v>3.0027397260273974</v>
      </c>
      <c r="AK1996" s="19">
        <v>8.1119999999999998E-2</v>
      </c>
      <c r="AL1996" s="16">
        <f t="shared" si="125"/>
        <v>2.6712328767123288</v>
      </c>
      <c r="AM1996" s="16">
        <f t="shared" si="127"/>
        <v>3.0027397260273974</v>
      </c>
      <c r="AN1996" s="19">
        <v>8.1119999999999998E-2</v>
      </c>
      <c r="AO1996" t="s">
        <v>721</v>
      </c>
      <c r="AP1996" t="s">
        <v>722</v>
      </c>
      <c r="AQ1996" s="20">
        <v>46234</v>
      </c>
    </row>
    <row r="1997" spans="1:43" x14ac:dyDescent="0.3">
      <c r="A1997" t="s">
        <v>4391</v>
      </c>
      <c r="B1997" t="s">
        <v>4392</v>
      </c>
      <c r="C1997">
        <v>1</v>
      </c>
      <c r="D1997" t="s">
        <v>255</v>
      </c>
      <c r="E1997" t="s">
        <v>716</v>
      </c>
      <c r="F1997" t="s">
        <v>717</v>
      </c>
      <c r="G1997" t="s">
        <v>213</v>
      </c>
      <c r="H1997" t="s">
        <v>214</v>
      </c>
      <c r="I1997" t="s">
        <v>724</v>
      </c>
      <c r="J1997" t="s">
        <v>725</v>
      </c>
      <c r="K1997" t="s">
        <v>726</v>
      </c>
      <c r="L1997" t="s">
        <v>719</v>
      </c>
      <c r="M1997" t="s">
        <v>720</v>
      </c>
      <c r="N1997">
        <v>1</v>
      </c>
      <c r="O1997">
        <v>1</v>
      </c>
      <c r="P1997">
        <v>1</v>
      </c>
      <c r="Q1997">
        <v>1</v>
      </c>
      <c r="R1997">
        <v>1</v>
      </c>
      <c r="S1997">
        <v>1</v>
      </c>
      <c r="T1997">
        <v>0</v>
      </c>
      <c r="U1997">
        <v>0</v>
      </c>
      <c r="V1997">
        <v>0</v>
      </c>
      <c r="W1997" s="1">
        <v>36000</v>
      </c>
      <c r="X1997" s="1">
        <v>0</v>
      </c>
      <c r="Y1997" s="1">
        <v>0</v>
      </c>
      <c r="Z1997" s="1">
        <v>0</v>
      </c>
      <c r="AA1997" s="1">
        <v>0</v>
      </c>
      <c r="AB1997" s="1">
        <v>0</v>
      </c>
      <c r="AC1997" s="1">
        <v>0</v>
      </c>
      <c r="AD1997" s="1">
        <v>0</v>
      </c>
      <c r="AE1997" s="1">
        <v>36000</v>
      </c>
      <c r="AF1997" s="17">
        <v>46080</v>
      </c>
      <c r="AG1997" s="17">
        <v>47176</v>
      </c>
      <c r="AH1997" s="1">
        <v>36000</v>
      </c>
      <c r="AI1997" s="16">
        <f t="shared" si="124"/>
        <v>2.580821917808219</v>
      </c>
      <c r="AJ1997" s="16">
        <f t="shared" si="126"/>
        <v>3.0027397260273974</v>
      </c>
      <c r="AK1997" s="19">
        <v>8.1119999999999998E-2</v>
      </c>
      <c r="AL1997" s="16">
        <f t="shared" si="125"/>
        <v>2.580821917808219</v>
      </c>
      <c r="AM1997" s="16">
        <f t="shared" si="127"/>
        <v>3.0027397260273974</v>
      </c>
      <c r="AN1997" s="19">
        <v>8.1119999999999998E-2</v>
      </c>
      <c r="AO1997" t="s">
        <v>721</v>
      </c>
      <c r="AP1997" t="s">
        <v>722</v>
      </c>
      <c r="AQ1997" s="20">
        <v>46234</v>
      </c>
    </row>
    <row r="1998" spans="1:43" x14ac:dyDescent="0.3">
      <c r="A1998" t="s">
        <v>4393</v>
      </c>
      <c r="B1998" t="s">
        <v>4394</v>
      </c>
      <c r="C1998">
        <v>1</v>
      </c>
      <c r="D1998" t="s">
        <v>255</v>
      </c>
      <c r="E1998" t="s">
        <v>716</v>
      </c>
      <c r="F1998" t="s">
        <v>717</v>
      </c>
      <c r="G1998" t="s">
        <v>213</v>
      </c>
      <c r="H1998" t="s">
        <v>214</v>
      </c>
      <c r="I1998" t="s">
        <v>724</v>
      </c>
      <c r="J1998" t="s">
        <v>725</v>
      </c>
      <c r="K1998" t="s">
        <v>726</v>
      </c>
      <c r="L1998" t="s">
        <v>719</v>
      </c>
      <c r="M1998" t="s">
        <v>720</v>
      </c>
      <c r="N1998">
        <v>1</v>
      </c>
      <c r="O1998">
        <v>1</v>
      </c>
      <c r="P1998">
        <v>1</v>
      </c>
      <c r="Q1998">
        <v>1</v>
      </c>
      <c r="R1998">
        <v>1</v>
      </c>
      <c r="S1998">
        <v>1</v>
      </c>
      <c r="T1998">
        <v>0</v>
      </c>
      <c r="U1998">
        <v>0</v>
      </c>
      <c r="V1998">
        <v>0</v>
      </c>
      <c r="W1998" s="1">
        <v>31000</v>
      </c>
      <c r="X1998" s="1">
        <v>0</v>
      </c>
      <c r="Y1998" s="1">
        <v>0</v>
      </c>
      <c r="Z1998" s="1">
        <v>0</v>
      </c>
      <c r="AA1998" s="1">
        <v>0</v>
      </c>
      <c r="AB1998" s="1">
        <v>0</v>
      </c>
      <c r="AC1998" s="1">
        <v>0</v>
      </c>
      <c r="AD1998" s="1">
        <v>0</v>
      </c>
      <c r="AE1998" s="1">
        <v>31000</v>
      </c>
      <c r="AF1998" s="17">
        <v>46080</v>
      </c>
      <c r="AG1998" s="17">
        <v>47176</v>
      </c>
      <c r="AH1998" s="1">
        <v>31000</v>
      </c>
      <c r="AI1998" s="16">
        <f t="shared" si="124"/>
        <v>2.580821917808219</v>
      </c>
      <c r="AJ1998" s="16">
        <f t="shared" si="126"/>
        <v>3.0027397260273974</v>
      </c>
      <c r="AK1998" s="19">
        <v>8.1119999999999998E-2</v>
      </c>
      <c r="AL1998" s="16">
        <f t="shared" si="125"/>
        <v>2.580821917808219</v>
      </c>
      <c r="AM1998" s="16">
        <f t="shared" si="127"/>
        <v>3.0027397260273974</v>
      </c>
      <c r="AN1998" s="19">
        <v>8.1119999999999998E-2</v>
      </c>
      <c r="AO1998" t="s">
        <v>721</v>
      </c>
      <c r="AP1998" t="s">
        <v>722</v>
      </c>
      <c r="AQ1998" s="20">
        <v>46234</v>
      </c>
    </row>
    <row r="1999" spans="1:43" x14ac:dyDescent="0.3">
      <c r="A1999" t="s">
        <v>4395</v>
      </c>
      <c r="B1999" t="s">
        <v>4396</v>
      </c>
      <c r="C1999">
        <v>1</v>
      </c>
      <c r="D1999" t="s">
        <v>255</v>
      </c>
      <c r="E1999" t="s">
        <v>716</v>
      </c>
      <c r="F1999" t="s">
        <v>717</v>
      </c>
      <c r="G1999" t="s">
        <v>213</v>
      </c>
      <c r="H1999" t="s">
        <v>214</v>
      </c>
      <c r="I1999" t="s">
        <v>724</v>
      </c>
      <c r="J1999" t="s">
        <v>725</v>
      </c>
      <c r="K1999" t="s">
        <v>726</v>
      </c>
      <c r="L1999" t="s">
        <v>719</v>
      </c>
      <c r="M1999" t="s">
        <v>720</v>
      </c>
      <c r="N1999">
        <v>1</v>
      </c>
      <c r="O1999">
        <v>1</v>
      </c>
      <c r="P1999">
        <v>1</v>
      </c>
      <c r="Q1999">
        <v>1</v>
      </c>
      <c r="R1999">
        <v>1</v>
      </c>
      <c r="S1999">
        <v>1</v>
      </c>
      <c r="T1999">
        <v>0</v>
      </c>
      <c r="U1999">
        <v>0</v>
      </c>
      <c r="V1999">
        <v>0</v>
      </c>
      <c r="W1999" s="1">
        <v>67000</v>
      </c>
      <c r="X1999" s="1">
        <v>0</v>
      </c>
      <c r="Y1999" s="1">
        <v>0</v>
      </c>
      <c r="Z1999" s="1">
        <v>0</v>
      </c>
      <c r="AA1999" s="1">
        <v>0</v>
      </c>
      <c r="AB1999" s="1">
        <v>0</v>
      </c>
      <c r="AC1999" s="1">
        <v>0</v>
      </c>
      <c r="AD1999" s="1">
        <v>0</v>
      </c>
      <c r="AE1999" s="1">
        <v>67000</v>
      </c>
      <c r="AF1999" s="17">
        <v>46080</v>
      </c>
      <c r="AG1999" s="17">
        <v>47176</v>
      </c>
      <c r="AH1999" s="1">
        <v>67000</v>
      </c>
      <c r="AI1999" s="16">
        <f t="shared" si="124"/>
        <v>2.580821917808219</v>
      </c>
      <c r="AJ1999" s="16">
        <f t="shared" si="126"/>
        <v>3.0027397260273974</v>
      </c>
      <c r="AK1999" s="19">
        <v>8.1119999999999998E-2</v>
      </c>
      <c r="AL1999" s="16">
        <f t="shared" si="125"/>
        <v>2.580821917808219</v>
      </c>
      <c r="AM1999" s="16">
        <f t="shared" si="127"/>
        <v>3.0027397260273974</v>
      </c>
      <c r="AN1999" s="19">
        <v>8.1119999999999998E-2</v>
      </c>
      <c r="AO1999" t="s">
        <v>721</v>
      </c>
      <c r="AP1999" t="s">
        <v>722</v>
      </c>
      <c r="AQ1999" s="20">
        <v>46234</v>
      </c>
    </row>
    <row r="2000" spans="1:43" x14ac:dyDescent="0.3">
      <c r="A2000" t="s">
        <v>4397</v>
      </c>
      <c r="B2000" t="s">
        <v>4398</v>
      </c>
      <c r="C2000">
        <v>1</v>
      </c>
      <c r="D2000" t="s">
        <v>255</v>
      </c>
      <c r="E2000" t="s">
        <v>716</v>
      </c>
      <c r="F2000" t="s">
        <v>717</v>
      </c>
      <c r="G2000" t="s">
        <v>213</v>
      </c>
      <c r="H2000" t="s">
        <v>214</v>
      </c>
      <c r="I2000" t="s">
        <v>724</v>
      </c>
      <c r="J2000" t="s">
        <v>725</v>
      </c>
      <c r="K2000" t="s">
        <v>726</v>
      </c>
      <c r="L2000" t="s">
        <v>719</v>
      </c>
      <c r="M2000" t="s">
        <v>720</v>
      </c>
      <c r="N2000">
        <v>1</v>
      </c>
      <c r="O2000">
        <v>1</v>
      </c>
      <c r="P2000">
        <v>1</v>
      </c>
      <c r="Q2000">
        <v>1</v>
      </c>
      <c r="R2000">
        <v>1</v>
      </c>
      <c r="S2000">
        <v>1</v>
      </c>
      <c r="T2000">
        <v>0</v>
      </c>
      <c r="U2000">
        <v>0</v>
      </c>
      <c r="V2000">
        <v>0</v>
      </c>
      <c r="W2000" s="1">
        <v>135000</v>
      </c>
      <c r="X2000" s="1">
        <v>0</v>
      </c>
      <c r="Y2000" s="1">
        <v>0</v>
      </c>
      <c r="Z2000" s="1">
        <v>0</v>
      </c>
      <c r="AA2000" s="1">
        <v>0</v>
      </c>
      <c r="AB2000" s="1">
        <v>0</v>
      </c>
      <c r="AC2000" s="1">
        <v>0</v>
      </c>
      <c r="AD2000" s="1">
        <v>0</v>
      </c>
      <c r="AE2000" s="1">
        <v>135000</v>
      </c>
      <c r="AF2000" s="17">
        <v>46113</v>
      </c>
      <c r="AG2000" s="17">
        <v>47209</v>
      </c>
      <c r="AH2000" s="1">
        <v>135000</v>
      </c>
      <c r="AI2000" s="16">
        <f t="shared" si="124"/>
        <v>2.6712328767123288</v>
      </c>
      <c r="AJ2000" s="16">
        <f t="shared" si="126"/>
        <v>3.0027397260273974</v>
      </c>
      <c r="AK2000" s="19">
        <v>8.1119999999999998E-2</v>
      </c>
      <c r="AL2000" s="16">
        <f t="shared" si="125"/>
        <v>2.6712328767123288</v>
      </c>
      <c r="AM2000" s="16">
        <f t="shared" si="127"/>
        <v>3.0027397260273974</v>
      </c>
      <c r="AN2000" s="19">
        <v>8.1119999999999998E-2</v>
      </c>
      <c r="AO2000" t="s">
        <v>721</v>
      </c>
      <c r="AP2000" t="s">
        <v>722</v>
      </c>
      <c r="AQ2000" s="20">
        <v>46234</v>
      </c>
    </row>
    <row r="2001" spans="1:43" x14ac:dyDescent="0.3">
      <c r="A2001" t="s">
        <v>4399</v>
      </c>
      <c r="B2001" t="s">
        <v>4400</v>
      </c>
      <c r="C2001">
        <v>1</v>
      </c>
      <c r="D2001" t="s">
        <v>255</v>
      </c>
      <c r="E2001" t="s">
        <v>716</v>
      </c>
      <c r="F2001" t="s">
        <v>717</v>
      </c>
      <c r="G2001" t="s">
        <v>213</v>
      </c>
      <c r="H2001" t="s">
        <v>214</v>
      </c>
      <c r="I2001" t="s">
        <v>724</v>
      </c>
      <c r="J2001" t="s">
        <v>725</v>
      </c>
      <c r="K2001" t="s">
        <v>726</v>
      </c>
      <c r="L2001" t="s">
        <v>719</v>
      </c>
      <c r="M2001" t="s">
        <v>720</v>
      </c>
      <c r="N2001">
        <v>1</v>
      </c>
      <c r="O2001">
        <v>1</v>
      </c>
      <c r="P2001">
        <v>1</v>
      </c>
      <c r="Q2001">
        <v>1</v>
      </c>
      <c r="R2001">
        <v>1</v>
      </c>
      <c r="S2001">
        <v>1</v>
      </c>
      <c r="T2001">
        <v>0</v>
      </c>
      <c r="U2001">
        <v>0</v>
      </c>
      <c r="V2001">
        <v>0</v>
      </c>
      <c r="W2001" s="1">
        <v>400000</v>
      </c>
      <c r="X2001" s="1">
        <v>0</v>
      </c>
      <c r="Y2001" s="1">
        <v>0</v>
      </c>
      <c r="Z2001" s="1">
        <v>0</v>
      </c>
      <c r="AA2001" s="1">
        <v>0</v>
      </c>
      <c r="AB2001" s="1">
        <v>0</v>
      </c>
      <c r="AC2001" s="1">
        <v>0</v>
      </c>
      <c r="AD2001" s="1">
        <v>0</v>
      </c>
      <c r="AE2001" s="1">
        <v>400000</v>
      </c>
      <c r="AF2001" s="17">
        <v>46080</v>
      </c>
      <c r="AG2001" s="17">
        <v>47176</v>
      </c>
      <c r="AH2001" s="1">
        <v>400000</v>
      </c>
      <c r="AI2001" s="16">
        <f t="shared" si="124"/>
        <v>2.580821917808219</v>
      </c>
      <c r="AJ2001" s="16">
        <f t="shared" si="126"/>
        <v>3.0027397260273974</v>
      </c>
      <c r="AK2001" s="19">
        <v>8.1119999999999998E-2</v>
      </c>
      <c r="AL2001" s="16">
        <f t="shared" si="125"/>
        <v>2.580821917808219</v>
      </c>
      <c r="AM2001" s="16">
        <f t="shared" si="127"/>
        <v>3.0027397260273974</v>
      </c>
      <c r="AN2001" s="19">
        <v>8.1119999999999998E-2</v>
      </c>
      <c r="AO2001" t="s">
        <v>721</v>
      </c>
      <c r="AP2001" t="s">
        <v>722</v>
      </c>
      <c r="AQ2001" s="20">
        <v>46234</v>
      </c>
    </row>
    <row r="2002" spans="1:43" x14ac:dyDescent="0.3">
      <c r="A2002" t="s">
        <v>4401</v>
      </c>
      <c r="B2002" t="s">
        <v>4402</v>
      </c>
      <c r="C2002">
        <v>1</v>
      </c>
      <c r="D2002" t="s">
        <v>255</v>
      </c>
      <c r="E2002" t="s">
        <v>716</v>
      </c>
      <c r="F2002" t="s">
        <v>717</v>
      </c>
      <c r="G2002" t="s">
        <v>213</v>
      </c>
      <c r="H2002" t="s">
        <v>214</v>
      </c>
      <c r="I2002" t="s">
        <v>724</v>
      </c>
      <c r="J2002" t="s">
        <v>725</v>
      </c>
      <c r="K2002" t="s">
        <v>726</v>
      </c>
      <c r="L2002" t="s">
        <v>719</v>
      </c>
      <c r="M2002" t="s">
        <v>720</v>
      </c>
      <c r="N2002">
        <v>1</v>
      </c>
      <c r="O2002">
        <v>1</v>
      </c>
      <c r="P2002">
        <v>1</v>
      </c>
      <c r="Q2002">
        <v>1</v>
      </c>
      <c r="R2002">
        <v>1</v>
      </c>
      <c r="S2002">
        <v>1</v>
      </c>
      <c r="T2002">
        <v>0</v>
      </c>
      <c r="U2002">
        <v>0</v>
      </c>
      <c r="V2002">
        <v>0</v>
      </c>
      <c r="W2002" s="1">
        <v>35000</v>
      </c>
      <c r="X2002" s="1">
        <v>0</v>
      </c>
      <c r="Y2002" s="1">
        <v>0</v>
      </c>
      <c r="Z2002" s="1">
        <v>0</v>
      </c>
      <c r="AA2002" s="1">
        <v>0</v>
      </c>
      <c r="AB2002" s="1">
        <v>0</v>
      </c>
      <c r="AC2002" s="1">
        <v>0</v>
      </c>
      <c r="AD2002" s="1">
        <v>0</v>
      </c>
      <c r="AE2002" s="1">
        <v>35000</v>
      </c>
      <c r="AF2002" s="17">
        <v>46080</v>
      </c>
      <c r="AG2002" s="17">
        <v>47176</v>
      </c>
      <c r="AH2002" s="1">
        <v>35000</v>
      </c>
      <c r="AI2002" s="16">
        <f t="shared" si="124"/>
        <v>2.580821917808219</v>
      </c>
      <c r="AJ2002" s="16">
        <f t="shared" si="126"/>
        <v>3.0027397260273974</v>
      </c>
      <c r="AK2002" s="19">
        <v>8.1119999999999998E-2</v>
      </c>
      <c r="AL2002" s="16">
        <f t="shared" si="125"/>
        <v>2.580821917808219</v>
      </c>
      <c r="AM2002" s="16">
        <f t="shared" si="127"/>
        <v>3.0027397260273974</v>
      </c>
      <c r="AN2002" s="19">
        <v>8.1119999999999998E-2</v>
      </c>
      <c r="AO2002" t="s">
        <v>721</v>
      </c>
      <c r="AP2002" t="s">
        <v>722</v>
      </c>
      <c r="AQ2002" s="20">
        <v>46234</v>
      </c>
    </row>
    <row r="2003" spans="1:43" x14ac:dyDescent="0.3">
      <c r="A2003" t="s">
        <v>4403</v>
      </c>
      <c r="B2003" t="s">
        <v>4404</v>
      </c>
      <c r="C2003">
        <v>1</v>
      </c>
      <c r="D2003" t="s">
        <v>255</v>
      </c>
      <c r="E2003" t="s">
        <v>716</v>
      </c>
      <c r="F2003" t="s">
        <v>717</v>
      </c>
      <c r="G2003" t="s">
        <v>213</v>
      </c>
      <c r="H2003" t="s">
        <v>214</v>
      </c>
      <c r="I2003" t="s">
        <v>724</v>
      </c>
      <c r="J2003" t="s">
        <v>725</v>
      </c>
      <c r="K2003" t="s">
        <v>726</v>
      </c>
      <c r="L2003" t="s">
        <v>719</v>
      </c>
      <c r="M2003" t="s">
        <v>720</v>
      </c>
      <c r="N2003">
        <v>1</v>
      </c>
      <c r="O2003">
        <v>1</v>
      </c>
      <c r="P2003">
        <v>1</v>
      </c>
      <c r="Q2003">
        <v>1</v>
      </c>
      <c r="R2003">
        <v>1</v>
      </c>
      <c r="S2003">
        <v>1</v>
      </c>
      <c r="T2003">
        <v>0</v>
      </c>
      <c r="U2003">
        <v>0</v>
      </c>
      <c r="V2003">
        <v>0</v>
      </c>
      <c r="W2003" s="1">
        <v>39000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0</v>
      </c>
      <c r="AE2003" s="1">
        <v>39000</v>
      </c>
      <c r="AF2003" s="17">
        <v>46080</v>
      </c>
      <c r="AG2003" s="17">
        <v>47176</v>
      </c>
      <c r="AH2003" s="1">
        <v>39000</v>
      </c>
      <c r="AI2003" s="16">
        <f t="shared" si="124"/>
        <v>2.580821917808219</v>
      </c>
      <c r="AJ2003" s="16">
        <f t="shared" si="126"/>
        <v>3.0027397260273974</v>
      </c>
      <c r="AK2003" s="19">
        <v>8.1119999999999998E-2</v>
      </c>
      <c r="AL2003" s="16">
        <f t="shared" si="125"/>
        <v>2.580821917808219</v>
      </c>
      <c r="AM2003" s="16">
        <f t="shared" si="127"/>
        <v>3.0027397260273974</v>
      </c>
      <c r="AN2003" s="19">
        <v>8.1119999999999998E-2</v>
      </c>
      <c r="AO2003" t="s">
        <v>721</v>
      </c>
      <c r="AP2003" t="s">
        <v>722</v>
      </c>
      <c r="AQ2003" s="20">
        <v>46234</v>
      </c>
    </row>
    <row r="2004" spans="1:43" x14ac:dyDescent="0.3">
      <c r="A2004" t="s">
        <v>4405</v>
      </c>
      <c r="B2004" t="s">
        <v>4406</v>
      </c>
      <c r="C2004">
        <v>1</v>
      </c>
      <c r="D2004" t="s">
        <v>255</v>
      </c>
      <c r="E2004" t="s">
        <v>716</v>
      </c>
      <c r="F2004" t="s">
        <v>717</v>
      </c>
      <c r="G2004" t="s">
        <v>203</v>
      </c>
      <c r="H2004" t="s">
        <v>218</v>
      </c>
      <c r="I2004" t="s">
        <v>210</v>
      </c>
      <c r="J2004" t="s">
        <v>718</v>
      </c>
      <c r="K2004" t="s">
        <v>755</v>
      </c>
      <c r="L2004" t="s">
        <v>719</v>
      </c>
      <c r="M2004" t="s">
        <v>720</v>
      </c>
      <c r="N2004">
        <v>1</v>
      </c>
      <c r="O2004">
        <v>1</v>
      </c>
      <c r="P2004">
        <v>1</v>
      </c>
      <c r="Q2004">
        <v>0</v>
      </c>
      <c r="R2004">
        <v>0</v>
      </c>
      <c r="S2004">
        <v>1</v>
      </c>
      <c r="T2004">
        <v>1</v>
      </c>
      <c r="U2004">
        <v>1</v>
      </c>
      <c r="V2004">
        <v>0</v>
      </c>
      <c r="W2004" s="1">
        <v>150000000</v>
      </c>
      <c r="X2004" s="1">
        <v>0</v>
      </c>
      <c r="Y2004" s="1">
        <v>0</v>
      </c>
      <c r="Z2004" s="1">
        <v>0</v>
      </c>
      <c r="AA2004" s="1">
        <v>0</v>
      </c>
      <c r="AB2004" s="1">
        <v>0</v>
      </c>
      <c r="AC2004" s="1">
        <v>0</v>
      </c>
      <c r="AD2004" s="1">
        <v>0</v>
      </c>
      <c r="AE2004" s="1">
        <v>150000000</v>
      </c>
      <c r="AF2004" s="17">
        <v>46083</v>
      </c>
      <c r="AG2004" s="17">
        <v>49736</v>
      </c>
      <c r="AH2004" s="1">
        <v>150000000</v>
      </c>
      <c r="AI2004" s="16">
        <f t="shared" si="124"/>
        <v>9.5945205479452049</v>
      </c>
      <c r="AJ2004" s="16">
        <f t="shared" si="126"/>
        <v>10.008219178082191</v>
      </c>
      <c r="AK2004" s="19">
        <v>8.8800000000000004E-2</v>
      </c>
      <c r="AL2004" s="16">
        <f t="shared" si="125"/>
        <v>9.5945205479452049</v>
      </c>
      <c r="AM2004" s="16">
        <f t="shared" si="127"/>
        <v>10.008219178082191</v>
      </c>
      <c r="AN2004" s="19">
        <v>8.8800000000000004E-2</v>
      </c>
      <c r="AO2004" t="s">
        <v>721</v>
      </c>
      <c r="AP2004" t="s">
        <v>722</v>
      </c>
      <c r="AQ2004" s="20">
        <v>46234</v>
      </c>
    </row>
    <row r="2005" spans="1:43" x14ac:dyDescent="0.3">
      <c r="A2005" t="s">
        <v>4407</v>
      </c>
      <c r="B2005" t="s">
        <v>4408</v>
      </c>
      <c r="C2005">
        <v>1</v>
      </c>
      <c r="D2005" t="s">
        <v>255</v>
      </c>
      <c r="E2005" t="s">
        <v>716</v>
      </c>
      <c r="F2005" t="s">
        <v>717</v>
      </c>
      <c r="G2005" t="s">
        <v>213</v>
      </c>
      <c r="H2005" t="s">
        <v>214</v>
      </c>
      <c r="I2005" t="s">
        <v>724</v>
      </c>
      <c r="J2005" t="s">
        <v>725</v>
      </c>
      <c r="K2005" t="s">
        <v>726</v>
      </c>
      <c r="L2005" t="s">
        <v>719</v>
      </c>
      <c r="M2005" t="s">
        <v>720</v>
      </c>
      <c r="N2005">
        <v>1</v>
      </c>
      <c r="O2005">
        <v>1</v>
      </c>
      <c r="P2005">
        <v>1</v>
      </c>
      <c r="Q2005">
        <v>1</v>
      </c>
      <c r="R2005">
        <v>1</v>
      </c>
      <c r="S2005">
        <v>1</v>
      </c>
      <c r="T2005">
        <v>0</v>
      </c>
      <c r="U2005">
        <v>0</v>
      </c>
      <c r="V2005">
        <v>0</v>
      </c>
      <c r="W2005" s="1">
        <v>15000</v>
      </c>
      <c r="X2005" s="1">
        <v>0</v>
      </c>
      <c r="Y2005" s="1">
        <v>0</v>
      </c>
      <c r="Z2005" s="1">
        <v>0</v>
      </c>
      <c r="AA2005" s="1">
        <v>0</v>
      </c>
      <c r="AB2005" s="1">
        <v>0</v>
      </c>
      <c r="AC2005" s="1">
        <v>0</v>
      </c>
      <c r="AD2005" s="1">
        <v>0</v>
      </c>
      <c r="AE2005" s="1">
        <v>15000</v>
      </c>
      <c r="AF2005" s="17">
        <v>46080</v>
      </c>
      <c r="AG2005" s="17">
        <v>47176</v>
      </c>
      <c r="AH2005" s="1">
        <v>15000</v>
      </c>
      <c r="AI2005" s="16">
        <f t="shared" si="124"/>
        <v>2.580821917808219</v>
      </c>
      <c r="AJ2005" s="16">
        <f t="shared" si="126"/>
        <v>3.0027397260273974</v>
      </c>
      <c r="AK2005" s="19">
        <v>8.1122E-2</v>
      </c>
      <c r="AL2005" s="16">
        <f t="shared" si="125"/>
        <v>2.580821917808219</v>
      </c>
      <c r="AM2005" s="16">
        <f t="shared" si="127"/>
        <v>3.0027397260273974</v>
      </c>
      <c r="AN2005" s="19">
        <v>8.1122E-2</v>
      </c>
      <c r="AO2005" t="s">
        <v>721</v>
      </c>
      <c r="AP2005" t="s">
        <v>722</v>
      </c>
      <c r="AQ2005" s="20">
        <v>46234</v>
      </c>
    </row>
    <row r="2006" spans="1:43" x14ac:dyDescent="0.3">
      <c r="A2006" t="s">
        <v>4409</v>
      </c>
      <c r="B2006" t="s">
        <v>4410</v>
      </c>
      <c r="C2006">
        <v>1</v>
      </c>
      <c r="D2006" t="s">
        <v>255</v>
      </c>
      <c r="E2006" t="s">
        <v>716</v>
      </c>
      <c r="F2006" t="s">
        <v>717</v>
      </c>
      <c r="G2006" t="s">
        <v>213</v>
      </c>
      <c r="H2006" t="s">
        <v>214</v>
      </c>
      <c r="I2006" t="s">
        <v>724</v>
      </c>
      <c r="J2006" t="s">
        <v>725</v>
      </c>
      <c r="K2006" t="s">
        <v>726</v>
      </c>
      <c r="L2006" t="s">
        <v>719</v>
      </c>
      <c r="M2006" t="s">
        <v>720</v>
      </c>
      <c r="N2006">
        <v>1</v>
      </c>
      <c r="O2006">
        <v>1</v>
      </c>
      <c r="P2006">
        <v>1</v>
      </c>
      <c r="Q2006">
        <v>1</v>
      </c>
      <c r="R2006">
        <v>1</v>
      </c>
      <c r="S2006">
        <v>1</v>
      </c>
      <c r="T2006">
        <v>0</v>
      </c>
      <c r="U2006">
        <v>0</v>
      </c>
      <c r="V2006">
        <v>0</v>
      </c>
      <c r="W2006" s="1">
        <v>63000</v>
      </c>
      <c r="X2006" s="1">
        <v>0</v>
      </c>
      <c r="Y2006" s="1">
        <v>0</v>
      </c>
      <c r="Z2006" s="1">
        <v>0</v>
      </c>
      <c r="AA2006" s="1">
        <v>0</v>
      </c>
      <c r="AB2006" s="1">
        <v>0</v>
      </c>
      <c r="AC2006" s="1">
        <v>0</v>
      </c>
      <c r="AD2006" s="1">
        <v>0</v>
      </c>
      <c r="AE2006" s="1">
        <v>63000</v>
      </c>
      <c r="AF2006" s="17">
        <v>46080</v>
      </c>
      <c r="AG2006" s="17">
        <v>47176</v>
      </c>
      <c r="AH2006" s="1">
        <v>63000</v>
      </c>
      <c r="AI2006" s="16">
        <f t="shared" si="124"/>
        <v>2.580821917808219</v>
      </c>
      <c r="AJ2006" s="16">
        <f t="shared" si="126"/>
        <v>3.0027397260273974</v>
      </c>
      <c r="AK2006" s="19">
        <v>8.1122E-2</v>
      </c>
      <c r="AL2006" s="16">
        <f t="shared" si="125"/>
        <v>2.580821917808219</v>
      </c>
      <c r="AM2006" s="16">
        <f t="shared" si="127"/>
        <v>3.0027397260273974</v>
      </c>
      <c r="AN2006" s="19">
        <v>8.1122E-2</v>
      </c>
      <c r="AO2006" t="s">
        <v>721</v>
      </c>
      <c r="AP2006" t="s">
        <v>722</v>
      </c>
      <c r="AQ2006" s="20">
        <v>46234</v>
      </c>
    </row>
    <row r="2007" spans="1:43" x14ac:dyDescent="0.3">
      <c r="A2007" t="s">
        <v>4411</v>
      </c>
      <c r="B2007" t="s">
        <v>4412</v>
      </c>
      <c r="C2007">
        <v>1</v>
      </c>
      <c r="D2007" t="s">
        <v>255</v>
      </c>
      <c r="E2007" t="s">
        <v>716</v>
      </c>
      <c r="F2007" t="s">
        <v>717</v>
      </c>
      <c r="G2007" t="s">
        <v>213</v>
      </c>
      <c r="H2007" t="s">
        <v>214</v>
      </c>
      <c r="I2007" t="s">
        <v>724</v>
      </c>
      <c r="J2007" t="s">
        <v>725</v>
      </c>
      <c r="K2007" t="s">
        <v>726</v>
      </c>
      <c r="L2007" t="s">
        <v>719</v>
      </c>
      <c r="M2007" t="s">
        <v>720</v>
      </c>
      <c r="N2007">
        <v>1</v>
      </c>
      <c r="O2007">
        <v>1</v>
      </c>
      <c r="P2007">
        <v>1</v>
      </c>
      <c r="Q2007">
        <v>1</v>
      </c>
      <c r="R2007">
        <v>1</v>
      </c>
      <c r="S2007">
        <v>1</v>
      </c>
      <c r="T2007">
        <v>0</v>
      </c>
      <c r="U2007">
        <v>0</v>
      </c>
      <c r="V2007">
        <v>0</v>
      </c>
      <c r="W2007" s="1">
        <v>50000</v>
      </c>
      <c r="X2007" s="1">
        <v>0</v>
      </c>
      <c r="Y2007" s="1">
        <v>0</v>
      </c>
      <c r="Z2007" s="1">
        <v>0</v>
      </c>
      <c r="AA2007" s="1">
        <v>0</v>
      </c>
      <c r="AB2007" s="1">
        <v>0</v>
      </c>
      <c r="AC2007" s="1">
        <v>0</v>
      </c>
      <c r="AD2007" s="1">
        <v>0</v>
      </c>
      <c r="AE2007" s="1">
        <v>50000</v>
      </c>
      <c r="AF2007" s="17">
        <v>46080</v>
      </c>
      <c r="AG2007" s="17">
        <v>47176</v>
      </c>
      <c r="AH2007" s="1">
        <v>50000</v>
      </c>
      <c r="AI2007" s="16">
        <f t="shared" si="124"/>
        <v>2.580821917808219</v>
      </c>
      <c r="AJ2007" s="16">
        <f t="shared" si="126"/>
        <v>3.0027397260273974</v>
      </c>
      <c r="AK2007" s="19">
        <v>8.1122E-2</v>
      </c>
      <c r="AL2007" s="16">
        <f t="shared" si="125"/>
        <v>2.580821917808219</v>
      </c>
      <c r="AM2007" s="16">
        <f t="shared" si="127"/>
        <v>3.0027397260273974</v>
      </c>
      <c r="AN2007" s="19">
        <v>8.1122E-2</v>
      </c>
      <c r="AO2007" t="s">
        <v>721</v>
      </c>
      <c r="AP2007" t="s">
        <v>722</v>
      </c>
      <c r="AQ2007" s="20">
        <v>46234</v>
      </c>
    </row>
    <row r="2008" spans="1:43" x14ac:dyDescent="0.3">
      <c r="A2008" t="s">
        <v>4413</v>
      </c>
      <c r="B2008" t="s">
        <v>4414</v>
      </c>
      <c r="C2008">
        <v>1</v>
      </c>
      <c r="D2008" t="s">
        <v>255</v>
      </c>
      <c r="E2008" t="s">
        <v>716</v>
      </c>
      <c r="F2008" t="s">
        <v>717</v>
      </c>
      <c r="G2008" t="s">
        <v>213</v>
      </c>
      <c r="H2008" t="s">
        <v>214</v>
      </c>
      <c r="I2008" t="s">
        <v>724</v>
      </c>
      <c r="J2008" t="s">
        <v>725</v>
      </c>
      <c r="K2008" t="s">
        <v>726</v>
      </c>
      <c r="L2008" t="s">
        <v>719</v>
      </c>
      <c r="M2008" t="s">
        <v>720</v>
      </c>
      <c r="N2008">
        <v>1</v>
      </c>
      <c r="O2008">
        <v>1</v>
      </c>
      <c r="P2008">
        <v>1</v>
      </c>
      <c r="Q2008">
        <v>1</v>
      </c>
      <c r="R2008">
        <v>1</v>
      </c>
      <c r="S2008">
        <v>1</v>
      </c>
      <c r="T2008">
        <v>0</v>
      </c>
      <c r="U2008">
        <v>0</v>
      </c>
      <c r="V2008">
        <v>0</v>
      </c>
      <c r="W2008" s="1">
        <v>40000</v>
      </c>
      <c r="X2008" s="1">
        <v>0</v>
      </c>
      <c r="Y2008" s="1">
        <v>0</v>
      </c>
      <c r="Z2008" s="1">
        <v>0</v>
      </c>
      <c r="AA2008" s="1">
        <v>0</v>
      </c>
      <c r="AB2008" s="1">
        <v>0</v>
      </c>
      <c r="AC2008" s="1">
        <v>0</v>
      </c>
      <c r="AD2008" s="1">
        <v>0</v>
      </c>
      <c r="AE2008" s="1">
        <v>40000</v>
      </c>
      <c r="AF2008" s="17">
        <v>46113</v>
      </c>
      <c r="AG2008" s="17">
        <v>47209</v>
      </c>
      <c r="AH2008" s="1">
        <v>40000</v>
      </c>
      <c r="AI2008" s="16">
        <f t="shared" si="124"/>
        <v>2.6712328767123288</v>
      </c>
      <c r="AJ2008" s="16">
        <f t="shared" si="126"/>
        <v>3.0027397260273974</v>
      </c>
      <c r="AK2008" s="19">
        <v>8.1118999999999997E-2</v>
      </c>
      <c r="AL2008" s="16">
        <f t="shared" si="125"/>
        <v>2.6712328767123288</v>
      </c>
      <c r="AM2008" s="16">
        <f t="shared" si="127"/>
        <v>3.0027397260273974</v>
      </c>
      <c r="AN2008" s="19">
        <v>8.1118999999999997E-2</v>
      </c>
      <c r="AO2008" t="s">
        <v>721</v>
      </c>
      <c r="AP2008" t="s">
        <v>722</v>
      </c>
      <c r="AQ2008" s="20">
        <v>46234</v>
      </c>
    </row>
    <row r="2009" spans="1:43" x14ac:dyDescent="0.3">
      <c r="A2009" t="s">
        <v>4415</v>
      </c>
      <c r="B2009" t="s">
        <v>4416</v>
      </c>
      <c r="C2009">
        <v>1</v>
      </c>
      <c r="D2009" t="s">
        <v>255</v>
      </c>
      <c r="E2009" t="s">
        <v>716</v>
      </c>
      <c r="F2009" t="s">
        <v>717</v>
      </c>
      <c r="G2009" t="s">
        <v>213</v>
      </c>
      <c r="H2009" t="s">
        <v>214</v>
      </c>
      <c r="I2009" t="s">
        <v>724</v>
      </c>
      <c r="J2009" t="s">
        <v>725</v>
      </c>
      <c r="K2009" t="s">
        <v>726</v>
      </c>
      <c r="L2009" t="s">
        <v>719</v>
      </c>
      <c r="M2009" t="s">
        <v>720</v>
      </c>
      <c r="N2009">
        <v>1</v>
      </c>
      <c r="O2009">
        <v>1</v>
      </c>
      <c r="P2009">
        <v>1</v>
      </c>
      <c r="Q2009">
        <v>1</v>
      </c>
      <c r="R2009">
        <v>1</v>
      </c>
      <c r="S2009">
        <v>1</v>
      </c>
      <c r="T2009">
        <v>0</v>
      </c>
      <c r="U2009">
        <v>0</v>
      </c>
      <c r="V2009">
        <v>0</v>
      </c>
      <c r="W2009" s="1">
        <v>750000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0</v>
      </c>
      <c r="AE2009" s="1">
        <v>750000</v>
      </c>
      <c r="AF2009" s="17">
        <v>46113</v>
      </c>
      <c r="AG2009" s="17">
        <v>47209</v>
      </c>
      <c r="AH2009" s="1">
        <v>750000</v>
      </c>
      <c r="AI2009" s="16">
        <f t="shared" si="124"/>
        <v>2.6712328767123288</v>
      </c>
      <c r="AJ2009" s="16">
        <f t="shared" si="126"/>
        <v>3.0027397260273974</v>
      </c>
      <c r="AK2009" s="19">
        <v>8.1117740101990757E-2</v>
      </c>
      <c r="AL2009" s="16">
        <f t="shared" si="125"/>
        <v>2.6712328767123288</v>
      </c>
      <c r="AM2009" s="16">
        <f t="shared" si="127"/>
        <v>3.0027397260273974</v>
      </c>
      <c r="AN2009" s="19">
        <v>8.1117740101990757E-2</v>
      </c>
      <c r="AO2009" t="s">
        <v>721</v>
      </c>
      <c r="AP2009" t="s">
        <v>722</v>
      </c>
      <c r="AQ2009" s="20">
        <v>46234</v>
      </c>
    </row>
    <row r="2010" spans="1:43" x14ac:dyDescent="0.3">
      <c r="A2010" t="s">
        <v>4417</v>
      </c>
      <c r="B2010" t="s">
        <v>4418</v>
      </c>
      <c r="C2010">
        <v>1</v>
      </c>
      <c r="D2010" t="s">
        <v>255</v>
      </c>
      <c r="E2010" t="s">
        <v>716</v>
      </c>
      <c r="F2010" t="s">
        <v>717</v>
      </c>
      <c r="G2010" t="s">
        <v>213</v>
      </c>
      <c r="H2010" t="s">
        <v>214</v>
      </c>
      <c r="I2010" t="s">
        <v>724</v>
      </c>
      <c r="J2010" t="s">
        <v>725</v>
      </c>
      <c r="K2010" t="s">
        <v>726</v>
      </c>
      <c r="L2010" t="s">
        <v>719</v>
      </c>
      <c r="M2010" t="s">
        <v>720</v>
      </c>
      <c r="N2010">
        <v>1</v>
      </c>
      <c r="O2010">
        <v>1</v>
      </c>
      <c r="P2010">
        <v>1</v>
      </c>
      <c r="Q2010">
        <v>1</v>
      </c>
      <c r="R2010">
        <v>1</v>
      </c>
      <c r="S2010">
        <v>1</v>
      </c>
      <c r="T2010">
        <v>0</v>
      </c>
      <c r="U2010">
        <v>0</v>
      </c>
      <c r="V2010">
        <v>0</v>
      </c>
      <c r="W2010" s="1">
        <v>3000000</v>
      </c>
      <c r="X2010" s="1">
        <v>0</v>
      </c>
      <c r="Y2010" s="1">
        <v>0</v>
      </c>
      <c r="Z2010" s="1">
        <v>0</v>
      </c>
      <c r="AA2010" s="1">
        <v>0</v>
      </c>
      <c r="AB2010" s="1">
        <v>0</v>
      </c>
      <c r="AC2010" s="1">
        <v>0</v>
      </c>
      <c r="AD2010" s="1">
        <v>0</v>
      </c>
      <c r="AE2010" s="1">
        <v>3000000</v>
      </c>
      <c r="AF2010" s="17">
        <v>46080</v>
      </c>
      <c r="AG2010" s="17">
        <v>47176</v>
      </c>
      <c r="AH2010" s="1">
        <v>3000000</v>
      </c>
      <c r="AI2010" s="16">
        <f t="shared" si="124"/>
        <v>2.580821917808219</v>
      </c>
      <c r="AJ2010" s="16">
        <f t="shared" si="126"/>
        <v>3.0027397260273974</v>
      </c>
      <c r="AK2010" s="19">
        <v>8.1199999999999994E-2</v>
      </c>
      <c r="AL2010" s="16">
        <f t="shared" si="125"/>
        <v>2.580821917808219</v>
      </c>
      <c r="AM2010" s="16">
        <f t="shared" si="127"/>
        <v>3.0027397260273974</v>
      </c>
      <c r="AN2010" s="19">
        <v>8.1199999999999994E-2</v>
      </c>
      <c r="AO2010" t="s">
        <v>721</v>
      </c>
      <c r="AP2010" t="s">
        <v>722</v>
      </c>
      <c r="AQ2010" s="20">
        <v>46234</v>
      </c>
    </row>
    <row r="2011" spans="1:43" x14ac:dyDescent="0.3">
      <c r="A2011" t="s">
        <v>4419</v>
      </c>
      <c r="B2011" t="s">
        <v>4420</v>
      </c>
      <c r="C2011">
        <v>1</v>
      </c>
      <c r="D2011" t="s">
        <v>255</v>
      </c>
      <c r="E2011" t="s">
        <v>716</v>
      </c>
      <c r="F2011" t="s">
        <v>717</v>
      </c>
      <c r="G2011" t="s">
        <v>213</v>
      </c>
      <c r="H2011" t="s">
        <v>214</v>
      </c>
      <c r="I2011" t="s">
        <v>724</v>
      </c>
      <c r="J2011" t="s">
        <v>725</v>
      </c>
      <c r="K2011" t="s">
        <v>726</v>
      </c>
      <c r="L2011" t="s">
        <v>719</v>
      </c>
      <c r="M2011" t="s">
        <v>720</v>
      </c>
      <c r="N2011">
        <v>1</v>
      </c>
      <c r="O2011">
        <v>1</v>
      </c>
      <c r="P2011">
        <v>1</v>
      </c>
      <c r="Q2011">
        <v>1</v>
      </c>
      <c r="R2011">
        <v>1</v>
      </c>
      <c r="S2011">
        <v>1</v>
      </c>
      <c r="T2011">
        <v>0</v>
      </c>
      <c r="U2011">
        <v>0</v>
      </c>
      <c r="V2011">
        <v>0</v>
      </c>
      <c r="W2011" s="1">
        <v>50000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  <c r="AC2011" s="1">
        <v>0</v>
      </c>
      <c r="AD2011" s="1">
        <v>0</v>
      </c>
      <c r="AE2011" s="1">
        <v>50000</v>
      </c>
      <c r="AF2011" s="17">
        <v>46113</v>
      </c>
      <c r="AG2011" s="17">
        <v>47176</v>
      </c>
      <c r="AH2011" s="1">
        <v>50000</v>
      </c>
      <c r="AI2011" s="16">
        <f t="shared" si="124"/>
        <v>2.580821917808219</v>
      </c>
      <c r="AJ2011" s="16">
        <f t="shared" si="126"/>
        <v>2.9123287671232876</v>
      </c>
      <c r="AK2011" s="19">
        <v>8.1199999999999994E-2</v>
      </c>
      <c r="AL2011" s="16">
        <f t="shared" si="125"/>
        <v>2.580821917808219</v>
      </c>
      <c r="AM2011" s="16">
        <f t="shared" si="127"/>
        <v>2.9123287671232876</v>
      </c>
      <c r="AN2011" s="19">
        <v>8.1199999999999994E-2</v>
      </c>
      <c r="AO2011" t="s">
        <v>721</v>
      </c>
      <c r="AP2011" t="s">
        <v>722</v>
      </c>
      <c r="AQ2011" s="20">
        <v>46234</v>
      </c>
    </row>
    <row r="2012" spans="1:43" x14ac:dyDescent="0.3">
      <c r="A2012" t="s">
        <v>4421</v>
      </c>
      <c r="B2012" t="s">
        <v>4422</v>
      </c>
      <c r="C2012">
        <v>1</v>
      </c>
      <c r="D2012" t="s">
        <v>255</v>
      </c>
      <c r="E2012" t="s">
        <v>716</v>
      </c>
      <c r="F2012" t="s">
        <v>717</v>
      </c>
      <c r="G2012" t="s">
        <v>213</v>
      </c>
      <c r="H2012" t="s">
        <v>214</v>
      </c>
      <c r="I2012" t="s">
        <v>724</v>
      </c>
      <c r="J2012" t="s">
        <v>725</v>
      </c>
      <c r="K2012" t="s">
        <v>726</v>
      </c>
      <c r="L2012" t="s">
        <v>719</v>
      </c>
      <c r="M2012" t="s">
        <v>720</v>
      </c>
      <c r="N2012">
        <v>1</v>
      </c>
      <c r="O2012">
        <v>1</v>
      </c>
      <c r="P2012">
        <v>1</v>
      </c>
      <c r="Q2012">
        <v>1</v>
      </c>
      <c r="R2012">
        <v>1</v>
      </c>
      <c r="S2012">
        <v>1</v>
      </c>
      <c r="T2012">
        <v>0</v>
      </c>
      <c r="U2012">
        <v>0</v>
      </c>
      <c r="V2012">
        <v>0</v>
      </c>
      <c r="W2012" s="1">
        <v>30000</v>
      </c>
      <c r="X2012" s="1">
        <v>0</v>
      </c>
      <c r="Y2012" s="1">
        <v>0</v>
      </c>
      <c r="Z2012" s="1">
        <v>0</v>
      </c>
      <c r="AA2012" s="1">
        <v>0</v>
      </c>
      <c r="AB2012" s="1">
        <v>0</v>
      </c>
      <c r="AC2012" s="1">
        <v>0</v>
      </c>
      <c r="AD2012" s="1">
        <v>0</v>
      </c>
      <c r="AE2012" s="1">
        <v>30000</v>
      </c>
      <c r="AF2012" s="17">
        <v>46113</v>
      </c>
      <c r="AG2012" s="17">
        <v>47209</v>
      </c>
      <c r="AH2012" s="1">
        <v>30000</v>
      </c>
      <c r="AI2012" s="16">
        <f t="shared" si="124"/>
        <v>2.6712328767123288</v>
      </c>
      <c r="AJ2012" s="16">
        <f t="shared" si="126"/>
        <v>3.0027397260273974</v>
      </c>
      <c r="AK2012" s="19">
        <v>8.1199999999999994E-2</v>
      </c>
      <c r="AL2012" s="16">
        <f t="shared" si="125"/>
        <v>2.6712328767123288</v>
      </c>
      <c r="AM2012" s="16">
        <f t="shared" si="127"/>
        <v>3.0027397260273974</v>
      </c>
      <c r="AN2012" s="19">
        <v>8.1199999999999994E-2</v>
      </c>
      <c r="AO2012" t="s">
        <v>721</v>
      </c>
      <c r="AP2012" t="s">
        <v>722</v>
      </c>
      <c r="AQ2012" s="20">
        <v>46234</v>
      </c>
    </row>
    <row r="2013" spans="1:43" x14ac:dyDescent="0.3">
      <c r="A2013" t="s">
        <v>4423</v>
      </c>
      <c r="B2013" t="s">
        <v>4424</v>
      </c>
      <c r="C2013">
        <v>1</v>
      </c>
      <c r="D2013" t="s">
        <v>255</v>
      </c>
      <c r="E2013" t="s">
        <v>716</v>
      </c>
      <c r="F2013" t="s">
        <v>717</v>
      </c>
      <c r="G2013" t="s">
        <v>213</v>
      </c>
      <c r="H2013" t="s">
        <v>214</v>
      </c>
      <c r="I2013" t="s">
        <v>724</v>
      </c>
      <c r="J2013" t="s">
        <v>725</v>
      </c>
      <c r="K2013" t="s">
        <v>726</v>
      </c>
      <c r="L2013" t="s">
        <v>719</v>
      </c>
      <c r="M2013" t="s">
        <v>720</v>
      </c>
      <c r="N2013">
        <v>1</v>
      </c>
      <c r="O2013">
        <v>1</v>
      </c>
      <c r="P2013">
        <v>1</v>
      </c>
      <c r="Q2013">
        <v>1</v>
      </c>
      <c r="R2013">
        <v>1</v>
      </c>
      <c r="S2013">
        <v>1</v>
      </c>
      <c r="T2013">
        <v>0</v>
      </c>
      <c r="U2013">
        <v>0</v>
      </c>
      <c r="V2013">
        <v>0</v>
      </c>
      <c r="W2013" s="1">
        <v>30000</v>
      </c>
      <c r="X2013" s="1">
        <v>0</v>
      </c>
      <c r="Y2013" s="1">
        <v>0</v>
      </c>
      <c r="Z2013" s="1">
        <v>0</v>
      </c>
      <c r="AA2013" s="1">
        <v>0</v>
      </c>
      <c r="AB2013" s="1">
        <v>0</v>
      </c>
      <c r="AC2013" s="1">
        <v>0</v>
      </c>
      <c r="AD2013" s="1">
        <v>0</v>
      </c>
      <c r="AE2013" s="1">
        <v>30000</v>
      </c>
      <c r="AF2013" s="17">
        <v>46113</v>
      </c>
      <c r="AG2013" s="17">
        <v>47209</v>
      </c>
      <c r="AH2013" s="1">
        <v>30000</v>
      </c>
      <c r="AI2013" s="16">
        <f t="shared" si="124"/>
        <v>2.6712328767123288</v>
      </c>
      <c r="AJ2013" s="16">
        <f t="shared" si="126"/>
        <v>3.0027397260273974</v>
      </c>
      <c r="AK2013" s="19">
        <v>8.1199999999999994E-2</v>
      </c>
      <c r="AL2013" s="16">
        <f t="shared" si="125"/>
        <v>2.6712328767123288</v>
      </c>
      <c r="AM2013" s="16">
        <f t="shared" si="127"/>
        <v>3.0027397260273974</v>
      </c>
      <c r="AN2013" s="19">
        <v>8.1199999999999994E-2</v>
      </c>
      <c r="AO2013" t="s">
        <v>721</v>
      </c>
      <c r="AP2013" t="s">
        <v>722</v>
      </c>
      <c r="AQ2013" s="20">
        <v>46234</v>
      </c>
    </row>
    <row r="2014" spans="1:43" x14ac:dyDescent="0.3">
      <c r="A2014" t="s">
        <v>4425</v>
      </c>
      <c r="B2014" t="s">
        <v>4426</v>
      </c>
      <c r="C2014">
        <v>1</v>
      </c>
      <c r="D2014" t="s">
        <v>255</v>
      </c>
      <c r="E2014" t="s">
        <v>716</v>
      </c>
      <c r="F2014" t="s">
        <v>717</v>
      </c>
      <c r="G2014" t="s">
        <v>213</v>
      </c>
      <c r="H2014" t="s">
        <v>214</v>
      </c>
      <c r="I2014" t="s">
        <v>724</v>
      </c>
      <c r="J2014" t="s">
        <v>725</v>
      </c>
      <c r="K2014" t="s">
        <v>726</v>
      </c>
      <c r="L2014" t="s">
        <v>719</v>
      </c>
      <c r="M2014" t="s">
        <v>720</v>
      </c>
      <c r="N2014">
        <v>1</v>
      </c>
      <c r="O2014">
        <v>1</v>
      </c>
      <c r="P2014">
        <v>1</v>
      </c>
      <c r="Q2014">
        <v>1</v>
      </c>
      <c r="R2014">
        <v>1</v>
      </c>
      <c r="S2014">
        <v>1</v>
      </c>
      <c r="T2014">
        <v>0</v>
      </c>
      <c r="U2014">
        <v>0</v>
      </c>
      <c r="V2014">
        <v>0</v>
      </c>
      <c r="W2014" s="1">
        <v>100000</v>
      </c>
      <c r="X2014" s="1">
        <v>0</v>
      </c>
      <c r="Y2014" s="1">
        <v>0</v>
      </c>
      <c r="Z2014" s="1">
        <v>0</v>
      </c>
      <c r="AA2014" s="1">
        <v>0</v>
      </c>
      <c r="AB2014" s="1">
        <v>0</v>
      </c>
      <c r="AC2014" s="1">
        <v>0</v>
      </c>
      <c r="AD2014" s="1">
        <v>0</v>
      </c>
      <c r="AE2014" s="1">
        <v>100000</v>
      </c>
      <c r="AF2014" s="17">
        <v>46076</v>
      </c>
      <c r="AG2014" s="17">
        <v>47902</v>
      </c>
      <c r="AH2014" s="1">
        <v>100000</v>
      </c>
      <c r="AI2014" s="16">
        <f t="shared" si="124"/>
        <v>4.5698630136986305</v>
      </c>
      <c r="AJ2014" s="16">
        <f t="shared" si="126"/>
        <v>5.0027397260273974</v>
      </c>
      <c r="AK2014" s="19">
        <v>8.2900000000000001E-2</v>
      </c>
      <c r="AL2014" s="16">
        <f t="shared" si="125"/>
        <v>4.5698630136986305</v>
      </c>
      <c r="AM2014" s="16">
        <f t="shared" si="127"/>
        <v>5.0027397260273974</v>
      </c>
      <c r="AN2014" s="19">
        <v>8.2900000000000001E-2</v>
      </c>
      <c r="AO2014" t="s">
        <v>721</v>
      </c>
      <c r="AP2014" t="s">
        <v>722</v>
      </c>
      <c r="AQ2014" s="20">
        <v>46234</v>
      </c>
    </row>
    <row r="2015" spans="1:43" x14ac:dyDescent="0.3">
      <c r="A2015" t="s">
        <v>4427</v>
      </c>
      <c r="B2015" t="s">
        <v>4428</v>
      </c>
      <c r="C2015">
        <v>1</v>
      </c>
      <c r="D2015" t="s">
        <v>255</v>
      </c>
      <c r="E2015" t="s">
        <v>716</v>
      </c>
      <c r="F2015" t="s">
        <v>717</v>
      </c>
      <c r="G2015" t="s">
        <v>213</v>
      </c>
      <c r="H2015" t="s">
        <v>214</v>
      </c>
      <c r="I2015" t="s">
        <v>724</v>
      </c>
      <c r="J2015" t="s">
        <v>725</v>
      </c>
      <c r="K2015" t="s">
        <v>726</v>
      </c>
      <c r="L2015" t="s">
        <v>719</v>
      </c>
      <c r="M2015" t="s">
        <v>720</v>
      </c>
      <c r="N2015">
        <v>1</v>
      </c>
      <c r="O2015">
        <v>1</v>
      </c>
      <c r="P2015">
        <v>1</v>
      </c>
      <c r="Q2015">
        <v>1</v>
      </c>
      <c r="R2015">
        <v>1</v>
      </c>
      <c r="S2015">
        <v>1</v>
      </c>
      <c r="T2015">
        <v>0</v>
      </c>
      <c r="U2015">
        <v>0</v>
      </c>
      <c r="V2015">
        <v>0</v>
      </c>
      <c r="W2015" s="1">
        <v>100000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100000</v>
      </c>
      <c r="AF2015" s="17">
        <v>46076</v>
      </c>
      <c r="AG2015" s="17">
        <v>47902</v>
      </c>
      <c r="AH2015" s="1">
        <v>100000</v>
      </c>
      <c r="AI2015" s="16">
        <f t="shared" si="124"/>
        <v>4.5698630136986305</v>
      </c>
      <c r="AJ2015" s="16">
        <f t="shared" si="126"/>
        <v>5.0027397260273974</v>
      </c>
      <c r="AK2015" s="19">
        <v>8.2900000000000001E-2</v>
      </c>
      <c r="AL2015" s="16">
        <f t="shared" si="125"/>
        <v>4.5698630136986305</v>
      </c>
      <c r="AM2015" s="16">
        <f t="shared" si="127"/>
        <v>5.0027397260273974</v>
      </c>
      <c r="AN2015" s="19">
        <v>8.2900000000000001E-2</v>
      </c>
      <c r="AO2015" t="s">
        <v>721</v>
      </c>
      <c r="AP2015" t="s">
        <v>722</v>
      </c>
      <c r="AQ2015" s="20">
        <v>46234</v>
      </c>
    </row>
    <row r="2016" spans="1:43" x14ac:dyDescent="0.3">
      <c r="A2016" t="s">
        <v>4429</v>
      </c>
      <c r="B2016" t="s">
        <v>4430</v>
      </c>
      <c r="C2016">
        <v>1</v>
      </c>
      <c r="D2016" t="s">
        <v>255</v>
      </c>
      <c r="E2016" t="s">
        <v>716</v>
      </c>
      <c r="F2016" t="s">
        <v>717</v>
      </c>
      <c r="G2016" t="s">
        <v>213</v>
      </c>
      <c r="H2016" t="s">
        <v>214</v>
      </c>
      <c r="I2016" t="s">
        <v>724</v>
      </c>
      <c r="J2016" t="s">
        <v>725</v>
      </c>
      <c r="K2016" t="s">
        <v>726</v>
      </c>
      <c r="L2016" t="s">
        <v>719</v>
      </c>
      <c r="M2016" t="s">
        <v>720</v>
      </c>
      <c r="N2016">
        <v>1</v>
      </c>
      <c r="O2016">
        <v>1</v>
      </c>
      <c r="P2016">
        <v>1</v>
      </c>
      <c r="Q2016">
        <v>1</v>
      </c>
      <c r="R2016">
        <v>1</v>
      </c>
      <c r="S2016">
        <v>1</v>
      </c>
      <c r="T2016">
        <v>0</v>
      </c>
      <c r="U2016">
        <v>0</v>
      </c>
      <c r="V2016">
        <v>0</v>
      </c>
      <c r="W2016" s="1">
        <v>546207.53</v>
      </c>
      <c r="X2016" s="1">
        <v>0</v>
      </c>
      <c r="Y2016" s="1">
        <v>0</v>
      </c>
      <c r="Z2016" s="1">
        <v>0</v>
      </c>
      <c r="AA2016" s="1">
        <v>0</v>
      </c>
      <c r="AB2016" s="1">
        <v>0</v>
      </c>
      <c r="AC2016" s="1">
        <v>0</v>
      </c>
      <c r="AD2016" s="1">
        <v>0</v>
      </c>
      <c r="AE2016" s="1">
        <v>546207.53</v>
      </c>
      <c r="AF2016" s="17">
        <v>46197</v>
      </c>
      <c r="AG2016" s="17">
        <v>47293</v>
      </c>
      <c r="AH2016" s="1">
        <v>546207.53</v>
      </c>
      <c r="AI2016" s="16">
        <f t="shared" si="124"/>
        <v>2.9013698630136986</v>
      </c>
      <c r="AJ2016" s="16">
        <f t="shared" si="126"/>
        <v>3.0027397260273974</v>
      </c>
      <c r="AK2016" s="19">
        <v>8.1199999999999994E-2</v>
      </c>
      <c r="AL2016" s="16">
        <f t="shared" si="125"/>
        <v>2.9013698630136986</v>
      </c>
      <c r="AM2016" s="16">
        <f t="shared" si="127"/>
        <v>3.0027397260273974</v>
      </c>
      <c r="AN2016" s="19">
        <v>8.1199999999999994E-2</v>
      </c>
      <c r="AO2016" t="s">
        <v>721</v>
      </c>
      <c r="AP2016" t="s">
        <v>722</v>
      </c>
      <c r="AQ2016" s="20">
        <v>46234</v>
      </c>
    </row>
    <row r="2017" spans="1:43" x14ac:dyDescent="0.3">
      <c r="A2017" t="s">
        <v>4431</v>
      </c>
      <c r="B2017" t="s">
        <v>4432</v>
      </c>
      <c r="C2017">
        <v>1</v>
      </c>
      <c r="D2017" t="s">
        <v>255</v>
      </c>
      <c r="E2017" t="s">
        <v>716</v>
      </c>
      <c r="F2017" t="s">
        <v>717</v>
      </c>
      <c r="G2017" t="s">
        <v>213</v>
      </c>
      <c r="H2017" t="s">
        <v>214</v>
      </c>
      <c r="I2017" t="s">
        <v>724</v>
      </c>
      <c r="J2017" t="s">
        <v>725</v>
      </c>
      <c r="K2017" t="s">
        <v>726</v>
      </c>
      <c r="L2017" t="s">
        <v>719</v>
      </c>
      <c r="M2017" t="s">
        <v>720</v>
      </c>
      <c r="N2017">
        <v>1</v>
      </c>
      <c r="O2017">
        <v>1</v>
      </c>
      <c r="P2017">
        <v>1</v>
      </c>
      <c r="Q2017">
        <v>1</v>
      </c>
      <c r="R2017">
        <v>1</v>
      </c>
      <c r="S2017">
        <v>1</v>
      </c>
      <c r="T2017">
        <v>0</v>
      </c>
      <c r="U2017">
        <v>0</v>
      </c>
      <c r="V2017">
        <v>0</v>
      </c>
      <c r="W2017" s="1">
        <v>30000</v>
      </c>
      <c r="X2017" s="1">
        <v>0</v>
      </c>
      <c r="Y2017" s="1">
        <v>0</v>
      </c>
      <c r="Z2017" s="1">
        <v>0</v>
      </c>
      <c r="AA2017" s="1">
        <v>0</v>
      </c>
      <c r="AB2017" s="1">
        <v>0</v>
      </c>
      <c r="AC2017" s="1">
        <v>0</v>
      </c>
      <c r="AD2017" s="1">
        <v>0</v>
      </c>
      <c r="AE2017" s="1">
        <v>30000</v>
      </c>
      <c r="AF2017" s="17">
        <v>46080</v>
      </c>
      <c r="AG2017" s="17">
        <v>47176</v>
      </c>
      <c r="AH2017" s="1">
        <v>30000</v>
      </c>
      <c r="AI2017" s="16">
        <f t="shared" si="124"/>
        <v>2.580821917808219</v>
      </c>
      <c r="AJ2017" s="16">
        <f t="shared" si="126"/>
        <v>3.0027397260273974</v>
      </c>
      <c r="AK2017" s="19">
        <v>8.1199999999999994E-2</v>
      </c>
      <c r="AL2017" s="16">
        <f t="shared" si="125"/>
        <v>2.580821917808219</v>
      </c>
      <c r="AM2017" s="16">
        <f t="shared" si="127"/>
        <v>3.0027397260273974</v>
      </c>
      <c r="AN2017" s="19">
        <v>8.1199999999999994E-2</v>
      </c>
      <c r="AO2017" t="s">
        <v>721</v>
      </c>
      <c r="AP2017" t="s">
        <v>722</v>
      </c>
      <c r="AQ2017" s="20">
        <v>46234</v>
      </c>
    </row>
    <row r="2018" spans="1:43" x14ac:dyDescent="0.3">
      <c r="A2018" t="s">
        <v>4433</v>
      </c>
      <c r="B2018" t="s">
        <v>4434</v>
      </c>
      <c r="C2018">
        <v>1</v>
      </c>
      <c r="D2018" t="s">
        <v>255</v>
      </c>
      <c r="E2018" t="s">
        <v>716</v>
      </c>
      <c r="F2018" t="s">
        <v>717</v>
      </c>
      <c r="G2018" t="s">
        <v>213</v>
      </c>
      <c r="H2018" t="s">
        <v>214</v>
      </c>
      <c r="I2018" t="s">
        <v>724</v>
      </c>
      <c r="J2018" t="s">
        <v>725</v>
      </c>
      <c r="K2018" t="s">
        <v>726</v>
      </c>
      <c r="L2018" t="s">
        <v>719</v>
      </c>
      <c r="M2018" t="s">
        <v>720</v>
      </c>
      <c r="N2018">
        <v>1</v>
      </c>
      <c r="O2018">
        <v>1</v>
      </c>
      <c r="P2018">
        <v>1</v>
      </c>
      <c r="Q2018">
        <v>1</v>
      </c>
      <c r="R2018">
        <v>1</v>
      </c>
      <c r="S2018">
        <v>1</v>
      </c>
      <c r="T2018">
        <v>0</v>
      </c>
      <c r="U2018">
        <v>0</v>
      </c>
      <c r="V2018">
        <v>0</v>
      </c>
      <c r="W2018" s="1">
        <v>56000</v>
      </c>
      <c r="X2018" s="1">
        <v>0</v>
      </c>
      <c r="Y2018" s="1">
        <v>0</v>
      </c>
      <c r="Z2018" s="1">
        <v>0</v>
      </c>
      <c r="AA2018" s="1">
        <v>0</v>
      </c>
      <c r="AB2018" s="1">
        <v>0</v>
      </c>
      <c r="AC2018" s="1">
        <v>0</v>
      </c>
      <c r="AD2018" s="1">
        <v>0</v>
      </c>
      <c r="AE2018" s="1">
        <v>56000</v>
      </c>
      <c r="AF2018" s="17">
        <v>46080</v>
      </c>
      <c r="AG2018" s="17">
        <v>47176</v>
      </c>
      <c r="AH2018" s="1">
        <v>56000</v>
      </c>
      <c r="AI2018" s="16">
        <f t="shared" si="124"/>
        <v>2.580821917808219</v>
      </c>
      <c r="AJ2018" s="16">
        <f t="shared" si="126"/>
        <v>3.0027397260273974</v>
      </c>
      <c r="AK2018" s="19">
        <v>8.1199999999999994E-2</v>
      </c>
      <c r="AL2018" s="16">
        <f t="shared" si="125"/>
        <v>2.580821917808219</v>
      </c>
      <c r="AM2018" s="16">
        <f t="shared" si="127"/>
        <v>3.0027397260273974</v>
      </c>
      <c r="AN2018" s="19">
        <v>8.1199999999999994E-2</v>
      </c>
      <c r="AO2018" t="s">
        <v>721</v>
      </c>
      <c r="AP2018" t="s">
        <v>722</v>
      </c>
      <c r="AQ2018" s="20">
        <v>46234</v>
      </c>
    </row>
    <row r="2019" spans="1:43" x14ac:dyDescent="0.3">
      <c r="A2019" t="s">
        <v>4435</v>
      </c>
      <c r="B2019" t="s">
        <v>4436</v>
      </c>
      <c r="C2019">
        <v>1</v>
      </c>
      <c r="D2019" t="s">
        <v>255</v>
      </c>
      <c r="E2019" t="s">
        <v>716</v>
      </c>
      <c r="F2019" t="s">
        <v>717</v>
      </c>
      <c r="G2019" t="s">
        <v>213</v>
      </c>
      <c r="H2019" t="s">
        <v>214</v>
      </c>
      <c r="I2019" t="s">
        <v>724</v>
      </c>
      <c r="J2019" t="s">
        <v>725</v>
      </c>
      <c r="K2019" t="s">
        <v>726</v>
      </c>
      <c r="L2019" t="s">
        <v>719</v>
      </c>
      <c r="M2019" t="s">
        <v>720</v>
      </c>
      <c r="N2019">
        <v>1</v>
      </c>
      <c r="O2019">
        <v>1</v>
      </c>
      <c r="P2019">
        <v>1</v>
      </c>
      <c r="Q2019">
        <v>1</v>
      </c>
      <c r="R2019">
        <v>1</v>
      </c>
      <c r="S2019">
        <v>1</v>
      </c>
      <c r="T2019">
        <v>0</v>
      </c>
      <c r="U2019">
        <v>0</v>
      </c>
      <c r="V2019">
        <v>0</v>
      </c>
      <c r="W2019" s="1">
        <v>194000</v>
      </c>
      <c r="X2019" s="1">
        <v>0</v>
      </c>
      <c r="Y2019" s="1">
        <v>0</v>
      </c>
      <c r="Z2019" s="1">
        <v>0</v>
      </c>
      <c r="AA2019" s="1">
        <v>0</v>
      </c>
      <c r="AB2019" s="1">
        <v>0</v>
      </c>
      <c r="AC2019" s="1">
        <v>0</v>
      </c>
      <c r="AD2019" s="1">
        <v>0</v>
      </c>
      <c r="AE2019" s="1">
        <v>194000</v>
      </c>
      <c r="AF2019" s="17">
        <v>46080</v>
      </c>
      <c r="AG2019" s="17">
        <v>47176</v>
      </c>
      <c r="AH2019" s="1">
        <v>194000</v>
      </c>
      <c r="AI2019" s="16">
        <f t="shared" si="124"/>
        <v>2.580821917808219</v>
      </c>
      <c r="AJ2019" s="16">
        <f t="shared" si="126"/>
        <v>3.0027397260273974</v>
      </c>
      <c r="AK2019" s="19">
        <v>8.1199999999999994E-2</v>
      </c>
      <c r="AL2019" s="16">
        <f t="shared" si="125"/>
        <v>2.580821917808219</v>
      </c>
      <c r="AM2019" s="16">
        <f t="shared" si="127"/>
        <v>3.0027397260273974</v>
      </c>
      <c r="AN2019" s="19">
        <v>8.1199999999999994E-2</v>
      </c>
      <c r="AO2019" t="s">
        <v>721</v>
      </c>
      <c r="AP2019" t="s">
        <v>722</v>
      </c>
      <c r="AQ2019" s="20">
        <v>46234</v>
      </c>
    </row>
    <row r="2020" spans="1:43" x14ac:dyDescent="0.3">
      <c r="A2020" t="s">
        <v>4437</v>
      </c>
      <c r="B2020" t="s">
        <v>4438</v>
      </c>
      <c r="C2020">
        <v>1</v>
      </c>
      <c r="D2020" t="s">
        <v>255</v>
      </c>
      <c r="E2020" t="s">
        <v>716</v>
      </c>
      <c r="F2020" t="s">
        <v>717</v>
      </c>
      <c r="G2020" t="s">
        <v>213</v>
      </c>
      <c r="H2020" t="s">
        <v>214</v>
      </c>
      <c r="I2020" t="s">
        <v>724</v>
      </c>
      <c r="J2020" t="s">
        <v>725</v>
      </c>
      <c r="K2020" t="s">
        <v>726</v>
      </c>
      <c r="L2020" t="s">
        <v>719</v>
      </c>
      <c r="M2020" t="s">
        <v>720</v>
      </c>
      <c r="N2020">
        <v>1</v>
      </c>
      <c r="O2020">
        <v>1</v>
      </c>
      <c r="P2020">
        <v>1</v>
      </c>
      <c r="Q2020">
        <v>1</v>
      </c>
      <c r="R2020">
        <v>1</v>
      </c>
      <c r="S2020">
        <v>1</v>
      </c>
      <c r="T2020">
        <v>0</v>
      </c>
      <c r="U2020">
        <v>0</v>
      </c>
      <c r="V2020">
        <v>0</v>
      </c>
      <c r="W2020" s="1">
        <v>193000</v>
      </c>
      <c r="X2020" s="1">
        <v>0</v>
      </c>
      <c r="Y2020" s="1">
        <v>0</v>
      </c>
      <c r="Z2020" s="1">
        <v>0</v>
      </c>
      <c r="AA2020" s="1">
        <v>0</v>
      </c>
      <c r="AB2020" s="1">
        <v>0</v>
      </c>
      <c r="AC2020" s="1">
        <v>0</v>
      </c>
      <c r="AD2020" s="1">
        <v>0</v>
      </c>
      <c r="AE2020" s="1">
        <v>193000</v>
      </c>
      <c r="AF2020" s="17">
        <v>46076</v>
      </c>
      <c r="AG2020" s="17">
        <v>47902</v>
      </c>
      <c r="AH2020" s="1">
        <v>193000</v>
      </c>
      <c r="AI2020" s="16">
        <f t="shared" si="124"/>
        <v>4.5698630136986305</v>
      </c>
      <c r="AJ2020" s="16">
        <f t="shared" si="126"/>
        <v>5.0027397260273974</v>
      </c>
      <c r="AK2020" s="19">
        <v>8.2900000000000001E-2</v>
      </c>
      <c r="AL2020" s="16">
        <f t="shared" si="125"/>
        <v>4.5698630136986305</v>
      </c>
      <c r="AM2020" s="16">
        <f t="shared" si="127"/>
        <v>5.0027397260273974</v>
      </c>
      <c r="AN2020" s="19">
        <v>8.2900000000000001E-2</v>
      </c>
      <c r="AO2020" t="s">
        <v>721</v>
      </c>
      <c r="AP2020" t="s">
        <v>722</v>
      </c>
      <c r="AQ2020" s="20">
        <v>46234</v>
      </c>
    </row>
    <row r="2021" spans="1:43" x14ac:dyDescent="0.3">
      <c r="A2021" t="s">
        <v>4439</v>
      </c>
      <c r="B2021" t="s">
        <v>4440</v>
      </c>
      <c r="C2021">
        <v>1</v>
      </c>
      <c r="D2021" t="s">
        <v>255</v>
      </c>
      <c r="E2021" t="s">
        <v>716</v>
      </c>
      <c r="F2021" t="s">
        <v>717</v>
      </c>
      <c r="G2021" t="s">
        <v>213</v>
      </c>
      <c r="H2021" t="s">
        <v>214</v>
      </c>
      <c r="I2021" t="s">
        <v>724</v>
      </c>
      <c r="J2021" t="s">
        <v>725</v>
      </c>
      <c r="K2021" t="s">
        <v>726</v>
      </c>
      <c r="L2021" t="s">
        <v>719</v>
      </c>
      <c r="M2021" t="s">
        <v>720</v>
      </c>
      <c r="N2021">
        <v>1</v>
      </c>
      <c r="O2021">
        <v>1</v>
      </c>
      <c r="P2021">
        <v>1</v>
      </c>
      <c r="Q2021">
        <v>1</v>
      </c>
      <c r="R2021">
        <v>1</v>
      </c>
      <c r="S2021">
        <v>1</v>
      </c>
      <c r="T2021">
        <v>0</v>
      </c>
      <c r="U2021">
        <v>0</v>
      </c>
      <c r="V2021">
        <v>0</v>
      </c>
      <c r="W2021" s="1">
        <v>29000</v>
      </c>
      <c r="X2021" s="1">
        <v>0</v>
      </c>
      <c r="Y2021" s="1">
        <v>0</v>
      </c>
      <c r="Z2021" s="1">
        <v>0</v>
      </c>
      <c r="AA2021" s="1">
        <v>0</v>
      </c>
      <c r="AB2021" s="1">
        <v>0</v>
      </c>
      <c r="AC2021" s="1">
        <v>0</v>
      </c>
      <c r="AD2021" s="1">
        <v>0</v>
      </c>
      <c r="AE2021" s="1">
        <v>29000</v>
      </c>
      <c r="AF2021" s="17">
        <v>46080</v>
      </c>
      <c r="AG2021" s="17">
        <v>47176</v>
      </c>
      <c r="AH2021" s="1">
        <v>29000</v>
      </c>
      <c r="AI2021" s="16">
        <f t="shared" si="124"/>
        <v>2.580821917808219</v>
      </c>
      <c r="AJ2021" s="16">
        <f t="shared" si="126"/>
        <v>3.0027397260273974</v>
      </c>
      <c r="AK2021" s="19">
        <v>8.1199999999999994E-2</v>
      </c>
      <c r="AL2021" s="16">
        <f t="shared" si="125"/>
        <v>2.580821917808219</v>
      </c>
      <c r="AM2021" s="16">
        <f t="shared" si="127"/>
        <v>3.0027397260273974</v>
      </c>
      <c r="AN2021" s="19">
        <v>8.1199999999999994E-2</v>
      </c>
      <c r="AO2021" t="s">
        <v>721</v>
      </c>
      <c r="AP2021" t="s">
        <v>722</v>
      </c>
      <c r="AQ2021" s="20">
        <v>46234</v>
      </c>
    </row>
    <row r="2022" spans="1:43" x14ac:dyDescent="0.3">
      <c r="A2022" t="s">
        <v>4441</v>
      </c>
      <c r="B2022" t="s">
        <v>4442</v>
      </c>
      <c r="C2022">
        <v>1</v>
      </c>
      <c r="D2022" t="s">
        <v>255</v>
      </c>
      <c r="E2022" t="s">
        <v>716</v>
      </c>
      <c r="F2022" t="s">
        <v>717</v>
      </c>
      <c r="G2022" t="s">
        <v>213</v>
      </c>
      <c r="H2022" t="s">
        <v>214</v>
      </c>
      <c r="I2022" t="s">
        <v>724</v>
      </c>
      <c r="J2022" t="s">
        <v>725</v>
      </c>
      <c r="K2022" t="s">
        <v>726</v>
      </c>
      <c r="L2022" t="s">
        <v>719</v>
      </c>
      <c r="M2022" t="s">
        <v>720</v>
      </c>
      <c r="N2022">
        <v>1</v>
      </c>
      <c r="O2022">
        <v>1</v>
      </c>
      <c r="P2022">
        <v>1</v>
      </c>
      <c r="Q2022">
        <v>1</v>
      </c>
      <c r="R2022">
        <v>1</v>
      </c>
      <c r="S2022">
        <v>1</v>
      </c>
      <c r="T2022">
        <v>0</v>
      </c>
      <c r="U2022">
        <v>0</v>
      </c>
      <c r="V2022">
        <v>0</v>
      </c>
      <c r="W2022" s="1">
        <v>25000</v>
      </c>
      <c r="X2022" s="1">
        <v>0</v>
      </c>
      <c r="Y2022" s="1">
        <v>0</v>
      </c>
      <c r="Z2022" s="1">
        <v>0</v>
      </c>
      <c r="AA2022" s="1">
        <v>0</v>
      </c>
      <c r="AB2022" s="1">
        <v>0</v>
      </c>
      <c r="AC2022" s="1">
        <v>0</v>
      </c>
      <c r="AD2022" s="1">
        <v>0</v>
      </c>
      <c r="AE2022" s="1">
        <v>25000</v>
      </c>
      <c r="AF2022" s="17">
        <v>46080</v>
      </c>
      <c r="AG2022" s="17">
        <v>47176</v>
      </c>
      <c r="AH2022" s="1">
        <v>25000</v>
      </c>
      <c r="AI2022" s="16">
        <f t="shared" si="124"/>
        <v>2.580821917808219</v>
      </c>
      <c r="AJ2022" s="16">
        <f t="shared" si="126"/>
        <v>3.0027397260273974</v>
      </c>
      <c r="AK2022" s="19">
        <v>8.1199999999999994E-2</v>
      </c>
      <c r="AL2022" s="16">
        <f t="shared" si="125"/>
        <v>2.580821917808219</v>
      </c>
      <c r="AM2022" s="16">
        <f t="shared" si="127"/>
        <v>3.0027397260273974</v>
      </c>
      <c r="AN2022" s="19">
        <v>8.1199999999999994E-2</v>
      </c>
      <c r="AO2022" t="s">
        <v>721</v>
      </c>
      <c r="AP2022" t="s">
        <v>722</v>
      </c>
      <c r="AQ2022" s="20">
        <v>46234</v>
      </c>
    </row>
    <row r="2023" spans="1:43" x14ac:dyDescent="0.3">
      <c r="A2023" t="s">
        <v>4443</v>
      </c>
      <c r="B2023" t="s">
        <v>4444</v>
      </c>
      <c r="C2023">
        <v>1</v>
      </c>
      <c r="D2023" t="s">
        <v>255</v>
      </c>
      <c r="E2023" t="s">
        <v>716</v>
      </c>
      <c r="F2023" t="s">
        <v>717</v>
      </c>
      <c r="G2023" t="s">
        <v>213</v>
      </c>
      <c r="H2023" t="s">
        <v>214</v>
      </c>
      <c r="I2023" t="s">
        <v>724</v>
      </c>
      <c r="J2023" t="s">
        <v>725</v>
      </c>
      <c r="K2023" t="s">
        <v>726</v>
      </c>
      <c r="L2023" t="s">
        <v>719</v>
      </c>
      <c r="M2023" t="s">
        <v>720</v>
      </c>
      <c r="N2023">
        <v>1</v>
      </c>
      <c r="O2023">
        <v>1</v>
      </c>
      <c r="P2023">
        <v>1</v>
      </c>
      <c r="Q2023">
        <v>1</v>
      </c>
      <c r="R2023">
        <v>1</v>
      </c>
      <c r="S2023">
        <v>1</v>
      </c>
      <c r="T2023">
        <v>0</v>
      </c>
      <c r="U2023">
        <v>0</v>
      </c>
      <c r="V2023">
        <v>0</v>
      </c>
      <c r="W2023" s="1">
        <v>50000</v>
      </c>
      <c r="X2023" s="1">
        <v>0</v>
      </c>
      <c r="Y2023" s="1">
        <v>0</v>
      </c>
      <c r="Z2023" s="1">
        <v>0</v>
      </c>
      <c r="AA2023" s="1">
        <v>0</v>
      </c>
      <c r="AB2023" s="1">
        <v>0</v>
      </c>
      <c r="AC2023" s="1">
        <v>0</v>
      </c>
      <c r="AD2023" s="1">
        <v>0</v>
      </c>
      <c r="AE2023" s="1">
        <v>50000</v>
      </c>
      <c r="AF2023" s="17">
        <v>46080</v>
      </c>
      <c r="AG2023" s="17">
        <v>47176</v>
      </c>
      <c r="AH2023" s="1">
        <v>50000</v>
      </c>
      <c r="AI2023" s="16">
        <f t="shared" si="124"/>
        <v>2.580821917808219</v>
      </c>
      <c r="AJ2023" s="16">
        <f t="shared" si="126"/>
        <v>3.0027397260273974</v>
      </c>
      <c r="AK2023" s="19">
        <v>8.1199999999999994E-2</v>
      </c>
      <c r="AL2023" s="16">
        <f t="shared" si="125"/>
        <v>2.580821917808219</v>
      </c>
      <c r="AM2023" s="16">
        <f t="shared" si="127"/>
        <v>3.0027397260273974</v>
      </c>
      <c r="AN2023" s="19">
        <v>8.1199999999999994E-2</v>
      </c>
      <c r="AO2023" t="s">
        <v>721</v>
      </c>
      <c r="AP2023" t="s">
        <v>722</v>
      </c>
      <c r="AQ2023" s="20">
        <v>46234</v>
      </c>
    </row>
    <row r="2024" spans="1:43" x14ac:dyDescent="0.3">
      <c r="A2024" t="s">
        <v>4445</v>
      </c>
      <c r="B2024" t="s">
        <v>4446</v>
      </c>
      <c r="C2024">
        <v>1</v>
      </c>
      <c r="D2024" t="s">
        <v>255</v>
      </c>
      <c r="E2024" t="s">
        <v>716</v>
      </c>
      <c r="F2024" t="s">
        <v>717</v>
      </c>
      <c r="G2024" t="s">
        <v>215</v>
      </c>
      <c r="H2024" t="s">
        <v>214</v>
      </c>
      <c r="I2024" t="s">
        <v>832</v>
      </c>
      <c r="J2024" t="s">
        <v>725</v>
      </c>
      <c r="K2024" t="s">
        <v>833</v>
      </c>
      <c r="L2024" t="s">
        <v>719</v>
      </c>
      <c r="M2024" t="s">
        <v>720</v>
      </c>
      <c r="N2024">
        <v>1</v>
      </c>
      <c r="O2024">
        <v>1</v>
      </c>
      <c r="P2024">
        <v>1</v>
      </c>
      <c r="Q2024">
        <v>1</v>
      </c>
      <c r="R2024">
        <v>1</v>
      </c>
      <c r="S2024">
        <v>1</v>
      </c>
      <c r="T2024">
        <v>0</v>
      </c>
      <c r="U2024">
        <v>0</v>
      </c>
      <c r="V2024">
        <v>0</v>
      </c>
      <c r="W2024" s="1">
        <v>214465</v>
      </c>
      <c r="X2024" s="1">
        <v>0</v>
      </c>
      <c r="Y2024" s="1">
        <v>0</v>
      </c>
      <c r="Z2024" s="1">
        <v>729.18</v>
      </c>
      <c r="AA2024" s="1">
        <v>0</v>
      </c>
      <c r="AB2024" s="1">
        <v>0</v>
      </c>
      <c r="AC2024" s="1">
        <v>0</v>
      </c>
      <c r="AD2024" s="1">
        <v>0</v>
      </c>
      <c r="AE2024" s="1">
        <v>214465</v>
      </c>
      <c r="AF2024" s="17">
        <v>46198</v>
      </c>
      <c r="AG2024" s="17">
        <v>46563</v>
      </c>
      <c r="AH2024" s="1">
        <v>214465</v>
      </c>
      <c r="AI2024" s="16">
        <f t="shared" si="124"/>
        <v>0.90136986301369859</v>
      </c>
      <c r="AJ2024" s="16">
        <f t="shared" si="126"/>
        <v>1</v>
      </c>
      <c r="AK2024" s="19">
        <v>4.0800000000000003E-2</v>
      </c>
      <c r="AL2024" s="16">
        <f t="shared" si="125"/>
        <v>0.90136986301369859</v>
      </c>
      <c r="AM2024" s="16">
        <f t="shared" si="127"/>
        <v>1</v>
      </c>
      <c r="AN2024" s="19">
        <v>4.0800000000000003E-2</v>
      </c>
      <c r="AO2024" t="s">
        <v>721</v>
      </c>
      <c r="AP2024" t="s">
        <v>722</v>
      </c>
      <c r="AQ2024" s="20">
        <v>46234</v>
      </c>
    </row>
    <row r="2025" spans="1:43" x14ac:dyDescent="0.3">
      <c r="A2025" t="s">
        <v>4447</v>
      </c>
      <c r="B2025" t="s">
        <v>4446</v>
      </c>
      <c r="C2025">
        <v>10</v>
      </c>
      <c r="D2025" t="s">
        <v>255</v>
      </c>
      <c r="E2025" t="s">
        <v>716</v>
      </c>
      <c r="F2025" t="s">
        <v>717</v>
      </c>
      <c r="G2025" t="s">
        <v>215</v>
      </c>
      <c r="H2025" t="s">
        <v>214</v>
      </c>
      <c r="I2025" t="s">
        <v>832</v>
      </c>
      <c r="J2025" t="s">
        <v>725</v>
      </c>
      <c r="K2025" t="s">
        <v>833</v>
      </c>
      <c r="L2025" t="s">
        <v>719</v>
      </c>
      <c r="M2025" t="s">
        <v>720</v>
      </c>
      <c r="N2025">
        <v>1</v>
      </c>
      <c r="O2025">
        <v>1</v>
      </c>
      <c r="P2025">
        <v>1</v>
      </c>
      <c r="Q2025">
        <v>1</v>
      </c>
      <c r="R2025">
        <v>1</v>
      </c>
      <c r="S2025">
        <v>1</v>
      </c>
      <c r="T2025">
        <v>0</v>
      </c>
      <c r="U2025">
        <v>0</v>
      </c>
      <c r="V2025">
        <v>0</v>
      </c>
      <c r="W2025" s="1">
        <v>393972.5</v>
      </c>
      <c r="X2025" s="1">
        <v>0</v>
      </c>
      <c r="Y2025" s="1">
        <v>0</v>
      </c>
      <c r="Z2025" s="1">
        <v>2669.16</v>
      </c>
      <c r="AA2025" s="1">
        <v>0</v>
      </c>
      <c r="AB2025" s="1">
        <v>0</v>
      </c>
      <c r="AC2025" s="1">
        <v>0</v>
      </c>
      <c r="AD2025" s="1">
        <v>0</v>
      </c>
      <c r="AE2025" s="1">
        <v>393972.5</v>
      </c>
      <c r="AF2025" s="17">
        <v>46198</v>
      </c>
      <c r="AG2025" s="17">
        <v>49851</v>
      </c>
      <c r="AH2025" s="1">
        <v>393972.5</v>
      </c>
      <c r="AI2025" s="16">
        <f t="shared" si="124"/>
        <v>9.9095890410958898</v>
      </c>
      <c r="AJ2025" s="16">
        <f t="shared" si="126"/>
        <v>10.008219178082191</v>
      </c>
      <c r="AK2025" s="19">
        <v>5.1499999999999997E-2</v>
      </c>
      <c r="AL2025" s="16">
        <f t="shared" si="125"/>
        <v>9.9095890410958898</v>
      </c>
      <c r="AM2025" s="16">
        <f t="shared" si="127"/>
        <v>10.008219178082191</v>
      </c>
      <c r="AN2025" s="19">
        <v>5.1499999999999997E-2</v>
      </c>
      <c r="AO2025" t="s">
        <v>721</v>
      </c>
      <c r="AP2025" t="s">
        <v>722</v>
      </c>
      <c r="AQ2025" s="20">
        <v>46234</v>
      </c>
    </row>
    <row r="2026" spans="1:43" x14ac:dyDescent="0.3">
      <c r="A2026" t="s">
        <v>4448</v>
      </c>
      <c r="B2026" t="s">
        <v>4446</v>
      </c>
      <c r="C2026">
        <v>2</v>
      </c>
      <c r="D2026" t="s">
        <v>255</v>
      </c>
      <c r="E2026" t="s">
        <v>716</v>
      </c>
      <c r="F2026" t="s">
        <v>717</v>
      </c>
      <c r="G2026" t="s">
        <v>215</v>
      </c>
      <c r="H2026" t="s">
        <v>214</v>
      </c>
      <c r="I2026" t="s">
        <v>832</v>
      </c>
      <c r="J2026" t="s">
        <v>725</v>
      </c>
      <c r="K2026" t="s">
        <v>833</v>
      </c>
      <c r="L2026" t="s">
        <v>719</v>
      </c>
      <c r="M2026" t="s">
        <v>720</v>
      </c>
      <c r="N2026">
        <v>1</v>
      </c>
      <c r="O2026">
        <v>1</v>
      </c>
      <c r="P2026">
        <v>1</v>
      </c>
      <c r="Q2026">
        <v>1</v>
      </c>
      <c r="R2026">
        <v>1</v>
      </c>
      <c r="S2026">
        <v>1</v>
      </c>
      <c r="T2026">
        <v>0</v>
      </c>
      <c r="U2026">
        <v>0</v>
      </c>
      <c r="V2026">
        <v>0</v>
      </c>
      <c r="W2026" s="1">
        <v>499730</v>
      </c>
      <c r="X2026" s="1">
        <v>0</v>
      </c>
      <c r="Y2026" s="1">
        <v>0</v>
      </c>
      <c r="Z2026" s="1">
        <v>2144.67</v>
      </c>
      <c r="AA2026" s="1">
        <v>0</v>
      </c>
      <c r="AB2026" s="1">
        <v>0</v>
      </c>
      <c r="AC2026" s="1">
        <v>0</v>
      </c>
      <c r="AD2026" s="1">
        <v>0</v>
      </c>
      <c r="AE2026" s="1">
        <v>499730</v>
      </c>
      <c r="AF2026" s="17">
        <v>46198</v>
      </c>
      <c r="AG2026" s="17">
        <v>46929</v>
      </c>
      <c r="AH2026" s="1">
        <v>499730</v>
      </c>
      <c r="AI2026" s="16">
        <f t="shared" si="124"/>
        <v>1.904109589041096</v>
      </c>
      <c r="AJ2026" s="16">
        <f t="shared" si="126"/>
        <v>2.0027397260273974</v>
      </c>
      <c r="AK2026" s="19">
        <v>6.3100000000000003E-2</v>
      </c>
      <c r="AL2026" s="16">
        <f t="shared" si="125"/>
        <v>1.904109589041096</v>
      </c>
      <c r="AM2026" s="16">
        <f t="shared" si="127"/>
        <v>2.0027397260273974</v>
      </c>
      <c r="AN2026" s="19">
        <v>6.3100000000000003E-2</v>
      </c>
      <c r="AO2026" t="s">
        <v>721</v>
      </c>
      <c r="AP2026" t="s">
        <v>722</v>
      </c>
      <c r="AQ2026" s="20">
        <v>46234</v>
      </c>
    </row>
    <row r="2027" spans="1:43" x14ac:dyDescent="0.3">
      <c r="A2027" t="s">
        <v>4449</v>
      </c>
      <c r="B2027" t="s">
        <v>4446</v>
      </c>
      <c r="C2027">
        <v>3</v>
      </c>
      <c r="D2027" t="s">
        <v>255</v>
      </c>
      <c r="E2027" t="s">
        <v>716</v>
      </c>
      <c r="F2027" t="s">
        <v>717</v>
      </c>
      <c r="G2027" t="s">
        <v>215</v>
      </c>
      <c r="H2027" t="s">
        <v>214</v>
      </c>
      <c r="I2027" t="s">
        <v>832</v>
      </c>
      <c r="J2027" t="s">
        <v>725</v>
      </c>
      <c r="K2027" t="s">
        <v>833</v>
      </c>
      <c r="L2027" t="s">
        <v>719</v>
      </c>
      <c r="M2027" t="s">
        <v>720</v>
      </c>
      <c r="N2027">
        <v>1</v>
      </c>
      <c r="O2027">
        <v>1</v>
      </c>
      <c r="P2027">
        <v>1</v>
      </c>
      <c r="Q2027">
        <v>1</v>
      </c>
      <c r="R2027">
        <v>1</v>
      </c>
      <c r="S2027">
        <v>1</v>
      </c>
      <c r="T2027">
        <v>0</v>
      </c>
      <c r="U2027">
        <v>0</v>
      </c>
      <c r="V2027">
        <v>0</v>
      </c>
      <c r="W2027" s="1">
        <v>834702.5</v>
      </c>
      <c r="X2027" s="1">
        <v>0</v>
      </c>
      <c r="Y2027" s="1">
        <v>0</v>
      </c>
      <c r="Z2027" s="1">
        <v>4389.1400000000003</v>
      </c>
      <c r="AA2027" s="1">
        <v>0</v>
      </c>
      <c r="AB2027" s="1">
        <v>0</v>
      </c>
      <c r="AC2027" s="1">
        <v>0</v>
      </c>
      <c r="AD2027" s="1">
        <v>0</v>
      </c>
      <c r="AE2027" s="1">
        <v>834702.5</v>
      </c>
      <c r="AF2027" s="17">
        <v>46198</v>
      </c>
      <c r="AG2027" s="17">
        <v>47294</v>
      </c>
      <c r="AH2027" s="1">
        <v>834702.5</v>
      </c>
      <c r="AI2027" s="16">
        <f t="shared" si="124"/>
        <v>2.904109589041096</v>
      </c>
      <c r="AJ2027" s="16">
        <f t="shared" si="126"/>
        <v>3.0027397260273974</v>
      </c>
      <c r="AK2027" s="19">
        <v>6.8199999999999997E-2</v>
      </c>
      <c r="AL2027" s="16">
        <f t="shared" si="125"/>
        <v>2.904109589041096</v>
      </c>
      <c r="AM2027" s="16">
        <f t="shared" si="127"/>
        <v>3.0027397260273974</v>
      </c>
      <c r="AN2027" s="19">
        <v>6.8199999999999997E-2</v>
      </c>
      <c r="AO2027" t="s">
        <v>721</v>
      </c>
      <c r="AP2027" t="s">
        <v>722</v>
      </c>
      <c r="AQ2027" s="20">
        <v>46234</v>
      </c>
    </row>
    <row r="2028" spans="1:43" x14ac:dyDescent="0.3">
      <c r="A2028" t="s">
        <v>4450</v>
      </c>
      <c r="B2028" t="s">
        <v>4446</v>
      </c>
      <c r="C2028">
        <v>4</v>
      </c>
      <c r="D2028" t="s">
        <v>255</v>
      </c>
      <c r="E2028" t="s">
        <v>716</v>
      </c>
      <c r="F2028" t="s">
        <v>717</v>
      </c>
      <c r="G2028" t="s">
        <v>215</v>
      </c>
      <c r="H2028" t="s">
        <v>214</v>
      </c>
      <c r="I2028" t="s">
        <v>832</v>
      </c>
      <c r="J2028" t="s">
        <v>725</v>
      </c>
      <c r="K2028" t="s">
        <v>833</v>
      </c>
      <c r="L2028" t="s">
        <v>719</v>
      </c>
      <c r="M2028" t="s">
        <v>720</v>
      </c>
      <c r="N2028">
        <v>1</v>
      </c>
      <c r="O2028">
        <v>1</v>
      </c>
      <c r="P2028">
        <v>1</v>
      </c>
      <c r="Q2028">
        <v>1</v>
      </c>
      <c r="R2028">
        <v>1</v>
      </c>
      <c r="S2028">
        <v>1</v>
      </c>
      <c r="T2028">
        <v>0</v>
      </c>
      <c r="U2028">
        <v>0</v>
      </c>
      <c r="V2028">
        <v>0</v>
      </c>
      <c r="W2028" s="1">
        <v>1333695</v>
      </c>
      <c r="X2028" s="1">
        <v>0</v>
      </c>
      <c r="Y2028" s="1">
        <v>0</v>
      </c>
      <c r="Z2028" s="1">
        <v>7579.83</v>
      </c>
      <c r="AA2028" s="1">
        <v>0</v>
      </c>
      <c r="AB2028" s="1">
        <v>0</v>
      </c>
      <c r="AC2028" s="1">
        <v>0</v>
      </c>
      <c r="AD2028" s="1">
        <v>0</v>
      </c>
      <c r="AE2028" s="1">
        <v>1333695</v>
      </c>
      <c r="AF2028" s="17">
        <v>46198</v>
      </c>
      <c r="AG2028" s="17">
        <v>47659</v>
      </c>
      <c r="AH2028" s="1">
        <v>1333695</v>
      </c>
      <c r="AI2028" s="16">
        <f t="shared" si="124"/>
        <v>3.904109589041096</v>
      </c>
      <c r="AJ2028" s="16">
        <f t="shared" si="126"/>
        <v>4.0027397260273974</v>
      </c>
      <c r="AK2028" s="19">
        <v>7.1300000000000002E-2</v>
      </c>
      <c r="AL2028" s="16">
        <f t="shared" si="125"/>
        <v>3.904109589041096</v>
      </c>
      <c r="AM2028" s="16">
        <f t="shared" si="127"/>
        <v>4.0027397260273974</v>
      </c>
      <c r="AN2028" s="19">
        <v>7.1300000000000002E-2</v>
      </c>
      <c r="AO2028" t="s">
        <v>721</v>
      </c>
      <c r="AP2028" t="s">
        <v>722</v>
      </c>
      <c r="AQ2028" s="20">
        <v>46234</v>
      </c>
    </row>
    <row r="2029" spans="1:43" x14ac:dyDescent="0.3">
      <c r="A2029" t="s">
        <v>4451</v>
      </c>
      <c r="B2029" t="s">
        <v>4446</v>
      </c>
      <c r="C2029">
        <v>5</v>
      </c>
      <c r="D2029" t="s">
        <v>255</v>
      </c>
      <c r="E2029" t="s">
        <v>716</v>
      </c>
      <c r="F2029" t="s">
        <v>717</v>
      </c>
      <c r="G2029" t="s">
        <v>215</v>
      </c>
      <c r="H2029" t="s">
        <v>214</v>
      </c>
      <c r="I2029" t="s">
        <v>832</v>
      </c>
      <c r="J2029" t="s">
        <v>725</v>
      </c>
      <c r="K2029" t="s">
        <v>833</v>
      </c>
      <c r="L2029" t="s">
        <v>719</v>
      </c>
      <c r="M2029" t="s">
        <v>720</v>
      </c>
      <c r="N2029">
        <v>1</v>
      </c>
      <c r="O2029">
        <v>1</v>
      </c>
      <c r="P2029">
        <v>1</v>
      </c>
      <c r="Q2029">
        <v>1</v>
      </c>
      <c r="R2029">
        <v>1</v>
      </c>
      <c r="S2029">
        <v>1</v>
      </c>
      <c r="T2029">
        <v>0</v>
      </c>
      <c r="U2029">
        <v>0</v>
      </c>
      <c r="V2029">
        <v>0</v>
      </c>
      <c r="W2029" s="1">
        <v>1389450</v>
      </c>
      <c r="X2029" s="1">
        <v>0</v>
      </c>
      <c r="Y2029" s="1">
        <v>0</v>
      </c>
      <c r="Z2029" s="1">
        <v>8255.65</v>
      </c>
      <c r="AA2029" s="1">
        <v>0</v>
      </c>
      <c r="AB2029" s="1">
        <v>0</v>
      </c>
      <c r="AC2029" s="1">
        <v>0</v>
      </c>
      <c r="AD2029" s="1">
        <v>0</v>
      </c>
      <c r="AE2029" s="1">
        <v>1389450</v>
      </c>
      <c r="AF2029" s="17">
        <v>46198</v>
      </c>
      <c r="AG2029" s="17">
        <v>48024</v>
      </c>
      <c r="AH2029" s="1">
        <v>1389450</v>
      </c>
      <c r="AI2029" s="16">
        <f t="shared" si="124"/>
        <v>4.904109589041096</v>
      </c>
      <c r="AJ2029" s="16">
        <f t="shared" si="126"/>
        <v>5.0027397260273974</v>
      </c>
      <c r="AK2029" s="19">
        <v>7.3499999999999996E-2</v>
      </c>
      <c r="AL2029" s="16">
        <f t="shared" si="125"/>
        <v>4.904109589041096</v>
      </c>
      <c r="AM2029" s="16">
        <f t="shared" si="127"/>
        <v>5.0027397260273974</v>
      </c>
      <c r="AN2029" s="19">
        <v>7.3499999999999996E-2</v>
      </c>
      <c r="AO2029" t="s">
        <v>721</v>
      </c>
      <c r="AP2029" t="s">
        <v>722</v>
      </c>
      <c r="AQ2029" s="20">
        <v>46234</v>
      </c>
    </row>
    <row r="2030" spans="1:43" x14ac:dyDescent="0.3">
      <c r="A2030" t="s">
        <v>4452</v>
      </c>
      <c r="B2030" t="s">
        <v>4446</v>
      </c>
      <c r="C2030">
        <v>6</v>
      </c>
      <c r="D2030" t="s">
        <v>255</v>
      </c>
      <c r="E2030" t="s">
        <v>716</v>
      </c>
      <c r="F2030" t="s">
        <v>717</v>
      </c>
      <c r="G2030" t="s">
        <v>215</v>
      </c>
      <c r="H2030" t="s">
        <v>214</v>
      </c>
      <c r="I2030" t="s">
        <v>832</v>
      </c>
      <c r="J2030" t="s">
        <v>725</v>
      </c>
      <c r="K2030" t="s">
        <v>833</v>
      </c>
      <c r="L2030" t="s">
        <v>719</v>
      </c>
      <c r="M2030" t="s">
        <v>720</v>
      </c>
      <c r="N2030">
        <v>1</v>
      </c>
      <c r="O2030">
        <v>1</v>
      </c>
      <c r="P2030">
        <v>1</v>
      </c>
      <c r="Q2030">
        <v>1</v>
      </c>
      <c r="R2030">
        <v>1</v>
      </c>
      <c r="S2030">
        <v>1</v>
      </c>
      <c r="T2030">
        <v>0</v>
      </c>
      <c r="U2030">
        <v>0</v>
      </c>
      <c r="V2030">
        <v>0</v>
      </c>
      <c r="W2030" s="1">
        <v>2280792.5</v>
      </c>
      <c r="X2030" s="1">
        <v>0</v>
      </c>
      <c r="Y2030" s="1">
        <v>0</v>
      </c>
      <c r="Z2030" s="1">
        <v>13969.85</v>
      </c>
      <c r="AA2030" s="1">
        <v>0</v>
      </c>
      <c r="AB2030" s="1">
        <v>0</v>
      </c>
      <c r="AC2030" s="1">
        <v>0</v>
      </c>
      <c r="AD2030" s="1">
        <v>0</v>
      </c>
      <c r="AE2030" s="1">
        <v>2280792.5</v>
      </c>
      <c r="AF2030" s="17">
        <v>46198</v>
      </c>
      <c r="AG2030" s="17">
        <v>48390</v>
      </c>
      <c r="AH2030" s="1">
        <v>2280792.5</v>
      </c>
      <c r="AI2030" s="16">
        <f t="shared" si="124"/>
        <v>5.9068493150684933</v>
      </c>
      <c r="AJ2030" s="16">
        <f t="shared" si="126"/>
        <v>6.0054794520547947</v>
      </c>
      <c r="AK2030" s="19">
        <v>7.5399999999999995E-2</v>
      </c>
      <c r="AL2030" s="16">
        <f t="shared" si="125"/>
        <v>5.9068493150684933</v>
      </c>
      <c r="AM2030" s="16">
        <f t="shared" si="127"/>
        <v>6.0054794520547947</v>
      </c>
      <c r="AN2030" s="19">
        <v>7.5399999999999995E-2</v>
      </c>
      <c r="AO2030" t="s">
        <v>721</v>
      </c>
      <c r="AP2030" t="s">
        <v>722</v>
      </c>
      <c r="AQ2030" s="20">
        <v>46234</v>
      </c>
    </row>
    <row r="2031" spans="1:43" x14ac:dyDescent="0.3">
      <c r="A2031" t="s">
        <v>4453</v>
      </c>
      <c r="B2031" t="s">
        <v>4446</v>
      </c>
      <c r="C2031">
        <v>7</v>
      </c>
      <c r="D2031" t="s">
        <v>255</v>
      </c>
      <c r="E2031" t="s">
        <v>716</v>
      </c>
      <c r="F2031" t="s">
        <v>717</v>
      </c>
      <c r="G2031" t="s">
        <v>215</v>
      </c>
      <c r="H2031" t="s">
        <v>214</v>
      </c>
      <c r="I2031" t="s">
        <v>832</v>
      </c>
      <c r="J2031" t="s">
        <v>725</v>
      </c>
      <c r="K2031" t="s">
        <v>833</v>
      </c>
      <c r="L2031" t="s">
        <v>719</v>
      </c>
      <c r="M2031" t="s">
        <v>720</v>
      </c>
      <c r="N2031">
        <v>1</v>
      </c>
      <c r="O2031">
        <v>1</v>
      </c>
      <c r="P2031">
        <v>1</v>
      </c>
      <c r="Q2031">
        <v>1</v>
      </c>
      <c r="R2031">
        <v>1</v>
      </c>
      <c r="S2031">
        <v>1</v>
      </c>
      <c r="T2031">
        <v>0</v>
      </c>
      <c r="U2031">
        <v>0</v>
      </c>
      <c r="V2031">
        <v>0</v>
      </c>
      <c r="W2031" s="1">
        <v>6166680</v>
      </c>
      <c r="X2031" s="1">
        <v>0</v>
      </c>
      <c r="Y2031" s="1">
        <v>0</v>
      </c>
      <c r="Z2031" s="1">
        <v>38747.31</v>
      </c>
      <c r="AA2031" s="1">
        <v>0</v>
      </c>
      <c r="AB2031" s="1">
        <v>0</v>
      </c>
      <c r="AC2031" s="1">
        <v>0</v>
      </c>
      <c r="AD2031" s="1">
        <v>0</v>
      </c>
      <c r="AE2031" s="1">
        <v>6166680</v>
      </c>
      <c r="AF2031" s="17">
        <v>46198</v>
      </c>
      <c r="AG2031" s="17">
        <v>48755</v>
      </c>
      <c r="AH2031" s="1">
        <v>6166680</v>
      </c>
      <c r="AI2031" s="16">
        <f t="shared" si="124"/>
        <v>6.9068493150684933</v>
      </c>
      <c r="AJ2031" s="16">
        <f t="shared" si="126"/>
        <v>7.0054794520547947</v>
      </c>
      <c r="AK2031" s="19">
        <v>7.7200000000000005E-2</v>
      </c>
      <c r="AL2031" s="16">
        <f t="shared" si="125"/>
        <v>6.9068493150684933</v>
      </c>
      <c r="AM2031" s="16">
        <f t="shared" si="127"/>
        <v>7.0054794520547947</v>
      </c>
      <c r="AN2031" s="19">
        <v>7.7200000000000005E-2</v>
      </c>
      <c r="AO2031" t="s">
        <v>721</v>
      </c>
      <c r="AP2031" t="s">
        <v>722</v>
      </c>
      <c r="AQ2031" s="20">
        <v>46234</v>
      </c>
    </row>
    <row r="2032" spans="1:43" x14ac:dyDescent="0.3">
      <c r="A2032" t="s">
        <v>4454</v>
      </c>
      <c r="B2032" t="s">
        <v>4446</v>
      </c>
      <c r="C2032">
        <v>8</v>
      </c>
      <c r="D2032" t="s">
        <v>255</v>
      </c>
      <c r="E2032" t="s">
        <v>716</v>
      </c>
      <c r="F2032" t="s">
        <v>717</v>
      </c>
      <c r="G2032" t="s">
        <v>215</v>
      </c>
      <c r="H2032" t="s">
        <v>214</v>
      </c>
      <c r="I2032" t="s">
        <v>832</v>
      </c>
      <c r="J2032" t="s">
        <v>725</v>
      </c>
      <c r="K2032" t="s">
        <v>833</v>
      </c>
      <c r="L2032" t="s">
        <v>719</v>
      </c>
      <c r="M2032" t="s">
        <v>720</v>
      </c>
      <c r="N2032">
        <v>1</v>
      </c>
      <c r="O2032">
        <v>1</v>
      </c>
      <c r="P2032">
        <v>1</v>
      </c>
      <c r="Q2032">
        <v>1</v>
      </c>
      <c r="R2032">
        <v>1</v>
      </c>
      <c r="S2032">
        <v>1</v>
      </c>
      <c r="T2032">
        <v>0</v>
      </c>
      <c r="U2032">
        <v>0</v>
      </c>
      <c r="V2032">
        <v>0</v>
      </c>
      <c r="W2032" s="1">
        <v>1926202.5</v>
      </c>
      <c r="X2032" s="1">
        <v>0</v>
      </c>
      <c r="Y2032" s="1">
        <v>0</v>
      </c>
      <c r="Z2032" s="1">
        <v>12391.9</v>
      </c>
      <c r="AA2032" s="1">
        <v>0</v>
      </c>
      <c r="AB2032" s="1">
        <v>0</v>
      </c>
      <c r="AC2032" s="1">
        <v>0</v>
      </c>
      <c r="AD2032" s="1">
        <v>0</v>
      </c>
      <c r="AE2032" s="1">
        <v>1926202.5</v>
      </c>
      <c r="AF2032" s="17">
        <v>46198</v>
      </c>
      <c r="AG2032" s="17">
        <v>49120</v>
      </c>
      <c r="AH2032" s="1">
        <v>1926202.5</v>
      </c>
      <c r="AI2032" s="16">
        <f t="shared" si="124"/>
        <v>7.9068493150684933</v>
      </c>
      <c r="AJ2032" s="16">
        <f t="shared" si="126"/>
        <v>8.0054794520547947</v>
      </c>
      <c r="AK2032" s="19">
        <v>7.9299999999999995E-2</v>
      </c>
      <c r="AL2032" s="16">
        <f t="shared" si="125"/>
        <v>7.9068493150684933</v>
      </c>
      <c r="AM2032" s="16">
        <f t="shared" si="127"/>
        <v>8.0054794520547947</v>
      </c>
      <c r="AN2032" s="19">
        <v>7.9299999999999995E-2</v>
      </c>
      <c r="AO2032" t="s">
        <v>721</v>
      </c>
      <c r="AP2032" t="s">
        <v>722</v>
      </c>
      <c r="AQ2032" s="20">
        <v>46234</v>
      </c>
    </row>
    <row r="2033" spans="1:43" x14ac:dyDescent="0.3">
      <c r="A2033" t="s">
        <v>4455</v>
      </c>
      <c r="B2033" t="s">
        <v>4446</v>
      </c>
      <c r="C2033">
        <v>9</v>
      </c>
      <c r="D2033" t="s">
        <v>255</v>
      </c>
      <c r="E2033" t="s">
        <v>716</v>
      </c>
      <c r="F2033" t="s">
        <v>717</v>
      </c>
      <c r="G2033" t="s">
        <v>215</v>
      </c>
      <c r="H2033" t="s">
        <v>214</v>
      </c>
      <c r="I2033" t="s">
        <v>832</v>
      </c>
      <c r="J2033" t="s">
        <v>725</v>
      </c>
      <c r="K2033" t="s">
        <v>833</v>
      </c>
      <c r="L2033" t="s">
        <v>719</v>
      </c>
      <c r="M2033" t="s">
        <v>720</v>
      </c>
      <c r="N2033">
        <v>1</v>
      </c>
      <c r="O2033">
        <v>1</v>
      </c>
      <c r="P2033">
        <v>1</v>
      </c>
      <c r="Q2033">
        <v>1</v>
      </c>
      <c r="R2033">
        <v>1</v>
      </c>
      <c r="S2033">
        <v>1</v>
      </c>
      <c r="T2033">
        <v>0</v>
      </c>
      <c r="U2033">
        <v>0</v>
      </c>
      <c r="V2033">
        <v>0</v>
      </c>
      <c r="W2033" s="1">
        <v>670535</v>
      </c>
      <c r="X2033" s="1">
        <v>0</v>
      </c>
      <c r="Y2033" s="1">
        <v>0</v>
      </c>
      <c r="Z2033" s="1">
        <v>4431.12</v>
      </c>
      <c r="AA2033" s="1">
        <v>0</v>
      </c>
      <c r="AB2033" s="1">
        <v>0</v>
      </c>
      <c r="AC2033" s="1">
        <v>0</v>
      </c>
      <c r="AD2033" s="1">
        <v>0</v>
      </c>
      <c r="AE2033" s="1">
        <v>670535</v>
      </c>
      <c r="AF2033" s="17">
        <v>46198</v>
      </c>
      <c r="AG2033" s="17">
        <v>49485</v>
      </c>
      <c r="AH2033" s="1">
        <v>670535</v>
      </c>
      <c r="AI2033" s="16">
        <f t="shared" si="124"/>
        <v>8.9068493150684933</v>
      </c>
      <c r="AJ2033" s="16">
        <f t="shared" si="126"/>
        <v>9.0054794520547947</v>
      </c>
      <c r="AK2033" s="19">
        <v>8.1299999999999997E-2</v>
      </c>
      <c r="AL2033" s="16">
        <f t="shared" si="125"/>
        <v>8.9068493150684933</v>
      </c>
      <c r="AM2033" s="16">
        <f t="shared" si="127"/>
        <v>9.0054794520547947</v>
      </c>
      <c r="AN2033" s="19">
        <v>8.1299999999999997E-2</v>
      </c>
      <c r="AO2033" t="s">
        <v>721</v>
      </c>
      <c r="AP2033" t="s">
        <v>722</v>
      </c>
      <c r="AQ2033" s="20">
        <v>46234</v>
      </c>
    </row>
    <row r="2034" spans="1:43" x14ac:dyDescent="0.3">
      <c r="A2034" t="s">
        <v>4456</v>
      </c>
      <c r="B2034" t="s">
        <v>4457</v>
      </c>
      <c r="C2034">
        <v>1</v>
      </c>
      <c r="D2034" t="s">
        <v>255</v>
      </c>
      <c r="E2034" t="s">
        <v>716</v>
      </c>
      <c r="F2034" t="s">
        <v>717</v>
      </c>
      <c r="G2034" t="s">
        <v>213</v>
      </c>
      <c r="H2034" t="s">
        <v>214</v>
      </c>
      <c r="I2034" t="s">
        <v>724</v>
      </c>
      <c r="J2034" t="s">
        <v>725</v>
      </c>
      <c r="K2034" t="s">
        <v>726</v>
      </c>
      <c r="L2034" t="s">
        <v>719</v>
      </c>
      <c r="M2034" t="s">
        <v>720</v>
      </c>
      <c r="N2034">
        <v>1</v>
      </c>
      <c r="O2034">
        <v>1</v>
      </c>
      <c r="P2034">
        <v>1</v>
      </c>
      <c r="Q2034">
        <v>1</v>
      </c>
      <c r="R2034">
        <v>1</v>
      </c>
      <c r="S2034">
        <v>1</v>
      </c>
      <c r="T2034">
        <v>0</v>
      </c>
      <c r="U2034">
        <v>0</v>
      </c>
      <c r="V2034">
        <v>0</v>
      </c>
      <c r="W2034" s="1">
        <v>29000</v>
      </c>
      <c r="X2034" s="1">
        <v>0</v>
      </c>
      <c r="Y2034" s="1">
        <v>0</v>
      </c>
      <c r="Z2034" s="1">
        <v>0</v>
      </c>
      <c r="AA2034" s="1">
        <v>0</v>
      </c>
      <c r="AB2034" s="1">
        <v>0</v>
      </c>
      <c r="AC2034" s="1">
        <v>0</v>
      </c>
      <c r="AD2034" s="1">
        <v>0</v>
      </c>
      <c r="AE2034" s="1">
        <v>29000</v>
      </c>
      <c r="AF2034" s="17">
        <v>46080</v>
      </c>
      <c r="AG2034" s="17">
        <v>47176</v>
      </c>
      <c r="AH2034" s="1">
        <v>29000</v>
      </c>
      <c r="AI2034" s="16">
        <f t="shared" si="124"/>
        <v>2.580821917808219</v>
      </c>
      <c r="AJ2034" s="16">
        <f t="shared" si="126"/>
        <v>3.0027397260273974</v>
      </c>
      <c r="AK2034" s="19">
        <v>8.1199999999999994E-2</v>
      </c>
      <c r="AL2034" s="16">
        <f t="shared" si="125"/>
        <v>2.580821917808219</v>
      </c>
      <c r="AM2034" s="16">
        <f t="shared" si="127"/>
        <v>3.0027397260273974</v>
      </c>
      <c r="AN2034" s="19">
        <v>8.1199999999999994E-2</v>
      </c>
      <c r="AO2034" t="s">
        <v>721</v>
      </c>
      <c r="AP2034" t="s">
        <v>722</v>
      </c>
      <c r="AQ2034" s="20">
        <v>46234</v>
      </c>
    </row>
    <row r="2035" spans="1:43" x14ac:dyDescent="0.3">
      <c r="A2035" t="s">
        <v>4458</v>
      </c>
      <c r="B2035" t="s">
        <v>4459</v>
      </c>
      <c r="C2035">
        <v>1</v>
      </c>
      <c r="D2035" t="s">
        <v>255</v>
      </c>
      <c r="E2035" t="s">
        <v>716</v>
      </c>
      <c r="F2035" t="s">
        <v>717</v>
      </c>
      <c r="G2035" t="s">
        <v>213</v>
      </c>
      <c r="H2035" t="s">
        <v>214</v>
      </c>
      <c r="I2035" t="s">
        <v>724</v>
      </c>
      <c r="J2035" t="s">
        <v>725</v>
      </c>
      <c r="K2035" t="s">
        <v>726</v>
      </c>
      <c r="L2035" t="s">
        <v>719</v>
      </c>
      <c r="M2035" t="s">
        <v>720</v>
      </c>
      <c r="N2035">
        <v>1</v>
      </c>
      <c r="O2035">
        <v>1</v>
      </c>
      <c r="P2035">
        <v>1</v>
      </c>
      <c r="Q2035">
        <v>1</v>
      </c>
      <c r="R2035">
        <v>1</v>
      </c>
      <c r="S2035">
        <v>1</v>
      </c>
      <c r="T2035">
        <v>0</v>
      </c>
      <c r="U2035">
        <v>0</v>
      </c>
      <c r="V2035">
        <v>0</v>
      </c>
      <c r="W2035" s="1">
        <v>27000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  <c r="AC2035" s="1">
        <v>0</v>
      </c>
      <c r="AD2035" s="1">
        <v>0</v>
      </c>
      <c r="AE2035" s="1">
        <v>27000</v>
      </c>
      <c r="AF2035" s="17">
        <v>46080</v>
      </c>
      <c r="AG2035" s="17">
        <v>47176</v>
      </c>
      <c r="AH2035" s="1">
        <v>27000</v>
      </c>
      <c r="AI2035" s="16">
        <f t="shared" si="124"/>
        <v>2.580821917808219</v>
      </c>
      <c r="AJ2035" s="16">
        <f t="shared" si="126"/>
        <v>3.0027397260273974</v>
      </c>
      <c r="AK2035" s="19">
        <v>8.1199999999999994E-2</v>
      </c>
      <c r="AL2035" s="16">
        <f t="shared" si="125"/>
        <v>2.580821917808219</v>
      </c>
      <c r="AM2035" s="16">
        <f t="shared" si="127"/>
        <v>3.0027397260273974</v>
      </c>
      <c r="AN2035" s="19">
        <v>8.1199999999999994E-2</v>
      </c>
      <c r="AO2035" t="s">
        <v>721</v>
      </c>
      <c r="AP2035" t="s">
        <v>722</v>
      </c>
      <c r="AQ2035" s="20">
        <v>46234</v>
      </c>
    </row>
    <row r="2036" spans="1:43" x14ac:dyDescent="0.3">
      <c r="A2036" t="s">
        <v>4460</v>
      </c>
      <c r="B2036" t="s">
        <v>4461</v>
      </c>
      <c r="C2036">
        <v>1</v>
      </c>
      <c r="D2036" t="s">
        <v>255</v>
      </c>
      <c r="E2036" t="s">
        <v>716</v>
      </c>
      <c r="F2036" t="s">
        <v>717</v>
      </c>
      <c r="G2036" t="s">
        <v>213</v>
      </c>
      <c r="H2036" t="s">
        <v>214</v>
      </c>
      <c r="I2036" t="s">
        <v>724</v>
      </c>
      <c r="J2036" t="s">
        <v>725</v>
      </c>
      <c r="K2036" t="s">
        <v>726</v>
      </c>
      <c r="L2036" t="s">
        <v>719</v>
      </c>
      <c r="M2036" t="s">
        <v>720</v>
      </c>
      <c r="N2036">
        <v>1</v>
      </c>
      <c r="O2036">
        <v>1</v>
      </c>
      <c r="P2036">
        <v>1</v>
      </c>
      <c r="Q2036">
        <v>1</v>
      </c>
      <c r="R2036">
        <v>1</v>
      </c>
      <c r="S2036">
        <v>1</v>
      </c>
      <c r="T2036">
        <v>0</v>
      </c>
      <c r="U2036">
        <v>0</v>
      </c>
      <c r="V2036">
        <v>0</v>
      </c>
      <c r="W2036" s="1">
        <v>113000</v>
      </c>
      <c r="X2036" s="1">
        <v>0</v>
      </c>
      <c r="Y2036" s="1">
        <v>0</v>
      </c>
      <c r="Z2036" s="1">
        <v>0</v>
      </c>
      <c r="AA2036" s="1">
        <v>0</v>
      </c>
      <c r="AB2036" s="1">
        <v>0</v>
      </c>
      <c r="AC2036" s="1">
        <v>0</v>
      </c>
      <c r="AD2036" s="1">
        <v>0</v>
      </c>
      <c r="AE2036" s="1">
        <v>113000</v>
      </c>
      <c r="AF2036" s="17">
        <v>46080</v>
      </c>
      <c r="AG2036" s="17">
        <v>47176</v>
      </c>
      <c r="AH2036" s="1">
        <v>113000</v>
      </c>
      <c r="AI2036" s="16">
        <f t="shared" si="124"/>
        <v>2.580821917808219</v>
      </c>
      <c r="AJ2036" s="16">
        <f t="shared" si="126"/>
        <v>3.0027397260273974</v>
      </c>
      <c r="AK2036" s="19">
        <v>8.1199999999999994E-2</v>
      </c>
      <c r="AL2036" s="16">
        <f t="shared" si="125"/>
        <v>2.580821917808219</v>
      </c>
      <c r="AM2036" s="16">
        <f t="shared" si="127"/>
        <v>3.0027397260273974</v>
      </c>
      <c r="AN2036" s="19">
        <v>8.1199999999999994E-2</v>
      </c>
      <c r="AO2036" t="s">
        <v>721</v>
      </c>
      <c r="AP2036" t="s">
        <v>722</v>
      </c>
      <c r="AQ2036" s="20">
        <v>46234</v>
      </c>
    </row>
    <row r="2037" spans="1:43" x14ac:dyDescent="0.3">
      <c r="A2037" t="s">
        <v>4462</v>
      </c>
      <c r="B2037" t="s">
        <v>4463</v>
      </c>
      <c r="C2037">
        <v>1</v>
      </c>
      <c r="D2037" t="s">
        <v>255</v>
      </c>
      <c r="E2037" t="s">
        <v>716</v>
      </c>
      <c r="F2037" t="s">
        <v>717</v>
      </c>
      <c r="G2037" t="s">
        <v>213</v>
      </c>
      <c r="H2037" t="s">
        <v>214</v>
      </c>
      <c r="I2037" t="s">
        <v>724</v>
      </c>
      <c r="J2037" t="s">
        <v>725</v>
      </c>
      <c r="K2037" t="s">
        <v>726</v>
      </c>
      <c r="L2037" t="s">
        <v>719</v>
      </c>
      <c r="M2037" t="s">
        <v>720</v>
      </c>
      <c r="N2037">
        <v>1</v>
      </c>
      <c r="O2037">
        <v>1</v>
      </c>
      <c r="P2037">
        <v>1</v>
      </c>
      <c r="Q2037">
        <v>1</v>
      </c>
      <c r="R2037">
        <v>1</v>
      </c>
      <c r="S2037">
        <v>1</v>
      </c>
      <c r="T2037">
        <v>0</v>
      </c>
      <c r="U2037">
        <v>0</v>
      </c>
      <c r="V2037">
        <v>0</v>
      </c>
      <c r="W2037" s="1">
        <v>230993.7</v>
      </c>
      <c r="X2037" s="1">
        <v>0</v>
      </c>
      <c r="Y2037" s="1">
        <v>0</v>
      </c>
      <c r="Z2037" s="1">
        <v>0</v>
      </c>
      <c r="AA2037" s="1">
        <v>0</v>
      </c>
      <c r="AB2037" s="1">
        <v>0</v>
      </c>
      <c r="AC2037" s="1">
        <v>0</v>
      </c>
      <c r="AD2037" s="1">
        <v>0</v>
      </c>
      <c r="AE2037" s="1">
        <v>230993.7</v>
      </c>
      <c r="AF2037" s="17">
        <v>46076</v>
      </c>
      <c r="AG2037" s="17">
        <v>47902</v>
      </c>
      <c r="AH2037" s="1">
        <v>230993.7</v>
      </c>
      <c r="AI2037" s="16">
        <f t="shared" si="124"/>
        <v>4.5698630136986305</v>
      </c>
      <c r="AJ2037" s="16">
        <f t="shared" si="126"/>
        <v>5.0027397260273974</v>
      </c>
      <c r="AK2037" s="19">
        <v>8.2900000000000001E-2</v>
      </c>
      <c r="AL2037" s="16">
        <f t="shared" si="125"/>
        <v>4.5698630136986305</v>
      </c>
      <c r="AM2037" s="16">
        <f t="shared" si="127"/>
        <v>5.0027397260273974</v>
      </c>
      <c r="AN2037" s="19">
        <v>8.2900000000000001E-2</v>
      </c>
      <c r="AO2037" t="s">
        <v>721</v>
      </c>
      <c r="AP2037" t="s">
        <v>722</v>
      </c>
      <c r="AQ2037" s="20">
        <v>46234</v>
      </c>
    </row>
    <row r="2038" spans="1:43" x14ac:dyDescent="0.3">
      <c r="A2038" t="s">
        <v>4464</v>
      </c>
      <c r="B2038" t="s">
        <v>4465</v>
      </c>
      <c r="C2038">
        <v>1</v>
      </c>
      <c r="D2038" t="s">
        <v>255</v>
      </c>
      <c r="E2038" t="s">
        <v>716</v>
      </c>
      <c r="F2038" t="s">
        <v>717</v>
      </c>
      <c r="G2038" t="s">
        <v>213</v>
      </c>
      <c r="H2038" t="s">
        <v>214</v>
      </c>
      <c r="I2038" t="s">
        <v>724</v>
      </c>
      <c r="J2038" t="s">
        <v>725</v>
      </c>
      <c r="K2038" t="s">
        <v>726</v>
      </c>
      <c r="L2038" t="s">
        <v>719</v>
      </c>
      <c r="M2038" t="s">
        <v>720</v>
      </c>
      <c r="N2038">
        <v>1</v>
      </c>
      <c r="O2038">
        <v>1</v>
      </c>
      <c r="P2038">
        <v>1</v>
      </c>
      <c r="Q2038">
        <v>1</v>
      </c>
      <c r="R2038">
        <v>1</v>
      </c>
      <c r="S2038">
        <v>1</v>
      </c>
      <c r="T2038">
        <v>0</v>
      </c>
      <c r="U2038">
        <v>0</v>
      </c>
      <c r="V2038">
        <v>0</v>
      </c>
      <c r="W2038" s="1">
        <v>300000</v>
      </c>
      <c r="X2038" s="1">
        <v>0</v>
      </c>
      <c r="Y2038" s="1">
        <v>0</v>
      </c>
      <c r="Z2038" s="1">
        <v>0</v>
      </c>
      <c r="AA2038" s="1">
        <v>0</v>
      </c>
      <c r="AB2038" s="1">
        <v>0</v>
      </c>
      <c r="AC2038" s="1">
        <v>0</v>
      </c>
      <c r="AD2038" s="1">
        <v>0</v>
      </c>
      <c r="AE2038" s="1">
        <v>300000</v>
      </c>
      <c r="AF2038" s="17">
        <v>46113</v>
      </c>
      <c r="AG2038" s="17">
        <v>47209</v>
      </c>
      <c r="AH2038" s="1">
        <v>300000</v>
      </c>
      <c r="AI2038" s="16">
        <f t="shared" si="124"/>
        <v>2.6712328767123288</v>
      </c>
      <c r="AJ2038" s="16">
        <f t="shared" si="126"/>
        <v>3.0027397260273974</v>
      </c>
      <c r="AK2038" s="19">
        <v>8.1199999999999994E-2</v>
      </c>
      <c r="AL2038" s="16">
        <f t="shared" si="125"/>
        <v>2.6712328767123288</v>
      </c>
      <c r="AM2038" s="16">
        <f t="shared" si="127"/>
        <v>3.0027397260273974</v>
      </c>
      <c r="AN2038" s="19">
        <v>8.1199999999999994E-2</v>
      </c>
      <c r="AO2038" t="s">
        <v>721</v>
      </c>
      <c r="AP2038" t="s">
        <v>722</v>
      </c>
      <c r="AQ2038" s="20">
        <v>46234</v>
      </c>
    </row>
    <row r="2039" spans="1:43" x14ac:dyDescent="0.3">
      <c r="A2039" t="s">
        <v>4466</v>
      </c>
      <c r="B2039" t="s">
        <v>4467</v>
      </c>
      <c r="C2039">
        <v>1</v>
      </c>
      <c r="D2039" t="s">
        <v>255</v>
      </c>
      <c r="E2039" t="s">
        <v>716</v>
      </c>
      <c r="F2039" t="s">
        <v>717</v>
      </c>
      <c r="G2039" t="s">
        <v>213</v>
      </c>
      <c r="H2039" t="s">
        <v>214</v>
      </c>
      <c r="I2039" t="s">
        <v>724</v>
      </c>
      <c r="J2039" t="s">
        <v>725</v>
      </c>
      <c r="K2039" t="s">
        <v>726</v>
      </c>
      <c r="L2039" t="s">
        <v>719</v>
      </c>
      <c r="M2039" t="s">
        <v>720</v>
      </c>
      <c r="N2039">
        <v>1</v>
      </c>
      <c r="O2039">
        <v>1</v>
      </c>
      <c r="P2039">
        <v>1</v>
      </c>
      <c r="Q2039">
        <v>1</v>
      </c>
      <c r="R2039">
        <v>1</v>
      </c>
      <c r="S2039">
        <v>1</v>
      </c>
      <c r="T2039">
        <v>0</v>
      </c>
      <c r="U2039">
        <v>0</v>
      </c>
      <c r="V2039">
        <v>0</v>
      </c>
      <c r="W2039" s="1">
        <v>10000</v>
      </c>
      <c r="X2039" s="1">
        <v>0</v>
      </c>
      <c r="Y2039" s="1">
        <v>0</v>
      </c>
      <c r="Z2039" s="1">
        <v>0</v>
      </c>
      <c r="AA2039" s="1">
        <v>0</v>
      </c>
      <c r="AB2039" s="1">
        <v>0</v>
      </c>
      <c r="AC2039" s="1">
        <v>0</v>
      </c>
      <c r="AD2039" s="1">
        <v>0</v>
      </c>
      <c r="AE2039" s="1">
        <v>10000</v>
      </c>
      <c r="AF2039" s="17">
        <v>46080</v>
      </c>
      <c r="AG2039" s="17">
        <v>47176</v>
      </c>
      <c r="AH2039" s="1">
        <v>10000</v>
      </c>
      <c r="AI2039" s="16">
        <f t="shared" si="124"/>
        <v>2.580821917808219</v>
      </c>
      <c r="AJ2039" s="16">
        <f t="shared" si="126"/>
        <v>3.0027397260273974</v>
      </c>
      <c r="AK2039" s="19">
        <v>8.1199999999999994E-2</v>
      </c>
      <c r="AL2039" s="16">
        <f t="shared" si="125"/>
        <v>2.580821917808219</v>
      </c>
      <c r="AM2039" s="16">
        <f t="shared" si="127"/>
        <v>3.0027397260273974</v>
      </c>
      <c r="AN2039" s="19">
        <v>8.1199999999999994E-2</v>
      </c>
      <c r="AO2039" t="s">
        <v>721</v>
      </c>
      <c r="AP2039" t="s">
        <v>722</v>
      </c>
      <c r="AQ2039" s="20">
        <v>46234</v>
      </c>
    </row>
    <row r="2040" spans="1:43" x14ac:dyDescent="0.3">
      <c r="A2040" t="s">
        <v>4468</v>
      </c>
      <c r="B2040" t="s">
        <v>4469</v>
      </c>
      <c r="C2040">
        <v>1</v>
      </c>
      <c r="D2040" t="s">
        <v>255</v>
      </c>
      <c r="E2040" t="s">
        <v>716</v>
      </c>
      <c r="F2040" t="s">
        <v>717</v>
      </c>
      <c r="G2040" t="s">
        <v>213</v>
      </c>
      <c r="H2040" t="s">
        <v>214</v>
      </c>
      <c r="I2040" t="s">
        <v>724</v>
      </c>
      <c r="J2040" t="s">
        <v>725</v>
      </c>
      <c r="K2040" t="s">
        <v>726</v>
      </c>
      <c r="L2040" t="s">
        <v>719</v>
      </c>
      <c r="M2040" t="s">
        <v>720</v>
      </c>
      <c r="N2040">
        <v>1</v>
      </c>
      <c r="O2040">
        <v>1</v>
      </c>
      <c r="P2040">
        <v>1</v>
      </c>
      <c r="Q2040">
        <v>1</v>
      </c>
      <c r="R2040">
        <v>1</v>
      </c>
      <c r="S2040">
        <v>1</v>
      </c>
      <c r="T2040">
        <v>0</v>
      </c>
      <c r="U2040">
        <v>0</v>
      </c>
      <c r="V2040">
        <v>0</v>
      </c>
      <c r="W2040" s="1">
        <v>15000</v>
      </c>
      <c r="X2040" s="1">
        <v>0</v>
      </c>
      <c r="Y2040" s="1">
        <v>0</v>
      </c>
      <c r="Z2040" s="1">
        <v>0</v>
      </c>
      <c r="AA2040" s="1">
        <v>0</v>
      </c>
      <c r="AB2040" s="1">
        <v>0</v>
      </c>
      <c r="AC2040" s="1">
        <v>0</v>
      </c>
      <c r="AD2040" s="1">
        <v>0</v>
      </c>
      <c r="AE2040" s="1">
        <v>15000</v>
      </c>
      <c r="AF2040" s="17">
        <v>46080</v>
      </c>
      <c r="AG2040" s="17">
        <v>47176</v>
      </c>
      <c r="AH2040" s="1">
        <v>15000</v>
      </c>
      <c r="AI2040" s="16">
        <f t="shared" si="124"/>
        <v>2.580821917808219</v>
      </c>
      <c r="AJ2040" s="16">
        <f t="shared" si="126"/>
        <v>3.0027397260273974</v>
      </c>
      <c r="AK2040" s="19">
        <v>8.1199999999999994E-2</v>
      </c>
      <c r="AL2040" s="16">
        <f t="shared" si="125"/>
        <v>2.580821917808219</v>
      </c>
      <c r="AM2040" s="16">
        <f t="shared" si="127"/>
        <v>3.0027397260273974</v>
      </c>
      <c r="AN2040" s="19">
        <v>8.1199999999999994E-2</v>
      </c>
      <c r="AO2040" t="s">
        <v>721</v>
      </c>
      <c r="AP2040" t="s">
        <v>722</v>
      </c>
      <c r="AQ2040" s="20">
        <v>46234</v>
      </c>
    </row>
    <row r="2041" spans="1:43" x14ac:dyDescent="0.3">
      <c r="A2041" t="s">
        <v>4470</v>
      </c>
      <c r="B2041" t="s">
        <v>4471</v>
      </c>
      <c r="C2041">
        <v>1</v>
      </c>
      <c r="D2041" t="s">
        <v>255</v>
      </c>
      <c r="E2041" t="s">
        <v>716</v>
      </c>
      <c r="F2041" t="s">
        <v>717</v>
      </c>
      <c r="G2041" t="s">
        <v>213</v>
      </c>
      <c r="H2041" t="s">
        <v>214</v>
      </c>
      <c r="I2041" t="s">
        <v>724</v>
      </c>
      <c r="J2041" t="s">
        <v>725</v>
      </c>
      <c r="K2041" t="s">
        <v>726</v>
      </c>
      <c r="L2041" t="s">
        <v>719</v>
      </c>
      <c r="M2041" t="s">
        <v>720</v>
      </c>
      <c r="N2041">
        <v>1</v>
      </c>
      <c r="O2041">
        <v>1</v>
      </c>
      <c r="P2041">
        <v>1</v>
      </c>
      <c r="Q2041">
        <v>1</v>
      </c>
      <c r="R2041">
        <v>1</v>
      </c>
      <c r="S2041">
        <v>1</v>
      </c>
      <c r="T2041">
        <v>0</v>
      </c>
      <c r="U2041">
        <v>0</v>
      </c>
      <c r="V2041">
        <v>0</v>
      </c>
      <c r="W2041" s="1">
        <v>200000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  <c r="AC2041" s="1">
        <v>0</v>
      </c>
      <c r="AD2041" s="1">
        <v>0</v>
      </c>
      <c r="AE2041" s="1">
        <v>200000</v>
      </c>
      <c r="AF2041" s="17">
        <v>46113</v>
      </c>
      <c r="AG2041" s="17">
        <v>47209</v>
      </c>
      <c r="AH2041" s="1">
        <v>200000</v>
      </c>
      <c r="AI2041" s="16">
        <f t="shared" si="124"/>
        <v>2.6712328767123288</v>
      </c>
      <c r="AJ2041" s="16">
        <f t="shared" si="126"/>
        <v>3.0027397260273974</v>
      </c>
      <c r="AK2041" s="19">
        <v>8.1199999999999994E-2</v>
      </c>
      <c r="AL2041" s="16">
        <f t="shared" si="125"/>
        <v>2.6712328767123288</v>
      </c>
      <c r="AM2041" s="16">
        <f t="shared" si="127"/>
        <v>3.0027397260273974</v>
      </c>
      <c r="AN2041" s="19">
        <v>8.1199999999999994E-2</v>
      </c>
      <c r="AO2041" t="s">
        <v>721</v>
      </c>
      <c r="AP2041" t="s">
        <v>722</v>
      </c>
      <c r="AQ2041" s="20">
        <v>46234</v>
      </c>
    </row>
    <row r="2042" spans="1:43" x14ac:dyDescent="0.3">
      <c r="A2042" t="s">
        <v>4472</v>
      </c>
      <c r="B2042" t="s">
        <v>4473</v>
      </c>
      <c r="C2042">
        <v>1</v>
      </c>
      <c r="D2042" t="s">
        <v>255</v>
      </c>
      <c r="E2042" t="s">
        <v>716</v>
      </c>
      <c r="F2042" t="s">
        <v>717</v>
      </c>
      <c r="G2042" t="s">
        <v>213</v>
      </c>
      <c r="H2042" t="s">
        <v>214</v>
      </c>
      <c r="I2042" t="s">
        <v>724</v>
      </c>
      <c r="J2042" t="s">
        <v>725</v>
      </c>
      <c r="K2042" t="s">
        <v>726</v>
      </c>
      <c r="L2042" t="s">
        <v>719</v>
      </c>
      <c r="M2042" t="s">
        <v>720</v>
      </c>
      <c r="N2042">
        <v>1</v>
      </c>
      <c r="O2042">
        <v>1</v>
      </c>
      <c r="P2042">
        <v>1</v>
      </c>
      <c r="Q2042">
        <v>1</v>
      </c>
      <c r="R2042">
        <v>1</v>
      </c>
      <c r="S2042">
        <v>1</v>
      </c>
      <c r="T2042">
        <v>0</v>
      </c>
      <c r="U2042">
        <v>0</v>
      </c>
      <c r="V2042">
        <v>0</v>
      </c>
      <c r="W2042" s="1">
        <v>100000</v>
      </c>
      <c r="X2042" s="1">
        <v>0</v>
      </c>
      <c r="Y2042" s="1">
        <v>0</v>
      </c>
      <c r="Z2042" s="1">
        <v>0</v>
      </c>
      <c r="AA2042" s="1">
        <v>0</v>
      </c>
      <c r="AB2042" s="1">
        <v>0</v>
      </c>
      <c r="AC2042" s="1">
        <v>0</v>
      </c>
      <c r="AD2042" s="1">
        <v>0</v>
      </c>
      <c r="AE2042" s="1">
        <v>100000</v>
      </c>
      <c r="AF2042" s="17">
        <v>46080</v>
      </c>
      <c r="AG2042" s="17">
        <v>47176</v>
      </c>
      <c r="AH2042" s="1">
        <v>100000</v>
      </c>
      <c r="AI2042" s="16">
        <f t="shared" si="124"/>
        <v>2.580821917808219</v>
      </c>
      <c r="AJ2042" s="16">
        <f t="shared" si="126"/>
        <v>3.0027397260273974</v>
      </c>
      <c r="AK2042" s="19">
        <v>8.1199999999999994E-2</v>
      </c>
      <c r="AL2042" s="16">
        <f t="shared" si="125"/>
        <v>2.580821917808219</v>
      </c>
      <c r="AM2042" s="16">
        <f t="shared" si="127"/>
        <v>3.0027397260273974</v>
      </c>
      <c r="AN2042" s="19">
        <v>8.1199999999999994E-2</v>
      </c>
      <c r="AO2042" t="s">
        <v>721</v>
      </c>
      <c r="AP2042" t="s">
        <v>722</v>
      </c>
      <c r="AQ2042" s="20">
        <v>46234</v>
      </c>
    </row>
    <row r="2043" spans="1:43" x14ac:dyDescent="0.3">
      <c r="A2043" t="s">
        <v>4474</v>
      </c>
      <c r="B2043" t="s">
        <v>4475</v>
      </c>
      <c r="C2043">
        <v>1</v>
      </c>
      <c r="D2043" t="s">
        <v>255</v>
      </c>
      <c r="E2043" t="s">
        <v>716</v>
      </c>
      <c r="F2043" t="s">
        <v>717</v>
      </c>
      <c r="G2043" t="s">
        <v>213</v>
      </c>
      <c r="H2043" t="s">
        <v>214</v>
      </c>
      <c r="I2043" t="s">
        <v>724</v>
      </c>
      <c r="J2043" t="s">
        <v>725</v>
      </c>
      <c r="K2043" t="s">
        <v>726</v>
      </c>
      <c r="L2043" t="s">
        <v>719</v>
      </c>
      <c r="M2043" t="s">
        <v>720</v>
      </c>
      <c r="N2043">
        <v>1</v>
      </c>
      <c r="O2043">
        <v>1</v>
      </c>
      <c r="P2043">
        <v>1</v>
      </c>
      <c r="Q2043">
        <v>1</v>
      </c>
      <c r="R2043">
        <v>1</v>
      </c>
      <c r="S2043">
        <v>1</v>
      </c>
      <c r="T2043">
        <v>0</v>
      </c>
      <c r="U2043">
        <v>0</v>
      </c>
      <c r="V2043">
        <v>0</v>
      </c>
      <c r="W2043" s="1">
        <v>184500</v>
      </c>
      <c r="X2043" s="1">
        <v>0</v>
      </c>
      <c r="Y2043" s="1">
        <v>0</v>
      </c>
      <c r="Z2043" s="1">
        <v>0</v>
      </c>
      <c r="AA2043" s="1">
        <v>0</v>
      </c>
      <c r="AB2043" s="1">
        <v>0</v>
      </c>
      <c r="AC2043" s="1">
        <v>0</v>
      </c>
      <c r="AD2043" s="1">
        <v>0</v>
      </c>
      <c r="AE2043" s="1">
        <v>184500</v>
      </c>
      <c r="AF2043" s="17">
        <v>46080</v>
      </c>
      <c r="AG2043" s="17">
        <v>47176</v>
      </c>
      <c r="AH2043" s="1">
        <v>184500</v>
      </c>
      <c r="AI2043" s="16">
        <f t="shared" si="124"/>
        <v>2.580821917808219</v>
      </c>
      <c r="AJ2043" s="16">
        <f t="shared" si="126"/>
        <v>3.0027397260273974</v>
      </c>
      <c r="AK2043" s="19">
        <v>8.1199999999999994E-2</v>
      </c>
      <c r="AL2043" s="16">
        <f t="shared" si="125"/>
        <v>2.580821917808219</v>
      </c>
      <c r="AM2043" s="16">
        <f t="shared" si="127"/>
        <v>3.0027397260273974</v>
      </c>
      <c r="AN2043" s="19">
        <v>8.1199999999999994E-2</v>
      </c>
      <c r="AO2043" t="s">
        <v>721</v>
      </c>
      <c r="AP2043" t="s">
        <v>722</v>
      </c>
      <c r="AQ2043" s="20">
        <v>46234</v>
      </c>
    </row>
    <row r="2044" spans="1:43" x14ac:dyDescent="0.3">
      <c r="A2044" t="s">
        <v>4476</v>
      </c>
      <c r="B2044" t="s">
        <v>4477</v>
      </c>
      <c r="C2044">
        <v>1</v>
      </c>
      <c r="D2044" t="s">
        <v>255</v>
      </c>
      <c r="E2044" t="s">
        <v>716</v>
      </c>
      <c r="F2044" t="s">
        <v>717</v>
      </c>
      <c r="G2044" t="s">
        <v>213</v>
      </c>
      <c r="H2044" t="s">
        <v>214</v>
      </c>
      <c r="I2044" t="s">
        <v>724</v>
      </c>
      <c r="J2044" t="s">
        <v>725</v>
      </c>
      <c r="K2044" t="s">
        <v>726</v>
      </c>
      <c r="L2044" t="s">
        <v>719</v>
      </c>
      <c r="M2044" t="s">
        <v>720</v>
      </c>
      <c r="N2044">
        <v>1</v>
      </c>
      <c r="O2044">
        <v>1</v>
      </c>
      <c r="P2044">
        <v>1</v>
      </c>
      <c r="Q2044">
        <v>1</v>
      </c>
      <c r="R2044">
        <v>1</v>
      </c>
      <c r="S2044">
        <v>1</v>
      </c>
      <c r="T2044">
        <v>0</v>
      </c>
      <c r="U2044">
        <v>0</v>
      </c>
      <c r="V2044">
        <v>0</v>
      </c>
      <c r="W2044" s="1">
        <v>2411000</v>
      </c>
      <c r="X2044" s="1">
        <v>0</v>
      </c>
      <c r="Y2044" s="1">
        <v>0</v>
      </c>
      <c r="Z2044" s="1">
        <v>0</v>
      </c>
      <c r="AA2044" s="1">
        <v>0</v>
      </c>
      <c r="AB2044" s="1">
        <v>0</v>
      </c>
      <c r="AC2044" s="1">
        <v>0</v>
      </c>
      <c r="AD2044" s="1">
        <v>0</v>
      </c>
      <c r="AE2044" s="1">
        <v>2411000</v>
      </c>
      <c r="AF2044" s="17">
        <v>46080</v>
      </c>
      <c r="AG2044" s="17">
        <v>47176</v>
      </c>
      <c r="AH2044" s="1">
        <v>2411000</v>
      </c>
      <c r="AI2044" s="16">
        <f t="shared" si="124"/>
        <v>2.580821917808219</v>
      </c>
      <c r="AJ2044" s="16">
        <f t="shared" si="126"/>
        <v>3.0027397260273974</v>
      </c>
      <c r="AK2044" s="19">
        <v>8.1199999999999994E-2</v>
      </c>
      <c r="AL2044" s="16">
        <f t="shared" si="125"/>
        <v>2.580821917808219</v>
      </c>
      <c r="AM2044" s="16">
        <f t="shared" si="127"/>
        <v>3.0027397260273974</v>
      </c>
      <c r="AN2044" s="19">
        <v>8.1199999999999994E-2</v>
      </c>
      <c r="AO2044" t="s">
        <v>721</v>
      </c>
      <c r="AP2044" t="s">
        <v>722</v>
      </c>
      <c r="AQ2044" s="20">
        <v>46234</v>
      </c>
    </row>
    <row r="2045" spans="1:43" x14ac:dyDescent="0.3">
      <c r="A2045" t="s">
        <v>4478</v>
      </c>
      <c r="B2045" t="s">
        <v>4479</v>
      </c>
      <c r="C2045">
        <v>1</v>
      </c>
      <c r="D2045" t="s">
        <v>255</v>
      </c>
      <c r="E2045" t="s">
        <v>716</v>
      </c>
      <c r="F2045" t="s">
        <v>717</v>
      </c>
      <c r="G2045" t="s">
        <v>213</v>
      </c>
      <c r="H2045" t="s">
        <v>214</v>
      </c>
      <c r="I2045" t="s">
        <v>724</v>
      </c>
      <c r="J2045" t="s">
        <v>725</v>
      </c>
      <c r="K2045" t="s">
        <v>726</v>
      </c>
      <c r="L2045" t="s">
        <v>719</v>
      </c>
      <c r="M2045" t="s">
        <v>720</v>
      </c>
      <c r="N2045">
        <v>1</v>
      </c>
      <c r="O2045">
        <v>1</v>
      </c>
      <c r="P2045">
        <v>1</v>
      </c>
      <c r="Q2045">
        <v>1</v>
      </c>
      <c r="R2045">
        <v>1</v>
      </c>
      <c r="S2045">
        <v>1</v>
      </c>
      <c r="T2045">
        <v>0</v>
      </c>
      <c r="U2045">
        <v>0</v>
      </c>
      <c r="V2045">
        <v>0</v>
      </c>
      <c r="W2045" s="1">
        <v>600000</v>
      </c>
      <c r="X2045" s="1">
        <v>0</v>
      </c>
      <c r="Y2045" s="1">
        <v>0</v>
      </c>
      <c r="Z2045" s="1">
        <v>0</v>
      </c>
      <c r="AA2045" s="1">
        <v>0</v>
      </c>
      <c r="AB2045" s="1">
        <v>0</v>
      </c>
      <c r="AC2045" s="1">
        <v>0</v>
      </c>
      <c r="AD2045" s="1">
        <v>0</v>
      </c>
      <c r="AE2045" s="1">
        <v>600000</v>
      </c>
      <c r="AF2045" s="17">
        <v>46080</v>
      </c>
      <c r="AG2045" s="17">
        <v>47176</v>
      </c>
      <c r="AH2045" s="1">
        <v>600000</v>
      </c>
      <c r="AI2045" s="16">
        <f t="shared" si="124"/>
        <v>2.580821917808219</v>
      </c>
      <c r="AJ2045" s="16">
        <f t="shared" si="126"/>
        <v>3.0027397260273974</v>
      </c>
      <c r="AK2045" s="19">
        <v>8.1199999999999994E-2</v>
      </c>
      <c r="AL2045" s="16">
        <f t="shared" si="125"/>
        <v>2.580821917808219</v>
      </c>
      <c r="AM2045" s="16">
        <f t="shared" si="127"/>
        <v>3.0027397260273974</v>
      </c>
      <c r="AN2045" s="19">
        <v>8.1199999999999994E-2</v>
      </c>
      <c r="AO2045" t="s">
        <v>721</v>
      </c>
      <c r="AP2045" t="s">
        <v>722</v>
      </c>
      <c r="AQ2045" s="20">
        <v>46234</v>
      </c>
    </row>
    <row r="2046" spans="1:43" x14ac:dyDescent="0.3">
      <c r="A2046" t="s">
        <v>4480</v>
      </c>
      <c r="B2046" t="s">
        <v>4481</v>
      </c>
      <c r="C2046">
        <v>1</v>
      </c>
      <c r="D2046" t="s">
        <v>255</v>
      </c>
      <c r="E2046" t="s">
        <v>716</v>
      </c>
      <c r="F2046" t="s">
        <v>717</v>
      </c>
      <c r="G2046" t="s">
        <v>213</v>
      </c>
      <c r="H2046" t="s">
        <v>214</v>
      </c>
      <c r="I2046" t="s">
        <v>724</v>
      </c>
      <c r="J2046" t="s">
        <v>725</v>
      </c>
      <c r="K2046" t="s">
        <v>726</v>
      </c>
      <c r="L2046" t="s">
        <v>719</v>
      </c>
      <c r="M2046" t="s">
        <v>720</v>
      </c>
      <c r="N2046">
        <v>1</v>
      </c>
      <c r="O2046">
        <v>1</v>
      </c>
      <c r="P2046">
        <v>1</v>
      </c>
      <c r="Q2046">
        <v>1</v>
      </c>
      <c r="R2046">
        <v>1</v>
      </c>
      <c r="S2046">
        <v>1</v>
      </c>
      <c r="T2046">
        <v>0</v>
      </c>
      <c r="U2046">
        <v>0</v>
      </c>
      <c r="V2046">
        <v>0</v>
      </c>
      <c r="W2046" s="1">
        <v>1343000</v>
      </c>
      <c r="X2046" s="1">
        <v>0</v>
      </c>
      <c r="Y2046" s="1">
        <v>0</v>
      </c>
      <c r="Z2046" s="1">
        <v>0</v>
      </c>
      <c r="AA2046" s="1">
        <v>0</v>
      </c>
      <c r="AB2046" s="1">
        <v>0</v>
      </c>
      <c r="AC2046" s="1">
        <v>0</v>
      </c>
      <c r="AD2046" s="1">
        <v>0</v>
      </c>
      <c r="AE2046" s="1">
        <v>1343000</v>
      </c>
      <c r="AF2046" s="17">
        <v>46080</v>
      </c>
      <c r="AG2046" s="17">
        <v>47176</v>
      </c>
      <c r="AH2046" s="1">
        <v>1343000</v>
      </c>
      <c r="AI2046" s="16">
        <f t="shared" si="124"/>
        <v>2.580821917808219</v>
      </c>
      <c r="AJ2046" s="16">
        <f t="shared" si="126"/>
        <v>3.0027397260273974</v>
      </c>
      <c r="AK2046" s="19">
        <v>8.1199999999999994E-2</v>
      </c>
      <c r="AL2046" s="16">
        <f t="shared" si="125"/>
        <v>2.580821917808219</v>
      </c>
      <c r="AM2046" s="16">
        <f t="shared" si="127"/>
        <v>3.0027397260273974</v>
      </c>
      <c r="AN2046" s="19">
        <v>8.1199999999999994E-2</v>
      </c>
      <c r="AO2046" t="s">
        <v>721</v>
      </c>
      <c r="AP2046" t="s">
        <v>722</v>
      </c>
      <c r="AQ2046" s="20">
        <v>46234</v>
      </c>
    </row>
    <row r="2047" spans="1:43" x14ac:dyDescent="0.3">
      <c r="A2047" t="s">
        <v>4482</v>
      </c>
      <c r="B2047" t="s">
        <v>4483</v>
      </c>
      <c r="C2047">
        <v>1</v>
      </c>
      <c r="D2047" t="s">
        <v>255</v>
      </c>
      <c r="E2047" t="s">
        <v>716</v>
      </c>
      <c r="F2047" t="s">
        <v>717</v>
      </c>
      <c r="G2047" t="s">
        <v>213</v>
      </c>
      <c r="H2047" t="s">
        <v>214</v>
      </c>
      <c r="I2047" t="s">
        <v>724</v>
      </c>
      <c r="J2047" t="s">
        <v>725</v>
      </c>
      <c r="K2047" t="s">
        <v>726</v>
      </c>
      <c r="L2047" t="s">
        <v>719</v>
      </c>
      <c r="M2047" t="s">
        <v>720</v>
      </c>
      <c r="N2047">
        <v>1</v>
      </c>
      <c r="O2047">
        <v>1</v>
      </c>
      <c r="P2047">
        <v>1</v>
      </c>
      <c r="Q2047">
        <v>1</v>
      </c>
      <c r="R2047">
        <v>1</v>
      </c>
      <c r="S2047">
        <v>1</v>
      </c>
      <c r="T2047">
        <v>0</v>
      </c>
      <c r="U2047">
        <v>0</v>
      </c>
      <c r="V2047">
        <v>0</v>
      </c>
      <c r="W2047" s="1">
        <v>500000</v>
      </c>
      <c r="X2047" s="1">
        <v>0</v>
      </c>
      <c r="Y2047" s="1">
        <v>0</v>
      </c>
      <c r="Z2047" s="1">
        <v>0</v>
      </c>
      <c r="AA2047" s="1">
        <v>0</v>
      </c>
      <c r="AB2047" s="1">
        <v>0</v>
      </c>
      <c r="AC2047" s="1">
        <v>0</v>
      </c>
      <c r="AD2047" s="1">
        <v>0</v>
      </c>
      <c r="AE2047" s="1">
        <v>500000</v>
      </c>
      <c r="AF2047" s="17">
        <v>46080</v>
      </c>
      <c r="AG2047" s="17">
        <v>47176</v>
      </c>
      <c r="AH2047" s="1">
        <v>500000</v>
      </c>
      <c r="AI2047" s="16">
        <f t="shared" si="124"/>
        <v>2.580821917808219</v>
      </c>
      <c r="AJ2047" s="16">
        <f t="shared" si="126"/>
        <v>3.0027397260273974</v>
      </c>
      <c r="AK2047" s="19">
        <v>8.1199999999999994E-2</v>
      </c>
      <c r="AL2047" s="16">
        <f t="shared" si="125"/>
        <v>2.580821917808219</v>
      </c>
      <c r="AM2047" s="16">
        <f t="shared" si="127"/>
        <v>3.0027397260273974</v>
      </c>
      <c r="AN2047" s="19">
        <v>8.1199999999999994E-2</v>
      </c>
      <c r="AO2047" t="s">
        <v>721</v>
      </c>
      <c r="AP2047" t="s">
        <v>722</v>
      </c>
      <c r="AQ2047" s="20">
        <v>46234</v>
      </c>
    </row>
    <row r="2048" spans="1:43" x14ac:dyDescent="0.3">
      <c r="A2048" t="s">
        <v>4549</v>
      </c>
      <c r="B2048" t="s">
        <v>4550</v>
      </c>
      <c r="C2048">
        <v>1</v>
      </c>
      <c r="D2048" t="s">
        <v>255</v>
      </c>
      <c r="E2048" t="s">
        <v>716</v>
      </c>
      <c r="F2048" t="s">
        <v>717</v>
      </c>
      <c r="G2048" t="s">
        <v>213</v>
      </c>
      <c r="H2048" t="s">
        <v>214</v>
      </c>
      <c r="I2048" t="s">
        <v>724</v>
      </c>
      <c r="J2048" t="s">
        <v>725</v>
      </c>
      <c r="K2048" t="s">
        <v>726</v>
      </c>
      <c r="L2048" t="s">
        <v>719</v>
      </c>
      <c r="M2048" t="s">
        <v>720</v>
      </c>
      <c r="N2048">
        <v>1</v>
      </c>
      <c r="O2048">
        <v>1</v>
      </c>
      <c r="P2048">
        <v>1</v>
      </c>
      <c r="Q2048">
        <v>1</v>
      </c>
      <c r="R2048">
        <v>1</v>
      </c>
      <c r="S2048">
        <v>1</v>
      </c>
      <c r="T2048">
        <v>0</v>
      </c>
      <c r="U2048">
        <v>0</v>
      </c>
      <c r="V2048">
        <v>0</v>
      </c>
      <c r="W2048" s="1">
        <v>0</v>
      </c>
      <c r="X2048" s="1">
        <v>45000</v>
      </c>
      <c r="Y2048" s="1">
        <v>0</v>
      </c>
      <c r="Z2048" s="1">
        <v>0</v>
      </c>
      <c r="AA2048" s="1">
        <v>0</v>
      </c>
      <c r="AB2048" s="1">
        <v>0</v>
      </c>
      <c r="AC2048" s="1">
        <v>0</v>
      </c>
      <c r="AD2048" s="1">
        <v>0</v>
      </c>
      <c r="AE2048" s="1">
        <v>45000</v>
      </c>
      <c r="AF2048" s="17">
        <v>46080</v>
      </c>
      <c r="AG2048" s="17">
        <v>47176</v>
      </c>
      <c r="AH2048" s="1">
        <v>45000</v>
      </c>
      <c r="AI2048" s="16">
        <f t="shared" si="124"/>
        <v>2.580821917808219</v>
      </c>
      <c r="AJ2048" s="16">
        <f t="shared" si="126"/>
        <v>3.0027397260273974</v>
      </c>
      <c r="AK2048" s="19">
        <v>8.1127000000000005E-2</v>
      </c>
      <c r="AL2048" s="16">
        <f t="shared" si="125"/>
        <v>2.580821917808219</v>
      </c>
      <c r="AM2048" s="16">
        <f t="shared" si="127"/>
        <v>3.0027397260273974</v>
      </c>
      <c r="AN2048" s="19">
        <v>8.1127000000000005E-2</v>
      </c>
      <c r="AO2048" t="s">
        <v>721</v>
      </c>
      <c r="AP2048" t="s">
        <v>722</v>
      </c>
      <c r="AQ2048" s="20">
        <v>46234</v>
      </c>
    </row>
    <row r="2049" spans="1:43" x14ac:dyDescent="0.3">
      <c r="A2049" t="s">
        <v>4551</v>
      </c>
      <c r="B2049" t="s">
        <v>4552</v>
      </c>
      <c r="C2049">
        <v>1</v>
      </c>
      <c r="D2049" t="s">
        <v>255</v>
      </c>
      <c r="E2049" t="s">
        <v>716</v>
      </c>
      <c r="F2049" t="s">
        <v>717</v>
      </c>
      <c r="G2049" t="s">
        <v>213</v>
      </c>
      <c r="H2049" t="s">
        <v>214</v>
      </c>
      <c r="I2049" t="s">
        <v>724</v>
      </c>
      <c r="J2049" t="s">
        <v>725</v>
      </c>
      <c r="K2049" t="s">
        <v>726</v>
      </c>
      <c r="L2049" t="s">
        <v>719</v>
      </c>
      <c r="M2049" t="s">
        <v>720</v>
      </c>
      <c r="N2049">
        <v>1</v>
      </c>
      <c r="O2049">
        <v>1</v>
      </c>
      <c r="P2049">
        <v>1</v>
      </c>
      <c r="Q2049">
        <v>1</v>
      </c>
      <c r="R2049">
        <v>1</v>
      </c>
      <c r="S2049">
        <v>1</v>
      </c>
      <c r="T2049">
        <v>0</v>
      </c>
      <c r="U2049">
        <v>0</v>
      </c>
      <c r="V2049">
        <v>0</v>
      </c>
      <c r="W2049" s="1">
        <v>0</v>
      </c>
      <c r="X2049" s="1">
        <v>27000</v>
      </c>
      <c r="Y2049" s="1">
        <v>0</v>
      </c>
      <c r="Z2049" s="1">
        <v>0</v>
      </c>
      <c r="AA2049" s="1">
        <v>0</v>
      </c>
      <c r="AB2049" s="1">
        <v>0</v>
      </c>
      <c r="AC2049" s="1">
        <v>0</v>
      </c>
      <c r="AD2049" s="1">
        <v>0</v>
      </c>
      <c r="AE2049" s="1">
        <v>27000</v>
      </c>
      <c r="AF2049" s="17">
        <v>46080</v>
      </c>
      <c r="AG2049" s="17">
        <v>47176</v>
      </c>
      <c r="AH2049" s="1">
        <v>27000</v>
      </c>
      <c r="AI2049" s="16">
        <f t="shared" si="124"/>
        <v>2.580821917808219</v>
      </c>
      <c r="AJ2049" s="16">
        <f t="shared" si="126"/>
        <v>3.0027397260273974</v>
      </c>
      <c r="AK2049" s="19">
        <v>8.1127000000000005E-2</v>
      </c>
      <c r="AL2049" s="16">
        <f t="shared" si="125"/>
        <v>2.580821917808219</v>
      </c>
      <c r="AM2049" s="16">
        <f t="shared" si="127"/>
        <v>3.0027397260273974</v>
      </c>
      <c r="AN2049" s="19">
        <v>8.1127000000000005E-2</v>
      </c>
      <c r="AO2049" t="s">
        <v>721</v>
      </c>
      <c r="AP2049" t="s">
        <v>722</v>
      </c>
      <c r="AQ2049" s="20">
        <v>46234</v>
      </c>
    </row>
    <row r="2050" spans="1:43" x14ac:dyDescent="0.3">
      <c r="A2050" t="s">
        <v>4553</v>
      </c>
      <c r="B2050" t="s">
        <v>4554</v>
      </c>
      <c r="C2050">
        <v>1</v>
      </c>
      <c r="D2050" t="s">
        <v>255</v>
      </c>
      <c r="E2050" t="s">
        <v>716</v>
      </c>
      <c r="F2050" t="s">
        <v>717</v>
      </c>
      <c r="G2050" t="s">
        <v>213</v>
      </c>
      <c r="H2050" t="s">
        <v>214</v>
      </c>
      <c r="I2050" t="s">
        <v>724</v>
      </c>
      <c r="J2050" t="s">
        <v>725</v>
      </c>
      <c r="K2050" t="s">
        <v>726</v>
      </c>
      <c r="L2050" t="s">
        <v>719</v>
      </c>
      <c r="M2050" t="s">
        <v>720</v>
      </c>
      <c r="N2050">
        <v>1</v>
      </c>
      <c r="O2050">
        <v>1</v>
      </c>
      <c r="P2050">
        <v>1</v>
      </c>
      <c r="Q2050">
        <v>1</v>
      </c>
      <c r="R2050">
        <v>1</v>
      </c>
      <c r="S2050">
        <v>1</v>
      </c>
      <c r="T2050">
        <v>0</v>
      </c>
      <c r="U2050">
        <v>0</v>
      </c>
      <c r="V2050">
        <v>0</v>
      </c>
      <c r="W2050" s="1">
        <v>0</v>
      </c>
      <c r="X2050" s="1">
        <v>23000</v>
      </c>
      <c r="Y2050" s="1">
        <v>0</v>
      </c>
      <c r="Z2050" s="1">
        <v>0</v>
      </c>
      <c r="AA2050" s="1">
        <v>0</v>
      </c>
      <c r="AB2050" s="1">
        <v>0</v>
      </c>
      <c r="AC2050" s="1">
        <v>0</v>
      </c>
      <c r="AD2050" s="1">
        <v>0</v>
      </c>
      <c r="AE2050" s="1">
        <v>23000</v>
      </c>
      <c r="AF2050" s="17">
        <v>46080</v>
      </c>
      <c r="AG2050" s="17">
        <v>47176</v>
      </c>
      <c r="AH2050" s="1">
        <v>23000</v>
      </c>
      <c r="AI2050" s="16">
        <f t="shared" si="124"/>
        <v>2.580821917808219</v>
      </c>
      <c r="AJ2050" s="16">
        <f t="shared" si="126"/>
        <v>3.0027397260273974</v>
      </c>
      <c r="AK2050" s="19">
        <v>8.1127000000000005E-2</v>
      </c>
      <c r="AL2050" s="16">
        <f t="shared" si="125"/>
        <v>2.580821917808219</v>
      </c>
      <c r="AM2050" s="16">
        <f t="shared" si="127"/>
        <v>3.0027397260273974</v>
      </c>
      <c r="AN2050" s="19">
        <v>8.1127000000000005E-2</v>
      </c>
      <c r="AO2050" t="s">
        <v>721</v>
      </c>
      <c r="AP2050" t="s">
        <v>722</v>
      </c>
      <c r="AQ2050" s="20">
        <v>46234</v>
      </c>
    </row>
    <row r="2051" spans="1:43" x14ac:dyDescent="0.3">
      <c r="A2051" t="s">
        <v>4555</v>
      </c>
      <c r="B2051" t="s">
        <v>4556</v>
      </c>
      <c r="C2051">
        <v>1</v>
      </c>
      <c r="D2051" t="s">
        <v>255</v>
      </c>
      <c r="E2051" t="s">
        <v>716</v>
      </c>
      <c r="F2051" t="s">
        <v>717</v>
      </c>
      <c r="G2051" t="s">
        <v>213</v>
      </c>
      <c r="H2051" t="s">
        <v>214</v>
      </c>
      <c r="I2051" t="s">
        <v>724</v>
      </c>
      <c r="J2051" t="s">
        <v>725</v>
      </c>
      <c r="K2051" t="s">
        <v>726</v>
      </c>
      <c r="L2051" t="s">
        <v>719</v>
      </c>
      <c r="M2051" t="s">
        <v>720</v>
      </c>
      <c r="N2051">
        <v>1</v>
      </c>
      <c r="O2051">
        <v>1</v>
      </c>
      <c r="P2051">
        <v>1</v>
      </c>
      <c r="Q2051">
        <v>1</v>
      </c>
      <c r="R2051">
        <v>1</v>
      </c>
      <c r="S2051">
        <v>1</v>
      </c>
      <c r="T2051">
        <v>0</v>
      </c>
      <c r="U2051">
        <v>0</v>
      </c>
      <c r="V2051">
        <v>0</v>
      </c>
      <c r="W2051" s="1">
        <v>0</v>
      </c>
      <c r="X2051" s="1">
        <v>20000</v>
      </c>
      <c r="Y2051" s="1">
        <v>0</v>
      </c>
      <c r="Z2051" s="1">
        <v>0</v>
      </c>
      <c r="AA2051" s="1">
        <v>0</v>
      </c>
      <c r="AB2051" s="1">
        <v>0</v>
      </c>
      <c r="AC2051" s="1">
        <v>0</v>
      </c>
      <c r="AD2051" s="1">
        <v>0</v>
      </c>
      <c r="AE2051" s="1">
        <v>20000</v>
      </c>
      <c r="AF2051" s="17">
        <v>46080</v>
      </c>
      <c r="AG2051" s="17">
        <v>47176</v>
      </c>
      <c r="AH2051" s="1">
        <v>20000</v>
      </c>
      <c r="AI2051" s="16">
        <f t="shared" ref="AI2051:AI2118" si="128">(AG2051-AQ2051)/365</f>
        <v>2.580821917808219</v>
      </c>
      <c r="AJ2051" s="16">
        <f t="shared" si="126"/>
        <v>3.0027397260273974</v>
      </c>
      <c r="AK2051" s="19">
        <v>8.1126000000000004E-2</v>
      </c>
      <c r="AL2051" s="16">
        <f t="shared" ref="AL2051:AL2118" si="129">(AG2051-AQ2051)/365</f>
        <v>2.580821917808219</v>
      </c>
      <c r="AM2051" s="16">
        <f t="shared" si="127"/>
        <v>3.0027397260273974</v>
      </c>
      <c r="AN2051" s="19">
        <v>8.1126000000000004E-2</v>
      </c>
      <c r="AO2051" t="s">
        <v>721</v>
      </c>
      <c r="AP2051" t="s">
        <v>722</v>
      </c>
      <c r="AQ2051" s="20">
        <v>46234</v>
      </c>
    </row>
    <row r="2052" spans="1:43" x14ac:dyDescent="0.3">
      <c r="A2052" t="s">
        <v>4557</v>
      </c>
      <c r="B2052" t="s">
        <v>4558</v>
      </c>
      <c r="C2052">
        <v>1</v>
      </c>
      <c r="D2052" t="s">
        <v>255</v>
      </c>
      <c r="E2052" t="s">
        <v>716</v>
      </c>
      <c r="F2052" t="s">
        <v>717</v>
      </c>
      <c r="G2052" t="s">
        <v>213</v>
      </c>
      <c r="H2052" t="s">
        <v>214</v>
      </c>
      <c r="I2052" t="s">
        <v>724</v>
      </c>
      <c r="J2052" t="s">
        <v>725</v>
      </c>
      <c r="K2052" t="s">
        <v>726</v>
      </c>
      <c r="L2052" t="s">
        <v>719</v>
      </c>
      <c r="M2052" t="s">
        <v>720</v>
      </c>
      <c r="N2052">
        <v>1</v>
      </c>
      <c r="O2052">
        <v>1</v>
      </c>
      <c r="P2052">
        <v>1</v>
      </c>
      <c r="Q2052">
        <v>1</v>
      </c>
      <c r="R2052">
        <v>1</v>
      </c>
      <c r="S2052">
        <v>1</v>
      </c>
      <c r="T2052">
        <v>0</v>
      </c>
      <c r="U2052">
        <v>0</v>
      </c>
      <c r="V2052">
        <v>0</v>
      </c>
      <c r="W2052" s="1">
        <v>0</v>
      </c>
      <c r="X2052" s="1">
        <v>43665</v>
      </c>
      <c r="Y2052" s="1">
        <v>0</v>
      </c>
      <c r="Z2052" s="1">
        <v>0</v>
      </c>
      <c r="AA2052" s="1">
        <v>0</v>
      </c>
      <c r="AB2052" s="1">
        <v>0</v>
      </c>
      <c r="AC2052" s="1">
        <v>0</v>
      </c>
      <c r="AD2052" s="1">
        <v>0</v>
      </c>
      <c r="AE2052" s="1">
        <v>43665</v>
      </c>
      <c r="AF2052" s="17">
        <v>46080</v>
      </c>
      <c r="AG2052" s="17">
        <v>47176</v>
      </c>
      <c r="AH2052" s="1">
        <v>43665</v>
      </c>
      <c r="AI2052" s="16">
        <f t="shared" si="128"/>
        <v>2.580821917808219</v>
      </c>
      <c r="AJ2052" s="16">
        <f t="shared" ref="AJ2052:AJ2115" si="130">(AG2052-AF2052)/365</f>
        <v>3.0027397260273974</v>
      </c>
      <c r="AK2052" s="19">
        <v>8.1127000000000005E-2</v>
      </c>
      <c r="AL2052" s="16">
        <f t="shared" si="129"/>
        <v>2.580821917808219</v>
      </c>
      <c r="AM2052" s="16">
        <f t="shared" ref="AM2052:AM2115" si="131">(AG2052-AF2052)/365</f>
        <v>3.0027397260273974</v>
      </c>
      <c r="AN2052" s="19">
        <v>8.1127000000000005E-2</v>
      </c>
      <c r="AO2052" t="s">
        <v>721</v>
      </c>
      <c r="AP2052" t="s">
        <v>722</v>
      </c>
      <c r="AQ2052" s="20">
        <v>46234</v>
      </c>
    </row>
    <row r="2053" spans="1:43" x14ac:dyDescent="0.3">
      <c r="A2053" t="s">
        <v>4559</v>
      </c>
      <c r="B2053" t="s">
        <v>4560</v>
      </c>
      <c r="C2053">
        <v>1</v>
      </c>
      <c r="D2053" t="s">
        <v>255</v>
      </c>
      <c r="E2053" t="s">
        <v>716</v>
      </c>
      <c r="F2053" t="s">
        <v>717</v>
      </c>
      <c r="G2053" t="s">
        <v>213</v>
      </c>
      <c r="H2053" t="s">
        <v>214</v>
      </c>
      <c r="I2053" t="s">
        <v>724</v>
      </c>
      <c r="J2053" t="s">
        <v>725</v>
      </c>
      <c r="K2053" t="s">
        <v>726</v>
      </c>
      <c r="L2053" t="s">
        <v>719</v>
      </c>
      <c r="M2053" t="s">
        <v>720</v>
      </c>
      <c r="N2053">
        <v>1</v>
      </c>
      <c r="O2053">
        <v>1</v>
      </c>
      <c r="P2053">
        <v>1</v>
      </c>
      <c r="Q2053">
        <v>1</v>
      </c>
      <c r="R2053">
        <v>1</v>
      </c>
      <c r="S2053">
        <v>1</v>
      </c>
      <c r="T2053">
        <v>0</v>
      </c>
      <c r="U2053">
        <v>0</v>
      </c>
      <c r="V2053">
        <v>0</v>
      </c>
      <c r="W2053" s="1">
        <v>0</v>
      </c>
      <c r="X2053" s="1">
        <v>100000</v>
      </c>
      <c r="Y2053" s="1">
        <v>0</v>
      </c>
      <c r="Z2053" s="1">
        <v>0</v>
      </c>
      <c r="AA2053" s="1">
        <v>0</v>
      </c>
      <c r="AB2053" s="1">
        <v>0</v>
      </c>
      <c r="AC2053" s="1">
        <v>0</v>
      </c>
      <c r="AD2053" s="1">
        <v>0</v>
      </c>
      <c r="AE2053" s="1">
        <v>100000</v>
      </c>
      <c r="AF2053" s="17">
        <v>46080</v>
      </c>
      <c r="AG2053" s="17">
        <v>47176</v>
      </c>
      <c r="AH2053" s="1">
        <v>100000</v>
      </c>
      <c r="AI2053" s="16">
        <f t="shared" si="128"/>
        <v>2.580821917808219</v>
      </c>
      <c r="AJ2053" s="16">
        <f t="shared" si="130"/>
        <v>3.0027397260273974</v>
      </c>
      <c r="AK2053" s="19">
        <v>8.1127000000000005E-2</v>
      </c>
      <c r="AL2053" s="16">
        <f t="shared" si="129"/>
        <v>2.580821917808219</v>
      </c>
      <c r="AM2053" s="16">
        <f t="shared" si="131"/>
        <v>3.0027397260273974</v>
      </c>
      <c r="AN2053" s="19">
        <v>8.1127000000000005E-2</v>
      </c>
      <c r="AO2053" t="s">
        <v>721</v>
      </c>
      <c r="AP2053" t="s">
        <v>722</v>
      </c>
      <c r="AQ2053" s="20">
        <v>46234</v>
      </c>
    </row>
    <row r="2054" spans="1:43" x14ac:dyDescent="0.3">
      <c r="A2054" t="s">
        <v>4561</v>
      </c>
      <c r="B2054" t="s">
        <v>4562</v>
      </c>
      <c r="C2054">
        <v>1</v>
      </c>
      <c r="D2054" t="s">
        <v>255</v>
      </c>
      <c r="E2054" t="s">
        <v>716</v>
      </c>
      <c r="F2054" t="s">
        <v>717</v>
      </c>
      <c r="G2054" t="s">
        <v>213</v>
      </c>
      <c r="H2054" t="s">
        <v>214</v>
      </c>
      <c r="I2054" t="s">
        <v>724</v>
      </c>
      <c r="J2054" t="s">
        <v>725</v>
      </c>
      <c r="K2054" t="s">
        <v>726</v>
      </c>
      <c r="L2054" t="s">
        <v>719</v>
      </c>
      <c r="M2054" t="s">
        <v>720</v>
      </c>
      <c r="N2054">
        <v>1</v>
      </c>
      <c r="O2054">
        <v>1</v>
      </c>
      <c r="P2054">
        <v>1</v>
      </c>
      <c r="Q2054">
        <v>1</v>
      </c>
      <c r="R2054">
        <v>1</v>
      </c>
      <c r="S2054">
        <v>1</v>
      </c>
      <c r="T2054">
        <v>0</v>
      </c>
      <c r="U2054">
        <v>0</v>
      </c>
      <c r="V2054">
        <v>0</v>
      </c>
      <c r="W2054" s="1">
        <v>0</v>
      </c>
      <c r="X2054" s="1">
        <v>98000</v>
      </c>
      <c r="Y2054" s="1">
        <v>0</v>
      </c>
      <c r="Z2054" s="1">
        <v>0</v>
      </c>
      <c r="AA2054" s="1">
        <v>0</v>
      </c>
      <c r="AB2054" s="1">
        <v>0</v>
      </c>
      <c r="AC2054" s="1">
        <v>0</v>
      </c>
      <c r="AD2054" s="1">
        <v>0</v>
      </c>
      <c r="AE2054" s="1">
        <v>98000</v>
      </c>
      <c r="AF2054" s="17">
        <v>46080</v>
      </c>
      <c r="AG2054" s="17">
        <v>47176</v>
      </c>
      <c r="AH2054" s="1">
        <v>98000</v>
      </c>
      <c r="AI2054" s="16">
        <f t="shared" si="128"/>
        <v>2.580821917808219</v>
      </c>
      <c r="AJ2054" s="16">
        <f t="shared" si="130"/>
        <v>3.0027397260273974</v>
      </c>
      <c r="AK2054" s="19">
        <v>8.1127000000000005E-2</v>
      </c>
      <c r="AL2054" s="16">
        <f t="shared" si="129"/>
        <v>2.580821917808219</v>
      </c>
      <c r="AM2054" s="16">
        <f t="shared" si="131"/>
        <v>3.0027397260273974</v>
      </c>
      <c r="AN2054" s="19">
        <v>8.1127000000000005E-2</v>
      </c>
      <c r="AO2054" t="s">
        <v>721</v>
      </c>
      <c r="AP2054" t="s">
        <v>722</v>
      </c>
      <c r="AQ2054" s="20">
        <v>46234</v>
      </c>
    </row>
    <row r="2055" spans="1:43" x14ac:dyDescent="0.3">
      <c r="A2055" t="s">
        <v>4563</v>
      </c>
      <c r="B2055" t="s">
        <v>4564</v>
      </c>
      <c r="C2055">
        <v>1</v>
      </c>
      <c r="D2055" t="s">
        <v>255</v>
      </c>
      <c r="E2055" t="s">
        <v>716</v>
      </c>
      <c r="F2055" t="s">
        <v>717</v>
      </c>
      <c r="G2055" t="s">
        <v>213</v>
      </c>
      <c r="H2055" t="s">
        <v>214</v>
      </c>
      <c r="I2055" t="s">
        <v>724</v>
      </c>
      <c r="J2055" t="s">
        <v>725</v>
      </c>
      <c r="K2055" t="s">
        <v>726</v>
      </c>
      <c r="L2055" t="s">
        <v>719</v>
      </c>
      <c r="M2055" t="s">
        <v>720</v>
      </c>
      <c r="N2055">
        <v>1</v>
      </c>
      <c r="O2055">
        <v>1</v>
      </c>
      <c r="P2055">
        <v>1</v>
      </c>
      <c r="Q2055">
        <v>1</v>
      </c>
      <c r="R2055">
        <v>1</v>
      </c>
      <c r="S2055">
        <v>1</v>
      </c>
      <c r="T2055">
        <v>0</v>
      </c>
      <c r="U2055">
        <v>0</v>
      </c>
      <c r="V2055">
        <v>0</v>
      </c>
      <c r="W2055" s="1">
        <v>0</v>
      </c>
      <c r="X2055" s="1">
        <v>59000</v>
      </c>
      <c r="Y2055" s="1">
        <v>0</v>
      </c>
      <c r="Z2055" s="1">
        <v>0</v>
      </c>
      <c r="AA2055" s="1">
        <v>0</v>
      </c>
      <c r="AB2055" s="1">
        <v>0</v>
      </c>
      <c r="AC2055" s="1">
        <v>0</v>
      </c>
      <c r="AD2055" s="1">
        <v>0</v>
      </c>
      <c r="AE2055" s="1">
        <v>59000</v>
      </c>
      <c r="AF2055" s="17">
        <v>46080</v>
      </c>
      <c r="AG2055" s="17">
        <v>47176</v>
      </c>
      <c r="AH2055" s="1">
        <v>59000</v>
      </c>
      <c r="AI2055" s="16">
        <f t="shared" si="128"/>
        <v>2.580821917808219</v>
      </c>
      <c r="AJ2055" s="16">
        <f t="shared" si="130"/>
        <v>3.0027397260273974</v>
      </c>
      <c r="AK2055" s="19">
        <v>8.1127000000000005E-2</v>
      </c>
      <c r="AL2055" s="16">
        <f t="shared" si="129"/>
        <v>2.580821917808219</v>
      </c>
      <c r="AM2055" s="16">
        <f t="shared" si="131"/>
        <v>3.0027397260273974</v>
      </c>
      <c r="AN2055" s="19">
        <v>8.1127000000000005E-2</v>
      </c>
      <c r="AO2055" t="s">
        <v>721</v>
      </c>
      <c r="AP2055" t="s">
        <v>722</v>
      </c>
      <c r="AQ2055" s="20">
        <v>46234</v>
      </c>
    </row>
    <row r="2056" spans="1:43" x14ac:dyDescent="0.3">
      <c r="A2056" t="s">
        <v>4565</v>
      </c>
      <c r="B2056" t="s">
        <v>4566</v>
      </c>
      <c r="C2056">
        <v>1</v>
      </c>
      <c r="D2056" t="s">
        <v>255</v>
      </c>
      <c r="E2056" t="s">
        <v>716</v>
      </c>
      <c r="F2056" t="s">
        <v>717</v>
      </c>
      <c r="G2056" t="s">
        <v>215</v>
      </c>
      <c r="H2056" t="s">
        <v>214</v>
      </c>
      <c r="I2056" t="s">
        <v>832</v>
      </c>
      <c r="J2056" t="s">
        <v>725</v>
      </c>
      <c r="K2056" t="s">
        <v>833</v>
      </c>
      <c r="L2056" t="s">
        <v>719</v>
      </c>
      <c r="M2056" t="s">
        <v>720</v>
      </c>
      <c r="N2056">
        <v>1</v>
      </c>
      <c r="O2056">
        <v>1</v>
      </c>
      <c r="P2056">
        <v>1</v>
      </c>
      <c r="Q2056">
        <v>1</v>
      </c>
      <c r="R2056">
        <v>1</v>
      </c>
      <c r="S2056">
        <v>1</v>
      </c>
      <c r="T2056">
        <v>0</v>
      </c>
      <c r="U2056">
        <v>0</v>
      </c>
      <c r="V2056">
        <v>0</v>
      </c>
      <c r="W2056" s="1">
        <v>0</v>
      </c>
      <c r="X2056" s="1">
        <v>1834752.5</v>
      </c>
      <c r="Y2056" s="1">
        <v>0</v>
      </c>
      <c r="Z2056" s="1">
        <v>0</v>
      </c>
      <c r="AA2056" s="1">
        <v>0</v>
      </c>
      <c r="AB2056" s="1">
        <v>0</v>
      </c>
      <c r="AC2056" s="1">
        <v>0</v>
      </c>
      <c r="AD2056" s="1">
        <v>0</v>
      </c>
      <c r="AE2056" s="1">
        <v>1834752.5</v>
      </c>
      <c r="AF2056" s="17">
        <v>46205</v>
      </c>
      <c r="AG2056" s="17">
        <v>46570</v>
      </c>
      <c r="AH2056" s="1">
        <v>1834752.5</v>
      </c>
      <c r="AI2056" s="16">
        <f t="shared" si="128"/>
        <v>0.92054794520547945</v>
      </c>
      <c r="AJ2056" s="16">
        <f t="shared" si="130"/>
        <v>1</v>
      </c>
      <c r="AK2056" s="19">
        <v>4.0800000000000003E-2</v>
      </c>
      <c r="AL2056" s="16">
        <f t="shared" si="129"/>
        <v>0.92054794520547945</v>
      </c>
      <c r="AM2056" s="16">
        <f t="shared" si="131"/>
        <v>1</v>
      </c>
      <c r="AN2056" s="19">
        <v>4.0800000000000003E-2</v>
      </c>
      <c r="AO2056" t="s">
        <v>721</v>
      </c>
      <c r="AP2056" t="s">
        <v>722</v>
      </c>
      <c r="AQ2056" s="20">
        <v>46234</v>
      </c>
    </row>
    <row r="2057" spans="1:43" x14ac:dyDescent="0.3">
      <c r="A2057" t="s">
        <v>4567</v>
      </c>
      <c r="B2057" t="s">
        <v>4566</v>
      </c>
      <c r="C2057">
        <v>10</v>
      </c>
      <c r="D2057" t="s">
        <v>255</v>
      </c>
      <c r="E2057" t="s">
        <v>716</v>
      </c>
      <c r="F2057" t="s">
        <v>717</v>
      </c>
      <c r="G2057" t="s">
        <v>215</v>
      </c>
      <c r="H2057" t="s">
        <v>214</v>
      </c>
      <c r="I2057" t="s">
        <v>832</v>
      </c>
      <c r="J2057" t="s">
        <v>725</v>
      </c>
      <c r="K2057" t="s">
        <v>833</v>
      </c>
      <c r="L2057" t="s">
        <v>719</v>
      </c>
      <c r="M2057" t="s">
        <v>720</v>
      </c>
      <c r="N2057">
        <v>1</v>
      </c>
      <c r="O2057">
        <v>1</v>
      </c>
      <c r="P2057">
        <v>1</v>
      </c>
      <c r="Q2057">
        <v>1</v>
      </c>
      <c r="R2057">
        <v>1</v>
      </c>
      <c r="S2057">
        <v>1</v>
      </c>
      <c r="T2057">
        <v>0</v>
      </c>
      <c r="U2057">
        <v>0</v>
      </c>
      <c r="V2057">
        <v>0</v>
      </c>
      <c r="W2057" s="1">
        <v>0</v>
      </c>
      <c r="X2057" s="1">
        <v>53100</v>
      </c>
      <c r="Y2057" s="1">
        <v>0</v>
      </c>
      <c r="Z2057" s="1">
        <v>0</v>
      </c>
      <c r="AA2057" s="1">
        <v>0</v>
      </c>
      <c r="AB2057" s="1">
        <v>0</v>
      </c>
      <c r="AC2057" s="1">
        <v>0</v>
      </c>
      <c r="AD2057" s="1">
        <v>0</v>
      </c>
      <c r="AE2057" s="1">
        <v>53100</v>
      </c>
      <c r="AF2057" s="17">
        <v>46205</v>
      </c>
      <c r="AG2057" s="17">
        <v>49858</v>
      </c>
      <c r="AH2057" s="1">
        <v>53100</v>
      </c>
      <c r="AI2057" s="16">
        <f t="shared" si="128"/>
        <v>9.9287671232876704</v>
      </c>
      <c r="AJ2057" s="16">
        <f t="shared" si="130"/>
        <v>10.008219178082191</v>
      </c>
      <c r="AK2057" s="19">
        <v>8.1299999999999997E-2</v>
      </c>
      <c r="AL2057" s="16">
        <f t="shared" si="129"/>
        <v>9.9287671232876704</v>
      </c>
      <c r="AM2057" s="16">
        <f t="shared" si="131"/>
        <v>10.008219178082191</v>
      </c>
      <c r="AN2057" s="19">
        <v>8.1299999999999997E-2</v>
      </c>
      <c r="AO2057" t="s">
        <v>721</v>
      </c>
      <c r="AP2057" t="s">
        <v>722</v>
      </c>
      <c r="AQ2057" s="20">
        <v>46234</v>
      </c>
    </row>
    <row r="2058" spans="1:43" x14ac:dyDescent="0.3">
      <c r="A2058" t="s">
        <v>4568</v>
      </c>
      <c r="B2058" t="s">
        <v>4566</v>
      </c>
      <c r="C2058">
        <v>2</v>
      </c>
      <c r="D2058" t="s">
        <v>255</v>
      </c>
      <c r="E2058" t="s">
        <v>716</v>
      </c>
      <c r="F2058" t="s">
        <v>717</v>
      </c>
      <c r="G2058" t="s">
        <v>215</v>
      </c>
      <c r="H2058" t="s">
        <v>214</v>
      </c>
      <c r="I2058" t="s">
        <v>832</v>
      </c>
      <c r="J2058" t="s">
        <v>725</v>
      </c>
      <c r="K2058" t="s">
        <v>833</v>
      </c>
      <c r="L2058" t="s">
        <v>719</v>
      </c>
      <c r="M2058" t="s">
        <v>720</v>
      </c>
      <c r="N2058">
        <v>1</v>
      </c>
      <c r="O2058">
        <v>1</v>
      </c>
      <c r="P2058">
        <v>1</v>
      </c>
      <c r="Q2058">
        <v>1</v>
      </c>
      <c r="R2058">
        <v>1</v>
      </c>
      <c r="S2058">
        <v>1</v>
      </c>
      <c r="T2058">
        <v>0</v>
      </c>
      <c r="U2058">
        <v>0</v>
      </c>
      <c r="V2058">
        <v>0</v>
      </c>
      <c r="W2058" s="1">
        <v>0</v>
      </c>
      <c r="X2058" s="1">
        <v>2221497.5</v>
      </c>
      <c r="Y2058" s="1">
        <v>0</v>
      </c>
      <c r="Z2058" s="1">
        <v>0</v>
      </c>
      <c r="AA2058" s="1">
        <v>0</v>
      </c>
      <c r="AB2058" s="1">
        <v>0</v>
      </c>
      <c r="AC2058" s="1">
        <v>0</v>
      </c>
      <c r="AD2058" s="1">
        <v>0</v>
      </c>
      <c r="AE2058" s="1">
        <v>2221497.5</v>
      </c>
      <c r="AF2058" s="17">
        <v>46205</v>
      </c>
      <c r="AG2058" s="17">
        <v>46936</v>
      </c>
      <c r="AH2058" s="1">
        <v>2221497.5</v>
      </c>
      <c r="AI2058" s="16">
        <f t="shared" si="128"/>
        <v>1.9232876712328768</v>
      </c>
      <c r="AJ2058" s="16">
        <f t="shared" si="130"/>
        <v>2.0027397260273974</v>
      </c>
      <c r="AK2058" s="19">
        <v>5.1499999999999997E-2</v>
      </c>
      <c r="AL2058" s="16">
        <f t="shared" si="129"/>
        <v>1.9232876712328768</v>
      </c>
      <c r="AM2058" s="16">
        <f t="shared" si="131"/>
        <v>2.0027397260273974</v>
      </c>
      <c r="AN2058" s="19">
        <v>5.1499999999999997E-2</v>
      </c>
      <c r="AO2058" t="s">
        <v>721</v>
      </c>
      <c r="AP2058" t="s">
        <v>722</v>
      </c>
      <c r="AQ2058" s="20">
        <v>46234</v>
      </c>
    </row>
    <row r="2059" spans="1:43" x14ac:dyDescent="0.3">
      <c r="A2059" t="s">
        <v>4569</v>
      </c>
      <c r="B2059" t="s">
        <v>4566</v>
      </c>
      <c r="C2059">
        <v>3</v>
      </c>
      <c r="D2059" t="s">
        <v>255</v>
      </c>
      <c r="E2059" t="s">
        <v>716</v>
      </c>
      <c r="F2059" t="s">
        <v>717</v>
      </c>
      <c r="G2059" t="s">
        <v>215</v>
      </c>
      <c r="H2059" t="s">
        <v>214</v>
      </c>
      <c r="I2059" t="s">
        <v>832</v>
      </c>
      <c r="J2059" t="s">
        <v>725</v>
      </c>
      <c r="K2059" t="s">
        <v>833</v>
      </c>
      <c r="L2059" t="s">
        <v>719</v>
      </c>
      <c r="M2059" t="s">
        <v>720</v>
      </c>
      <c r="N2059">
        <v>1</v>
      </c>
      <c r="O2059">
        <v>1</v>
      </c>
      <c r="P2059">
        <v>1</v>
      </c>
      <c r="Q2059">
        <v>1</v>
      </c>
      <c r="R2059">
        <v>1</v>
      </c>
      <c r="S2059">
        <v>1</v>
      </c>
      <c r="T2059">
        <v>0</v>
      </c>
      <c r="U2059">
        <v>0</v>
      </c>
      <c r="V2059">
        <v>0</v>
      </c>
      <c r="W2059" s="1">
        <v>0</v>
      </c>
      <c r="X2059" s="1">
        <v>3121985</v>
      </c>
      <c r="Y2059" s="1">
        <v>0</v>
      </c>
      <c r="Z2059" s="1">
        <v>0</v>
      </c>
      <c r="AA2059" s="1">
        <v>0</v>
      </c>
      <c r="AB2059" s="1">
        <v>0</v>
      </c>
      <c r="AC2059" s="1">
        <v>0</v>
      </c>
      <c r="AD2059" s="1">
        <v>0</v>
      </c>
      <c r="AE2059" s="1">
        <v>3121985</v>
      </c>
      <c r="AF2059" s="17">
        <v>46205</v>
      </c>
      <c r="AG2059" s="17">
        <v>47301</v>
      </c>
      <c r="AH2059" s="1">
        <v>3121985</v>
      </c>
      <c r="AI2059" s="16">
        <f t="shared" si="128"/>
        <v>2.9232876712328766</v>
      </c>
      <c r="AJ2059" s="16">
        <f t="shared" si="130"/>
        <v>3.0027397260273974</v>
      </c>
      <c r="AK2059" s="19">
        <v>6.3100000000000003E-2</v>
      </c>
      <c r="AL2059" s="16">
        <f t="shared" si="129"/>
        <v>2.9232876712328766</v>
      </c>
      <c r="AM2059" s="16">
        <f t="shared" si="131"/>
        <v>3.0027397260273974</v>
      </c>
      <c r="AN2059" s="19">
        <v>6.3100000000000003E-2</v>
      </c>
      <c r="AO2059" t="s">
        <v>721</v>
      </c>
      <c r="AP2059" t="s">
        <v>722</v>
      </c>
      <c r="AQ2059" s="20">
        <v>46234</v>
      </c>
    </row>
    <row r="2060" spans="1:43" x14ac:dyDescent="0.3">
      <c r="A2060" t="s">
        <v>4570</v>
      </c>
      <c r="B2060" t="s">
        <v>4566</v>
      </c>
      <c r="C2060">
        <v>4</v>
      </c>
      <c r="D2060" t="s">
        <v>255</v>
      </c>
      <c r="E2060" t="s">
        <v>716</v>
      </c>
      <c r="F2060" t="s">
        <v>717</v>
      </c>
      <c r="G2060" t="s">
        <v>215</v>
      </c>
      <c r="H2060" t="s">
        <v>214</v>
      </c>
      <c r="I2060" t="s">
        <v>832</v>
      </c>
      <c r="J2060" t="s">
        <v>725</v>
      </c>
      <c r="K2060" t="s">
        <v>833</v>
      </c>
      <c r="L2060" t="s">
        <v>719</v>
      </c>
      <c r="M2060" t="s">
        <v>720</v>
      </c>
      <c r="N2060">
        <v>1</v>
      </c>
      <c r="O2060">
        <v>1</v>
      </c>
      <c r="P2060">
        <v>1</v>
      </c>
      <c r="Q2060">
        <v>1</v>
      </c>
      <c r="R2060">
        <v>1</v>
      </c>
      <c r="S2060">
        <v>1</v>
      </c>
      <c r="T2060">
        <v>0</v>
      </c>
      <c r="U2060">
        <v>0</v>
      </c>
      <c r="V2060">
        <v>0</v>
      </c>
      <c r="W2060" s="1">
        <v>0</v>
      </c>
      <c r="X2060" s="1">
        <v>5486705</v>
      </c>
      <c r="Y2060" s="1">
        <v>0</v>
      </c>
      <c r="Z2060" s="1">
        <v>0</v>
      </c>
      <c r="AA2060" s="1">
        <v>0</v>
      </c>
      <c r="AB2060" s="1">
        <v>0</v>
      </c>
      <c r="AC2060" s="1">
        <v>0</v>
      </c>
      <c r="AD2060" s="1">
        <v>0</v>
      </c>
      <c r="AE2060" s="1">
        <v>5486705</v>
      </c>
      <c r="AF2060" s="17">
        <v>46205</v>
      </c>
      <c r="AG2060" s="17">
        <v>47666</v>
      </c>
      <c r="AH2060" s="1">
        <v>5486705</v>
      </c>
      <c r="AI2060" s="16">
        <f t="shared" si="128"/>
        <v>3.9232876712328766</v>
      </c>
      <c r="AJ2060" s="16">
        <f t="shared" si="130"/>
        <v>4.0027397260273974</v>
      </c>
      <c r="AK2060" s="19">
        <v>6.8199999999999997E-2</v>
      </c>
      <c r="AL2060" s="16">
        <f t="shared" si="129"/>
        <v>3.9232876712328766</v>
      </c>
      <c r="AM2060" s="16">
        <f t="shared" si="131"/>
        <v>4.0027397260273974</v>
      </c>
      <c r="AN2060" s="19">
        <v>6.8199999999999997E-2</v>
      </c>
      <c r="AO2060" t="s">
        <v>721</v>
      </c>
      <c r="AP2060" t="s">
        <v>722</v>
      </c>
      <c r="AQ2060" s="20">
        <v>46234</v>
      </c>
    </row>
    <row r="2061" spans="1:43" x14ac:dyDescent="0.3">
      <c r="A2061" t="s">
        <v>4571</v>
      </c>
      <c r="B2061" t="s">
        <v>4566</v>
      </c>
      <c r="C2061">
        <v>5</v>
      </c>
      <c r="D2061" t="s">
        <v>255</v>
      </c>
      <c r="E2061" t="s">
        <v>716</v>
      </c>
      <c r="F2061" t="s">
        <v>717</v>
      </c>
      <c r="G2061" t="s">
        <v>215</v>
      </c>
      <c r="H2061" t="s">
        <v>214</v>
      </c>
      <c r="I2061" t="s">
        <v>832</v>
      </c>
      <c r="J2061" t="s">
        <v>725</v>
      </c>
      <c r="K2061" t="s">
        <v>833</v>
      </c>
      <c r="L2061" t="s">
        <v>719</v>
      </c>
      <c r="M2061" t="s">
        <v>720</v>
      </c>
      <c r="N2061">
        <v>1</v>
      </c>
      <c r="O2061">
        <v>1</v>
      </c>
      <c r="P2061">
        <v>1</v>
      </c>
      <c r="Q2061">
        <v>1</v>
      </c>
      <c r="R2061">
        <v>1</v>
      </c>
      <c r="S2061">
        <v>1</v>
      </c>
      <c r="T2061">
        <v>0</v>
      </c>
      <c r="U2061">
        <v>0</v>
      </c>
      <c r="V2061">
        <v>0</v>
      </c>
      <c r="W2061" s="1">
        <v>0</v>
      </c>
      <c r="X2061" s="1">
        <v>53346030</v>
      </c>
      <c r="Y2061" s="1">
        <v>0</v>
      </c>
      <c r="Z2061" s="1">
        <v>0</v>
      </c>
      <c r="AA2061" s="1">
        <v>0</v>
      </c>
      <c r="AB2061" s="1">
        <v>0</v>
      </c>
      <c r="AC2061" s="1">
        <v>0</v>
      </c>
      <c r="AD2061" s="1">
        <v>0</v>
      </c>
      <c r="AE2061" s="1">
        <v>53346030</v>
      </c>
      <c r="AF2061" s="17">
        <v>46205</v>
      </c>
      <c r="AG2061" s="17">
        <v>48031</v>
      </c>
      <c r="AH2061" s="1">
        <v>53346030</v>
      </c>
      <c r="AI2061" s="16">
        <f t="shared" si="128"/>
        <v>4.9232876712328766</v>
      </c>
      <c r="AJ2061" s="16">
        <f t="shared" si="130"/>
        <v>5.0027397260273974</v>
      </c>
      <c r="AK2061" s="19">
        <v>7.1300000000000002E-2</v>
      </c>
      <c r="AL2061" s="16">
        <f t="shared" si="129"/>
        <v>4.9232876712328766</v>
      </c>
      <c r="AM2061" s="16">
        <f t="shared" si="131"/>
        <v>5.0027397260273974</v>
      </c>
      <c r="AN2061" s="19">
        <v>7.1300000000000002E-2</v>
      </c>
      <c r="AO2061" t="s">
        <v>721</v>
      </c>
      <c r="AP2061" t="s">
        <v>722</v>
      </c>
      <c r="AQ2061" s="20">
        <v>46234</v>
      </c>
    </row>
    <row r="2062" spans="1:43" x14ac:dyDescent="0.3">
      <c r="A2062" t="s">
        <v>4572</v>
      </c>
      <c r="B2062" t="s">
        <v>4566</v>
      </c>
      <c r="C2062">
        <v>6</v>
      </c>
      <c r="D2062" t="s">
        <v>255</v>
      </c>
      <c r="E2062" t="s">
        <v>716</v>
      </c>
      <c r="F2062" t="s">
        <v>717</v>
      </c>
      <c r="G2062" t="s">
        <v>215</v>
      </c>
      <c r="H2062" t="s">
        <v>214</v>
      </c>
      <c r="I2062" t="s">
        <v>832</v>
      </c>
      <c r="J2062" t="s">
        <v>725</v>
      </c>
      <c r="K2062" t="s">
        <v>833</v>
      </c>
      <c r="L2062" t="s">
        <v>719</v>
      </c>
      <c r="M2062" t="s">
        <v>720</v>
      </c>
      <c r="N2062">
        <v>1</v>
      </c>
      <c r="O2062">
        <v>1</v>
      </c>
      <c r="P2062">
        <v>1</v>
      </c>
      <c r="Q2062">
        <v>1</v>
      </c>
      <c r="R2062">
        <v>1</v>
      </c>
      <c r="S2062">
        <v>1</v>
      </c>
      <c r="T2062">
        <v>0</v>
      </c>
      <c r="U2062">
        <v>0</v>
      </c>
      <c r="V2062">
        <v>0</v>
      </c>
      <c r="W2062" s="1">
        <v>0</v>
      </c>
      <c r="X2062" s="1">
        <v>2622255</v>
      </c>
      <c r="Y2062" s="1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0</v>
      </c>
      <c r="AE2062" s="1">
        <v>2622255</v>
      </c>
      <c r="AF2062" s="17">
        <v>46205</v>
      </c>
      <c r="AG2062" s="17">
        <v>48397</v>
      </c>
      <c r="AH2062" s="1">
        <v>2622255</v>
      </c>
      <c r="AI2062" s="16">
        <f t="shared" si="128"/>
        <v>5.9260273972602739</v>
      </c>
      <c r="AJ2062" s="16">
        <f t="shared" si="130"/>
        <v>6.0054794520547947</v>
      </c>
      <c r="AK2062" s="19">
        <v>7.3499999999999996E-2</v>
      </c>
      <c r="AL2062" s="16">
        <f t="shared" si="129"/>
        <v>5.9260273972602739</v>
      </c>
      <c r="AM2062" s="16">
        <f t="shared" si="131"/>
        <v>6.0054794520547947</v>
      </c>
      <c r="AN2062" s="19">
        <v>7.3499999999999996E-2</v>
      </c>
      <c r="AO2062" t="s">
        <v>721</v>
      </c>
      <c r="AP2062" t="s">
        <v>722</v>
      </c>
      <c r="AQ2062" s="20">
        <v>46234</v>
      </c>
    </row>
    <row r="2063" spans="1:43" x14ac:dyDescent="0.3">
      <c r="A2063" t="s">
        <v>4573</v>
      </c>
      <c r="B2063" t="s">
        <v>4566</v>
      </c>
      <c r="C2063">
        <v>7</v>
      </c>
      <c r="D2063" t="s">
        <v>255</v>
      </c>
      <c r="E2063" t="s">
        <v>716</v>
      </c>
      <c r="F2063" t="s">
        <v>717</v>
      </c>
      <c r="G2063" t="s">
        <v>215</v>
      </c>
      <c r="H2063" t="s">
        <v>214</v>
      </c>
      <c r="I2063" t="s">
        <v>832</v>
      </c>
      <c r="J2063" t="s">
        <v>725</v>
      </c>
      <c r="K2063" t="s">
        <v>833</v>
      </c>
      <c r="L2063" t="s">
        <v>719</v>
      </c>
      <c r="M2063" t="s">
        <v>720</v>
      </c>
      <c r="N2063">
        <v>1</v>
      </c>
      <c r="O2063">
        <v>1</v>
      </c>
      <c r="P2063">
        <v>1</v>
      </c>
      <c r="Q2063">
        <v>1</v>
      </c>
      <c r="R2063">
        <v>1</v>
      </c>
      <c r="S2063">
        <v>1</v>
      </c>
      <c r="T2063">
        <v>0</v>
      </c>
      <c r="U2063">
        <v>0</v>
      </c>
      <c r="V2063">
        <v>0</v>
      </c>
      <c r="W2063" s="1">
        <v>0</v>
      </c>
      <c r="X2063" s="1">
        <v>3724522.5</v>
      </c>
      <c r="Y2063" s="1">
        <v>0</v>
      </c>
      <c r="Z2063" s="1">
        <v>0</v>
      </c>
      <c r="AA2063" s="1">
        <v>0</v>
      </c>
      <c r="AB2063" s="1">
        <v>0</v>
      </c>
      <c r="AC2063" s="1">
        <v>0</v>
      </c>
      <c r="AD2063" s="1">
        <v>0</v>
      </c>
      <c r="AE2063" s="1">
        <v>3724522.5</v>
      </c>
      <c r="AF2063" s="17">
        <v>46205</v>
      </c>
      <c r="AG2063" s="17">
        <v>48762</v>
      </c>
      <c r="AH2063" s="1">
        <v>3724522.5</v>
      </c>
      <c r="AI2063" s="16">
        <f t="shared" si="128"/>
        <v>6.9260273972602739</v>
      </c>
      <c r="AJ2063" s="16">
        <f t="shared" si="130"/>
        <v>7.0054794520547947</v>
      </c>
      <c r="AK2063" s="19">
        <v>7.5399999999999995E-2</v>
      </c>
      <c r="AL2063" s="16">
        <f t="shared" si="129"/>
        <v>6.9260273972602739</v>
      </c>
      <c r="AM2063" s="16">
        <f t="shared" si="131"/>
        <v>7.0054794520547947</v>
      </c>
      <c r="AN2063" s="19">
        <v>7.5399999999999995E-2</v>
      </c>
      <c r="AO2063" t="s">
        <v>721</v>
      </c>
      <c r="AP2063" t="s">
        <v>722</v>
      </c>
      <c r="AQ2063" s="20">
        <v>46234</v>
      </c>
    </row>
    <row r="2064" spans="1:43" x14ac:dyDescent="0.3">
      <c r="A2064" t="s">
        <v>4574</v>
      </c>
      <c r="B2064" t="s">
        <v>4566</v>
      </c>
      <c r="C2064">
        <v>8</v>
      </c>
      <c r="D2064" t="s">
        <v>255</v>
      </c>
      <c r="E2064" t="s">
        <v>716</v>
      </c>
      <c r="F2064" t="s">
        <v>717</v>
      </c>
      <c r="G2064" t="s">
        <v>215</v>
      </c>
      <c r="H2064" t="s">
        <v>214</v>
      </c>
      <c r="I2064" t="s">
        <v>832</v>
      </c>
      <c r="J2064" t="s">
        <v>725</v>
      </c>
      <c r="K2064" t="s">
        <v>833</v>
      </c>
      <c r="L2064" t="s">
        <v>719</v>
      </c>
      <c r="M2064" t="s">
        <v>720</v>
      </c>
      <c r="N2064">
        <v>1</v>
      </c>
      <c r="O2064">
        <v>1</v>
      </c>
      <c r="P2064">
        <v>1</v>
      </c>
      <c r="Q2064">
        <v>1</v>
      </c>
      <c r="R2064">
        <v>1</v>
      </c>
      <c r="S2064">
        <v>1</v>
      </c>
      <c r="T2064">
        <v>0</v>
      </c>
      <c r="U2064">
        <v>0</v>
      </c>
      <c r="V2064">
        <v>0</v>
      </c>
      <c r="W2064" s="1">
        <v>0</v>
      </c>
      <c r="X2064" s="1">
        <v>997542.5</v>
      </c>
      <c r="Y2064" s="1">
        <v>0</v>
      </c>
      <c r="Z2064" s="1">
        <v>0</v>
      </c>
      <c r="AA2064" s="1">
        <v>0</v>
      </c>
      <c r="AB2064" s="1">
        <v>0</v>
      </c>
      <c r="AC2064" s="1">
        <v>0</v>
      </c>
      <c r="AD2064" s="1">
        <v>0</v>
      </c>
      <c r="AE2064" s="1">
        <v>997542.5</v>
      </c>
      <c r="AF2064" s="17">
        <v>46205</v>
      </c>
      <c r="AG2064" s="17">
        <v>49127</v>
      </c>
      <c r="AH2064" s="1">
        <v>997542.5</v>
      </c>
      <c r="AI2064" s="16">
        <f t="shared" si="128"/>
        <v>7.9260273972602739</v>
      </c>
      <c r="AJ2064" s="16">
        <f t="shared" si="130"/>
        <v>8.0054794520547947</v>
      </c>
      <c r="AK2064" s="19">
        <v>7.7200000000000005E-2</v>
      </c>
      <c r="AL2064" s="16">
        <f t="shared" si="129"/>
        <v>7.9260273972602739</v>
      </c>
      <c r="AM2064" s="16">
        <f t="shared" si="131"/>
        <v>8.0054794520547947</v>
      </c>
      <c r="AN2064" s="19">
        <v>7.7200000000000005E-2</v>
      </c>
      <c r="AO2064" t="s">
        <v>721</v>
      </c>
      <c r="AP2064" t="s">
        <v>722</v>
      </c>
      <c r="AQ2064" s="20">
        <v>46234</v>
      </c>
    </row>
    <row r="2065" spans="1:43" x14ac:dyDescent="0.3">
      <c r="A2065" t="s">
        <v>4575</v>
      </c>
      <c r="B2065" t="s">
        <v>4566</v>
      </c>
      <c r="C2065">
        <v>9</v>
      </c>
      <c r="D2065" t="s">
        <v>255</v>
      </c>
      <c r="E2065" t="s">
        <v>716</v>
      </c>
      <c r="F2065" t="s">
        <v>717</v>
      </c>
      <c r="G2065" t="s">
        <v>215</v>
      </c>
      <c r="H2065" t="s">
        <v>214</v>
      </c>
      <c r="I2065" t="s">
        <v>832</v>
      </c>
      <c r="J2065" t="s">
        <v>725</v>
      </c>
      <c r="K2065" t="s">
        <v>833</v>
      </c>
      <c r="L2065" t="s">
        <v>719</v>
      </c>
      <c r="M2065" t="s">
        <v>720</v>
      </c>
      <c r="N2065">
        <v>1</v>
      </c>
      <c r="O2065">
        <v>1</v>
      </c>
      <c r="P2065">
        <v>1</v>
      </c>
      <c r="Q2065">
        <v>1</v>
      </c>
      <c r="R2065">
        <v>1</v>
      </c>
      <c r="S2065">
        <v>1</v>
      </c>
      <c r="T2065">
        <v>0</v>
      </c>
      <c r="U2065">
        <v>0</v>
      </c>
      <c r="V2065">
        <v>0</v>
      </c>
      <c r="W2065" s="1">
        <v>0</v>
      </c>
      <c r="X2065" s="1">
        <v>157677.5</v>
      </c>
      <c r="Y2065" s="1">
        <v>0</v>
      </c>
      <c r="Z2065" s="1">
        <v>0</v>
      </c>
      <c r="AA2065" s="1">
        <v>0</v>
      </c>
      <c r="AB2065" s="1">
        <v>0</v>
      </c>
      <c r="AC2065" s="1">
        <v>0</v>
      </c>
      <c r="AD2065" s="1">
        <v>0</v>
      </c>
      <c r="AE2065" s="1">
        <v>157677.5</v>
      </c>
      <c r="AF2065" s="17">
        <v>46205</v>
      </c>
      <c r="AG2065" s="17">
        <v>49492</v>
      </c>
      <c r="AH2065" s="1">
        <v>157677.5</v>
      </c>
      <c r="AI2065" s="16">
        <f t="shared" si="128"/>
        <v>8.9260273972602739</v>
      </c>
      <c r="AJ2065" s="16">
        <f t="shared" si="130"/>
        <v>9.0054794520547947</v>
      </c>
      <c r="AK2065" s="19">
        <v>7.9299999999999995E-2</v>
      </c>
      <c r="AL2065" s="16">
        <f t="shared" si="129"/>
        <v>8.9260273972602739</v>
      </c>
      <c r="AM2065" s="16">
        <f t="shared" si="131"/>
        <v>9.0054794520547947</v>
      </c>
      <c r="AN2065" s="19">
        <v>7.9299999999999995E-2</v>
      </c>
      <c r="AO2065" t="s">
        <v>721</v>
      </c>
      <c r="AP2065" t="s">
        <v>722</v>
      </c>
      <c r="AQ2065" s="20">
        <v>46234</v>
      </c>
    </row>
    <row r="2066" spans="1:43" x14ac:dyDescent="0.3">
      <c r="A2066" t="s">
        <v>4576</v>
      </c>
      <c r="B2066" t="s">
        <v>4577</v>
      </c>
      <c r="C2066">
        <v>1</v>
      </c>
      <c r="D2066" t="s">
        <v>255</v>
      </c>
      <c r="E2066" t="s">
        <v>716</v>
      </c>
      <c r="F2066" t="s">
        <v>717</v>
      </c>
      <c r="G2066" t="s">
        <v>213</v>
      </c>
      <c r="H2066" t="s">
        <v>214</v>
      </c>
      <c r="I2066" t="s">
        <v>724</v>
      </c>
      <c r="J2066" t="s">
        <v>725</v>
      </c>
      <c r="K2066" t="s">
        <v>726</v>
      </c>
      <c r="L2066" t="s">
        <v>719</v>
      </c>
      <c r="M2066" t="s">
        <v>720</v>
      </c>
      <c r="N2066">
        <v>1</v>
      </c>
      <c r="O2066">
        <v>1</v>
      </c>
      <c r="P2066">
        <v>1</v>
      </c>
      <c r="Q2066">
        <v>1</v>
      </c>
      <c r="R2066">
        <v>1</v>
      </c>
      <c r="S2066">
        <v>1</v>
      </c>
      <c r="T2066">
        <v>0</v>
      </c>
      <c r="U2066">
        <v>0</v>
      </c>
      <c r="V2066">
        <v>0</v>
      </c>
      <c r="W2066" s="1">
        <v>0</v>
      </c>
      <c r="X2066" s="1">
        <v>20000000</v>
      </c>
      <c r="Y2066" s="1">
        <v>0</v>
      </c>
      <c r="Z2066" s="1">
        <v>0</v>
      </c>
      <c r="AA2066" s="1">
        <v>0</v>
      </c>
      <c r="AB2066" s="1">
        <v>0</v>
      </c>
      <c r="AC2066" s="1">
        <v>0</v>
      </c>
      <c r="AD2066" s="1">
        <v>0</v>
      </c>
      <c r="AE2066" s="1">
        <v>20000000</v>
      </c>
      <c r="AF2066" s="17">
        <v>46104</v>
      </c>
      <c r="AG2066" s="17">
        <v>47200</v>
      </c>
      <c r="AH2066" s="1">
        <v>20000000</v>
      </c>
      <c r="AI2066" s="16">
        <f t="shared" si="128"/>
        <v>2.6465753424657534</v>
      </c>
      <c r="AJ2066" s="16">
        <f t="shared" si="130"/>
        <v>3.0027397260273974</v>
      </c>
      <c r="AK2066" s="19">
        <v>8.1199999999999994E-2</v>
      </c>
      <c r="AL2066" s="16">
        <f t="shared" si="129"/>
        <v>2.6465753424657534</v>
      </c>
      <c r="AM2066" s="16">
        <f t="shared" si="131"/>
        <v>3.0027397260273974</v>
      </c>
      <c r="AN2066" s="19">
        <v>8.1199999999999994E-2</v>
      </c>
      <c r="AO2066" t="s">
        <v>721</v>
      </c>
      <c r="AP2066" t="s">
        <v>722</v>
      </c>
      <c r="AQ2066" s="20">
        <v>46234</v>
      </c>
    </row>
    <row r="2067" spans="1:43" x14ac:dyDescent="0.3">
      <c r="A2067" t="s">
        <v>4578</v>
      </c>
      <c r="B2067" t="s">
        <v>4579</v>
      </c>
      <c r="C2067">
        <v>1</v>
      </c>
      <c r="D2067" t="s">
        <v>255</v>
      </c>
      <c r="E2067" t="s">
        <v>716</v>
      </c>
      <c r="F2067" t="s">
        <v>717</v>
      </c>
      <c r="G2067" t="s">
        <v>213</v>
      </c>
      <c r="H2067" t="s">
        <v>214</v>
      </c>
      <c r="I2067" t="s">
        <v>724</v>
      </c>
      <c r="J2067" t="s">
        <v>725</v>
      </c>
      <c r="K2067" t="s">
        <v>726</v>
      </c>
      <c r="L2067" t="s">
        <v>719</v>
      </c>
      <c r="M2067" t="s">
        <v>720</v>
      </c>
      <c r="N2067">
        <v>1</v>
      </c>
      <c r="O2067">
        <v>1</v>
      </c>
      <c r="P2067">
        <v>1</v>
      </c>
      <c r="Q2067">
        <v>1</v>
      </c>
      <c r="R2067">
        <v>1</v>
      </c>
      <c r="S2067">
        <v>1</v>
      </c>
      <c r="T2067">
        <v>0</v>
      </c>
      <c r="U2067">
        <v>0</v>
      </c>
      <c r="V2067">
        <v>0</v>
      </c>
      <c r="W2067" s="1">
        <v>0</v>
      </c>
      <c r="X2067" s="1">
        <v>14000</v>
      </c>
      <c r="Y2067" s="1">
        <v>0</v>
      </c>
      <c r="Z2067" s="1">
        <v>0</v>
      </c>
      <c r="AA2067" s="1">
        <v>0</v>
      </c>
      <c r="AB2067" s="1">
        <v>0</v>
      </c>
      <c r="AC2067" s="1">
        <v>0</v>
      </c>
      <c r="AD2067" s="1">
        <v>0</v>
      </c>
      <c r="AE2067" s="1">
        <v>14000</v>
      </c>
      <c r="AF2067" s="17">
        <v>46080</v>
      </c>
      <c r="AG2067" s="17">
        <v>47176</v>
      </c>
      <c r="AH2067" s="1">
        <v>14000</v>
      </c>
      <c r="AI2067" s="16">
        <f t="shared" si="128"/>
        <v>2.580821917808219</v>
      </c>
      <c r="AJ2067" s="16">
        <f t="shared" si="130"/>
        <v>3.0027397260273974</v>
      </c>
      <c r="AK2067" s="19">
        <v>8.1199999999999994E-2</v>
      </c>
      <c r="AL2067" s="16">
        <f t="shared" si="129"/>
        <v>2.580821917808219</v>
      </c>
      <c r="AM2067" s="16">
        <f t="shared" si="131"/>
        <v>3.0027397260273974</v>
      </c>
      <c r="AN2067" s="19">
        <v>8.1199999999999994E-2</v>
      </c>
      <c r="AO2067" t="s">
        <v>721</v>
      </c>
      <c r="AP2067" t="s">
        <v>722</v>
      </c>
      <c r="AQ2067" s="20">
        <v>46234</v>
      </c>
    </row>
    <row r="2068" spans="1:43" x14ac:dyDescent="0.3">
      <c r="A2068" t="s">
        <v>4580</v>
      </c>
      <c r="B2068" t="s">
        <v>4581</v>
      </c>
      <c r="C2068">
        <v>1</v>
      </c>
      <c r="D2068" t="s">
        <v>255</v>
      </c>
      <c r="E2068" t="s">
        <v>716</v>
      </c>
      <c r="F2068" t="s">
        <v>717</v>
      </c>
      <c r="G2068" t="s">
        <v>213</v>
      </c>
      <c r="H2068" t="s">
        <v>214</v>
      </c>
      <c r="I2068" t="s">
        <v>724</v>
      </c>
      <c r="J2068" t="s">
        <v>725</v>
      </c>
      <c r="K2068" t="s">
        <v>726</v>
      </c>
      <c r="L2068" t="s">
        <v>719</v>
      </c>
      <c r="M2068" t="s">
        <v>720</v>
      </c>
      <c r="N2068">
        <v>1</v>
      </c>
      <c r="O2068">
        <v>1</v>
      </c>
      <c r="P2068">
        <v>1</v>
      </c>
      <c r="Q2068">
        <v>1</v>
      </c>
      <c r="R2068">
        <v>1</v>
      </c>
      <c r="S2068">
        <v>1</v>
      </c>
      <c r="T2068">
        <v>0</v>
      </c>
      <c r="U2068">
        <v>0</v>
      </c>
      <c r="V2068">
        <v>0</v>
      </c>
      <c r="W2068" s="1">
        <v>0</v>
      </c>
      <c r="X2068" s="1">
        <v>8000000</v>
      </c>
      <c r="Y2068" s="1">
        <v>0</v>
      </c>
      <c r="Z2068" s="1">
        <v>0</v>
      </c>
      <c r="AA2068" s="1">
        <v>0</v>
      </c>
      <c r="AB2068" s="1">
        <v>0</v>
      </c>
      <c r="AC2068" s="1">
        <v>0</v>
      </c>
      <c r="AD2068" s="1">
        <v>0</v>
      </c>
      <c r="AE2068" s="1">
        <v>8000000</v>
      </c>
      <c r="AF2068" s="17">
        <v>46104</v>
      </c>
      <c r="AG2068" s="17">
        <v>47200</v>
      </c>
      <c r="AH2068" s="1">
        <v>8000000</v>
      </c>
      <c r="AI2068" s="16">
        <f t="shared" si="128"/>
        <v>2.6465753424657534</v>
      </c>
      <c r="AJ2068" s="16">
        <f t="shared" si="130"/>
        <v>3.0027397260273974</v>
      </c>
      <c r="AK2068" s="19">
        <v>8.1199999999999994E-2</v>
      </c>
      <c r="AL2068" s="16">
        <f t="shared" si="129"/>
        <v>2.6465753424657534</v>
      </c>
      <c r="AM2068" s="16">
        <f t="shared" si="131"/>
        <v>3.0027397260273974</v>
      </c>
      <c r="AN2068" s="19">
        <v>8.1199999999999994E-2</v>
      </c>
      <c r="AO2068" t="s">
        <v>721</v>
      </c>
      <c r="AP2068" t="s">
        <v>722</v>
      </c>
      <c r="AQ2068" s="20">
        <v>46234</v>
      </c>
    </row>
    <row r="2069" spans="1:43" x14ac:dyDescent="0.3">
      <c r="A2069" t="s">
        <v>4582</v>
      </c>
      <c r="B2069" t="s">
        <v>4583</v>
      </c>
      <c r="C2069">
        <v>1</v>
      </c>
      <c r="D2069" t="s">
        <v>255</v>
      </c>
      <c r="E2069" t="s">
        <v>716</v>
      </c>
      <c r="F2069" t="s">
        <v>717</v>
      </c>
      <c r="G2069" t="s">
        <v>213</v>
      </c>
      <c r="H2069" t="s">
        <v>214</v>
      </c>
      <c r="I2069" t="s">
        <v>724</v>
      </c>
      <c r="J2069" t="s">
        <v>725</v>
      </c>
      <c r="K2069" t="s">
        <v>726</v>
      </c>
      <c r="L2069" t="s">
        <v>719</v>
      </c>
      <c r="M2069" t="s">
        <v>720</v>
      </c>
      <c r="N2069">
        <v>1</v>
      </c>
      <c r="O2069">
        <v>1</v>
      </c>
      <c r="P2069">
        <v>1</v>
      </c>
      <c r="Q2069">
        <v>1</v>
      </c>
      <c r="R2069">
        <v>1</v>
      </c>
      <c r="S2069">
        <v>1</v>
      </c>
      <c r="T2069">
        <v>0</v>
      </c>
      <c r="U2069">
        <v>0</v>
      </c>
      <c r="V2069">
        <v>0</v>
      </c>
      <c r="W2069" s="1">
        <v>0</v>
      </c>
      <c r="X2069" s="1">
        <v>2000000</v>
      </c>
      <c r="Y2069" s="1">
        <v>0</v>
      </c>
      <c r="Z2069" s="1">
        <v>0</v>
      </c>
      <c r="AA2069" s="1">
        <v>0</v>
      </c>
      <c r="AB2069" s="1">
        <v>0</v>
      </c>
      <c r="AC2069" s="1">
        <v>0</v>
      </c>
      <c r="AD2069" s="1">
        <v>0</v>
      </c>
      <c r="AE2069" s="1">
        <v>2000000</v>
      </c>
      <c r="AF2069" s="17">
        <v>46104</v>
      </c>
      <c r="AG2069" s="17">
        <v>47200</v>
      </c>
      <c r="AH2069" s="1">
        <v>2000000</v>
      </c>
      <c r="AI2069" s="16">
        <f t="shared" si="128"/>
        <v>2.6465753424657534</v>
      </c>
      <c r="AJ2069" s="16">
        <f t="shared" si="130"/>
        <v>3.0027397260273974</v>
      </c>
      <c r="AK2069" s="19">
        <v>8.1199999999999994E-2</v>
      </c>
      <c r="AL2069" s="16">
        <f t="shared" si="129"/>
        <v>2.6465753424657534</v>
      </c>
      <c r="AM2069" s="16">
        <f t="shared" si="131"/>
        <v>3.0027397260273974</v>
      </c>
      <c r="AN2069" s="19">
        <v>8.1199999999999994E-2</v>
      </c>
      <c r="AO2069" t="s">
        <v>721</v>
      </c>
      <c r="AP2069" t="s">
        <v>722</v>
      </c>
      <c r="AQ2069" s="20">
        <v>46234</v>
      </c>
    </row>
    <row r="2070" spans="1:43" x14ac:dyDescent="0.3">
      <c r="A2070" t="s">
        <v>4584</v>
      </c>
      <c r="B2070" t="s">
        <v>4585</v>
      </c>
      <c r="C2070">
        <v>1</v>
      </c>
      <c r="D2070" t="s">
        <v>255</v>
      </c>
      <c r="E2070" t="s">
        <v>716</v>
      </c>
      <c r="F2070" t="s">
        <v>717</v>
      </c>
      <c r="G2070" t="s">
        <v>228</v>
      </c>
      <c r="H2070" t="s">
        <v>218</v>
      </c>
      <c r="I2070" t="s">
        <v>35</v>
      </c>
      <c r="J2070" t="s">
        <v>718</v>
      </c>
      <c r="K2070" t="s">
        <v>228</v>
      </c>
      <c r="L2070" t="s">
        <v>719</v>
      </c>
      <c r="M2070" t="s">
        <v>720</v>
      </c>
      <c r="N2070">
        <v>1</v>
      </c>
      <c r="O2070">
        <v>1</v>
      </c>
      <c r="P2070">
        <v>1</v>
      </c>
      <c r="Q2070">
        <v>0</v>
      </c>
      <c r="R2070">
        <v>1</v>
      </c>
      <c r="S2070">
        <v>1</v>
      </c>
      <c r="T2070">
        <v>1</v>
      </c>
      <c r="U2070">
        <v>0</v>
      </c>
      <c r="V2070">
        <v>0</v>
      </c>
      <c r="W2070" s="1">
        <v>0</v>
      </c>
      <c r="X2070" s="1">
        <v>10000000</v>
      </c>
      <c r="Y2070" s="1">
        <v>0</v>
      </c>
      <c r="Z2070" s="1">
        <v>0</v>
      </c>
      <c r="AA2070" s="1">
        <v>0</v>
      </c>
      <c r="AB2070" s="1">
        <v>0</v>
      </c>
      <c r="AC2070" s="1">
        <v>0</v>
      </c>
      <c r="AD2070" s="1">
        <v>0</v>
      </c>
      <c r="AE2070" s="1">
        <v>10000000</v>
      </c>
      <c r="AF2070" s="17">
        <v>46113</v>
      </c>
      <c r="AG2070" s="17">
        <v>47209</v>
      </c>
      <c r="AH2070" s="1">
        <v>10000000</v>
      </c>
      <c r="AI2070" s="16">
        <f t="shared" si="128"/>
        <v>2.6712328767123288</v>
      </c>
      <c r="AJ2070" s="16">
        <f t="shared" si="130"/>
        <v>3.0027397260273974</v>
      </c>
      <c r="AK2070" s="19">
        <v>8.1199999999999994E-2</v>
      </c>
      <c r="AL2070" s="16">
        <f t="shared" si="129"/>
        <v>2.6712328767123288</v>
      </c>
      <c r="AM2070" s="16">
        <f t="shared" si="131"/>
        <v>3.0027397260273974</v>
      </c>
      <c r="AN2070" s="19">
        <v>8.1199999999999994E-2</v>
      </c>
      <c r="AO2070" t="s">
        <v>721</v>
      </c>
      <c r="AP2070" t="s">
        <v>722</v>
      </c>
      <c r="AQ2070" s="20">
        <v>46234</v>
      </c>
    </row>
    <row r="2071" spans="1:43" x14ac:dyDescent="0.3">
      <c r="A2071" t="s">
        <v>4586</v>
      </c>
      <c r="B2071" t="s">
        <v>4587</v>
      </c>
      <c r="C2071">
        <v>1</v>
      </c>
      <c r="D2071" t="s">
        <v>255</v>
      </c>
      <c r="E2071" t="s">
        <v>716</v>
      </c>
      <c r="F2071" t="s">
        <v>717</v>
      </c>
      <c r="G2071" t="s">
        <v>213</v>
      </c>
      <c r="H2071" t="s">
        <v>214</v>
      </c>
      <c r="I2071" t="s">
        <v>724</v>
      </c>
      <c r="J2071" t="s">
        <v>725</v>
      </c>
      <c r="K2071" t="s">
        <v>726</v>
      </c>
      <c r="L2071" t="s">
        <v>719</v>
      </c>
      <c r="M2071" t="s">
        <v>720</v>
      </c>
      <c r="N2071">
        <v>1</v>
      </c>
      <c r="O2071">
        <v>1</v>
      </c>
      <c r="P2071">
        <v>1</v>
      </c>
      <c r="Q2071">
        <v>1</v>
      </c>
      <c r="R2071">
        <v>1</v>
      </c>
      <c r="S2071">
        <v>1</v>
      </c>
      <c r="T2071">
        <v>0</v>
      </c>
      <c r="U2071">
        <v>0</v>
      </c>
      <c r="V2071">
        <v>0</v>
      </c>
      <c r="W2071" s="1">
        <v>0</v>
      </c>
      <c r="X2071" s="1">
        <v>100000</v>
      </c>
      <c r="Y2071" s="1">
        <v>0</v>
      </c>
      <c r="Z2071" s="1">
        <v>0</v>
      </c>
      <c r="AA2071" s="1">
        <v>0</v>
      </c>
      <c r="AB2071" s="1">
        <v>0</v>
      </c>
      <c r="AC2071" s="1">
        <v>0</v>
      </c>
      <c r="AD2071" s="1">
        <v>0</v>
      </c>
      <c r="AE2071" s="1">
        <v>100000</v>
      </c>
      <c r="AF2071" s="17">
        <v>46113</v>
      </c>
      <c r="AG2071" s="17">
        <v>47209</v>
      </c>
      <c r="AH2071" s="1">
        <v>100000</v>
      </c>
      <c r="AI2071" s="16">
        <f t="shared" si="128"/>
        <v>2.6712328767123288</v>
      </c>
      <c r="AJ2071" s="16">
        <f t="shared" si="130"/>
        <v>3.0027397260273974</v>
      </c>
      <c r="AK2071" s="19">
        <v>8.1116554372850647E-2</v>
      </c>
      <c r="AL2071" s="16">
        <f t="shared" si="129"/>
        <v>2.6712328767123288</v>
      </c>
      <c r="AM2071" s="16">
        <f t="shared" si="131"/>
        <v>3.0027397260273974</v>
      </c>
      <c r="AN2071" s="19">
        <v>8.1116554372850647E-2</v>
      </c>
      <c r="AO2071" t="s">
        <v>721</v>
      </c>
      <c r="AP2071" t="s">
        <v>722</v>
      </c>
      <c r="AQ2071" s="20">
        <v>46234</v>
      </c>
    </row>
    <row r="2072" spans="1:43" x14ac:dyDescent="0.3">
      <c r="A2072" t="s">
        <v>4588</v>
      </c>
      <c r="B2072" t="s">
        <v>4589</v>
      </c>
      <c r="C2072">
        <v>1</v>
      </c>
      <c r="D2072" t="s">
        <v>255</v>
      </c>
      <c r="E2072" t="s">
        <v>716</v>
      </c>
      <c r="F2072" t="s">
        <v>717</v>
      </c>
      <c r="G2072" t="s">
        <v>213</v>
      </c>
      <c r="H2072" t="s">
        <v>214</v>
      </c>
      <c r="I2072" t="s">
        <v>724</v>
      </c>
      <c r="J2072" t="s">
        <v>725</v>
      </c>
      <c r="K2072" t="s">
        <v>726</v>
      </c>
      <c r="L2072" t="s">
        <v>719</v>
      </c>
      <c r="M2072" t="s">
        <v>720</v>
      </c>
      <c r="N2072">
        <v>1</v>
      </c>
      <c r="O2072">
        <v>1</v>
      </c>
      <c r="P2072">
        <v>1</v>
      </c>
      <c r="Q2072">
        <v>1</v>
      </c>
      <c r="R2072">
        <v>1</v>
      </c>
      <c r="S2072">
        <v>1</v>
      </c>
      <c r="T2072">
        <v>0</v>
      </c>
      <c r="U2072">
        <v>0</v>
      </c>
      <c r="V2072">
        <v>0</v>
      </c>
      <c r="W2072" s="1">
        <v>0</v>
      </c>
      <c r="X2072" s="1">
        <v>250000</v>
      </c>
      <c r="Y2072" s="1">
        <v>0</v>
      </c>
      <c r="Z2072" s="1">
        <v>0</v>
      </c>
      <c r="AA2072" s="1">
        <v>0</v>
      </c>
      <c r="AB2072" s="1">
        <v>0</v>
      </c>
      <c r="AC2072" s="1">
        <v>0</v>
      </c>
      <c r="AD2072" s="1">
        <v>0</v>
      </c>
      <c r="AE2072" s="1">
        <v>250000</v>
      </c>
      <c r="AF2072" s="17">
        <v>46113</v>
      </c>
      <c r="AG2072" s="17">
        <v>47209</v>
      </c>
      <c r="AH2072" s="1">
        <v>250000</v>
      </c>
      <c r="AI2072" s="16">
        <f t="shared" si="128"/>
        <v>2.6712328767123288</v>
      </c>
      <c r="AJ2072" s="16">
        <f t="shared" si="130"/>
        <v>3.0027397260273974</v>
      </c>
      <c r="AK2072" s="19">
        <v>8.1116999999999995E-2</v>
      </c>
      <c r="AL2072" s="16">
        <f t="shared" si="129"/>
        <v>2.6712328767123288</v>
      </c>
      <c r="AM2072" s="16">
        <f t="shared" si="131"/>
        <v>3.0027397260273974</v>
      </c>
      <c r="AN2072" s="19">
        <v>8.1116999999999995E-2</v>
      </c>
      <c r="AO2072" t="s">
        <v>721</v>
      </c>
      <c r="AP2072" t="s">
        <v>722</v>
      </c>
      <c r="AQ2072" s="20">
        <v>46234</v>
      </c>
    </row>
    <row r="2073" spans="1:43" x14ac:dyDescent="0.3">
      <c r="A2073" t="s">
        <v>4590</v>
      </c>
      <c r="B2073" t="s">
        <v>4591</v>
      </c>
      <c r="C2073">
        <v>1</v>
      </c>
      <c r="D2073" t="s">
        <v>255</v>
      </c>
      <c r="E2073" t="s">
        <v>716</v>
      </c>
      <c r="F2073" t="s">
        <v>717</v>
      </c>
      <c r="G2073" t="s">
        <v>213</v>
      </c>
      <c r="H2073" t="s">
        <v>214</v>
      </c>
      <c r="I2073" t="s">
        <v>724</v>
      </c>
      <c r="J2073" t="s">
        <v>725</v>
      </c>
      <c r="K2073" t="s">
        <v>726</v>
      </c>
      <c r="L2073" t="s">
        <v>719</v>
      </c>
      <c r="M2073" t="s">
        <v>720</v>
      </c>
      <c r="N2073">
        <v>1</v>
      </c>
      <c r="O2073">
        <v>1</v>
      </c>
      <c r="P2073">
        <v>1</v>
      </c>
      <c r="Q2073">
        <v>1</v>
      </c>
      <c r="R2073">
        <v>1</v>
      </c>
      <c r="S2073">
        <v>1</v>
      </c>
      <c r="T2073">
        <v>0</v>
      </c>
      <c r="U2073">
        <v>0</v>
      </c>
      <c r="V2073">
        <v>0</v>
      </c>
      <c r="W2073" s="1">
        <v>0</v>
      </c>
      <c r="X2073" s="1">
        <v>20000</v>
      </c>
      <c r="Y2073" s="1">
        <v>0</v>
      </c>
      <c r="Z2073" s="1">
        <v>0</v>
      </c>
      <c r="AA2073" s="1">
        <v>0</v>
      </c>
      <c r="AB2073" s="1">
        <v>0</v>
      </c>
      <c r="AC2073" s="1">
        <v>0</v>
      </c>
      <c r="AD2073" s="1">
        <v>0</v>
      </c>
      <c r="AE2073" s="1">
        <v>20000</v>
      </c>
      <c r="AF2073" s="17">
        <v>46080</v>
      </c>
      <c r="AG2073" s="17">
        <v>47176</v>
      </c>
      <c r="AH2073" s="1">
        <v>20000</v>
      </c>
      <c r="AI2073" s="16">
        <f t="shared" si="128"/>
        <v>2.580821917808219</v>
      </c>
      <c r="AJ2073" s="16">
        <f t="shared" si="130"/>
        <v>3.0027397260273974</v>
      </c>
      <c r="AK2073" s="19">
        <v>8.1131999999999996E-2</v>
      </c>
      <c r="AL2073" s="16">
        <f t="shared" si="129"/>
        <v>2.580821917808219</v>
      </c>
      <c r="AM2073" s="16">
        <f t="shared" si="131"/>
        <v>3.0027397260273974</v>
      </c>
      <c r="AN2073" s="19">
        <v>8.1131999999999996E-2</v>
      </c>
      <c r="AO2073" t="s">
        <v>721</v>
      </c>
      <c r="AP2073" t="s">
        <v>722</v>
      </c>
      <c r="AQ2073" s="20">
        <v>46234</v>
      </c>
    </row>
    <row r="2074" spans="1:43" x14ac:dyDescent="0.3">
      <c r="A2074" t="s">
        <v>4592</v>
      </c>
      <c r="B2074" t="s">
        <v>4593</v>
      </c>
      <c r="C2074">
        <v>1</v>
      </c>
      <c r="D2074" t="s">
        <v>255</v>
      </c>
      <c r="E2074" t="s">
        <v>716</v>
      </c>
      <c r="F2074" t="s">
        <v>717</v>
      </c>
      <c r="G2074" t="s">
        <v>213</v>
      </c>
      <c r="H2074" t="s">
        <v>214</v>
      </c>
      <c r="I2074" t="s">
        <v>724</v>
      </c>
      <c r="J2074" t="s">
        <v>725</v>
      </c>
      <c r="K2074" t="s">
        <v>726</v>
      </c>
      <c r="L2074" t="s">
        <v>719</v>
      </c>
      <c r="M2074" t="s">
        <v>720</v>
      </c>
      <c r="N2074">
        <v>1</v>
      </c>
      <c r="O2074">
        <v>1</v>
      </c>
      <c r="P2074">
        <v>1</v>
      </c>
      <c r="Q2074">
        <v>1</v>
      </c>
      <c r="R2074">
        <v>1</v>
      </c>
      <c r="S2074">
        <v>1</v>
      </c>
      <c r="T2074">
        <v>0</v>
      </c>
      <c r="U2074">
        <v>0</v>
      </c>
      <c r="V2074">
        <v>0</v>
      </c>
      <c r="W2074" s="1">
        <v>0</v>
      </c>
      <c r="X2074" s="1">
        <v>10000000</v>
      </c>
      <c r="Y2074" s="1">
        <v>0</v>
      </c>
      <c r="Z2074" s="1">
        <v>0</v>
      </c>
      <c r="AA2074" s="1">
        <v>0</v>
      </c>
      <c r="AB2074" s="1">
        <v>0</v>
      </c>
      <c r="AC2074" s="1">
        <v>0</v>
      </c>
      <c r="AD2074" s="1">
        <v>0</v>
      </c>
      <c r="AE2074" s="1">
        <v>10000000</v>
      </c>
      <c r="AF2074" s="17">
        <v>46080</v>
      </c>
      <c r="AG2074" s="17">
        <v>47176</v>
      </c>
      <c r="AH2074" s="1">
        <v>10000000</v>
      </c>
      <c r="AI2074" s="16">
        <f t="shared" si="128"/>
        <v>2.580821917808219</v>
      </c>
      <c r="AJ2074" s="16">
        <f t="shared" si="130"/>
        <v>3.0027397260273974</v>
      </c>
      <c r="AK2074" s="19">
        <v>8.1132999999999997E-2</v>
      </c>
      <c r="AL2074" s="16">
        <f t="shared" si="129"/>
        <v>2.580821917808219</v>
      </c>
      <c r="AM2074" s="16">
        <f t="shared" si="131"/>
        <v>3.0027397260273974</v>
      </c>
      <c r="AN2074" s="19">
        <v>8.1132999999999997E-2</v>
      </c>
      <c r="AO2074" t="s">
        <v>721</v>
      </c>
      <c r="AP2074" t="s">
        <v>722</v>
      </c>
      <c r="AQ2074" s="20">
        <v>46234</v>
      </c>
    </row>
    <row r="2075" spans="1:43" x14ac:dyDescent="0.3">
      <c r="A2075" t="s">
        <v>4594</v>
      </c>
      <c r="B2075" t="s">
        <v>4595</v>
      </c>
      <c r="C2075">
        <v>1</v>
      </c>
      <c r="D2075" t="s">
        <v>255</v>
      </c>
      <c r="E2075" t="s">
        <v>716</v>
      </c>
      <c r="F2075" t="s">
        <v>717</v>
      </c>
      <c r="G2075" t="s">
        <v>213</v>
      </c>
      <c r="H2075" t="s">
        <v>214</v>
      </c>
      <c r="I2075" t="s">
        <v>724</v>
      </c>
      <c r="J2075" t="s">
        <v>725</v>
      </c>
      <c r="K2075" t="s">
        <v>726</v>
      </c>
      <c r="L2075" t="s">
        <v>719</v>
      </c>
      <c r="M2075" t="s">
        <v>720</v>
      </c>
      <c r="N2075">
        <v>1</v>
      </c>
      <c r="O2075">
        <v>1</v>
      </c>
      <c r="P2075">
        <v>1</v>
      </c>
      <c r="Q2075">
        <v>1</v>
      </c>
      <c r="R2075">
        <v>1</v>
      </c>
      <c r="S2075">
        <v>1</v>
      </c>
      <c r="T2075">
        <v>0</v>
      </c>
      <c r="U2075">
        <v>0</v>
      </c>
      <c r="V2075">
        <v>0</v>
      </c>
      <c r="W2075" s="1">
        <v>0</v>
      </c>
      <c r="X2075" s="1">
        <v>20000</v>
      </c>
      <c r="Y2075" s="1">
        <v>0</v>
      </c>
      <c r="Z2075" s="1">
        <v>0</v>
      </c>
      <c r="AA2075" s="1">
        <v>0</v>
      </c>
      <c r="AB2075" s="1">
        <v>0</v>
      </c>
      <c r="AC2075" s="1">
        <v>0</v>
      </c>
      <c r="AD2075" s="1">
        <v>0</v>
      </c>
      <c r="AE2075" s="1">
        <v>20000</v>
      </c>
      <c r="AF2075" s="17">
        <v>46113</v>
      </c>
      <c r="AG2075" s="17">
        <v>47209</v>
      </c>
      <c r="AH2075" s="1">
        <v>20000</v>
      </c>
      <c r="AI2075" s="16">
        <f t="shared" si="128"/>
        <v>2.6712328767123288</v>
      </c>
      <c r="AJ2075" s="16">
        <f t="shared" si="130"/>
        <v>3.0027397260273974</v>
      </c>
      <c r="AK2075" s="19">
        <v>8.1199999999999994E-2</v>
      </c>
      <c r="AL2075" s="16">
        <f t="shared" si="129"/>
        <v>2.6712328767123288</v>
      </c>
      <c r="AM2075" s="16">
        <f t="shared" si="131"/>
        <v>3.0027397260273974</v>
      </c>
      <c r="AN2075" s="19">
        <v>8.1199999999999994E-2</v>
      </c>
      <c r="AO2075" t="s">
        <v>721</v>
      </c>
      <c r="AP2075" t="s">
        <v>722</v>
      </c>
      <c r="AQ2075" s="20">
        <v>46234</v>
      </c>
    </row>
    <row r="2076" spans="1:43" x14ac:dyDescent="0.3">
      <c r="A2076" t="s">
        <v>4596</v>
      </c>
      <c r="B2076" t="s">
        <v>4597</v>
      </c>
      <c r="C2076">
        <v>1</v>
      </c>
      <c r="D2076" t="s">
        <v>255</v>
      </c>
      <c r="E2076" t="s">
        <v>716</v>
      </c>
      <c r="F2076" t="s">
        <v>717</v>
      </c>
      <c r="G2076" t="s">
        <v>213</v>
      </c>
      <c r="H2076" t="s">
        <v>214</v>
      </c>
      <c r="I2076" t="s">
        <v>724</v>
      </c>
      <c r="J2076" t="s">
        <v>725</v>
      </c>
      <c r="K2076" t="s">
        <v>726</v>
      </c>
      <c r="L2076" t="s">
        <v>719</v>
      </c>
      <c r="M2076" t="s">
        <v>720</v>
      </c>
      <c r="N2076">
        <v>1</v>
      </c>
      <c r="O2076">
        <v>1</v>
      </c>
      <c r="P2076">
        <v>1</v>
      </c>
      <c r="Q2076">
        <v>1</v>
      </c>
      <c r="R2076">
        <v>1</v>
      </c>
      <c r="S2076">
        <v>1</v>
      </c>
      <c r="T2076">
        <v>0</v>
      </c>
      <c r="U2076">
        <v>0</v>
      </c>
      <c r="V2076">
        <v>0</v>
      </c>
      <c r="W2076" s="1">
        <v>0</v>
      </c>
      <c r="X2076" s="1">
        <v>11000</v>
      </c>
      <c r="Y2076" s="1">
        <v>0</v>
      </c>
      <c r="Z2076" s="1">
        <v>0</v>
      </c>
      <c r="AA2076" s="1">
        <v>0</v>
      </c>
      <c r="AB2076" s="1">
        <v>0</v>
      </c>
      <c r="AC2076" s="1">
        <v>0</v>
      </c>
      <c r="AD2076" s="1">
        <v>0</v>
      </c>
      <c r="AE2076" s="1">
        <v>11000</v>
      </c>
      <c r="AF2076" s="17">
        <v>46080</v>
      </c>
      <c r="AG2076" s="17">
        <v>47176</v>
      </c>
      <c r="AH2076" s="1">
        <v>11000</v>
      </c>
      <c r="AI2076" s="16">
        <f t="shared" si="128"/>
        <v>2.580821917808219</v>
      </c>
      <c r="AJ2076" s="16">
        <f t="shared" si="130"/>
        <v>3.0027397260273974</v>
      </c>
      <c r="AK2076" s="19">
        <v>8.1199999999999994E-2</v>
      </c>
      <c r="AL2076" s="16">
        <f t="shared" si="129"/>
        <v>2.580821917808219</v>
      </c>
      <c r="AM2076" s="16">
        <f t="shared" si="131"/>
        <v>3.0027397260273974</v>
      </c>
      <c r="AN2076" s="19">
        <v>8.1199999999999994E-2</v>
      </c>
      <c r="AO2076" t="s">
        <v>721</v>
      </c>
      <c r="AP2076" t="s">
        <v>722</v>
      </c>
      <c r="AQ2076" s="20">
        <v>46234</v>
      </c>
    </row>
    <row r="2077" spans="1:43" x14ac:dyDescent="0.3">
      <c r="A2077" t="s">
        <v>4598</v>
      </c>
      <c r="B2077" t="s">
        <v>4599</v>
      </c>
      <c r="C2077">
        <v>1</v>
      </c>
      <c r="D2077" t="s">
        <v>255</v>
      </c>
      <c r="E2077" t="s">
        <v>716</v>
      </c>
      <c r="F2077" t="s">
        <v>717</v>
      </c>
      <c r="G2077" t="s">
        <v>213</v>
      </c>
      <c r="H2077" t="s">
        <v>214</v>
      </c>
      <c r="I2077" t="s">
        <v>724</v>
      </c>
      <c r="J2077" t="s">
        <v>725</v>
      </c>
      <c r="K2077" t="s">
        <v>726</v>
      </c>
      <c r="L2077" t="s">
        <v>719</v>
      </c>
      <c r="M2077" t="s">
        <v>720</v>
      </c>
      <c r="N2077">
        <v>1</v>
      </c>
      <c r="O2077">
        <v>1</v>
      </c>
      <c r="P2077">
        <v>1</v>
      </c>
      <c r="Q2077">
        <v>1</v>
      </c>
      <c r="R2077">
        <v>1</v>
      </c>
      <c r="S2077">
        <v>1</v>
      </c>
      <c r="T2077">
        <v>0</v>
      </c>
      <c r="U2077">
        <v>0</v>
      </c>
      <c r="V2077">
        <v>0</v>
      </c>
      <c r="W2077" s="1">
        <v>0</v>
      </c>
      <c r="X2077" s="1">
        <v>150000</v>
      </c>
      <c r="Y2077" s="1">
        <v>0</v>
      </c>
      <c r="Z2077" s="1">
        <v>0</v>
      </c>
      <c r="AA2077" s="1">
        <v>0</v>
      </c>
      <c r="AB2077" s="1">
        <v>0</v>
      </c>
      <c r="AC2077" s="1">
        <v>0</v>
      </c>
      <c r="AD2077" s="1">
        <v>0</v>
      </c>
      <c r="AE2077" s="1">
        <v>150000</v>
      </c>
      <c r="AF2077" s="17">
        <v>46113</v>
      </c>
      <c r="AG2077" s="17">
        <v>47209</v>
      </c>
      <c r="AH2077" s="1">
        <v>150000</v>
      </c>
      <c r="AI2077" s="16">
        <f t="shared" si="128"/>
        <v>2.6712328767123288</v>
      </c>
      <c r="AJ2077" s="16">
        <f t="shared" si="130"/>
        <v>3.0027397260273974</v>
      </c>
      <c r="AK2077" s="19">
        <v>8.1199999999999994E-2</v>
      </c>
      <c r="AL2077" s="16">
        <f t="shared" si="129"/>
        <v>2.6712328767123288</v>
      </c>
      <c r="AM2077" s="16">
        <f t="shared" si="131"/>
        <v>3.0027397260273974</v>
      </c>
      <c r="AN2077" s="19">
        <v>8.1199999999999994E-2</v>
      </c>
      <c r="AO2077" t="s">
        <v>721</v>
      </c>
      <c r="AP2077" t="s">
        <v>722</v>
      </c>
      <c r="AQ2077" s="20">
        <v>46234</v>
      </c>
    </row>
    <row r="2078" spans="1:43" x14ac:dyDescent="0.3">
      <c r="A2078" t="s">
        <v>4600</v>
      </c>
      <c r="B2078" t="s">
        <v>4601</v>
      </c>
      <c r="C2078">
        <v>1</v>
      </c>
      <c r="D2078" t="s">
        <v>255</v>
      </c>
      <c r="E2078" t="s">
        <v>716</v>
      </c>
      <c r="F2078" t="s">
        <v>717</v>
      </c>
      <c r="G2078" t="s">
        <v>213</v>
      </c>
      <c r="H2078" t="s">
        <v>214</v>
      </c>
      <c r="I2078" t="s">
        <v>724</v>
      </c>
      <c r="J2078" t="s">
        <v>725</v>
      </c>
      <c r="K2078" t="s">
        <v>726</v>
      </c>
      <c r="L2078" t="s">
        <v>719</v>
      </c>
      <c r="M2078" t="s">
        <v>720</v>
      </c>
      <c r="N2078">
        <v>1</v>
      </c>
      <c r="O2078">
        <v>1</v>
      </c>
      <c r="P2078">
        <v>1</v>
      </c>
      <c r="Q2078">
        <v>1</v>
      </c>
      <c r="R2078">
        <v>1</v>
      </c>
      <c r="S2078">
        <v>1</v>
      </c>
      <c r="T2078">
        <v>0</v>
      </c>
      <c r="U2078">
        <v>0</v>
      </c>
      <c r="V2078">
        <v>0</v>
      </c>
      <c r="W2078" s="1">
        <v>0</v>
      </c>
      <c r="X2078" s="1">
        <v>35000</v>
      </c>
      <c r="Y2078" s="1">
        <v>0</v>
      </c>
      <c r="Z2078" s="1">
        <v>0</v>
      </c>
      <c r="AA2078" s="1">
        <v>0</v>
      </c>
      <c r="AB2078" s="1">
        <v>0</v>
      </c>
      <c r="AC2078" s="1">
        <v>0</v>
      </c>
      <c r="AD2078" s="1">
        <v>0</v>
      </c>
      <c r="AE2078" s="1">
        <v>35000</v>
      </c>
      <c r="AF2078" s="17">
        <v>46080</v>
      </c>
      <c r="AG2078" s="17">
        <v>47176</v>
      </c>
      <c r="AH2078" s="1">
        <v>35000</v>
      </c>
      <c r="AI2078" s="16">
        <f t="shared" si="128"/>
        <v>2.580821917808219</v>
      </c>
      <c r="AJ2078" s="16">
        <f t="shared" si="130"/>
        <v>3.0027397260273974</v>
      </c>
      <c r="AK2078" s="19">
        <v>8.1199999999999994E-2</v>
      </c>
      <c r="AL2078" s="16">
        <f t="shared" si="129"/>
        <v>2.580821917808219</v>
      </c>
      <c r="AM2078" s="16">
        <f t="shared" si="131"/>
        <v>3.0027397260273974</v>
      </c>
      <c r="AN2078" s="19">
        <v>8.1199999999999994E-2</v>
      </c>
      <c r="AO2078" t="s">
        <v>721</v>
      </c>
      <c r="AP2078" t="s">
        <v>722</v>
      </c>
      <c r="AQ2078" s="20">
        <v>46234</v>
      </c>
    </row>
    <row r="2079" spans="1:43" x14ac:dyDescent="0.3">
      <c r="A2079" t="s">
        <v>4602</v>
      </c>
      <c r="B2079" t="s">
        <v>4603</v>
      </c>
      <c r="C2079">
        <v>1</v>
      </c>
      <c r="D2079" t="s">
        <v>255</v>
      </c>
      <c r="E2079" t="s">
        <v>716</v>
      </c>
      <c r="F2079" t="s">
        <v>717</v>
      </c>
      <c r="G2079" t="s">
        <v>213</v>
      </c>
      <c r="H2079" t="s">
        <v>214</v>
      </c>
      <c r="I2079" t="s">
        <v>724</v>
      </c>
      <c r="J2079" t="s">
        <v>725</v>
      </c>
      <c r="K2079" t="s">
        <v>726</v>
      </c>
      <c r="L2079" t="s">
        <v>719</v>
      </c>
      <c r="M2079" t="s">
        <v>720</v>
      </c>
      <c r="N2079">
        <v>1</v>
      </c>
      <c r="O2079">
        <v>1</v>
      </c>
      <c r="P2079">
        <v>1</v>
      </c>
      <c r="Q2079">
        <v>1</v>
      </c>
      <c r="R2079">
        <v>1</v>
      </c>
      <c r="S2079">
        <v>1</v>
      </c>
      <c r="T2079">
        <v>0</v>
      </c>
      <c r="U2079">
        <v>0</v>
      </c>
      <c r="V2079">
        <v>0</v>
      </c>
      <c r="W2079" s="1">
        <v>0</v>
      </c>
      <c r="X2079" s="1">
        <v>138636.62</v>
      </c>
      <c r="Y2079" s="1">
        <v>0</v>
      </c>
      <c r="Z2079" s="1">
        <v>0</v>
      </c>
      <c r="AA2079" s="1">
        <v>0</v>
      </c>
      <c r="AB2079" s="1">
        <v>0</v>
      </c>
      <c r="AC2079" s="1">
        <v>0</v>
      </c>
      <c r="AD2079" s="1">
        <v>0</v>
      </c>
      <c r="AE2079" s="1">
        <v>138636.62</v>
      </c>
      <c r="AF2079" s="17">
        <v>46149</v>
      </c>
      <c r="AG2079" s="17">
        <v>48706</v>
      </c>
      <c r="AH2079" s="1">
        <v>138636.62</v>
      </c>
      <c r="AI2079" s="16">
        <f t="shared" si="128"/>
        <v>6.7726027397260271</v>
      </c>
      <c r="AJ2079" s="16">
        <f t="shared" si="130"/>
        <v>7.0054794520547947</v>
      </c>
      <c r="AK2079" s="19">
        <v>8.3699999999999997E-2</v>
      </c>
      <c r="AL2079" s="16">
        <f t="shared" si="129"/>
        <v>6.7726027397260271</v>
      </c>
      <c r="AM2079" s="16">
        <f t="shared" si="131"/>
        <v>7.0054794520547947</v>
      </c>
      <c r="AN2079" s="19">
        <v>8.3699999999999997E-2</v>
      </c>
      <c r="AO2079" t="s">
        <v>721</v>
      </c>
      <c r="AP2079" t="s">
        <v>722</v>
      </c>
      <c r="AQ2079" s="20">
        <v>46234</v>
      </c>
    </row>
    <row r="2080" spans="1:43" x14ac:dyDescent="0.3">
      <c r="A2080" t="s">
        <v>4604</v>
      </c>
      <c r="B2080" t="s">
        <v>4605</v>
      </c>
      <c r="C2080">
        <v>1</v>
      </c>
      <c r="D2080" t="s">
        <v>255</v>
      </c>
      <c r="E2080" t="s">
        <v>716</v>
      </c>
      <c r="F2080" t="s">
        <v>717</v>
      </c>
      <c r="G2080" t="s">
        <v>203</v>
      </c>
      <c r="H2080" t="s">
        <v>218</v>
      </c>
      <c r="I2080" t="s">
        <v>210</v>
      </c>
      <c r="J2080" t="s">
        <v>718</v>
      </c>
      <c r="K2080" t="s">
        <v>755</v>
      </c>
      <c r="L2080" t="s">
        <v>719</v>
      </c>
      <c r="M2080" t="s">
        <v>720</v>
      </c>
      <c r="N2080">
        <v>1</v>
      </c>
      <c r="O2080">
        <v>1</v>
      </c>
      <c r="P2080">
        <v>1</v>
      </c>
      <c r="Q2080">
        <v>0</v>
      </c>
      <c r="R2080">
        <v>0</v>
      </c>
      <c r="S2080">
        <v>1</v>
      </c>
      <c r="T2080">
        <v>1</v>
      </c>
      <c r="U2080">
        <v>1</v>
      </c>
      <c r="V2080">
        <v>0</v>
      </c>
      <c r="W2080" s="1">
        <v>0</v>
      </c>
      <c r="X2080" s="1">
        <v>200000000</v>
      </c>
      <c r="Y2080" s="1">
        <v>0</v>
      </c>
      <c r="Z2080" s="1">
        <v>0</v>
      </c>
      <c r="AA2080" s="1">
        <v>0</v>
      </c>
      <c r="AB2080" s="1">
        <v>0</v>
      </c>
      <c r="AC2080" s="1">
        <v>0</v>
      </c>
      <c r="AD2080" s="1">
        <v>0</v>
      </c>
      <c r="AE2080" s="1">
        <v>200000000</v>
      </c>
      <c r="AF2080" s="17">
        <v>46122</v>
      </c>
      <c r="AG2080" s="17">
        <v>48679</v>
      </c>
      <c r="AH2080" s="1">
        <v>200000000</v>
      </c>
      <c r="AI2080" s="16">
        <f t="shared" si="128"/>
        <v>6.6986301369863011</v>
      </c>
      <c r="AJ2080" s="16">
        <f t="shared" si="130"/>
        <v>7.0054794520547947</v>
      </c>
      <c r="AK2080" s="19">
        <v>8.3699999999999997E-2</v>
      </c>
      <c r="AL2080" s="16">
        <f t="shared" si="129"/>
        <v>6.6986301369863011</v>
      </c>
      <c r="AM2080" s="16">
        <f t="shared" si="131"/>
        <v>7.0054794520547947</v>
      </c>
      <c r="AN2080" s="19">
        <v>8.3699999999999997E-2</v>
      </c>
      <c r="AO2080" t="s">
        <v>721</v>
      </c>
      <c r="AP2080" t="s">
        <v>722</v>
      </c>
      <c r="AQ2080" s="20">
        <v>46234</v>
      </c>
    </row>
    <row r="2081" spans="1:43" x14ac:dyDescent="0.3">
      <c r="A2081" t="s">
        <v>4606</v>
      </c>
      <c r="B2081" t="s">
        <v>4607</v>
      </c>
      <c r="C2081">
        <v>1</v>
      </c>
      <c r="D2081" t="s">
        <v>255</v>
      </c>
      <c r="E2081" t="s">
        <v>716</v>
      </c>
      <c r="F2081" t="s">
        <v>717</v>
      </c>
      <c r="G2081" t="s">
        <v>213</v>
      </c>
      <c r="H2081" t="s">
        <v>214</v>
      </c>
      <c r="I2081" t="s">
        <v>724</v>
      </c>
      <c r="J2081" t="s">
        <v>725</v>
      </c>
      <c r="K2081" t="s">
        <v>726</v>
      </c>
      <c r="L2081" t="s">
        <v>719</v>
      </c>
      <c r="M2081" t="s">
        <v>720</v>
      </c>
      <c r="N2081">
        <v>1</v>
      </c>
      <c r="O2081">
        <v>1</v>
      </c>
      <c r="P2081">
        <v>1</v>
      </c>
      <c r="Q2081">
        <v>1</v>
      </c>
      <c r="R2081">
        <v>1</v>
      </c>
      <c r="S2081">
        <v>1</v>
      </c>
      <c r="T2081">
        <v>0</v>
      </c>
      <c r="U2081">
        <v>0</v>
      </c>
      <c r="V2081">
        <v>0</v>
      </c>
      <c r="W2081" s="1">
        <v>0</v>
      </c>
      <c r="X2081" s="1">
        <v>60000</v>
      </c>
      <c r="Y2081" s="1">
        <v>0</v>
      </c>
      <c r="Z2081" s="1">
        <v>0</v>
      </c>
      <c r="AA2081" s="1">
        <v>0</v>
      </c>
      <c r="AB2081" s="1">
        <v>0</v>
      </c>
      <c r="AC2081" s="1">
        <v>0</v>
      </c>
      <c r="AD2081" s="1">
        <v>0</v>
      </c>
      <c r="AE2081" s="1">
        <v>60000</v>
      </c>
      <c r="AF2081" s="17">
        <v>46080</v>
      </c>
      <c r="AG2081" s="17">
        <v>47176</v>
      </c>
      <c r="AH2081" s="1">
        <v>60000</v>
      </c>
      <c r="AI2081" s="16">
        <f t="shared" si="128"/>
        <v>2.580821917808219</v>
      </c>
      <c r="AJ2081" s="16">
        <f t="shared" si="130"/>
        <v>3.0027397260273974</v>
      </c>
      <c r="AK2081" s="19">
        <v>8.1140000000000004E-2</v>
      </c>
      <c r="AL2081" s="16">
        <f t="shared" si="129"/>
        <v>2.580821917808219</v>
      </c>
      <c r="AM2081" s="16">
        <f t="shared" si="131"/>
        <v>3.0027397260273974</v>
      </c>
      <c r="AN2081" s="19">
        <v>8.1140000000000004E-2</v>
      </c>
      <c r="AO2081" t="s">
        <v>721</v>
      </c>
      <c r="AP2081" t="s">
        <v>722</v>
      </c>
      <c r="AQ2081" s="20">
        <v>46234</v>
      </c>
    </row>
    <row r="2082" spans="1:43" x14ac:dyDescent="0.3">
      <c r="A2082" t="s">
        <v>4608</v>
      </c>
      <c r="B2082" t="s">
        <v>4609</v>
      </c>
      <c r="C2082">
        <v>1</v>
      </c>
      <c r="D2082" t="s">
        <v>255</v>
      </c>
      <c r="E2082" t="s">
        <v>716</v>
      </c>
      <c r="F2082" t="s">
        <v>717</v>
      </c>
      <c r="G2082" t="s">
        <v>213</v>
      </c>
      <c r="H2082" t="s">
        <v>214</v>
      </c>
      <c r="I2082" t="s">
        <v>724</v>
      </c>
      <c r="J2082" t="s">
        <v>725</v>
      </c>
      <c r="K2082" t="s">
        <v>726</v>
      </c>
      <c r="L2082" t="s">
        <v>719</v>
      </c>
      <c r="M2082" t="s">
        <v>720</v>
      </c>
      <c r="N2082">
        <v>1</v>
      </c>
      <c r="O2082">
        <v>1</v>
      </c>
      <c r="P2082">
        <v>1</v>
      </c>
      <c r="Q2082">
        <v>1</v>
      </c>
      <c r="R2082">
        <v>1</v>
      </c>
      <c r="S2082">
        <v>1</v>
      </c>
      <c r="T2082">
        <v>0</v>
      </c>
      <c r="U2082">
        <v>0</v>
      </c>
      <c r="V2082">
        <v>0</v>
      </c>
      <c r="W2082" s="1">
        <v>0</v>
      </c>
      <c r="X2082" s="1">
        <v>300000</v>
      </c>
      <c r="Y2082" s="1">
        <v>0</v>
      </c>
      <c r="Z2082" s="1">
        <v>0</v>
      </c>
      <c r="AA2082" s="1">
        <v>0</v>
      </c>
      <c r="AB2082" s="1">
        <v>0</v>
      </c>
      <c r="AC2082" s="1">
        <v>0</v>
      </c>
      <c r="AD2082" s="1">
        <v>0</v>
      </c>
      <c r="AE2082" s="1">
        <v>300000</v>
      </c>
      <c r="AF2082" s="17">
        <v>46080</v>
      </c>
      <c r="AG2082" s="17">
        <v>47176</v>
      </c>
      <c r="AH2082" s="1">
        <v>300000</v>
      </c>
      <c r="AI2082" s="16">
        <f t="shared" si="128"/>
        <v>2.580821917808219</v>
      </c>
      <c r="AJ2082" s="16">
        <f t="shared" si="130"/>
        <v>3.0027397260273974</v>
      </c>
      <c r="AK2082" s="19">
        <v>8.1143000000000007E-2</v>
      </c>
      <c r="AL2082" s="16">
        <f t="shared" si="129"/>
        <v>2.580821917808219</v>
      </c>
      <c r="AM2082" s="16">
        <f t="shared" si="131"/>
        <v>3.0027397260273974</v>
      </c>
      <c r="AN2082" s="19">
        <v>8.1143000000000007E-2</v>
      </c>
      <c r="AO2082" t="s">
        <v>721</v>
      </c>
      <c r="AP2082" t="s">
        <v>722</v>
      </c>
      <c r="AQ2082" s="20">
        <v>46234</v>
      </c>
    </row>
    <row r="2083" spans="1:43" x14ac:dyDescent="0.3">
      <c r="A2083" t="s">
        <v>4610</v>
      </c>
      <c r="B2083" t="s">
        <v>4611</v>
      </c>
      <c r="C2083">
        <v>1</v>
      </c>
      <c r="D2083" t="s">
        <v>255</v>
      </c>
      <c r="E2083" t="s">
        <v>716</v>
      </c>
      <c r="F2083" t="s">
        <v>717</v>
      </c>
      <c r="G2083" t="s">
        <v>213</v>
      </c>
      <c r="H2083" t="s">
        <v>214</v>
      </c>
      <c r="I2083" t="s">
        <v>724</v>
      </c>
      <c r="J2083" t="s">
        <v>725</v>
      </c>
      <c r="K2083" t="s">
        <v>726</v>
      </c>
      <c r="L2083" t="s">
        <v>719</v>
      </c>
      <c r="M2083" t="s">
        <v>720</v>
      </c>
      <c r="N2083">
        <v>1</v>
      </c>
      <c r="O2083">
        <v>1</v>
      </c>
      <c r="P2083">
        <v>1</v>
      </c>
      <c r="Q2083">
        <v>1</v>
      </c>
      <c r="R2083">
        <v>1</v>
      </c>
      <c r="S2083">
        <v>1</v>
      </c>
      <c r="T2083">
        <v>0</v>
      </c>
      <c r="U2083">
        <v>0</v>
      </c>
      <c r="V2083">
        <v>0</v>
      </c>
      <c r="W2083" s="1">
        <v>0</v>
      </c>
      <c r="X2083" s="1">
        <v>34000</v>
      </c>
      <c r="Y2083" s="1">
        <v>0</v>
      </c>
      <c r="Z2083" s="1">
        <v>0</v>
      </c>
      <c r="AA2083" s="1">
        <v>0</v>
      </c>
      <c r="AB2083" s="1">
        <v>0</v>
      </c>
      <c r="AC2083" s="1">
        <v>0</v>
      </c>
      <c r="AD2083" s="1">
        <v>0</v>
      </c>
      <c r="AE2083" s="1">
        <v>34000</v>
      </c>
      <c r="AF2083" s="17">
        <v>46080</v>
      </c>
      <c r="AG2083" s="17">
        <v>47176</v>
      </c>
      <c r="AH2083" s="1">
        <v>34000</v>
      </c>
      <c r="AI2083" s="16">
        <f t="shared" si="128"/>
        <v>2.580821917808219</v>
      </c>
      <c r="AJ2083" s="16">
        <f t="shared" si="130"/>
        <v>3.0027397260273974</v>
      </c>
      <c r="AK2083" s="19">
        <v>8.1143000000000007E-2</v>
      </c>
      <c r="AL2083" s="16">
        <f t="shared" si="129"/>
        <v>2.580821917808219</v>
      </c>
      <c r="AM2083" s="16">
        <f t="shared" si="131"/>
        <v>3.0027397260273974</v>
      </c>
      <c r="AN2083" s="19">
        <v>8.1143000000000007E-2</v>
      </c>
      <c r="AO2083" t="s">
        <v>721</v>
      </c>
      <c r="AP2083" t="s">
        <v>722</v>
      </c>
      <c r="AQ2083" s="20">
        <v>46234</v>
      </c>
    </row>
    <row r="2084" spans="1:43" x14ac:dyDescent="0.3">
      <c r="A2084" t="s">
        <v>4612</v>
      </c>
      <c r="B2084" t="s">
        <v>4613</v>
      </c>
      <c r="C2084">
        <v>1</v>
      </c>
      <c r="D2084" t="s">
        <v>255</v>
      </c>
      <c r="E2084" t="s">
        <v>716</v>
      </c>
      <c r="F2084" t="s">
        <v>717</v>
      </c>
      <c r="G2084" t="s">
        <v>213</v>
      </c>
      <c r="H2084" t="s">
        <v>214</v>
      </c>
      <c r="I2084" t="s">
        <v>724</v>
      </c>
      <c r="J2084" t="s">
        <v>725</v>
      </c>
      <c r="K2084" t="s">
        <v>726</v>
      </c>
      <c r="L2084" t="s">
        <v>719</v>
      </c>
      <c r="M2084" t="s">
        <v>720</v>
      </c>
      <c r="N2084">
        <v>1</v>
      </c>
      <c r="O2084">
        <v>1</v>
      </c>
      <c r="P2084">
        <v>1</v>
      </c>
      <c r="Q2084">
        <v>1</v>
      </c>
      <c r="R2084">
        <v>1</v>
      </c>
      <c r="S2084">
        <v>1</v>
      </c>
      <c r="T2084">
        <v>0</v>
      </c>
      <c r="U2084">
        <v>0</v>
      </c>
      <c r="V2084">
        <v>0</v>
      </c>
      <c r="W2084" s="1">
        <v>0</v>
      </c>
      <c r="X2084" s="1">
        <v>32000</v>
      </c>
      <c r="Y2084" s="1">
        <v>0</v>
      </c>
      <c r="Z2084" s="1">
        <v>0</v>
      </c>
      <c r="AA2084" s="1">
        <v>0</v>
      </c>
      <c r="AB2084" s="1">
        <v>0</v>
      </c>
      <c r="AC2084" s="1">
        <v>0</v>
      </c>
      <c r="AD2084" s="1">
        <v>0</v>
      </c>
      <c r="AE2084" s="1">
        <v>32000</v>
      </c>
      <c r="AF2084" s="17">
        <v>46080</v>
      </c>
      <c r="AG2084" s="17">
        <v>47176</v>
      </c>
      <c r="AH2084" s="1">
        <v>32000</v>
      </c>
      <c r="AI2084" s="16">
        <f t="shared" si="128"/>
        <v>2.580821917808219</v>
      </c>
      <c r="AJ2084" s="16">
        <f t="shared" si="130"/>
        <v>3.0027397260273974</v>
      </c>
      <c r="AK2084" s="19">
        <v>8.1143000000000007E-2</v>
      </c>
      <c r="AL2084" s="16">
        <f t="shared" si="129"/>
        <v>2.580821917808219</v>
      </c>
      <c r="AM2084" s="16">
        <f t="shared" si="131"/>
        <v>3.0027397260273974</v>
      </c>
      <c r="AN2084" s="19">
        <v>8.1143000000000007E-2</v>
      </c>
      <c r="AO2084" t="s">
        <v>721</v>
      </c>
      <c r="AP2084" t="s">
        <v>722</v>
      </c>
      <c r="AQ2084" s="20">
        <v>46234</v>
      </c>
    </row>
    <row r="2085" spans="1:43" x14ac:dyDescent="0.3">
      <c r="A2085" t="s">
        <v>4614</v>
      </c>
      <c r="B2085" t="s">
        <v>4615</v>
      </c>
      <c r="C2085">
        <v>1</v>
      </c>
      <c r="D2085" t="s">
        <v>255</v>
      </c>
      <c r="E2085" t="s">
        <v>716</v>
      </c>
      <c r="F2085" t="s">
        <v>717</v>
      </c>
      <c r="G2085" t="s">
        <v>213</v>
      </c>
      <c r="H2085" t="s">
        <v>214</v>
      </c>
      <c r="I2085" t="s">
        <v>724</v>
      </c>
      <c r="J2085" t="s">
        <v>725</v>
      </c>
      <c r="K2085" t="s">
        <v>726</v>
      </c>
      <c r="L2085" t="s">
        <v>719</v>
      </c>
      <c r="M2085" t="s">
        <v>720</v>
      </c>
      <c r="N2085">
        <v>1</v>
      </c>
      <c r="O2085">
        <v>1</v>
      </c>
      <c r="P2085">
        <v>1</v>
      </c>
      <c r="Q2085">
        <v>1</v>
      </c>
      <c r="R2085">
        <v>1</v>
      </c>
      <c r="S2085">
        <v>1</v>
      </c>
      <c r="T2085">
        <v>0</v>
      </c>
      <c r="U2085">
        <v>0</v>
      </c>
      <c r="V2085">
        <v>0</v>
      </c>
      <c r="W2085" s="1">
        <v>0</v>
      </c>
      <c r="X2085" s="1">
        <v>42000</v>
      </c>
      <c r="Y2085" s="1">
        <v>0</v>
      </c>
      <c r="Z2085" s="1">
        <v>0</v>
      </c>
      <c r="AA2085" s="1">
        <v>0</v>
      </c>
      <c r="AB2085" s="1">
        <v>0</v>
      </c>
      <c r="AC2085" s="1">
        <v>0</v>
      </c>
      <c r="AD2085" s="1">
        <v>0</v>
      </c>
      <c r="AE2085" s="1">
        <v>42000</v>
      </c>
      <c r="AF2085" s="17">
        <v>46080</v>
      </c>
      <c r="AG2085" s="17">
        <v>47176</v>
      </c>
      <c r="AH2085" s="1">
        <v>42000</v>
      </c>
      <c r="AI2085" s="16">
        <f t="shared" si="128"/>
        <v>2.580821917808219</v>
      </c>
      <c r="AJ2085" s="16">
        <f t="shared" si="130"/>
        <v>3.0027397260273974</v>
      </c>
      <c r="AK2085" s="19">
        <v>8.1143999999999994E-2</v>
      </c>
      <c r="AL2085" s="16">
        <f t="shared" si="129"/>
        <v>2.580821917808219</v>
      </c>
      <c r="AM2085" s="16">
        <f t="shared" si="131"/>
        <v>3.0027397260273974</v>
      </c>
      <c r="AN2085" s="19">
        <v>8.1143999999999994E-2</v>
      </c>
      <c r="AO2085" t="s">
        <v>721</v>
      </c>
      <c r="AP2085" t="s">
        <v>722</v>
      </c>
      <c r="AQ2085" s="20">
        <v>46234</v>
      </c>
    </row>
    <row r="2086" spans="1:43" x14ac:dyDescent="0.3">
      <c r="A2086" t="s">
        <v>4616</v>
      </c>
      <c r="B2086" t="s">
        <v>4617</v>
      </c>
      <c r="C2086">
        <v>1</v>
      </c>
      <c r="D2086" t="s">
        <v>255</v>
      </c>
      <c r="E2086" t="s">
        <v>716</v>
      </c>
      <c r="F2086" t="s">
        <v>717</v>
      </c>
      <c r="G2086" t="s">
        <v>213</v>
      </c>
      <c r="H2086" t="s">
        <v>214</v>
      </c>
      <c r="I2086" t="s">
        <v>724</v>
      </c>
      <c r="J2086" t="s">
        <v>725</v>
      </c>
      <c r="K2086" t="s">
        <v>726</v>
      </c>
      <c r="L2086" t="s">
        <v>719</v>
      </c>
      <c r="M2086" t="s">
        <v>720</v>
      </c>
      <c r="N2086">
        <v>1</v>
      </c>
      <c r="O2086">
        <v>1</v>
      </c>
      <c r="P2086">
        <v>1</v>
      </c>
      <c r="Q2086">
        <v>1</v>
      </c>
      <c r="R2086">
        <v>1</v>
      </c>
      <c r="S2086">
        <v>1</v>
      </c>
      <c r="T2086">
        <v>0</v>
      </c>
      <c r="U2086">
        <v>0</v>
      </c>
      <c r="V2086">
        <v>0</v>
      </c>
      <c r="W2086" s="1">
        <v>0</v>
      </c>
      <c r="X2086" s="1">
        <v>10000</v>
      </c>
      <c r="Y2086" s="1">
        <v>0</v>
      </c>
      <c r="Z2086" s="1">
        <v>0</v>
      </c>
      <c r="AA2086" s="1">
        <v>0</v>
      </c>
      <c r="AB2086" s="1">
        <v>0</v>
      </c>
      <c r="AC2086" s="1">
        <v>0</v>
      </c>
      <c r="AD2086" s="1">
        <v>0</v>
      </c>
      <c r="AE2086" s="1">
        <v>10000</v>
      </c>
      <c r="AF2086" s="17">
        <v>46080</v>
      </c>
      <c r="AG2086" s="17">
        <v>47176</v>
      </c>
      <c r="AH2086" s="1">
        <v>10000</v>
      </c>
      <c r="AI2086" s="16">
        <f t="shared" si="128"/>
        <v>2.580821917808219</v>
      </c>
      <c r="AJ2086" s="16">
        <f t="shared" si="130"/>
        <v>3.0027397260273974</v>
      </c>
      <c r="AK2086" s="19">
        <v>8.1199999999999994E-2</v>
      </c>
      <c r="AL2086" s="16">
        <f t="shared" si="129"/>
        <v>2.580821917808219</v>
      </c>
      <c r="AM2086" s="16">
        <f t="shared" si="131"/>
        <v>3.0027397260273974</v>
      </c>
      <c r="AN2086" s="19">
        <v>8.1199999999999994E-2</v>
      </c>
      <c r="AO2086" t="s">
        <v>721</v>
      </c>
      <c r="AP2086" t="s">
        <v>722</v>
      </c>
      <c r="AQ2086" s="20">
        <v>46234</v>
      </c>
    </row>
    <row r="2087" spans="1:43" x14ac:dyDescent="0.3">
      <c r="A2087" t="s">
        <v>4618</v>
      </c>
      <c r="B2087" t="s">
        <v>4619</v>
      </c>
      <c r="C2087">
        <v>1</v>
      </c>
      <c r="D2087" t="s">
        <v>255</v>
      </c>
      <c r="E2087" t="s">
        <v>716</v>
      </c>
      <c r="F2087" t="s">
        <v>717</v>
      </c>
      <c r="G2087" t="s">
        <v>213</v>
      </c>
      <c r="H2087" t="s">
        <v>214</v>
      </c>
      <c r="I2087" t="s">
        <v>724</v>
      </c>
      <c r="J2087" t="s">
        <v>725</v>
      </c>
      <c r="K2087" t="s">
        <v>726</v>
      </c>
      <c r="L2087" t="s">
        <v>719</v>
      </c>
      <c r="M2087" t="s">
        <v>720</v>
      </c>
      <c r="N2087">
        <v>1</v>
      </c>
      <c r="O2087">
        <v>1</v>
      </c>
      <c r="P2087">
        <v>1</v>
      </c>
      <c r="Q2087">
        <v>1</v>
      </c>
      <c r="R2087">
        <v>1</v>
      </c>
      <c r="S2087">
        <v>1</v>
      </c>
      <c r="T2087">
        <v>0</v>
      </c>
      <c r="U2087">
        <v>0</v>
      </c>
      <c r="V2087">
        <v>0</v>
      </c>
      <c r="W2087" s="1">
        <v>0</v>
      </c>
      <c r="X2087" s="1">
        <v>10000</v>
      </c>
      <c r="Y2087" s="1">
        <v>0</v>
      </c>
      <c r="Z2087" s="1">
        <v>0</v>
      </c>
      <c r="AA2087" s="1">
        <v>0</v>
      </c>
      <c r="AB2087" s="1">
        <v>0</v>
      </c>
      <c r="AC2087" s="1">
        <v>0</v>
      </c>
      <c r="AD2087" s="1">
        <v>0</v>
      </c>
      <c r="AE2087" s="1">
        <v>10000</v>
      </c>
      <c r="AF2087" s="17">
        <v>46076</v>
      </c>
      <c r="AG2087" s="17">
        <v>47902</v>
      </c>
      <c r="AH2087" s="1">
        <v>10000</v>
      </c>
      <c r="AI2087" s="16">
        <f t="shared" si="128"/>
        <v>4.5698630136986305</v>
      </c>
      <c r="AJ2087" s="16">
        <f t="shared" si="130"/>
        <v>5.0027397260273974</v>
      </c>
      <c r="AK2087" s="19">
        <v>8.2867999999999997E-2</v>
      </c>
      <c r="AL2087" s="16">
        <f t="shared" si="129"/>
        <v>4.5698630136986305</v>
      </c>
      <c r="AM2087" s="16">
        <f t="shared" si="131"/>
        <v>5.0027397260273974</v>
      </c>
      <c r="AN2087" s="19">
        <v>8.2867999999999997E-2</v>
      </c>
      <c r="AO2087" t="s">
        <v>721</v>
      </c>
      <c r="AP2087" t="s">
        <v>722</v>
      </c>
      <c r="AQ2087" s="20">
        <v>46234</v>
      </c>
    </row>
    <row r="2088" spans="1:43" x14ac:dyDescent="0.3">
      <c r="A2088" t="s">
        <v>4620</v>
      </c>
      <c r="B2088" t="s">
        <v>4621</v>
      </c>
      <c r="C2088">
        <v>1</v>
      </c>
      <c r="D2088" t="s">
        <v>255</v>
      </c>
      <c r="E2088" t="s">
        <v>716</v>
      </c>
      <c r="F2088" t="s">
        <v>717</v>
      </c>
      <c r="G2088" t="s">
        <v>213</v>
      </c>
      <c r="H2088" t="s">
        <v>214</v>
      </c>
      <c r="I2088" t="s">
        <v>724</v>
      </c>
      <c r="J2088" t="s">
        <v>725</v>
      </c>
      <c r="K2088" t="s">
        <v>726</v>
      </c>
      <c r="L2088" t="s">
        <v>719</v>
      </c>
      <c r="M2088" t="s">
        <v>720</v>
      </c>
      <c r="N2088">
        <v>1</v>
      </c>
      <c r="O2088">
        <v>1</v>
      </c>
      <c r="P2088">
        <v>1</v>
      </c>
      <c r="Q2088">
        <v>1</v>
      </c>
      <c r="R2088">
        <v>1</v>
      </c>
      <c r="S2088">
        <v>1</v>
      </c>
      <c r="T2088">
        <v>0</v>
      </c>
      <c r="U2088">
        <v>0</v>
      </c>
      <c r="V2088">
        <v>0</v>
      </c>
      <c r="W2088" s="1">
        <v>0</v>
      </c>
      <c r="X2088" s="1">
        <v>193200</v>
      </c>
      <c r="Y2088" s="1">
        <v>0</v>
      </c>
      <c r="Z2088" s="1">
        <v>0</v>
      </c>
      <c r="AA2088" s="1">
        <v>0</v>
      </c>
      <c r="AB2088" s="1">
        <v>0</v>
      </c>
      <c r="AC2088" s="1">
        <v>0</v>
      </c>
      <c r="AD2088" s="1">
        <v>0</v>
      </c>
      <c r="AE2088" s="1">
        <v>193200</v>
      </c>
      <c r="AF2088" s="17">
        <v>46080</v>
      </c>
      <c r="AG2088" s="17">
        <v>47176</v>
      </c>
      <c r="AH2088" s="1">
        <v>193200</v>
      </c>
      <c r="AI2088" s="16">
        <f t="shared" si="128"/>
        <v>2.580821917808219</v>
      </c>
      <c r="AJ2088" s="16">
        <f t="shared" si="130"/>
        <v>3.0027397260273974</v>
      </c>
      <c r="AK2088" s="19">
        <v>8.1144999999999995E-2</v>
      </c>
      <c r="AL2088" s="16">
        <f t="shared" si="129"/>
        <v>2.580821917808219</v>
      </c>
      <c r="AM2088" s="16">
        <f t="shared" si="131"/>
        <v>3.0027397260273974</v>
      </c>
      <c r="AN2088" s="19">
        <v>8.1144999999999995E-2</v>
      </c>
      <c r="AO2088" t="s">
        <v>721</v>
      </c>
      <c r="AP2088" t="s">
        <v>722</v>
      </c>
      <c r="AQ2088" s="20">
        <v>46234</v>
      </c>
    </row>
    <row r="2089" spans="1:43" x14ac:dyDescent="0.3">
      <c r="A2089" t="s">
        <v>4622</v>
      </c>
      <c r="B2089" t="s">
        <v>4623</v>
      </c>
      <c r="C2089">
        <v>1</v>
      </c>
      <c r="D2089" t="s">
        <v>255</v>
      </c>
      <c r="E2089" t="s">
        <v>716</v>
      </c>
      <c r="F2089" t="s">
        <v>717</v>
      </c>
      <c r="G2089" t="s">
        <v>213</v>
      </c>
      <c r="H2089" t="s">
        <v>214</v>
      </c>
      <c r="I2089" t="s">
        <v>724</v>
      </c>
      <c r="J2089" t="s">
        <v>725</v>
      </c>
      <c r="K2089" t="s">
        <v>726</v>
      </c>
      <c r="L2089" t="s">
        <v>719</v>
      </c>
      <c r="M2089" t="s">
        <v>720</v>
      </c>
      <c r="N2089">
        <v>1</v>
      </c>
      <c r="O2089">
        <v>1</v>
      </c>
      <c r="P2089">
        <v>1</v>
      </c>
      <c r="Q2089">
        <v>1</v>
      </c>
      <c r="R2089">
        <v>1</v>
      </c>
      <c r="S2089">
        <v>1</v>
      </c>
      <c r="T2089">
        <v>0</v>
      </c>
      <c r="U2089">
        <v>0</v>
      </c>
      <c r="V2089">
        <v>0</v>
      </c>
      <c r="W2089" s="1">
        <v>0</v>
      </c>
      <c r="X2089" s="1">
        <v>1000000</v>
      </c>
      <c r="Y2089" s="1">
        <v>0</v>
      </c>
      <c r="Z2089" s="1">
        <v>0</v>
      </c>
      <c r="AA2089" s="1">
        <v>0</v>
      </c>
      <c r="AB2089" s="1">
        <v>0</v>
      </c>
      <c r="AC2089" s="1">
        <v>0</v>
      </c>
      <c r="AD2089" s="1">
        <v>0</v>
      </c>
      <c r="AE2089" s="1">
        <v>1000000</v>
      </c>
      <c r="AF2089" s="17">
        <v>46226</v>
      </c>
      <c r="AG2089" s="17">
        <v>47322</v>
      </c>
      <c r="AH2089" s="1">
        <v>1000000</v>
      </c>
      <c r="AI2089" s="16">
        <f t="shared" si="128"/>
        <v>2.9808219178082194</v>
      </c>
      <c r="AJ2089" s="16">
        <f t="shared" si="130"/>
        <v>3.0027397260273974</v>
      </c>
      <c r="AK2089" s="19">
        <v>8.1199999999999994E-2</v>
      </c>
      <c r="AL2089" s="16">
        <f t="shared" si="129"/>
        <v>2.9808219178082194</v>
      </c>
      <c r="AM2089" s="16">
        <f t="shared" si="131"/>
        <v>3.0027397260273974</v>
      </c>
      <c r="AN2089" s="19">
        <v>8.1199999999999994E-2</v>
      </c>
      <c r="AO2089" t="s">
        <v>721</v>
      </c>
      <c r="AP2089" t="s">
        <v>722</v>
      </c>
      <c r="AQ2089" s="20">
        <v>46234</v>
      </c>
    </row>
    <row r="2090" spans="1:43" x14ac:dyDescent="0.3">
      <c r="A2090" t="s">
        <v>4624</v>
      </c>
      <c r="B2090" t="s">
        <v>4625</v>
      </c>
      <c r="C2090">
        <v>1</v>
      </c>
      <c r="D2090" t="s">
        <v>255</v>
      </c>
      <c r="E2090" t="s">
        <v>716</v>
      </c>
      <c r="F2090" t="s">
        <v>717</v>
      </c>
      <c r="G2090" t="s">
        <v>213</v>
      </c>
      <c r="H2090" t="s">
        <v>214</v>
      </c>
      <c r="I2090" t="s">
        <v>724</v>
      </c>
      <c r="J2090" t="s">
        <v>725</v>
      </c>
      <c r="K2090" t="s">
        <v>726</v>
      </c>
      <c r="L2090" t="s">
        <v>719</v>
      </c>
      <c r="M2090" t="s">
        <v>720</v>
      </c>
      <c r="N2090">
        <v>1</v>
      </c>
      <c r="O2090">
        <v>1</v>
      </c>
      <c r="P2090">
        <v>1</v>
      </c>
      <c r="Q2090">
        <v>1</v>
      </c>
      <c r="R2090">
        <v>1</v>
      </c>
      <c r="S2090">
        <v>1</v>
      </c>
      <c r="T2090">
        <v>0</v>
      </c>
      <c r="U2090">
        <v>0</v>
      </c>
      <c r="V2090">
        <v>0</v>
      </c>
      <c r="W2090" s="1">
        <v>0</v>
      </c>
      <c r="X2090" s="1">
        <v>8000000</v>
      </c>
      <c r="Y2090" s="1">
        <v>0</v>
      </c>
      <c r="Z2090" s="1">
        <v>0</v>
      </c>
      <c r="AA2090" s="1">
        <v>0</v>
      </c>
      <c r="AB2090" s="1">
        <v>0</v>
      </c>
      <c r="AC2090" s="1">
        <v>0</v>
      </c>
      <c r="AD2090" s="1">
        <v>0</v>
      </c>
      <c r="AE2090" s="1">
        <v>8000000</v>
      </c>
      <c r="AF2090" s="17">
        <v>46226</v>
      </c>
      <c r="AG2090" s="17">
        <v>47322</v>
      </c>
      <c r="AH2090" s="1">
        <v>8000000</v>
      </c>
      <c r="AI2090" s="16">
        <f t="shared" si="128"/>
        <v>2.9808219178082194</v>
      </c>
      <c r="AJ2090" s="16">
        <f t="shared" si="130"/>
        <v>3.0027397260273974</v>
      </c>
      <c r="AK2090" s="19">
        <v>8.1199999999999994E-2</v>
      </c>
      <c r="AL2090" s="16">
        <f t="shared" si="129"/>
        <v>2.9808219178082194</v>
      </c>
      <c r="AM2090" s="16">
        <f t="shared" si="131"/>
        <v>3.0027397260273974</v>
      </c>
      <c r="AN2090" s="19">
        <v>8.1199999999999994E-2</v>
      </c>
      <c r="AO2090" t="s">
        <v>721</v>
      </c>
      <c r="AP2090" t="s">
        <v>722</v>
      </c>
      <c r="AQ2090" s="20">
        <v>46234</v>
      </c>
    </row>
    <row r="2091" spans="1:43" x14ac:dyDescent="0.3">
      <c r="A2091" t="s">
        <v>4626</v>
      </c>
      <c r="B2091" t="s">
        <v>4627</v>
      </c>
      <c r="C2091">
        <v>1</v>
      </c>
      <c r="D2091" t="s">
        <v>255</v>
      </c>
      <c r="E2091" t="s">
        <v>716</v>
      </c>
      <c r="F2091" t="s">
        <v>717</v>
      </c>
      <c r="G2091" t="s">
        <v>215</v>
      </c>
      <c r="H2091" t="s">
        <v>214</v>
      </c>
      <c r="I2091" t="s">
        <v>832</v>
      </c>
      <c r="J2091" t="s">
        <v>725</v>
      </c>
      <c r="K2091" t="s">
        <v>833</v>
      </c>
      <c r="L2091" t="s">
        <v>719</v>
      </c>
      <c r="M2091" t="s">
        <v>720</v>
      </c>
      <c r="N2091">
        <v>1</v>
      </c>
      <c r="O2091">
        <v>1</v>
      </c>
      <c r="P2091">
        <v>1</v>
      </c>
      <c r="Q2091">
        <v>1</v>
      </c>
      <c r="R2091">
        <v>1</v>
      </c>
      <c r="S2091">
        <v>1</v>
      </c>
      <c r="T2091">
        <v>0</v>
      </c>
      <c r="U2091">
        <v>0</v>
      </c>
      <c r="V2091">
        <v>0</v>
      </c>
      <c r="W2091" s="1">
        <v>0</v>
      </c>
      <c r="X2091" s="1">
        <v>53100</v>
      </c>
      <c r="Y2091" s="1">
        <v>0</v>
      </c>
      <c r="Z2091" s="1">
        <v>0</v>
      </c>
      <c r="AA2091" s="1">
        <v>0</v>
      </c>
      <c r="AB2091" s="1">
        <v>0</v>
      </c>
      <c r="AC2091" s="1">
        <v>0</v>
      </c>
      <c r="AD2091" s="1">
        <v>0</v>
      </c>
      <c r="AE2091" s="1">
        <v>53100</v>
      </c>
      <c r="AF2091" s="17">
        <v>46226</v>
      </c>
      <c r="AG2091" s="17">
        <v>46591</v>
      </c>
      <c r="AH2091" s="1">
        <v>53100</v>
      </c>
      <c r="AI2091" s="16">
        <f t="shared" si="128"/>
        <v>0.9780821917808219</v>
      </c>
      <c r="AJ2091" s="16">
        <f t="shared" si="130"/>
        <v>1</v>
      </c>
      <c r="AK2091" s="19">
        <v>4.0800000000000003E-2</v>
      </c>
      <c r="AL2091" s="16">
        <f t="shared" si="129"/>
        <v>0.9780821917808219</v>
      </c>
      <c r="AM2091" s="16">
        <f t="shared" si="131"/>
        <v>1</v>
      </c>
      <c r="AN2091" s="19">
        <v>4.0800000000000003E-2</v>
      </c>
      <c r="AO2091" t="s">
        <v>721</v>
      </c>
      <c r="AP2091" t="s">
        <v>722</v>
      </c>
      <c r="AQ2091" s="20">
        <v>46234</v>
      </c>
    </row>
    <row r="2092" spans="1:43" x14ac:dyDescent="0.3">
      <c r="A2092" t="s">
        <v>4628</v>
      </c>
      <c r="B2092" t="s">
        <v>4627</v>
      </c>
      <c r="C2092">
        <v>2</v>
      </c>
      <c r="D2092" t="s">
        <v>255</v>
      </c>
      <c r="E2092" t="s">
        <v>716</v>
      </c>
      <c r="F2092" t="s">
        <v>717</v>
      </c>
      <c r="G2092" t="s">
        <v>215</v>
      </c>
      <c r="H2092" t="s">
        <v>214</v>
      </c>
      <c r="I2092" t="s">
        <v>832</v>
      </c>
      <c r="J2092" t="s">
        <v>725</v>
      </c>
      <c r="K2092" t="s">
        <v>833</v>
      </c>
      <c r="L2092" t="s">
        <v>719</v>
      </c>
      <c r="M2092" t="s">
        <v>720</v>
      </c>
      <c r="N2092">
        <v>1</v>
      </c>
      <c r="O2092">
        <v>1</v>
      </c>
      <c r="P2092">
        <v>1</v>
      </c>
      <c r="Q2092">
        <v>1</v>
      </c>
      <c r="R2092">
        <v>1</v>
      </c>
      <c r="S2092">
        <v>1</v>
      </c>
      <c r="T2092">
        <v>0</v>
      </c>
      <c r="U2092">
        <v>0</v>
      </c>
      <c r="V2092">
        <v>0</v>
      </c>
      <c r="W2092" s="1">
        <v>0</v>
      </c>
      <c r="X2092" s="1">
        <v>46462.5</v>
      </c>
      <c r="Y2092" s="1">
        <v>0</v>
      </c>
      <c r="Z2092" s="1">
        <v>0</v>
      </c>
      <c r="AA2092" s="1">
        <v>0</v>
      </c>
      <c r="AB2092" s="1">
        <v>0</v>
      </c>
      <c r="AC2092" s="1">
        <v>0</v>
      </c>
      <c r="AD2092" s="1">
        <v>0</v>
      </c>
      <c r="AE2092" s="1">
        <v>46462.5</v>
      </c>
      <c r="AF2092" s="17">
        <v>46226</v>
      </c>
      <c r="AG2092" s="17">
        <v>46957</v>
      </c>
      <c r="AH2092" s="1">
        <v>46462.5</v>
      </c>
      <c r="AI2092" s="16">
        <f t="shared" si="128"/>
        <v>1.9808219178082191</v>
      </c>
      <c r="AJ2092" s="16">
        <f t="shared" si="130"/>
        <v>2.0027397260273974</v>
      </c>
      <c r="AK2092" s="19">
        <v>5.1499999999999997E-2</v>
      </c>
      <c r="AL2092" s="16">
        <f t="shared" si="129"/>
        <v>1.9808219178082191</v>
      </c>
      <c r="AM2092" s="16">
        <f t="shared" si="131"/>
        <v>2.0027397260273974</v>
      </c>
      <c r="AN2092" s="19">
        <v>5.1499999999999997E-2</v>
      </c>
      <c r="AO2092" t="s">
        <v>721</v>
      </c>
      <c r="AP2092" t="s">
        <v>722</v>
      </c>
      <c r="AQ2092" s="20">
        <v>46234</v>
      </c>
    </row>
    <row r="2093" spans="1:43" x14ac:dyDescent="0.3">
      <c r="A2093" t="s">
        <v>4629</v>
      </c>
      <c r="B2093" t="s">
        <v>4627</v>
      </c>
      <c r="C2093">
        <v>3</v>
      </c>
      <c r="D2093" t="s">
        <v>255</v>
      </c>
      <c r="E2093" t="s">
        <v>716</v>
      </c>
      <c r="F2093" t="s">
        <v>717</v>
      </c>
      <c r="G2093" t="s">
        <v>215</v>
      </c>
      <c r="H2093" t="s">
        <v>214</v>
      </c>
      <c r="I2093" t="s">
        <v>832</v>
      </c>
      <c r="J2093" t="s">
        <v>725</v>
      </c>
      <c r="K2093" t="s">
        <v>833</v>
      </c>
      <c r="L2093" t="s">
        <v>719</v>
      </c>
      <c r="M2093" t="s">
        <v>720</v>
      </c>
      <c r="N2093">
        <v>1</v>
      </c>
      <c r="O2093">
        <v>1</v>
      </c>
      <c r="P2093">
        <v>1</v>
      </c>
      <c r="Q2093">
        <v>1</v>
      </c>
      <c r="R2093">
        <v>1</v>
      </c>
      <c r="S2093">
        <v>1</v>
      </c>
      <c r="T2093">
        <v>0</v>
      </c>
      <c r="U2093">
        <v>0</v>
      </c>
      <c r="V2093">
        <v>0</v>
      </c>
      <c r="W2093" s="1">
        <v>0</v>
      </c>
      <c r="X2093" s="1">
        <v>62687.5</v>
      </c>
      <c r="Y2093" s="1">
        <v>0</v>
      </c>
      <c r="Z2093" s="1">
        <v>0</v>
      </c>
      <c r="AA2093" s="1">
        <v>0</v>
      </c>
      <c r="AB2093" s="1">
        <v>0</v>
      </c>
      <c r="AC2093" s="1">
        <v>0</v>
      </c>
      <c r="AD2093" s="1">
        <v>0</v>
      </c>
      <c r="AE2093" s="1">
        <v>62687.5</v>
      </c>
      <c r="AF2093" s="17">
        <v>46226</v>
      </c>
      <c r="AG2093" s="17">
        <v>47322</v>
      </c>
      <c r="AH2093" s="1">
        <v>62687.5</v>
      </c>
      <c r="AI2093" s="16">
        <f t="shared" si="128"/>
        <v>2.9808219178082194</v>
      </c>
      <c r="AJ2093" s="16">
        <f t="shared" si="130"/>
        <v>3.0027397260273974</v>
      </c>
      <c r="AK2093" s="19">
        <v>6.3100000000000003E-2</v>
      </c>
      <c r="AL2093" s="16">
        <f t="shared" si="129"/>
        <v>2.9808219178082194</v>
      </c>
      <c r="AM2093" s="16">
        <f t="shared" si="131"/>
        <v>3.0027397260273974</v>
      </c>
      <c r="AN2093" s="19">
        <v>6.3100000000000003E-2</v>
      </c>
      <c r="AO2093" t="s">
        <v>721</v>
      </c>
      <c r="AP2093" t="s">
        <v>722</v>
      </c>
      <c r="AQ2093" s="20">
        <v>46234</v>
      </c>
    </row>
    <row r="2094" spans="1:43" x14ac:dyDescent="0.3">
      <c r="A2094" t="s">
        <v>4630</v>
      </c>
      <c r="B2094" t="s">
        <v>4627</v>
      </c>
      <c r="C2094">
        <v>4</v>
      </c>
      <c r="D2094" t="s">
        <v>255</v>
      </c>
      <c r="E2094" t="s">
        <v>716</v>
      </c>
      <c r="F2094" t="s">
        <v>717</v>
      </c>
      <c r="G2094" t="s">
        <v>215</v>
      </c>
      <c r="H2094" t="s">
        <v>214</v>
      </c>
      <c r="I2094" t="s">
        <v>832</v>
      </c>
      <c r="J2094" t="s">
        <v>725</v>
      </c>
      <c r="K2094" t="s">
        <v>833</v>
      </c>
      <c r="L2094" t="s">
        <v>719</v>
      </c>
      <c r="M2094" t="s">
        <v>720</v>
      </c>
      <c r="N2094">
        <v>1</v>
      </c>
      <c r="O2094">
        <v>1</v>
      </c>
      <c r="P2094">
        <v>1</v>
      </c>
      <c r="Q2094">
        <v>1</v>
      </c>
      <c r="R2094">
        <v>1</v>
      </c>
      <c r="S2094">
        <v>1</v>
      </c>
      <c r="T2094">
        <v>0</v>
      </c>
      <c r="U2094">
        <v>0</v>
      </c>
      <c r="V2094">
        <v>0</v>
      </c>
      <c r="W2094" s="1">
        <v>0</v>
      </c>
      <c r="X2094" s="1">
        <v>1217170</v>
      </c>
      <c r="Y2094" s="1">
        <v>0</v>
      </c>
      <c r="Z2094" s="1">
        <v>0</v>
      </c>
      <c r="AA2094" s="1">
        <v>0</v>
      </c>
      <c r="AB2094" s="1">
        <v>0</v>
      </c>
      <c r="AC2094" s="1">
        <v>0</v>
      </c>
      <c r="AD2094" s="1">
        <v>0</v>
      </c>
      <c r="AE2094" s="1">
        <v>1217170</v>
      </c>
      <c r="AF2094" s="17">
        <v>46226</v>
      </c>
      <c r="AG2094" s="17">
        <v>47687</v>
      </c>
      <c r="AH2094" s="1">
        <v>1217170</v>
      </c>
      <c r="AI2094" s="16">
        <f t="shared" si="128"/>
        <v>3.9808219178082194</v>
      </c>
      <c r="AJ2094" s="16">
        <f t="shared" si="130"/>
        <v>4.0027397260273974</v>
      </c>
      <c r="AK2094" s="19">
        <v>6.8199999999999997E-2</v>
      </c>
      <c r="AL2094" s="16">
        <f t="shared" si="129"/>
        <v>3.9808219178082194</v>
      </c>
      <c r="AM2094" s="16">
        <f t="shared" si="131"/>
        <v>4.0027397260273974</v>
      </c>
      <c r="AN2094" s="19">
        <v>6.8199999999999997E-2</v>
      </c>
      <c r="AO2094" t="s">
        <v>721</v>
      </c>
      <c r="AP2094" t="s">
        <v>722</v>
      </c>
      <c r="AQ2094" s="20">
        <v>46234</v>
      </c>
    </row>
    <row r="2095" spans="1:43" x14ac:dyDescent="0.3">
      <c r="A2095" t="s">
        <v>4631</v>
      </c>
      <c r="B2095" t="s">
        <v>4627</v>
      </c>
      <c r="C2095">
        <v>5</v>
      </c>
      <c r="D2095" t="s">
        <v>255</v>
      </c>
      <c r="E2095" t="s">
        <v>716</v>
      </c>
      <c r="F2095" t="s">
        <v>717</v>
      </c>
      <c r="G2095" t="s">
        <v>215</v>
      </c>
      <c r="H2095" t="s">
        <v>214</v>
      </c>
      <c r="I2095" t="s">
        <v>832</v>
      </c>
      <c r="J2095" t="s">
        <v>725</v>
      </c>
      <c r="K2095" t="s">
        <v>833</v>
      </c>
      <c r="L2095" t="s">
        <v>719</v>
      </c>
      <c r="M2095" t="s">
        <v>720</v>
      </c>
      <c r="N2095">
        <v>1</v>
      </c>
      <c r="O2095">
        <v>1</v>
      </c>
      <c r="P2095">
        <v>1</v>
      </c>
      <c r="Q2095">
        <v>1</v>
      </c>
      <c r="R2095">
        <v>1</v>
      </c>
      <c r="S2095">
        <v>1</v>
      </c>
      <c r="T2095">
        <v>0</v>
      </c>
      <c r="U2095">
        <v>0</v>
      </c>
      <c r="V2095">
        <v>0</v>
      </c>
      <c r="W2095" s="1">
        <v>0</v>
      </c>
      <c r="X2095" s="1">
        <v>2375782.5</v>
      </c>
      <c r="Y2095" s="1">
        <v>0</v>
      </c>
      <c r="Z2095" s="1">
        <v>0</v>
      </c>
      <c r="AA2095" s="1">
        <v>0</v>
      </c>
      <c r="AB2095" s="1">
        <v>0</v>
      </c>
      <c r="AC2095" s="1">
        <v>0</v>
      </c>
      <c r="AD2095" s="1">
        <v>0</v>
      </c>
      <c r="AE2095" s="1">
        <v>2375782.5</v>
      </c>
      <c r="AF2095" s="17">
        <v>46226</v>
      </c>
      <c r="AG2095" s="17">
        <v>48052</v>
      </c>
      <c r="AH2095" s="1">
        <v>2375782.5</v>
      </c>
      <c r="AI2095" s="16">
        <f t="shared" si="128"/>
        <v>4.9808219178082194</v>
      </c>
      <c r="AJ2095" s="16">
        <f t="shared" si="130"/>
        <v>5.0027397260273974</v>
      </c>
      <c r="AK2095" s="19">
        <v>7.1300000000000002E-2</v>
      </c>
      <c r="AL2095" s="16">
        <f t="shared" si="129"/>
        <v>4.9808219178082194</v>
      </c>
      <c r="AM2095" s="16">
        <f t="shared" si="131"/>
        <v>5.0027397260273974</v>
      </c>
      <c r="AN2095" s="19">
        <v>7.1300000000000002E-2</v>
      </c>
      <c r="AO2095" t="s">
        <v>721</v>
      </c>
      <c r="AP2095" t="s">
        <v>722</v>
      </c>
      <c r="AQ2095" s="20">
        <v>46234</v>
      </c>
    </row>
    <row r="2096" spans="1:43" x14ac:dyDescent="0.3">
      <c r="A2096" t="s">
        <v>4632</v>
      </c>
      <c r="B2096" t="s">
        <v>4627</v>
      </c>
      <c r="C2096">
        <v>6</v>
      </c>
      <c r="D2096" t="s">
        <v>255</v>
      </c>
      <c r="E2096" t="s">
        <v>716</v>
      </c>
      <c r="F2096" t="s">
        <v>717</v>
      </c>
      <c r="G2096" t="s">
        <v>215</v>
      </c>
      <c r="H2096" t="s">
        <v>214</v>
      </c>
      <c r="I2096" t="s">
        <v>832</v>
      </c>
      <c r="J2096" t="s">
        <v>725</v>
      </c>
      <c r="K2096" t="s">
        <v>833</v>
      </c>
      <c r="L2096" t="s">
        <v>719</v>
      </c>
      <c r="M2096" t="s">
        <v>720</v>
      </c>
      <c r="N2096">
        <v>1</v>
      </c>
      <c r="O2096">
        <v>1</v>
      </c>
      <c r="P2096">
        <v>1</v>
      </c>
      <c r="Q2096">
        <v>1</v>
      </c>
      <c r="R2096">
        <v>1</v>
      </c>
      <c r="S2096">
        <v>1</v>
      </c>
      <c r="T2096">
        <v>0</v>
      </c>
      <c r="U2096">
        <v>0</v>
      </c>
      <c r="V2096">
        <v>0</v>
      </c>
      <c r="W2096" s="1">
        <v>0</v>
      </c>
      <c r="X2096" s="1">
        <v>37170</v>
      </c>
      <c r="Y2096" s="1">
        <v>0</v>
      </c>
      <c r="Z2096" s="1">
        <v>0</v>
      </c>
      <c r="AA2096" s="1">
        <v>0</v>
      </c>
      <c r="AB2096" s="1">
        <v>0</v>
      </c>
      <c r="AC2096" s="1">
        <v>0</v>
      </c>
      <c r="AD2096" s="1">
        <v>0</v>
      </c>
      <c r="AE2096" s="1">
        <v>37170</v>
      </c>
      <c r="AF2096" s="17">
        <v>46226</v>
      </c>
      <c r="AG2096" s="17">
        <v>49148</v>
      </c>
      <c r="AH2096" s="1">
        <v>37170</v>
      </c>
      <c r="AI2096" s="16">
        <f t="shared" si="128"/>
        <v>7.9835616438356167</v>
      </c>
      <c r="AJ2096" s="16">
        <f t="shared" si="130"/>
        <v>8.0054794520547947</v>
      </c>
      <c r="AK2096" s="19">
        <v>7.7200000000000005E-2</v>
      </c>
      <c r="AL2096" s="16">
        <f t="shared" si="129"/>
        <v>7.9835616438356167</v>
      </c>
      <c r="AM2096" s="16">
        <f t="shared" si="131"/>
        <v>8.0054794520547947</v>
      </c>
      <c r="AN2096" s="19">
        <v>7.7200000000000005E-2</v>
      </c>
      <c r="AO2096" t="s">
        <v>721</v>
      </c>
      <c r="AP2096" t="s">
        <v>722</v>
      </c>
      <c r="AQ2096" s="20">
        <v>46234</v>
      </c>
    </row>
    <row r="2097" spans="1:43" x14ac:dyDescent="0.3">
      <c r="A2097" t="s">
        <v>4633</v>
      </c>
      <c r="B2097" t="s">
        <v>4634</v>
      </c>
      <c r="C2097">
        <v>1</v>
      </c>
      <c r="D2097" t="s">
        <v>255</v>
      </c>
      <c r="E2097" t="s">
        <v>716</v>
      </c>
      <c r="F2097" t="s">
        <v>717</v>
      </c>
      <c r="G2097" t="s">
        <v>213</v>
      </c>
      <c r="H2097" t="s">
        <v>214</v>
      </c>
      <c r="I2097" t="s">
        <v>724</v>
      </c>
      <c r="J2097" t="s">
        <v>725</v>
      </c>
      <c r="K2097" t="s">
        <v>726</v>
      </c>
      <c r="L2097" t="s">
        <v>719</v>
      </c>
      <c r="M2097" t="s">
        <v>720</v>
      </c>
      <c r="N2097">
        <v>1</v>
      </c>
      <c r="O2097">
        <v>1</v>
      </c>
      <c r="P2097">
        <v>1</v>
      </c>
      <c r="Q2097">
        <v>1</v>
      </c>
      <c r="R2097">
        <v>1</v>
      </c>
      <c r="S2097">
        <v>1</v>
      </c>
      <c r="T2097">
        <v>0</v>
      </c>
      <c r="U2097">
        <v>0</v>
      </c>
      <c r="V2097">
        <v>0</v>
      </c>
      <c r="W2097" s="1">
        <v>0</v>
      </c>
      <c r="X2097" s="1">
        <v>59825</v>
      </c>
      <c r="Y2097" s="1">
        <v>0</v>
      </c>
      <c r="Z2097" s="1">
        <v>0</v>
      </c>
      <c r="AA2097" s="1">
        <v>0</v>
      </c>
      <c r="AB2097" s="1">
        <v>0</v>
      </c>
      <c r="AC2097" s="1">
        <v>0</v>
      </c>
      <c r="AD2097" s="1">
        <v>0</v>
      </c>
      <c r="AE2097" s="1">
        <v>59825</v>
      </c>
      <c r="AF2097" s="17">
        <v>46226</v>
      </c>
      <c r="AG2097" s="17">
        <v>47322</v>
      </c>
      <c r="AH2097" s="1">
        <v>59825</v>
      </c>
      <c r="AI2097" s="16">
        <f t="shared" si="128"/>
        <v>2.9808219178082194</v>
      </c>
      <c r="AJ2097" s="16">
        <f t="shared" si="130"/>
        <v>3.0027397260273974</v>
      </c>
      <c r="AK2097" s="19">
        <v>8.1198999999999993E-2</v>
      </c>
      <c r="AL2097" s="16">
        <f t="shared" si="129"/>
        <v>2.9808219178082194</v>
      </c>
      <c r="AM2097" s="16">
        <f t="shared" si="131"/>
        <v>3.0027397260273974</v>
      </c>
      <c r="AN2097" s="19">
        <v>8.1198999999999993E-2</v>
      </c>
      <c r="AO2097" t="s">
        <v>721</v>
      </c>
      <c r="AP2097" t="s">
        <v>722</v>
      </c>
      <c r="AQ2097" s="20">
        <v>46234</v>
      </c>
    </row>
    <row r="2098" spans="1:43" x14ac:dyDescent="0.3">
      <c r="A2098" t="s">
        <v>4635</v>
      </c>
      <c r="B2098" t="s">
        <v>4636</v>
      </c>
      <c r="C2098">
        <v>1</v>
      </c>
      <c r="D2098" t="s">
        <v>255</v>
      </c>
      <c r="E2098" t="s">
        <v>716</v>
      </c>
      <c r="F2098" t="s">
        <v>717</v>
      </c>
      <c r="G2098" t="s">
        <v>213</v>
      </c>
      <c r="H2098" t="s">
        <v>214</v>
      </c>
      <c r="I2098" t="s">
        <v>724</v>
      </c>
      <c r="J2098" t="s">
        <v>725</v>
      </c>
      <c r="K2098" t="s">
        <v>726</v>
      </c>
      <c r="L2098" t="s">
        <v>719</v>
      </c>
      <c r="M2098" t="s">
        <v>720</v>
      </c>
      <c r="N2098">
        <v>1</v>
      </c>
      <c r="O2098">
        <v>1</v>
      </c>
      <c r="P2098">
        <v>1</v>
      </c>
      <c r="Q2098">
        <v>1</v>
      </c>
      <c r="R2098">
        <v>1</v>
      </c>
      <c r="S2098">
        <v>1</v>
      </c>
      <c r="T2098">
        <v>0</v>
      </c>
      <c r="U2098">
        <v>0</v>
      </c>
      <c r="V2098">
        <v>0</v>
      </c>
      <c r="W2098" s="1">
        <v>0</v>
      </c>
      <c r="X2098" s="1">
        <v>3000</v>
      </c>
      <c r="Y2098" s="1">
        <v>0</v>
      </c>
      <c r="Z2098" s="1">
        <v>0</v>
      </c>
      <c r="AA2098" s="1">
        <v>0</v>
      </c>
      <c r="AB2098" s="1">
        <v>0</v>
      </c>
      <c r="AC2098" s="1">
        <v>0</v>
      </c>
      <c r="AD2098" s="1">
        <v>0</v>
      </c>
      <c r="AE2098" s="1">
        <v>3000</v>
      </c>
      <c r="AF2098" s="17">
        <v>46226</v>
      </c>
      <c r="AG2098" s="17">
        <v>47322</v>
      </c>
      <c r="AH2098" s="1">
        <v>3000</v>
      </c>
      <c r="AI2098" s="16">
        <f t="shared" si="128"/>
        <v>2.9808219178082194</v>
      </c>
      <c r="AJ2098" s="16">
        <f t="shared" si="130"/>
        <v>3.0027397260273974</v>
      </c>
      <c r="AK2098" s="19">
        <v>8.1198000000000006E-2</v>
      </c>
      <c r="AL2098" s="16">
        <f t="shared" si="129"/>
        <v>2.9808219178082194</v>
      </c>
      <c r="AM2098" s="16">
        <f t="shared" si="131"/>
        <v>3.0027397260273974</v>
      </c>
      <c r="AN2098" s="19">
        <v>8.1198000000000006E-2</v>
      </c>
      <c r="AO2098" t="s">
        <v>721</v>
      </c>
      <c r="AP2098" t="s">
        <v>722</v>
      </c>
      <c r="AQ2098" s="20">
        <v>46234</v>
      </c>
    </row>
    <row r="2099" spans="1:43" x14ac:dyDescent="0.3">
      <c r="A2099" t="s">
        <v>4637</v>
      </c>
      <c r="B2099" t="s">
        <v>4638</v>
      </c>
      <c r="C2099">
        <v>1</v>
      </c>
      <c r="D2099" t="s">
        <v>255</v>
      </c>
      <c r="E2099" t="s">
        <v>716</v>
      </c>
      <c r="F2099" t="s">
        <v>717</v>
      </c>
      <c r="G2099" t="s">
        <v>213</v>
      </c>
      <c r="H2099" t="s">
        <v>214</v>
      </c>
      <c r="I2099" t="s">
        <v>724</v>
      </c>
      <c r="J2099" t="s">
        <v>725</v>
      </c>
      <c r="K2099" t="s">
        <v>726</v>
      </c>
      <c r="L2099" t="s">
        <v>719</v>
      </c>
      <c r="M2099" t="s">
        <v>720</v>
      </c>
      <c r="N2099">
        <v>1</v>
      </c>
      <c r="O2099">
        <v>1</v>
      </c>
      <c r="P2099">
        <v>1</v>
      </c>
      <c r="Q2099">
        <v>1</v>
      </c>
      <c r="R2099">
        <v>1</v>
      </c>
      <c r="S2099">
        <v>1</v>
      </c>
      <c r="T2099">
        <v>0</v>
      </c>
      <c r="U2099">
        <v>0</v>
      </c>
      <c r="V2099">
        <v>0</v>
      </c>
      <c r="W2099" s="1">
        <v>0</v>
      </c>
      <c r="X2099" s="1">
        <v>13000000</v>
      </c>
      <c r="Y2099" s="1">
        <v>0</v>
      </c>
      <c r="Z2099" s="1">
        <v>0</v>
      </c>
      <c r="AA2099" s="1">
        <v>0</v>
      </c>
      <c r="AB2099" s="1">
        <v>0</v>
      </c>
      <c r="AC2099" s="1">
        <v>0</v>
      </c>
      <c r="AD2099" s="1">
        <v>0</v>
      </c>
      <c r="AE2099" s="1">
        <v>13000000</v>
      </c>
      <c r="AF2099" s="17">
        <v>46226</v>
      </c>
      <c r="AG2099" s="17">
        <v>47322</v>
      </c>
      <c r="AH2099" s="1">
        <v>13000000</v>
      </c>
      <c r="AI2099" s="16">
        <f t="shared" si="128"/>
        <v>2.9808219178082194</v>
      </c>
      <c r="AJ2099" s="16">
        <f t="shared" si="130"/>
        <v>3.0027397260273974</v>
      </c>
      <c r="AK2099" s="19">
        <v>8.1198000000000006E-2</v>
      </c>
      <c r="AL2099" s="16">
        <f t="shared" si="129"/>
        <v>2.9808219178082194</v>
      </c>
      <c r="AM2099" s="16">
        <f t="shared" si="131"/>
        <v>3.0027397260273974</v>
      </c>
      <c r="AN2099" s="19">
        <v>8.1198000000000006E-2</v>
      </c>
      <c r="AO2099" t="s">
        <v>721</v>
      </c>
      <c r="AP2099" t="s">
        <v>722</v>
      </c>
      <c r="AQ2099" s="20">
        <v>46234</v>
      </c>
    </row>
    <row r="2100" spans="1:43" x14ac:dyDescent="0.3">
      <c r="A2100" t="s">
        <v>4639</v>
      </c>
      <c r="B2100" t="s">
        <v>4640</v>
      </c>
      <c r="C2100">
        <v>1</v>
      </c>
      <c r="D2100" t="s">
        <v>255</v>
      </c>
      <c r="E2100" t="s">
        <v>716</v>
      </c>
      <c r="F2100" t="s">
        <v>717</v>
      </c>
      <c r="G2100" t="s">
        <v>213</v>
      </c>
      <c r="H2100" t="s">
        <v>214</v>
      </c>
      <c r="I2100" t="s">
        <v>724</v>
      </c>
      <c r="J2100" t="s">
        <v>725</v>
      </c>
      <c r="K2100" t="s">
        <v>726</v>
      </c>
      <c r="L2100" t="s">
        <v>719</v>
      </c>
      <c r="M2100" t="s">
        <v>720</v>
      </c>
      <c r="N2100">
        <v>1</v>
      </c>
      <c r="O2100">
        <v>1</v>
      </c>
      <c r="P2100">
        <v>1</v>
      </c>
      <c r="Q2100">
        <v>1</v>
      </c>
      <c r="R2100">
        <v>1</v>
      </c>
      <c r="S2100">
        <v>1</v>
      </c>
      <c r="T2100">
        <v>0</v>
      </c>
      <c r="U2100">
        <v>0</v>
      </c>
      <c r="V2100">
        <v>0</v>
      </c>
      <c r="W2100" s="1">
        <v>0</v>
      </c>
      <c r="X2100" s="1">
        <v>12000000</v>
      </c>
      <c r="Y2100" s="1">
        <v>0</v>
      </c>
      <c r="Z2100" s="1">
        <v>0</v>
      </c>
      <c r="AA2100" s="1">
        <v>0</v>
      </c>
      <c r="AB2100" s="1">
        <v>0</v>
      </c>
      <c r="AC2100" s="1">
        <v>0</v>
      </c>
      <c r="AD2100" s="1">
        <v>0</v>
      </c>
      <c r="AE2100" s="1">
        <v>12000000</v>
      </c>
      <c r="AF2100" s="17">
        <v>46076</v>
      </c>
      <c r="AG2100" s="17">
        <v>47902</v>
      </c>
      <c r="AH2100" s="1">
        <v>12000000</v>
      </c>
      <c r="AI2100" s="16">
        <f t="shared" si="128"/>
        <v>4.5698630136986305</v>
      </c>
      <c r="AJ2100" s="16">
        <f t="shared" si="130"/>
        <v>5.0027397260273974</v>
      </c>
      <c r="AK2100" s="19">
        <v>8.2869999999999999E-2</v>
      </c>
      <c r="AL2100" s="16">
        <f t="shared" si="129"/>
        <v>4.5698630136986305</v>
      </c>
      <c r="AM2100" s="16">
        <f t="shared" si="131"/>
        <v>5.0027397260273974</v>
      </c>
      <c r="AN2100" s="19">
        <v>8.2869999999999999E-2</v>
      </c>
      <c r="AO2100" t="s">
        <v>721</v>
      </c>
      <c r="AP2100" t="s">
        <v>722</v>
      </c>
      <c r="AQ2100" s="20">
        <v>46234</v>
      </c>
    </row>
    <row r="2101" spans="1:43" x14ac:dyDescent="0.3">
      <c r="A2101" t="s">
        <v>4641</v>
      </c>
      <c r="B2101" t="s">
        <v>4642</v>
      </c>
      <c r="C2101">
        <v>1</v>
      </c>
      <c r="D2101" t="s">
        <v>255</v>
      </c>
      <c r="E2101" t="s">
        <v>716</v>
      </c>
      <c r="F2101" t="s">
        <v>717</v>
      </c>
      <c r="G2101" t="s">
        <v>213</v>
      </c>
      <c r="H2101" t="s">
        <v>214</v>
      </c>
      <c r="I2101" t="s">
        <v>724</v>
      </c>
      <c r="J2101" t="s">
        <v>725</v>
      </c>
      <c r="K2101" t="s">
        <v>726</v>
      </c>
      <c r="L2101" t="s">
        <v>719</v>
      </c>
      <c r="M2101" t="s">
        <v>720</v>
      </c>
      <c r="N2101">
        <v>1</v>
      </c>
      <c r="O2101">
        <v>1</v>
      </c>
      <c r="P2101">
        <v>1</v>
      </c>
      <c r="Q2101">
        <v>1</v>
      </c>
      <c r="R2101">
        <v>1</v>
      </c>
      <c r="S2101">
        <v>1</v>
      </c>
      <c r="T2101">
        <v>0</v>
      </c>
      <c r="U2101">
        <v>0</v>
      </c>
      <c r="V2101">
        <v>0</v>
      </c>
      <c r="W2101" s="1">
        <v>0</v>
      </c>
      <c r="X2101" s="1">
        <v>10000000</v>
      </c>
      <c r="Y2101" s="1">
        <v>0</v>
      </c>
      <c r="Z2101" s="1">
        <v>0</v>
      </c>
      <c r="AA2101" s="1">
        <v>0</v>
      </c>
      <c r="AB2101" s="1">
        <v>0</v>
      </c>
      <c r="AC2101" s="1">
        <v>0</v>
      </c>
      <c r="AD2101" s="1">
        <v>0</v>
      </c>
      <c r="AE2101" s="1">
        <v>10000000</v>
      </c>
      <c r="AF2101" s="17">
        <v>46076</v>
      </c>
      <c r="AG2101" s="17">
        <v>47902</v>
      </c>
      <c r="AH2101" s="1">
        <v>10000000</v>
      </c>
      <c r="AI2101" s="16">
        <f t="shared" si="128"/>
        <v>4.5698630136986305</v>
      </c>
      <c r="AJ2101" s="16">
        <f t="shared" si="130"/>
        <v>5.0027397260273974</v>
      </c>
      <c r="AK2101" s="19">
        <v>8.2869999999999999E-2</v>
      </c>
      <c r="AL2101" s="16">
        <f t="shared" si="129"/>
        <v>4.5698630136986305</v>
      </c>
      <c r="AM2101" s="16">
        <f t="shared" si="131"/>
        <v>5.0027397260273974</v>
      </c>
      <c r="AN2101" s="19">
        <v>8.2869999999999999E-2</v>
      </c>
      <c r="AO2101" t="s">
        <v>721</v>
      </c>
      <c r="AP2101" t="s">
        <v>722</v>
      </c>
      <c r="AQ2101" s="20">
        <v>46234</v>
      </c>
    </row>
    <row r="2102" spans="1:43" x14ac:dyDescent="0.3">
      <c r="A2102" t="s">
        <v>4643</v>
      </c>
      <c r="B2102" t="s">
        <v>4644</v>
      </c>
      <c r="C2102">
        <v>1</v>
      </c>
      <c r="D2102" t="s">
        <v>255</v>
      </c>
      <c r="E2102" t="s">
        <v>716</v>
      </c>
      <c r="F2102" t="s">
        <v>717</v>
      </c>
      <c r="G2102" t="s">
        <v>213</v>
      </c>
      <c r="H2102" t="s">
        <v>214</v>
      </c>
      <c r="I2102" t="s">
        <v>724</v>
      </c>
      <c r="J2102" t="s">
        <v>725</v>
      </c>
      <c r="K2102" t="s">
        <v>726</v>
      </c>
      <c r="L2102" t="s">
        <v>719</v>
      </c>
      <c r="M2102" t="s">
        <v>720</v>
      </c>
      <c r="N2102">
        <v>1</v>
      </c>
      <c r="O2102">
        <v>1</v>
      </c>
      <c r="P2102">
        <v>1</v>
      </c>
      <c r="Q2102">
        <v>1</v>
      </c>
      <c r="R2102">
        <v>1</v>
      </c>
      <c r="S2102">
        <v>1</v>
      </c>
      <c r="T2102">
        <v>0</v>
      </c>
      <c r="U2102">
        <v>0</v>
      </c>
      <c r="V2102">
        <v>0</v>
      </c>
      <c r="W2102" s="1">
        <v>0</v>
      </c>
      <c r="X2102" s="1">
        <v>4000000</v>
      </c>
      <c r="Y2102" s="1">
        <v>0</v>
      </c>
      <c r="Z2102" s="1">
        <v>0</v>
      </c>
      <c r="AA2102" s="1">
        <v>0</v>
      </c>
      <c r="AB2102" s="1">
        <v>0</v>
      </c>
      <c r="AC2102" s="1">
        <v>0</v>
      </c>
      <c r="AD2102" s="1">
        <v>0</v>
      </c>
      <c r="AE2102" s="1">
        <v>4000000</v>
      </c>
      <c r="AF2102" s="17">
        <v>46230</v>
      </c>
      <c r="AG2102" s="17">
        <v>46961</v>
      </c>
      <c r="AH2102" s="1">
        <v>4000000</v>
      </c>
      <c r="AI2102" s="16">
        <f t="shared" si="128"/>
        <v>1.9917808219178081</v>
      </c>
      <c r="AJ2102" s="16">
        <f t="shared" si="130"/>
        <v>2.0027397260273974</v>
      </c>
      <c r="AK2102" s="19">
        <v>7.1999999999999995E-2</v>
      </c>
      <c r="AL2102" s="16">
        <f t="shared" si="129"/>
        <v>1.9917808219178081</v>
      </c>
      <c r="AM2102" s="16">
        <f t="shared" si="131"/>
        <v>2.0027397260273974</v>
      </c>
      <c r="AN2102" s="19">
        <v>7.1999999999999995E-2</v>
      </c>
      <c r="AO2102" t="s">
        <v>721</v>
      </c>
      <c r="AP2102" t="s">
        <v>722</v>
      </c>
      <c r="AQ2102" s="20">
        <v>46234</v>
      </c>
    </row>
    <row r="2103" spans="1:43" x14ac:dyDescent="0.3">
      <c r="A2103" t="s">
        <v>4645</v>
      </c>
      <c r="B2103" t="s">
        <v>4646</v>
      </c>
      <c r="C2103">
        <v>1</v>
      </c>
      <c r="D2103" t="s">
        <v>255</v>
      </c>
      <c r="E2103" t="s">
        <v>716</v>
      </c>
      <c r="F2103" t="s">
        <v>717</v>
      </c>
      <c r="G2103" t="s">
        <v>213</v>
      </c>
      <c r="H2103" t="s">
        <v>214</v>
      </c>
      <c r="I2103" t="s">
        <v>724</v>
      </c>
      <c r="J2103" t="s">
        <v>725</v>
      </c>
      <c r="K2103" t="s">
        <v>726</v>
      </c>
      <c r="L2103" t="s">
        <v>719</v>
      </c>
      <c r="M2103" t="s">
        <v>720</v>
      </c>
      <c r="N2103">
        <v>1</v>
      </c>
      <c r="O2103">
        <v>1</v>
      </c>
      <c r="P2103">
        <v>1</v>
      </c>
      <c r="Q2103">
        <v>1</v>
      </c>
      <c r="R2103">
        <v>1</v>
      </c>
      <c r="S2103">
        <v>1</v>
      </c>
      <c r="T2103">
        <v>0</v>
      </c>
      <c r="U2103">
        <v>0</v>
      </c>
      <c r="V2103">
        <v>0</v>
      </c>
      <c r="W2103" s="1">
        <v>0</v>
      </c>
      <c r="X2103" s="1">
        <v>16000</v>
      </c>
      <c r="Y2103" s="1">
        <v>0</v>
      </c>
      <c r="Z2103" s="1">
        <v>0</v>
      </c>
      <c r="AA2103" s="1">
        <v>0</v>
      </c>
      <c r="AB2103" s="1">
        <v>0</v>
      </c>
      <c r="AC2103" s="1">
        <v>0</v>
      </c>
      <c r="AD2103" s="1">
        <v>0</v>
      </c>
      <c r="AE2103" s="1">
        <v>16000</v>
      </c>
      <c r="AF2103" s="17">
        <v>46226</v>
      </c>
      <c r="AG2103" s="17">
        <v>47322</v>
      </c>
      <c r="AH2103" s="1">
        <v>16000</v>
      </c>
      <c r="AI2103" s="16">
        <f t="shared" si="128"/>
        <v>2.9808219178082194</v>
      </c>
      <c r="AJ2103" s="16">
        <f t="shared" si="130"/>
        <v>3.0027397260273974</v>
      </c>
      <c r="AK2103" s="19">
        <v>8.1194000000000002E-2</v>
      </c>
      <c r="AL2103" s="16">
        <f t="shared" si="129"/>
        <v>2.9808219178082194</v>
      </c>
      <c r="AM2103" s="16">
        <f t="shared" si="131"/>
        <v>3.0027397260273974</v>
      </c>
      <c r="AN2103" s="19">
        <v>8.1194000000000002E-2</v>
      </c>
      <c r="AO2103" t="s">
        <v>721</v>
      </c>
      <c r="AP2103" t="s">
        <v>722</v>
      </c>
      <c r="AQ2103" s="20">
        <v>46234</v>
      </c>
    </row>
    <row r="2104" spans="1:43" x14ac:dyDescent="0.3">
      <c r="A2104" t="s">
        <v>4647</v>
      </c>
      <c r="B2104" t="s">
        <v>4648</v>
      </c>
      <c r="C2104">
        <v>1</v>
      </c>
      <c r="D2104" t="s">
        <v>255</v>
      </c>
      <c r="E2104" t="s">
        <v>716</v>
      </c>
      <c r="F2104" t="s">
        <v>717</v>
      </c>
      <c r="G2104" t="s">
        <v>213</v>
      </c>
      <c r="H2104" t="s">
        <v>214</v>
      </c>
      <c r="I2104" t="s">
        <v>724</v>
      </c>
      <c r="J2104" t="s">
        <v>725</v>
      </c>
      <c r="K2104" t="s">
        <v>726</v>
      </c>
      <c r="L2104" t="s">
        <v>719</v>
      </c>
      <c r="M2104" t="s">
        <v>720</v>
      </c>
      <c r="N2104">
        <v>1</v>
      </c>
      <c r="O2104">
        <v>1</v>
      </c>
      <c r="P2104">
        <v>1</v>
      </c>
      <c r="Q2104">
        <v>1</v>
      </c>
      <c r="R2104">
        <v>1</v>
      </c>
      <c r="S2104">
        <v>1</v>
      </c>
      <c r="T2104">
        <v>0</v>
      </c>
      <c r="U2104">
        <v>0</v>
      </c>
      <c r="V2104">
        <v>0</v>
      </c>
      <c r="W2104" s="1">
        <v>0</v>
      </c>
      <c r="X2104" s="1">
        <v>9000</v>
      </c>
      <c r="Y2104" s="1">
        <v>0</v>
      </c>
      <c r="Z2104" s="1">
        <v>0</v>
      </c>
      <c r="AA2104" s="1">
        <v>0</v>
      </c>
      <c r="AB2104" s="1">
        <v>0</v>
      </c>
      <c r="AC2104" s="1">
        <v>0</v>
      </c>
      <c r="AD2104" s="1">
        <v>0</v>
      </c>
      <c r="AE2104" s="1">
        <v>9000</v>
      </c>
      <c r="AF2104" s="17">
        <v>46226</v>
      </c>
      <c r="AG2104" s="17">
        <v>47322</v>
      </c>
      <c r="AH2104" s="1">
        <v>9000</v>
      </c>
      <c r="AI2104" s="16">
        <f t="shared" si="128"/>
        <v>2.9808219178082194</v>
      </c>
      <c r="AJ2104" s="16">
        <f t="shared" si="130"/>
        <v>3.0027397260273974</v>
      </c>
      <c r="AK2104" s="19">
        <v>8.1190999999999999E-2</v>
      </c>
      <c r="AL2104" s="16">
        <f t="shared" si="129"/>
        <v>2.9808219178082194</v>
      </c>
      <c r="AM2104" s="16">
        <f t="shared" si="131"/>
        <v>3.0027397260273974</v>
      </c>
      <c r="AN2104" s="19">
        <v>8.1190999999999999E-2</v>
      </c>
      <c r="AO2104" t="s">
        <v>721</v>
      </c>
      <c r="AP2104" t="s">
        <v>722</v>
      </c>
      <c r="AQ2104" s="20">
        <v>46234</v>
      </c>
    </row>
    <row r="2105" spans="1:43" x14ac:dyDescent="0.3">
      <c r="A2105" t="s">
        <v>4649</v>
      </c>
      <c r="B2105" t="s">
        <v>4650</v>
      </c>
      <c r="C2105">
        <v>1</v>
      </c>
      <c r="D2105" t="s">
        <v>255</v>
      </c>
      <c r="E2105" t="s">
        <v>716</v>
      </c>
      <c r="F2105" t="s">
        <v>717</v>
      </c>
      <c r="G2105" t="s">
        <v>213</v>
      </c>
      <c r="H2105" t="s">
        <v>214</v>
      </c>
      <c r="I2105" t="s">
        <v>724</v>
      </c>
      <c r="J2105" t="s">
        <v>725</v>
      </c>
      <c r="K2105" t="s">
        <v>726</v>
      </c>
      <c r="L2105" t="s">
        <v>719</v>
      </c>
      <c r="M2105" t="s">
        <v>720</v>
      </c>
      <c r="N2105">
        <v>1</v>
      </c>
      <c r="O2105">
        <v>1</v>
      </c>
      <c r="P2105">
        <v>1</v>
      </c>
      <c r="Q2105">
        <v>1</v>
      </c>
      <c r="R2105">
        <v>1</v>
      </c>
      <c r="S2105">
        <v>1</v>
      </c>
      <c r="T2105">
        <v>0</v>
      </c>
      <c r="U2105">
        <v>0</v>
      </c>
      <c r="V2105">
        <v>0</v>
      </c>
      <c r="W2105" s="1">
        <v>0</v>
      </c>
      <c r="X2105" s="1">
        <v>16000</v>
      </c>
      <c r="Y2105" s="1">
        <v>0</v>
      </c>
      <c r="Z2105" s="1">
        <v>0</v>
      </c>
      <c r="AA2105" s="1">
        <v>0</v>
      </c>
      <c r="AB2105" s="1">
        <v>0</v>
      </c>
      <c r="AC2105" s="1">
        <v>0</v>
      </c>
      <c r="AD2105" s="1">
        <v>0</v>
      </c>
      <c r="AE2105" s="1">
        <v>16000</v>
      </c>
      <c r="AF2105" s="17">
        <v>46226</v>
      </c>
      <c r="AG2105" s="17">
        <v>47322</v>
      </c>
      <c r="AH2105" s="1">
        <v>16000</v>
      </c>
      <c r="AI2105" s="16">
        <f t="shared" si="128"/>
        <v>2.9808219178082194</v>
      </c>
      <c r="AJ2105" s="16">
        <f t="shared" si="130"/>
        <v>3.0027397260273974</v>
      </c>
      <c r="AK2105" s="19">
        <v>8.1190999999999999E-2</v>
      </c>
      <c r="AL2105" s="16">
        <f t="shared" si="129"/>
        <v>2.9808219178082194</v>
      </c>
      <c r="AM2105" s="16">
        <f t="shared" si="131"/>
        <v>3.0027397260273974</v>
      </c>
      <c r="AN2105" s="19">
        <v>8.1190999999999999E-2</v>
      </c>
      <c r="AO2105" t="s">
        <v>721</v>
      </c>
      <c r="AP2105" t="s">
        <v>722</v>
      </c>
      <c r="AQ2105" s="20">
        <v>46234</v>
      </c>
    </row>
    <row r="2106" spans="1:43" x14ac:dyDescent="0.3">
      <c r="A2106" t="s">
        <v>4651</v>
      </c>
      <c r="B2106" t="s">
        <v>4652</v>
      </c>
      <c r="C2106">
        <v>1</v>
      </c>
      <c r="D2106" t="s">
        <v>255</v>
      </c>
      <c r="E2106" t="s">
        <v>716</v>
      </c>
      <c r="F2106" t="s">
        <v>717</v>
      </c>
      <c r="G2106" t="s">
        <v>213</v>
      </c>
      <c r="H2106" t="s">
        <v>214</v>
      </c>
      <c r="I2106" t="s">
        <v>724</v>
      </c>
      <c r="J2106" t="s">
        <v>725</v>
      </c>
      <c r="K2106" t="s">
        <v>726</v>
      </c>
      <c r="L2106" t="s">
        <v>719</v>
      </c>
      <c r="M2106" t="s">
        <v>720</v>
      </c>
      <c r="N2106">
        <v>1</v>
      </c>
      <c r="O2106">
        <v>1</v>
      </c>
      <c r="P2106">
        <v>1</v>
      </c>
      <c r="Q2106">
        <v>1</v>
      </c>
      <c r="R2106">
        <v>1</v>
      </c>
      <c r="S2106">
        <v>1</v>
      </c>
      <c r="T2106">
        <v>0</v>
      </c>
      <c r="U2106">
        <v>0</v>
      </c>
      <c r="V2106">
        <v>0</v>
      </c>
      <c r="W2106" s="1">
        <v>0</v>
      </c>
      <c r="X2106" s="1">
        <v>2200000</v>
      </c>
      <c r="Y2106" s="1">
        <v>0</v>
      </c>
      <c r="Z2106" s="1">
        <v>0</v>
      </c>
      <c r="AA2106" s="1">
        <v>0</v>
      </c>
      <c r="AB2106" s="1">
        <v>0</v>
      </c>
      <c r="AC2106" s="1">
        <v>0</v>
      </c>
      <c r="AD2106" s="1">
        <v>0</v>
      </c>
      <c r="AE2106" s="1">
        <v>2200000</v>
      </c>
      <c r="AF2106" s="17">
        <v>46232</v>
      </c>
      <c r="AG2106" s="17">
        <v>48058</v>
      </c>
      <c r="AH2106" s="1">
        <v>2200000</v>
      </c>
      <c r="AI2106" s="16">
        <f t="shared" si="128"/>
        <v>4.9972602739726026</v>
      </c>
      <c r="AJ2106" s="16">
        <f t="shared" si="130"/>
        <v>5.0027397260273974</v>
      </c>
      <c r="AK2106" s="19">
        <v>8.2900000000000001E-2</v>
      </c>
      <c r="AL2106" s="16">
        <f t="shared" si="129"/>
        <v>4.9972602739726026</v>
      </c>
      <c r="AM2106" s="16">
        <f t="shared" si="131"/>
        <v>5.0027397260273974</v>
      </c>
      <c r="AN2106" s="19">
        <v>8.2900000000000001E-2</v>
      </c>
      <c r="AO2106" t="s">
        <v>721</v>
      </c>
      <c r="AP2106" t="s">
        <v>722</v>
      </c>
      <c r="AQ2106" s="20">
        <v>46234</v>
      </c>
    </row>
    <row r="2107" spans="1:43" x14ac:dyDescent="0.3">
      <c r="A2107" t="s">
        <v>4653</v>
      </c>
      <c r="B2107" t="s">
        <v>4654</v>
      </c>
      <c r="C2107">
        <v>1</v>
      </c>
      <c r="D2107" t="s">
        <v>255</v>
      </c>
      <c r="E2107" t="s">
        <v>716</v>
      </c>
      <c r="F2107" t="s">
        <v>717</v>
      </c>
      <c r="G2107" t="s">
        <v>213</v>
      </c>
      <c r="H2107" t="s">
        <v>214</v>
      </c>
      <c r="I2107" t="s">
        <v>724</v>
      </c>
      <c r="J2107" t="s">
        <v>725</v>
      </c>
      <c r="K2107" t="s">
        <v>726</v>
      </c>
      <c r="L2107" t="s">
        <v>719</v>
      </c>
      <c r="M2107" t="s">
        <v>720</v>
      </c>
      <c r="N2107">
        <v>1</v>
      </c>
      <c r="O2107">
        <v>1</v>
      </c>
      <c r="P2107">
        <v>1</v>
      </c>
      <c r="Q2107">
        <v>1</v>
      </c>
      <c r="R2107">
        <v>1</v>
      </c>
      <c r="S2107">
        <v>1</v>
      </c>
      <c r="T2107">
        <v>0</v>
      </c>
      <c r="U2107">
        <v>0</v>
      </c>
      <c r="V2107">
        <v>0</v>
      </c>
      <c r="W2107" s="1">
        <v>0</v>
      </c>
      <c r="X2107" s="1">
        <v>1000000</v>
      </c>
      <c r="Y2107" s="1">
        <v>0</v>
      </c>
      <c r="Z2107" s="1">
        <v>0</v>
      </c>
      <c r="AA2107" s="1">
        <v>0</v>
      </c>
      <c r="AB2107" s="1">
        <v>0</v>
      </c>
      <c r="AC2107" s="1">
        <v>0</v>
      </c>
      <c r="AD2107" s="1">
        <v>0</v>
      </c>
      <c r="AE2107" s="1">
        <v>1000000</v>
      </c>
      <c r="AF2107" s="17">
        <v>46226</v>
      </c>
      <c r="AG2107" s="17">
        <v>47231</v>
      </c>
      <c r="AH2107" s="1">
        <v>1000000</v>
      </c>
      <c r="AI2107" s="16">
        <f t="shared" si="128"/>
        <v>2.7315068493150685</v>
      </c>
      <c r="AJ2107" s="16">
        <f t="shared" si="130"/>
        <v>2.7534246575342465</v>
      </c>
      <c r="AK2107" s="19">
        <v>8.1189999999999998E-2</v>
      </c>
      <c r="AL2107" s="16">
        <f t="shared" si="129"/>
        <v>2.7315068493150685</v>
      </c>
      <c r="AM2107" s="16">
        <f t="shared" si="131"/>
        <v>2.7534246575342465</v>
      </c>
      <c r="AN2107" s="19">
        <v>8.1189999999999998E-2</v>
      </c>
      <c r="AO2107" t="s">
        <v>721</v>
      </c>
      <c r="AP2107" t="s">
        <v>722</v>
      </c>
      <c r="AQ2107" s="20">
        <v>46234</v>
      </c>
    </row>
    <row r="2108" spans="1:43" x14ac:dyDescent="0.3">
      <c r="A2108" t="s">
        <v>4655</v>
      </c>
      <c r="B2108" t="s">
        <v>4656</v>
      </c>
      <c r="C2108">
        <v>1</v>
      </c>
      <c r="D2108" t="s">
        <v>255</v>
      </c>
      <c r="E2108" t="s">
        <v>716</v>
      </c>
      <c r="F2108" t="s">
        <v>717</v>
      </c>
      <c r="G2108" t="s">
        <v>222</v>
      </c>
      <c r="H2108" t="s">
        <v>218</v>
      </c>
      <c r="I2108" t="s">
        <v>210</v>
      </c>
      <c r="J2108" t="s">
        <v>718</v>
      </c>
      <c r="K2108" t="s">
        <v>222</v>
      </c>
      <c r="L2108" t="s">
        <v>719</v>
      </c>
      <c r="M2108" t="s">
        <v>720</v>
      </c>
      <c r="N2108">
        <v>1</v>
      </c>
      <c r="O2108">
        <v>1</v>
      </c>
      <c r="P2108">
        <v>1</v>
      </c>
      <c r="Q2108">
        <v>0</v>
      </c>
      <c r="R2108">
        <v>0</v>
      </c>
      <c r="S2108">
        <v>1</v>
      </c>
      <c r="T2108">
        <v>1</v>
      </c>
      <c r="U2108">
        <v>1</v>
      </c>
      <c r="V2108">
        <v>0</v>
      </c>
      <c r="W2108" s="1">
        <v>0</v>
      </c>
      <c r="X2108" s="1">
        <v>34091139.5</v>
      </c>
      <c r="Y2108" s="1">
        <v>0</v>
      </c>
      <c r="Z2108" s="1">
        <v>0</v>
      </c>
      <c r="AA2108" s="1">
        <v>0</v>
      </c>
      <c r="AB2108" s="1">
        <v>0</v>
      </c>
      <c r="AC2108" s="1">
        <v>0</v>
      </c>
      <c r="AD2108" s="1">
        <v>0</v>
      </c>
      <c r="AE2108" s="1">
        <v>34091139.5</v>
      </c>
      <c r="AF2108" s="17">
        <v>46113</v>
      </c>
      <c r="AG2108" s="17">
        <v>47209</v>
      </c>
      <c r="AH2108" s="1">
        <v>34091139.5</v>
      </c>
      <c r="AI2108" s="16">
        <f t="shared" si="128"/>
        <v>2.6712328767123288</v>
      </c>
      <c r="AJ2108" s="16">
        <f t="shared" si="130"/>
        <v>3.0027397260273974</v>
      </c>
      <c r="AK2108" s="19">
        <v>8.1199999999999994E-2</v>
      </c>
      <c r="AL2108" s="16">
        <f t="shared" si="129"/>
        <v>2.6712328767123288</v>
      </c>
      <c r="AM2108" s="16">
        <f t="shared" si="131"/>
        <v>3.0027397260273974</v>
      </c>
      <c r="AN2108" s="19">
        <v>8.1199999999999994E-2</v>
      </c>
      <c r="AO2108" t="s">
        <v>721</v>
      </c>
      <c r="AP2108" t="s">
        <v>722</v>
      </c>
      <c r="AQ2108" s="20">
        <v>46234</v>
      </c>
    </row>
    <row r="2109" spans="1:43" x14ac:dyDescent="0.3">
      <c r="A2109" t="s">
        <v>4657</v>
      </c>
      <c r="B2109" t="s">
        <v>4658</v>
      </c>
      <c r="C2109">
        <v>1</v>
      </c>
      <c r="D2109" t="s">
        <v>255</v>
      </c>
      <c r="E2109" t="s">
        <v>716</v>
      </c>
      <c r="F2109" t="s">
        <v>717</v>
      </c>
      <c r="G2109" t="s">
        <v>213</v>
      </c>
      <c r="H2109" t="s">
        <v>214</v>
      </c>
      <c r="I2109" t="s">
        <v>724</v>
      </c>
      <c r="J2109" t="s">
        <v>725</v>
      </c>
      <c r="K2109" t="s">
        <v>726</v>
      </c>
      <c r="L2109" t="s">
        <v>719</v>
      </c>
      <c r="M2109" t="s">
        <v>720</v>
      </c>
      <c r="N2109">
        <v>1</v>
      </c>
      <c r="O2109">
        <v>1</v>
      </c>
      <c r="P2109">
        <v>1</v>
      </c>
      <c r="Q2109">
        <v>1</v>
      </c>
      <c r="R2109">
        <v>1</v>
      </c>
      <c r="S2109">
        <v>1</v>
      </c>
      <c r="T2109">
        <v>0</v>
      </c>
      <c r="U2109">
        <v>0</v>
      </c>
      <c r="V2109">
        <v>0</v>
      </c>
      <c r="W2109" s="1">
        <v>0</v>
      </c>
      <c r="X2109" s="1">
        <v>845000</v>
      </c>
      <c r="Y2109" s="1">
        <v>0</v>
      </c>
      <c r="Z2109" s="1">
        <v>0</v>
      </c>
      <c r="AA2109" s="1">
        <v>0</v>
      </c>
      <c r="AB2109" s="1">
        <v>0</v>
      </c>
      <c r="AC2109" s="1">
        <v>0</v>
      </c>
      <c r="AD2109" s="1">
        <v>0</v>
      </c>
      <c r="AE2109" s="1">
        <v>845000</v>
      </c>
      <c r="AF2109" s="17">
        <v>46113</v>
      </c>
      <c r="AG2109" s="17">
        <v>47209</v>
      </c>
      <c r="AH2109" s="1">
        <v>845000</v>
      </c>
      <c r="AI2109" s="16">
        <f t="shared" si="128"/>
        <v>2.6712328767123288</v>
      </c>
      <c r="AJ2109" s="16">
        <f t="shared" si="130"/>
        <v>3.0027397260273974</v>
      </c>
      <c r="AK2109" s="19">
        <v>8.1123000000000001E-2</v>
      </c>
      <c r="AL2109" s="16">
        <f t="shared" si="129"/>
        <v>2.6712328767123288</v>
      </c>
      <c r="AM2109" s="16">
        <f t="shared" si="131"/>
        <v>3.0027397260273974</v>
      </c>
      <c r="AN2109" s="19">
        <v>8.1123000000000001E-2</v>
      </c>
      <c r="AO2109" t="s">
        <v>721</v>
      </c>
      <c r="AP2109" t="s">
        <v>722</v>
      </c>
      <c r="AQ2109" s="20">
        <v>46234</v>
      </c>
    </row>
    <row r="2110" spans="1:43" x14ac:dyDescent="0.3">
      <c r="A2110" t="s">
        <v>4659</v>
      </c>
      <c r="B2110" t="s">
        <v>4660</v>
      </c>
      <c r="C2110">
        <v>1</v>
      </c>
      <c r="D2110" t="s">
        <v>255</v>
      </c>
      <c r="E2110" t="s">
        <v>716</v>
      </c>
      <c r="F2110" t="s">
        <v>717</v>
      </c>
      <c r="G2110" t="s">
        <v>213</v>
      </c>
      <c r="H2110" t="s">
        <v>214</v>
      </c>
      <c r="I2110" t="s">
        <v>724</v>
      </c>
      <c r="J2110" t="s">
        <v>725</v>
      </c>
      <c r="K2110" t="s">
        <v>726</v>
      </c>
      <c r="L2110" t="s">
        <v>719</v>
      </c>
      <c r="M2110" t="s">
        <v>720</v>
      </c>
      <c r="N2110">
        <v>1</v>
      </c>
      <c r="O2110">
        <v>1</v>
      </c>
      <c r="P2110">
        <v>1</v>
      </c>
      <c r="Q2110">
        <v>1</v>
      </c>
      <c r="R2110">
        <v>1</v>
      </c>
      <c r="S2110">
        <v>1</v>
      </c>
      <c r="T2110">
        <v>0</v>
      </c>
      <c r="U2110">
        <v>0</v>
      </c>
      <c r="V2110">
        <v>0</v>
      </c>
      <c r="W2110" s="1">
        <v>0</v>
      </c>
      <c r="X2110" s="1">
        <v>1000000</v>
      </c>
      <c r="Y2110" s="1">
        <v>0</v>
      </c>
      <c r="Z2110" s="1">
        <v>0</v>
      </c>
      <c r="AA2110" s="1">
        <v>0</v>
      </c>
      <c r="AB2110" s="1">
        <v>0</v>
      </c>
      <c r="AC2110" s="1">
        <v>0</v>
      </c>
      <c r="AD2110" s="1">
        <v>0</v>
      </c>
      <c r="AE2110" s="1">
        <v>1000000</v>
      </c>
      <c r="AF2110" s="17">
        <v>46226</v>
      </c>
      <c r="AG2110" s="17">
        <v>47322</v>
      </c>
      <c r="AH2110" s="1">
        <v>1000000</v>
      </c>
      <c r="AI2110" s="16">
        <f t="shared" si="128"/>
        <v>2.9808219178082194</v>
      </c>
      <c r="AJ2110" s="16">
        <f t="shared" si="130"/>
        <v>3.0027397260273974</v>
      </c>
      <c r="AK2110" s="19">
        <v>8.1187999999999996E-2</v>
      </c>
      <c r="AL2110" s="16">
        <f t="shared" si="129"/>
        <v>2.9808219178082194</v>
      </c>
      <c r="AM2110" s="16">
        <f t="shared" si="131"/>
        <v>3.0027397260273974</v>
      </c>
      <c r="AN2110" s="19">
        <v>8.1187999999999996E-2</v>
      </c>
      <c r="AO2110" t="s">
        <v>721</v>
      </c>
      <c r="AP2110" t="s">
        <v>722</v>
      </c>
      <c r="AQ2110" s="20">
        <v>46234</v>
      </c>
    </row>
    <row r="2111" spans="1:43" x14ac:dyDescent="0.3">
      <c r="A2111" t="s">
        <v>4661</v>
      </c>
      <c r="B2111" t="s">
        <v>4662</v>
      </c>
      <c r="C2111">
        <v>1</v>
      </c>
      <c r="D2111" t="s">
        <v>255</v>
      </c>
      <c r="E2111" t="s">
        <v>716</v>
      </c>
      <c r="F2111" t="s">
        <v>717</v>
      </c>
      <c r="G2111" t="s">
        <v>213</v>
      </c>
      <c r="H2111" t="s">
        <v>214</v>
      </c>
      <c r="I2111" t="s">
        <v>724</v>
      </c>
      <c r="J2111" t="s">
        <v>725</v>
      </c>
      <c r="K2111" t="s">
        <v>726</v>
      </c>
      <c r="L2111" t="s">
        <v>719</v>
      </c>
      <c r="M2111" t="s">
        <v>720</v>
      </c>
      <c r="N2111">
        <v>1</v>
      </c>
      <c r="O2111">
        <v>1</v>
      </c>
      <c r="P2111">
        <v>1</v>
      </c>
      <c r="Q2111">
        <v>1</v>
      </c>
      <c r="R2111">
        <v>1</v>
      </c>
      <c r="S2111">
        <v>1</v>
      </c>
      <c r="T2111">
        <v>0</v>
      </c>
      <c r="U2111">
        <v>0</v>
      </c>
      <c r="V2111">
        <v>0</v>
      </c>
      <c r="W2111" s="1">
        <v>0</v>
      </c>
      <c r="X2111" s="1">
        <v>90000</v>
      </c>
      <c r="Y2111" s="1">
        <v>0</v>
      </c>
      <c r="Z2111" s="1">
        <v>0</v>
      </c>
      <c r="AA2111" s="1">
        <v>0</v>
      </c>
      <c r="AB2111" s="1">
        <v>0</v>
      </c>
      <c r="AC2111" s="1">
        <v>0</v>
      </c>
      <c r="AD2111" s="1">
        <v>0</v>
      </c>
      <c r="AE2111" s="1">
        <v>90000</v>
      </c>
      <c r="AF2111" s="17">
        <v>46113</v>
      </c>
      <c r="AG2111" s="17">
        <v>47209</v>
      </c>
      <c r="AH2111" s="1">
        <v>90000</v>
      </c>
      <c r="AI2111" s="16">
        <f t="shared" si="128"/>
        <v>2.6712328767123288</v>
      </c>
      <c r="AJ2111" s="16">
        <f t="shared" si="130"/>
        <v>3.0027397260273974</v>
      </c>
      <c r="AK2111" s="19">
        <v>8.1123000000000001E-2</v>
      </c>
      <c r="AL2111" s="16">
        <f t="shared" si="129"/>
        <v>2.6712328767123288</v>
      </c>
      <c r="AM2111" s="16">
        <f t="shared" si="131"/>
        <v>3.0027397260273974</v>
      </c>
      <c r="AN2111" s="19">
        <v>8.1123000000000001E-2</v>
      </c>
      <c r="AO2111" t="s">
        <v>721</v>
      </c>
      <c r="AP2111" t="s">
        <v>722</v>
      </c>
      <c r="AQ2111" s="20">
        <v>46234</v>
      </c>
    </row>
    <row r="2112" spans="1:43" x14ac:dyDescent="0.3">
      <c r="A2112" t="s">
        <v>4663</v>
      </c>
      <c r="B2112" t="s">
        <v>4664</v>
      </c>
      <c r="C2112">
        <v>1</v>
      </c>
      <c r="D2112" t="s">
        <v>255</v>
      </c>
      <c r="E2112" t="s">
        <v>716</v>
      </c>
      <c r="F2112" t="s">
        <v>717</v>
      </c>
      <c r="G2112" t="s">
        <v>213</v>
      </c>
      <c r="H2112" t="s">
        <v>214</v>
      </c>
      <c r="I2112" t="s">
        <v>724</v>
      </c>
      <c r="J2112" t="s">
        <v>725</v>
      </c>
      <c r="K2112" t="s">
        <v>726</v>
      </c>
      <c r="L2112" t="s">
        <v>719</v>
      </c>
      <c r="M2112" t="s">
        <v>720</v>
      </c>
      <c r="N2112">
        <v>1</v>
      </c>
      <c r="O2112">
        <v>1</v>
      </c>
      <c r="P2112">
        <v>1</v>
      </c>
      <c r="Q2112">
        <v>1</v>
      </c>
      <c r="R2112">
        <v>1</v>
      </c>
      <c r="S2112">
        <v>1</v>
      </c>
      <c r="T2112">
        <v>0</v>
      </c>
      <c r="U2112">
        <v>0</v>
      </c>
      <c r="V2112">
        <v>0</v>
      </c>
      <c r="W2112" s="1">
        <v>0</v>
      </c>
      <c r="X2112" s="1">
        <v>2600000</v>
      </c>
      <c r="Y2112" s="1">
        <v>0</v>
      </c>
      <c r="Z2112" s="1">
        <v>0</v>
      </c>
      <c r="AA2112" s="1">
        <v>0</v>
      </c>
      <c r="AB2112" s="1">
        <v>0</v>
      </c>
      <c r="AC2112" s="1">
        <v>0</v>
      </c>
      <c r="AD2112" s="1">
        <v>0</v>
      </c>
      <c r="AE2112" s="1">
        <v>2600000</v>
      </c>
      <c r="AF2112" s="17">
        <v>46226</v>
      </c>
      <c r="AG2112" s="17">
        <v>47322</v>
      </c>
      <c r="AH2112" s="1">
        <v>2600000</v>
      </c>
      <c r="AI2112" s="16">
        <f t="shared" si="128"/>
        <v>2.9808219178082194</v>
      </c>
      <c r="AJ2112" s="16">
        <f t="shared" si="130"/>
        <v>3.0027397260273974</v>
      </c>
      <c r="AK2112" s="19">
        <v>8.1187999999999996E-2</v>
      </c>
      <c r="AL2112" s="16">
        <f t="shared" si="129"/>
        <v>2.9808219178082194</v>
      </c>
      <c r="AM2112" s="16">
        <f t="shared" si="131"/>
        <v>3.0027397260273974</v>
      </c>
      <c r="AN2112" s="19">
        <v>8.1187999999999996E-2</v>
      </c>
      <c r="AO2112" t="s">
        <v>721</v>
      </c>
      <c r="AP2112" t="s">
        <v>722</v>
      </c>
      <c r="AQ2112" s="20">
        <v>46234</v>
      </c>
    </row>
    <row r="2113" spans="1:43" x14ac:dyDescent="0.3">
      <c r="A2113" t="s">
        <v>4665</v>
      </c>
      <c r="B2113" t="s">
        <v>4666</v>
      </c>
      <c r="C2113">
        <v>1</v>
      </c>
      <c r="D2113" t="s">
        <v>255</v>
      </c>
      <c r="E2113" t="s">
        <v>716</v>
      </c>
      <c r="F2113" t="s">
        <v>717</v>
      </c>
      <c r="G2113" t="s">
        <v>213</v>
      </c>
      <c r="H2113" t="s">
        <v>214</v>
      </c>
      <c r="I2113" t="s">
        <v>724</v>
      </c>
      <c r="J2113" t="s">
        <v>725</v>
      </c>
      <c r="K2113" t="s">
        <v>726</v>
      </c>
      <c r="L2113" t="s">
        <v>719</v>
      </c>
      <c r="M2113" t="s">
        <v>720</v>
      </c>
      <c r="N2113">
        <v>1</v>
      </c>
      <c r="O2113">
        <v>1</v>
      </c>
      <c r="P2113">
        <v>1</v>
      </c>
      <c r="Q2113">
        <v>1</v>
      </c>
      <c r="R2113">
        <v>1</v>
      </c>
      <c r="S2113">
        <v>1</v>
      </c>
      <c r="T2113">
        <v>0</v>
      </c>
      <c r="U2113">
        <v>0</v>
      </c>
      <c r="V2113">
        <v>0</v>
      </c>
      <c r="W2113" s="1">
        <v>0</v>
      </c>
      <c r="X2113" s="1">
        <v>726550</v>
      </c>
      <c r="Y2113" s="1">
        <v>0</v>
      </c>
      <c r="Z2113" s="1">
        <v>0</v>
      </c>
      <c r="AA2113" s="1">
        <v>0</v>
      </c>
      <c r="AB2113" s="1">
        <v>0</v>
      </c>
      <c r="AC2113" s="1">
        <v>0</v>
      </c>
      <c r="AD2113" s="1">
        <v>0</v>
      </c>
      <c r="AE2113" s="1">
        <v>726550</v>
      </c>
      <c r="AF2113" s="17">
        <v>46226</v>
      </c>
      <c r="AG2113" s="17">
        <v>47322</v>
      </c>
      <c r="AH2113" s="1">
        <v>726550</v>
      </c>
      <c r="AI2113" s="16">
        <f t="shared" si="128"/>
        <v>2.9808219178082194</v>
      </c>
      <c r="AJ2113" s="16">
        <f t="shared" si="130"/>
        <v>3.0027397260273974</v>
      </c>
      <c r="AK2113" s="19">
        <v>8.1187999999999996E-2</v>
      </c>
      <c r="AL2113" s="16">
        <f t="shared" si="129"/>
        <v>2.9808219178082194</v>
      </c>
      <c r="AM2113" s="16">
        <f t="shared" si="131"/>
        <v>3.0027397260273974</v>
      </c>
      <c r="AN2113" s="19">
        <v>8.1187999999999996E-2</v>
      </c>
      <c r="AO2113" t="s">
        <v>721</v>
      </c>
      <c r="AP2113" t="s">
        <v>722</v>
      </c>
      <c r="AQ2113" s="20">
        <v>46234</v>
      </c>
    </row>
    <row r="2114" spans="1:43" x14ac:dyDescent="0.3">
      <c r="A2114" t="s">
        <v>4667</v>
      </c>
      <c r="B2114" t="s">
        <v>4668</v>
      </c>
      <c r="C2114">
        <v>1</v>
      </c>
      <c r="D2114" t="s">
        <v>255</v>
      </c>
      <c r="E2114" t="s">
        <v>716</v>
      </c>
      <c r="F2114" t="s">
        <v>717</v>
      </c>
      <c r="G2114" t="s">
        <v>213</v>
      </c>
      <c r="H2114" t="s">
        <v>214</v>
      </c>
      <c r="I2114" t="s">
        <v>724</v>
      </c>
      <c r="J2114" t="s">
        <v>725</v>
      </c>
      <c r="K2114" t="s">
        <v>726</v>
      </c>
      <c r="L2114" t="s">
        <v>719</v>
      </c>
      <c r="M2114" t="s">
        <v>720</v>
      </c>
      <c r="N2114">
        <v>1</v>
      </c>
      <c r="O2114">
        <v>1</v>
      </c>
      <c r="P2114">
        <v>1</v>
      </c>
      <c r="Q2114">
        <v>1</v>
      </c>
      <c r="R2114">
        <v>1</v>
      </c>
      <c r="S2114">
        <v>1</v>
      </c>
      <c r="T2114">
        <v>0</v>
      </c>
      <c r="U2114">
        <v>0</v>
      </c>
      <c r="V2114">
        <v>0</v>
      </c>
      <c r="W2114" s="1">
        <v>0</v>
      </c>
      <c r="X2114" s="1">
        <v>491000</v>
      </c>
      <c r="Y2114" s="1">
        <v>0</v>
      </c>
      <c r="Z2114" s="1">
        <v>0</v>
      </c>
      <c r="AA2114" s="1">
        <v>0</v>
      </c>
      <c r="AB2114" s="1">
        <v>0</v>
      </c>
      <c r="AC2114" s="1">
        <v>0</v>
      </c>
      <c r="AD2114" s="1">
        <v>0</v>
      </c>
      <c r="AE2114" s="1">
        <v>491000</v>
      </c>
      <c r="AF2114" s="17">
        <v>46113</v>
      </c>
      <c r="AG2114" s="17">
        <v>47209</v>
      </c>
      <c r="AH2114" s="1">
        <v>491000</v>
      </c>
      <c r="AI2114" s="16">
        <f t="shared" si="128"/>
        <v>2.6712328767123288</v>
      </c>
      <c r="AJ2114" s="16">
        <f t="shared" si="130"/>
        <v>3.0027397260273974</v>
      </c>
      <c r="AK2114" s="19">
        <v>8.1123000000000001E-2</v>
      </c>
      <c r="AL2114" s="16">
        <f t="shared" si="129"/>
        <v>2.6712328767123288</v>
      </c>
      <c r="AM2114" s="16">
        <f t="shared" si="131"/>
        <v>3.0027397260273974</v>
      </c>
      <c r="AN2114" s="19">
        <v>8.1123000000000001E-2</v>
      </c>
      <c r="AO2114" t="s">
        <v>721</v>
      </c>
      <c r="AP2114" t="s">
        <v>722</v>
      </c>
      <c r="AQ2114" s="20">
        <v>46234</v>
      </c>
    </row>
    <row r="2115" spans="1:43" x14ac:dyDescent="0.3">
      <c r="A2115" t="s">
        <v>4669</v>
      </c>
      <c r="B2115" t="s">
        <v>4670</v>
      </c>
      <c r="C2115">
        <v>1</v>
      </c>
      <c r="D2115" t="s">
        <v>255</v>
      </c>
      <c r="E2115" t="s">
        <v>716</v>
      </c>
      <c r="F2115" t="s">
        <v>717</v>
      </c>
      <c r="G2115" t="s">
        <v>213</v>
      </c>
      <c r="H2115" t="s">
        <v>214</v>
      </c>
      <c r="I2115" t="s">
        <v>724</v>
      </c>
      <c r="J2115" t="s">
        <v>725</v>
      </c>
      <c r="K2115" t="s">
        <v>726</v>
      </c>
      <c r="L2115" t="s">
        <v>719</v>
      </c>
      <c r="M2115" t="s">
        <v>720</v>
      </c>
      <c r="N2115">
        <v>1</v>
      </c>
      <c r="O2115">
        <v>1</v>
      </c>
      <c r="P2115">
        <v>1</v>
      </c>
      <c r="Q2115">
        <v>1</v>
      </c>
      <c r="R2115">
        <v>1</v>
      </c>
      <c r="S2115">
        <v>1</v>
      </c>
      <c r="T2115">
        <v>0</v>
      </c>
      <c r="U2115">
        <v>0</v>
      </c>
      <c r="V2115">
        <v>0</v>
      </c>
      <c r="W2115" s="1">
        <v>0</v>
      </c>
      <c r="X2115" s="1">
        <v>294600</v>
      </c>
      <c r="Y2115" s="1">
        <v>0</v>
      </c>
      <c r="Z2115" s="1">
        <v>0</v>
      </c>
      <c r="AA2115" s="1">
        <v>0</v>
      </c>
      <c r="AB2115" s="1">
        <v>0</v>
      </c>
      <c r="AC2115" s="1">
        <v>0</v>
      </c>
      <c r="AD2115" s="1">
        <v>0</v>
      </c>
      <c r="AE2115" s="1">
        <v>294600</v>
      </c>
      <c r="AF2115" s="17">
        <v>46226</v>
      </c>
      <c r="AG2115" s="17">
        <v>47322</v>
      </c>
      <c r="AH2115" s="1">
        <v>294600</v>
      </c>
      <c r="AI2115" s="16">
        <f t="shared" si="128"/>
        <v>2.9808219178082194</v>
      </c>
      <c r="AJ2115" s="16">
        <f t="shared" si="130"/>
        <v>3.0027397260273974</v>
      </c>
      <c r="AK2115" s="19">
        <v>8.1187999999999996E-2</v>
      </c>
      <c r="AL2115" s="16">
        <f t="shared" si="129"/>
        <v>2.9808219178082194</v>
      </c>
      <c r="AM2115" s="16">
        <f t="shared" si="131"/>
        <v>3.0027397260273974</v>
      </c>
      <c r="AN2115" s="19">
        <v>8.1187999999999996E-2</v>
      </c>
      <c r="AO2115" t="s">
        <v>721</v>
      </c>
      <c r="AP2115" t="s">
        <v>722</v>
      </c>
      <c r="AQ2115" s="20">
        <v>46234</v>
      </c>
    </row>
    <row r="2116" spans="1:43" x14ac:dyDescent="0.3">
      <c r="A2116" t="s">
        <v>4484</v>
      </c>
      <c r="B2116" t="s">
        <v>4485</v>
      </c>
      <c r="C2116">
        <v>1</v>
      </c>
      <c r="D2116" t="s">
        <v>255</v>
      </c>
      <c r="E2116" t="s">
        <v>716</v>
      </c>
      <c r="F2116" t="s">
        <v>717</v>
      </c>
      <c r="G2116" t="s">
        <v>225</v>
      </c>
      <c r="H2116" t="s">
        <v>224</v>
      </c>
      <c r="I2116" t="s">
        <v>35</v>
      </c>
      <c r="J2116" t="s">
        <v>4486</v>
      </c>
      <c r="K2116" t="s">
        <v>4487</v>
      </c>
      <c r="L2116" t="s">
        <v>719</v>
      </c>
      <c r="M2116" t="s">
        <v>4488</v>
      </c>
      <c r="N2116">
        <v>1</v>
      </c>
      <c r="O2116">
        <v>1</v>
      </c>
      <c r="P2116">
        <v>1</v>
      </c>
      <c r="Q2116">
        <v>0</v>
      </c>
      <c r="R2116">
        <v>1</v>
      </c>
      <c r="S2116">
        <v>1</v>
      </c>
      <c r="T2116">
        <v>1</v>
      </c>
      <c r="U2116">
        <v>0</v>
      </c>
      <c r="V2116">
        <v>0</v>
      </c>
      <c r="W2116" s="1">
        <v>10227154.789999999</v>
      </c>
      <c r="X2116" s="1">
        <v>0</v>
      </c>
      <c r="Y2116" s="1">
        <v>0</v>
      </c>
      <c r="Z2116" s="1">
        <v>0</v>
      </c>
      <c r="AA2116" s="1">
        <v>0</v>
      </c>
      <c r="AB2116" s="1">
        <v>0</v>
      </c>
      <c r="AC2116" s="1">
        <v>0</v>
      </c>
      <c r="AD2116" s="1">
        <v>0</v>
      </c>
      <c r="AE2116" s="1">
        <v>10227154.789999999</v>
      </c>
      <c r="AF2116" s="17">
        <v>43424</v>
      </c>
      <c r="AG2116" s="17">
        <v>46304</v>
      </c>
      <c r="AH2116" s="1">
        <v>163634476.66999999</v>
      </c>
      <c r="AI2116" s="16">
        <f t="shared" si="128"/>
        <v>0.19178082191780821</v>
      </c>
      <c r="AJ2116" s="16">
        <f t="shared" ref="AJ2116:AJ2118" si="132">(AG2116-AF2116)/365</f>
        <v>7.8904109589041092</v>
      </c>
      <c r="AK2116" s="19">
        <v>0.01</v>
      </c>
      <c r="AL2116" s="16">
        <f t="shared" si="129"/>
        <v>0.19178082191780821</v>
      </c>
      <c r="AM2116" s="16">
        <f t="shared" ref="AM2116:AM2118" si="133">(AG2116-AF2116)/365</f>
        <v>7.8904109589041092</v>
      </c>
      <c r="AN2116" s="19">
        <v>0.01</v>
      </c>
      <c r="AO2116" t="s">
        <v>4489</v>
      </c>
      <c r="AP2116" t="s">
        <v>386</v>
      </c>
      <c r="AQ2116" s="20">
        <v>46234</v>
      </c>
    </row>
    <row r="2117" spans="1:43" x14ac:dyDescent="0.3">
      <c r="A2117" t="s">
        <v>4490</v>
      </c>
      <c r="B2117" t="s">
        <v>4491</v>
      </c>
      <c r="C2117">
        <v>1</v>
      </c>
      <c r="D2117" t="s">
        <v>255</v>
      </c>
      <c r="E2117" t="s">
        <v>716</v>
      </c>
      <c r="F2117" t="s">
        <v>717</v>
      </c>
      <c r="G2117" t="s">
        <v>29</v>
      </c>
      <c r="H2117" t="s">
        <v>29</v>
      </c>
      <c r="I2117" t="s">
        <v>35</v>
      </c>
      <c r="J2117" t="s">
        <v>4492</v>
      </c>
      <c r="K2117" t="s">
        <v>4493</v>
      </c>
      <c r="L2117" t="s">
        <v>719</v>
      </c>
      <c r="M2117" t="s">
        <v>4494</v>
      </c>
      <c r="N2117">
        <v>1</v>
      </c>
      <c r="O2117">
        <v>1</v>
      </c>
      <c r="P2117">
        <v>1</v>
      </c>
      <c r="Q2117">
        <v>0</v>
      </c>
      <c r="R2117">
        <v>1</v>
      </c>
      <c r="S2117">
        <v>1</v>
      </c>
      <c r="T2117">
        <v>1</v>
      </c>
      <c r="U2117">
        <v>0</v>
      </c>
      <c r="V2117">
        <v>0</v>
      </c>
      <c r="W2117" s="1">
        <v>2631385026.0339999</v>
      </c>
      <c r="X2117" s="1">
        <v>0</v>
      </c>
      <c r="Y2117" s="1">
        <v>82747640.023000002</v>
      </c>
      <c r="Z2117" s="1">
        <v>17104002.670000002</v>
      </c>
      <c r="AA2117" s="1">
        <v>0</v>
      </c>
      <c r="AB2117" s="1">
        <v>0</v>
      </c>
      <c r="AC2117" s="1">
        <v>0</v>
      </c>
      <c r="AD2117" s="1">
        <v>0</v>
      </c>
      <c r="AE2117" s="1">
        <v>2548637386.0110002</v>
      </c>
      <c r="AF2117" s="17">
        <v>45296</v>
      </c>
      <c r="AG2117" s="17">
        <v>51322</v>
      </c>
      <c r="AH2117" s="1">
        <v>2957066124.1100001</v>
      </c>
      <c r="AI2117" s="16">
        <f t="shared" si="128"/>
        <v>13.93972602739726</v>
      </c>
      <c r="AJ2117" s="16">
        <f t="shared" si="132"/>
        <v>16.509589041095889</v>
      </c>
      <c r="AK2117" s="19">
        <v>1.2999999999999999E-2</v>
      </c>
      <c r="AL2117" s="16">
        <f t="shared" si="129"/>
        <v>13.93972602739726</v>
      </c>
      <c r="AM2117" s="16">
        <f t="shared" si="133"/>
        <v>16.509589041095889</v>
      </c>
      <c r="AN2117" s="19">
        <v>1.2999999999999999E-2</v>
      </c>
      <c r="AO2117" t="s">
        <v>4489</v>
      </c>
      <c r="AP2117" t="s">
        <v>4493</v>
      </c>
      <c r="AQ2117" s="20">
        <v>46234</v>
      </c>
    </row>
    <row r="2118" spans="1:43" x14ac:dyDescent="0.3">
      <c r="A2118" t="s">
        <v>4495</v>
      </c>
      <c r="B2118" t="s">
        <v>4496</v>
      </c>
      <c r="C2118">
        <v>1</v>
      </c>
      <c r="D2118" t="s">
        <v>255</v>
      </c>
      <c r="E2118" t="s">
        <v>716</v>
      </c>
      <c r="F2118" t="s">
        <v>717</v>
      </c>
      <c r="G2118" t="s">
        <v>30</v>
      </c>
      <c r="H2118" t="s">
        <v>30</v>
      </c>
      <c r="I2118" t="s">
        <v>35</v>
      </c>
      <c r="J2118" t="s">
        <v>4497</v>
      </c>
      <c r="K2118" t="s">
        <v>227</v>
      </c>
      <c r="L2118" t="s">
        <v>719</v>
      </c>
      <c r="M2118" t="s">
        <v>4488</v>
      </c>
      <c r="N2118">
        <v>1</v>
      </c>
      <c r="O2118">
        <v>1</v>
      </c>
      <c r="P2118">
        <v>1</v>
      </c>
      <c r="Q2118">
        <v>0</v>
      </c>
      <c r="R2118">
        <v>1</v>
      </c>
      <c r="S2118">
        <v>1</v>
      </c>
      <c r="T2118">
        <v>1</v>
      </c>
      <c r="U2118">
        <v>0</v>
      </c>
      <c r="V2118">
        <v>0</v>
      </c>
      <c r="W2118" s="1">
        <v>71189075.003999993</v>
      </c>
      <c r="X2118" s="1">
        <v>0</v>
      </c>
      <c r="Y2118" s="1">
        <v>2238641.5869999998</v>
      </c>
      <c r="Z2118" s="1">
        <v>462728.99</v>
      </c>
      <c r="AA2118" s="1">
        <v>0</v>
      </c>
      <c r="AB2118" s="1">
        <v>0</v>
      </c>
      <c r="AC2118" s="1">
        <v>0</v>
      </c>
      <c r="AD2118" s="1">
        <v>0</v>
      </c>
      <c r="AE2118" s="1">
        <v>68950433.416999996</v>
      </c>
      <c r="AF2118" s="17">
        <v>45296</v>
      </c>
      <c r="AG2118" s="17">
        <v>51322</v>
      </c>
      <c r="AH2118" s="1">
        <v>80000000</v>
      </c>
      <c r="AI2118" s="16">
        <f t="shared" si="128"/>
        <v>13.93972602739726</v>
      </c>
      <c r="AJ2118" s="16">
        <f t="shared" si="132"/>
        <v>16.509589041095889</v>
      </c>
      <c r="AK2118" s="19">
        <v>1.2999999999999999E-2</v>
      </c>
      <c r="AL2118" s="16">
        <f t="shared" si="129"/>
        <v>13.93972602739726</v>
      </c>
      <c r="AM2118" s="16">
        <f t="shared" si="133"/>
        <v>16.509589041095889</v>
      </c>
      <c r="AN2118" s="19">
        <v>1.2999999999999999E-2</v>
      </c>
      <c r="AO2118" t="s">
        <v>4489</v>
      </c>
      <c r="AP2118" t="s">
        <v>227</v>
      </c>
      <c r="AQ2118" s="20">
        <v>46234</v>
      </c>
    </row>
    <row r="2119" spans="1:43" x14ac:dyDescent="0.3">
      <c r="AI2119" s="24"/>
    </row>
    <row r="2120" spans="1:43" x14ac:dyDescent="0.3">
      <c r="AI2120" s="24"/>
    </row>
    <row r="2121" spans="1:43" x14ac:dyDescent="0.3">
      <c r="AI2121" s="24"/>
    </row>
    <row r="2122" spans="1:43" x14ac:dyDescent="0.3">
      <c r="AI2122" s="24"/>
    </row>
    <row r="2123" spans="1:43" x14ac:dyDescent="0.3">
      <c r="AI2123" s="24"/>
    </row>
    <row r="2124" spans="1:43" x14ac:dyDescent="0.3">
      <c r="AI2124" s="24"/>
    </row>
    <row r="2125" spans="1:43" x14ac:dyDescent="0.3">
      <c r="AI2125" s="24"/>
    </row>
    <row r="2126" spans="1:43" x14ac:dyDescent="0.3">
      <c r="AI2126" s="24"/>
    </row>
    <row r="2127" spans="1:43" x14ac:dyDescent="0.3">
      <c r="AI2127" s="24"/>
    </row>
    <row r="2128" spans="1:43" x14ac:dyDescent="0.3">
      <c r="AI2128" s="24"/>
    </row>
    <row r="2129" spans="35:35" x14ac:dyDescent="0.3">
      <c r="AI2129" s="24"/>
    </row>
    <row r="2130" spans="35:35" x14ac:dyDescent="0.3">
      <c r="AI2130" s="24"/>
    </row>
    <row r="2131" spans="35:35" x14ac:dyDescent="0.3">
      <c r="AI2131" s="24"/>
    </row>
    <row r="2132" spans="35:35" x14ac:dyDescent="0.3">
      <c r="AI2132" s="24"/>
    </row>
    <row r="2133" spans="35:35" x14ac:dyDescent="0.3">
      <c r="AI2133" s="24"/>
    </row>
    <row r="2134" spans="35:35" x14ac:dyDescent="0.3">
      <c r="AI2134" s="24"/>
    </row>
    <row r="2135" spans="35:35" x14ac:dyDescent="0.3">
      <c r="AI2135" s="24"/>
    </row>
    <row r="2136" spans="35:35" x14ac:dyDescent="0.3">
      <c r="AI2136" s="24"/>
    </row>
    <row r="2137" spans="35:35" x14ac:dyDescent="0.3">
      <c r="AI2137" s="24"/>
    </row>
    <row r="2138" spans="35:35" x14ac:dyDescent="0.3">
      <c r="AI2138" s="24"/>
    </row>
    <row r="2139" spans="35:35" x14ac:dyDescent="0.3">
      <c r="AI2139" s="24"/>
    </row>
    <row r="2140" spans="35:35" x14ac:dyDescent="0.3">
      <c r="AI2140" s="24"/>
    </row>
    <row r="2141" spans="35:35" x14ac:dyDescent="0.3">
      <c r="AI2141" s="24"/>
    </row>
    <row r="2142" spans="35:35" x14ac:dyDescent="0.3">
      <c r="AI2142" s="24"/>
    </row>
    <row r="2143" spans="35:35" x14ac:dyDescent="0.3">
      <c r="AI2143" s="24"/>
    </row>
    <row r="2144" spans="35:35" x14ac:dyDescent="0.3">
      <c r="AI2144" s="24"/>
    </row>
    <row r="2145" spans="35:35" x14ac:dyDescent="0.3">
      <c r="AI2145" s="24"/>
    </row>
    <row r="2146" spans="35:35" x14ac:dyDescent="0.3">
      <c r="AI2146" s="24"/>
    </row>
    <row r="2147" spans="35:35" x14ac:dyDescent="0.3">
      <c r="AI2147" s="24"/>
    </row>
    <row r="2148" spans="35:35" x14ac:dyDescent="0.3">
      <c r="AI2148" s="24"/>
    </row>
    <row r="2149" spans="35:35" x14ac:dyDescent="0.3">
      <c r="AI2149" s="24"/>
    </row>
    <row r="2150" spans="35:35" x14ac:dyDescent="0.3">
      <c r="AI2150" s="24"/>
    </row>
    <row r="2151" spans="35:35" x14ac:dyDescent="0.3">
      <c r="AI2151" s="24"/>
    </row>
    <row r="2152" spans="35:35" x14ac:dyDescent="0.3">
      <c r="AI2152" s="24"/>
    </row>
    <row r="2153" spans="35:35" x14ac:dyDescent="0.3">
      <c r="AI2153" s="24"/>
    </row>
    <row r="2154" spans="35:35" x14ac:dyDescent="0.3">
      <c r="AI2154" s="24"/>
    </row>
    <row r="2155" spans="35:35" x14ac:dyDescent="0.3">
      <c r="AI2155" s="24"/>
    </row>
    <row r="2156" spans="35:35" x14ac:dyDescent="0.3">
      <c r="AI2156" s="24"/>
    </row>
    <row r="2157" spans="35:35" x14ac:dyDescent="0.3">
      <c r="AI2157" s="24"/>
    </row>
    <row r="2158" spans="35:35" x14ac:dyDescent="0.3">
      <c r="AI2158" s="24"/>
    </row>
    <row r="2159" spans="35:35" x14ac:dyDescent="0.3">
      <c r="AI2159" s="24"/>
    </row>
    <row r="2160" spans="35:35" x14ac:dyDescent="0.3">
      <c r="AI2160" s="24"/>
    </row>
    <row r="2161" spans="35:35" x14ac:dyDescent="0.3">
      <c r="AI2161" s="24"/>
    </row>
    <row r="2162" spans="35:35" x14ac:dyDescent="0.3">
      <c r="AI2162" s="24"/>
    </row>
    <row r="2163" spans="35:35" x14ac:dyDescent="0.3">
      <c r="AI2163" s="24"/>
    </row>
    <row r="2164" spans="35:35" x14ac:dyDescent="0.3">
      <c r="AI2164" s="24"/>
    </row>
    <row r="2165" spans="35:35" x14ac:dyDescent="0.3">
      <c r="AI2165" s="24"/>
    </row>
    <row r="2166" spans="35:35" x14ac:dyDescent="0.3">
      <c r="AI2166" s="24"/>
    </row>
    <row r="2167" spans="35:35" x14ac:dyDescent="0.3">
      <c r="AI2167" s="24"/>
    </row>
    <row r="2168" spans="35:35" x14ac:dyDescent="0.3">
      <c r="AI2168" s="24"/>
    </row>
    <row r="2169" spans="35:35" x14ac:dyDescent="0.3">
      <c r="AI2169" s="24"/>
    </row>
    <row r="2170" spans="35:35" x14ac:dyDescent="0.3">
      <c r="AI2170" s="24"/>
    </row>
    <row r="2171" spans="35:35" x14ac:dyDescent="0.3">
      <c r="AI2171" s="24"/>
    </row>
    <row r="2172" spans="35:35" x14ac:dyDescent="0.3">
      <c r="AI2172" s="24"/>
    </row>
    <row r="2173" spans="35:35" x14ac:dyDescent="0.3">
      <c r="AI2173" s="24"/>
    </row>
    <row r="2174" spans="35:35" x14ac:dyDescent="0.3">
      <c r="AI2174" s="24"/>
    </row>
    <row r="2175" spans="35:35" x14ac:dyDescent="0.3">
      <c r="AI2175" s="24"/>
    </row>
    <row r="2176" spans="35:35" x14ac:dyDescent="0.3">
      <c r="AI2176" s="24"/>
    </row>
    <row r="2177" spans="35:35" x14ac:dyDescent="0.3">
      <c r="AI2177" s="24"/>
    </row>
    <row r="2178" spans="35:35" x14ac:dyDescent="0.3">
      <c r="AI2178" s="24"/>
    </row>
    <row r="2179" spans="35:35" x14ac:dyDescent="0.3">
      <c r="AI2179" s="24"/>
    </row>
    <row r="2180" spans="35:35" x14ac:dyDescent="0.3">
      <c r="AI2180" s="24"/>
    </row>
    <row r="2181" spans="35:35" x14ac:dyDescent="0.3">
      <c r="AI2181" s="24"/>
    </row>
    <row r="2182" spans="35:35" x14ac:dyDescent="0.3">
      <c r="AI2182" s="24"/>
    </row>
    <row r="2183" spans="35:35" x14ac:dyDescent="0.3">
      <c r="AI2183" s="24"/>
    </row>
    <row r="2184" spans="35:35" x14ac:dyDescent="0.3">
      <c r="AI2184" s="24"/>
    </row>
    <row r="2185" spans="35:35" x14ac:dyDescent="0.3">
      <c r="AI2185" s="24"/>
    </row>
    <row r="2186" spans="35:35" x14ac:dyDescent="0.3">
      <c r="AI2186" s="24"/>
    </row>
    <row r="2187" spans="35:35" x14ac:dyDescent="0.3">
      <c r="AI2187" s="24"/>
    </row>
    <row r="2188" spans="35:35" x14ac:dyDescent="0.3">
      <c r="AI2188" s="24"/>
    </row>
    <row r="2189" spans="35:35" x14ac:dyDescent="0.3">
      <c r="AI2189" s="24"/>
    </row>
    <row r="2190" spans="35:35" x14ac:dyDescent="0.3">
      <c r="AI2190" s="24"/>
    </row>
    <row r="2191" spans="35:35" x14ac:dyDescent="0.3">
      <c r="AI2191" s="24"/>
    </row>
    <row r="2192" spans="35:35" x14ac:dyDescent="0.3">
      <c r="AI2192" s="24"/>
    </row>
    <row r="2193" spans="35:35" x14ac:dyDescent="0.3">
      <c r="AI2193" s="24"/>
    </row>
    <row r="2194" spans="35:35" x14ac:dyDescent="0.3">
      <c r="AI2194" s="24"/>
    </row>
    <row r="2195" spans="35:35" x14ac:dyDescent="0.3">
      <c r="AI2195" s="24"/>
    </row>
    <row r="2196" spans="35:35" x14ac:dyDescent="0.3">
      <c r="AI2196" s="24"/>
    </row>
    <row r="2197" spans="35:35" x14ac:dyDescent="0.3">
      <c r="AI2197" s="24"/>
    </row>
    <row r="2198" spans="35:35" x14ac:dyDescent="0.3">
      <c r="AI2198" s="24"/>
    </row>
    <row r="2199" spans="35:35" x14ac:dyDescent="0.3">
      <c r="AI2199" s="24"/>
    </row>
    <row r="2200" spans="35:35" x14ac:dyDescent="0.3">
      <c r="AI2200" s="24"/>
    </row>
    <row r="2201" spans="35:35" x14ac:dyDescent="0.3">
      <c r="AI2201" s="24"/>
    </row>
    <row r="2202" spans="35:35" x14ac:dyDescent="0.3">
      <c r="AI2202" s="24"/>
    </row>
    <row r="2203" spans="35:35" x14ac:dyDescent="0.3">
      <c r="AI2203" s="24"/>
    </row>
    <row r="2204" spans="35:35" x14ac:dyDescent="0.3">
      <c r="AI2204" s="24"/>
    </row>
    <row r="2205" spans="35:35" x14ac:dyDescent="0.3">
      <c r="AI2205" s="24"/>
    </row>
    <row r="2206" spans="35:35" x14ac:dyDescent="0.3">
      <c r="AI2206" s="24"/>
    </row>
    <row r="2207" spans="35:35" x14ac:dyDescent="0.3">
      <c r="AI2207" s="24"/>
    </row>
    <row r="2208" spans="35:35" x14ac:dyDescent="0.3">
      <c r="AI2208" s="24"/>
    </row>
    <row r="2209" spans="35:35" x14ac:dyDescent="0.3">
      <c r="AI2209" s="24"/>
    </row>
    <row r="2210" spans="35:35" x14ac:dyDescent="0.3">
      <c r="AI2210" s="24"/>
    </row>
    <row r="2211" spans="35:35" x14ac:dyDescent="0.3">
      <c r="AI2211" s="24"/>
    </row>
    <row r="2212" spans="35:35" x14ac:dyDescent="0.3">
      <c r="AI2212" s="24"/>
    </row>
    <row r="2213" spans="35:35" x14ac:dyDescent="0.3">
      <c r="AI2213" s="24"/>
    </row>
    <row r="2214" spans="35:35" x14ac:dyDescent="0.3">
      <c r="AI2214" s="24"/>
    </row>
    <row r="2215" spans="35:35" x14ac:dyDescent="0.3">
      <c r="AI2215" s="24"/>
    </row>
    <row r="2216" spans="35:35" x14ac:dyDescent="0.3">
      <c r="AI2216" s="24"/>
    </row>
    <row r="2217" spans="35:35" x14ac:dyDescent="0.3">
      <c r="AI2217" s="24"/>
    </row>
    <row r="2218" spans="35:35" x14ac:dyDescent="0.3">
      <c r="AI2218" s="24"/>
    </row>
    <row r="2219" spans="35:35" x14ac:dyDescent="0.3">
      <c r="AI2219" s="24"/>
    </row>
    <row r="2220" spans="35:35" x14ac:dyDescent="0.3">
      <c r="AI2220" s="24"/>
    </row>
    <row r="2221" spans="35:35" x14ac:dyDescent="0.3">
      <c r="AI2221" s="24"/>
    </row>
    <row r="2222" spans="35:35" x14ac:dyDescent="0.3">
      <c r="AI2222" s="24"/>
    </row>
    <row r="2223" spans="35:35" x14ac:dyDescent="0.3">
      <c r="AI2223" s="24"/>
    </row>
    <row r="2224" spans="35:35" x14ac:dyDescent="0.3">
      <c r="AI2224" s="24"/>
    </row>
    <row r="2225" spans="35:35" x14ac:dyDescent="0.3">
      <c r="AI2225" s="24"/>
    </row>
    <row r="2226" spans="35:35" x14ac:dyDescent="0.3">
      <c r="AI2226" s="24"/>
    </row>
    <row r="2227" spans="35:35" x14ac:dyDescent="0.3">
      <c r="AI2227" s="24"/>
    </row>
    <row r="2228" spans="35:35" x14ac:dyDescent="0.3">
      <c r="AI2228" s="24"/>
    </row>
    <row r="2229" spans="35:35" x14ac:dyDescent="0.3">
      <c r="AI2229" s="24"/>
    </row>
    <row r="2230" spans="35:35" x14ac:dyDescent="0.3">
      <c r="AI2230" s="24"/>
    </row>
    <row r="2231" spans="35:35" x14ac:dyDescent="0.3">
      <c r="AI2231" s="24"/>
    </row>
    <row r="2232" spans="35:35" x14ac:dyDescent="0.3">
      <c r="AI2232" s="24"/>
    </row>
    <row r="2233" spans="35:35" x14ac:dyDescent="0.3">
      <c r="AI2233" s="24"/>
    </row>
    <row r="2234" spans="35:35" x14ac:dyDescent="0.3">
      <c r="AI2234" s="24"/>
    </row>
    <row r="2235" spans="35:35" x14ac:dyDescent="0.3">
      <c r="AI2235" s="24"/>
    </row>
    <row r="2236" spans="35:35" x14ac:dyDescent="0.3">
      <c r="AI2236" s="24"/>
    </row>
    <row r="2237" spans="35:35" x14ac:dyDescent="0.3">
      <c r="AI2237" s="24"/>
    </row>
    <row r="2238" spans="35:35" x14ac:dyDescent="0.3">
      <c r="AI2238" s="24"/>
    </row>
    <row r="2239" spans="35:35" x14ac:dyDescent="0.3">
      <c r="AI2239" s="24"/>
    </row>
    <row r="2240" spans="35:35" x14ac:dyDescent="0.3">
      <c r="AI2240" s="24"/>
    </row>
    <row r="2241" spans="35:35" x14ac:dyDescent="0.3">
      <c r="AI2241" s="24"/>
    </row>
    <row r="2242" spans="35:35" x14ac:dyDescent="0.3">
      <c r="AI2242" s="24"/>
    </row>
    <row r="2243" spans="35:35" x14ac:dyDescent="0.3">
      <c r="AI2243" s="24"/>
    </row>
    <row r="2244" spans="35:35" x14ac:dyDescent="0.3">
      <c r="AI2244" s="24"/>
    </row>
    <row r="2245" spans="35:35" x14ac:dyDescent="0.3">
      <c r="AI2245" s="24"/>
    </row>
    <row r="2246" spans="35:35" x14ac:dyDescent="0.3">
      <c r="AI2246" s="24"/>
    </row>
    <row r="2247" spans="35:35" x14ac:dyDescent="0.3">
      <c r="AI2247" s="24"/>
    </row>
    <row r="2248" spans="35:35" x14ac:dyDescent="0.3">
      <c r="AI2248" s="24"/>
    </row>
    <row r="2249" spans="35:35" x14ac:dyDescent="0.3">
      <c r="AI2249" s="24"/>
    </row>
    <row r="2250" spans="35:35" x14ac:dyDescent="0.3">
      <c r="AI2250" s="24"/>
    </row>
    <row r="2251" spans="35:35" x14ac:dyDescent="0.3">
      <c r="AI2251" s="24"/>
    </row>
    <row r="2252" spans="35:35" x14ac:dyDescent="0.3">
      <c r="AI2252" s="24"/>
    </row>
    <row r="2253" spans="35:35" x14ac:dyDescent="0.3">
      <c r="AI2253" s="24"/>
    </row>
    <row r="2254" spans="35:35" x14ac:dyDescent="0.3">
      <c r="AI2254" s="24"/>
    </row>
    <row r="2255" spans="35:35" x14ac:dyDescent="0.3">
      <c r="AI2255" s="24"/>
    </row>
    <row r="2256" spans="35:35" x14ac:dyDescent="0.3">
      <c r="AI2256" s="24"/>
    </row>
    <row r="2257" spans="35:35" x14ac:dyDescent="0.3">
      <c r="AI2257" s="24"/>
    </row>
    <row r="2258" spans="35:35" x14ac:dyDescent="0.3">
      <c r="AI2258" s="24"/>
    </row>
    <row r="2259" spans="35:35" x14ac:dyDescent="0.3">
      <c r="AI2259" s="24"/>
    </row>
    <row r="2260" spans="35:35" x14ac:dyDescent="0.3">
      <c r="AI2260" s="24"/>
    </row>
    <row r="2261" spans="35:35" x14ac:dyDescent="0.3">
      <c r="AI2261" s="24"/>
    </row>
    <row r="2262" spans="35:35" x14ac:dyDescent="0.3">
      <c r="AI2262" s="24"/>
    </row>
    <row r="2263" spans="35:35" x14ac:dyDescent="0.3">
      <c r="AI2263" s="24"/>
    </row>
    <row r="2264" spans="35:35" x14ac:dyDescent="0.3">
      <c r="AI2264" s="24"/>
    </row>
    <row r="2265" spans="35:35" x14ac:dyDescent="0.3">
      <c r="AI2265" s="24"/>
    </row>
    <row r="2266" spans="35:35" x14ac:dyDescent="0.3">
      <c r="AI2266" s="24"/>
    </row>
    <row r="2267" spans="35:35" x14ac:dyDescent="0.3">
      <c r="AI2267" s="24"/>
    </row>
    <row r="2268" spans="35:35" x14ac:dyDescent="0.3">
      <c r="AI2268" s="24"/>
    </row>
    <row r="2269" spans="35:35" x14ac:dyDescent="0.3">
      <c r="AI2269" s="24"/>
    </row>
    <row r="2270" spans="35:35" x14ac:dyDescent="0.3">
      <c r="AI2270" s="24"/>
    </row>
    <row r="2271" spans="35:35" x14ac:dyDescent="0.3">
      <c r="AI2271" s="24"/>
    </row>
    <row r="2272" spans="35:35" x14ac:dyDescent="0.3">
      <c r="AI2272" s="24"/>
    </row>
    <row r="2273" spans="35:35" x14ac:dyDescent="0.3">
      <c r="AI2273" s="24"/>
    </row>
    <row r="2274" spans="35:35" x14ac:dyDescent="0.3">
      <c r="AI2274" s="24"/>
    </row>
    <row r="2275" spans="35:35" x14ac:dyDescent="0.3">
      <c r="AI2275" s="24"/>
    </row>
    <row r="2276" spans="35:35" x14ac:dyDescent="0.3">
      <c r="AI2276" s="24"/>
    </row>
    <row r="2277" spans="35:35" x14ac:dyDescent="0.3">
      <c r="AI2277" s="24"/>
    </row>
    <row r="2278" spans="35:35" x14ac:dyDescent="0.3">
      <c r="AI2278" s="24"/>
    </row>
    <row r="2279" spans="35:35" x14ac:dyDescent="0.3">
      <c r="AI2279" s="24"/>
    </row>
    <row r="2280" spans="35:35" x14ac:dyDescent="0.3">
      <c r="AI2280" s="24"/>
    </row>
    <row r="2281" spans="35:35" x14ac:dyDescent="0.3">
      <c r="AI2281" s="24"/>
    </row>
    <row r="2282" spans="35:35" x14ac:dyDescent="0.3">
      <c r="AI2282" s="24"/>
    </row>
    <row r="2283" spans="35:35" x14ac:dyDescent="0.3">
      <c r="AI2283" s="24"/>
    </row>
    <row r="2284" spans="35:35" x14ac:dyDescent="0.3">
      <c r="AI2284" s="24"/>
    </row>
    <row r="2285" spans="35:35" x14ac:dyDescent="0.3">
      <c r="AI2285" s="24"/>
    </row>
    <row r="2286" spans="35:35" x14ac:dyDescent="0.3">
      <c r="AI2286" s="24"/>
    </row>
    <row r="2287" spans="35:35" x14ac:dyDescent="0.3">
      <c r="AI2287" s="24"/>
    </row>
    <row r="2288" spans="35:35" x14ac:dyDescent="0.3">
      <c r="AI2288" s="24"/>
    </row>
    <row r="2289" spans="35:35" x14ac:dyDescent="0.3">
      <c r="AI2289" s="24"/>
    </row>
    <row r="2290" spans="35:35" x14ac:dyDescent="0.3">
      <c r="AI2290" s="24"/>
    </row>
    <row r="2291" spans="35:35" x14ac:dyDescent="0.3">
      <c r="AI2291" s="24"/>
    </row>
    <row r="2292" spans="35:35" x14ac:dyDescent="0.3">
      <c r="AI2292" s="24"/>
    </row>
    <row r="2293" spans="35:35" x14ac:dyDescent="0.3">
      <c r="AI2293" s="24"/>
    </row>
    <row r="2294" spans="35:35" x14ac:dyDescent="0.3">
      <c r="AI2294" s="24"/>
    </row>
    <row r="2295" spans="35:35" x14ac:dyDescent="0.3">
      <c r="AI2295" s="24"/>
    </row>
    <row r="2296" spans="35:35" x14ac:dyDescent="0.3">
      <c r="AI2296" s="24"/>
    </row>
    <row r="2297" spans="35:35" x14ac:dyDescent="0.3">
      <c r="AI2297" s="24"/>
    </row>
    <row r="2298" spans="35:35" x14ac:dyDescent="0.3">
      <c r="AI2298" s="24"/>
    </row>
    <row r="2299" spans="35:35" x14ac:dyDescent="0.3">
      <c r="AI2299" s="24"/>
    </row>
    <row r="2300" spans="35:35" x14ac:dyDescent="0.3">
      <c r="AI2300" s="24"/>
    </row>
    <row r="2301" spans="35:35" x14ac:dyDescent="0.3">
      <c r="AI2301" s="24"/>
    </row>
    <row r="2302" spans="35:35" x14ac:dyDescent="0.3">
      <c r="AI2302" s="24"/>
    </row>
    <row r="2303" spans="35:35" x14ac:dyDescent="0.3">
      <c r="AI2303" s="24"/>
    </row>
    <row r="2304" spans="35:35" x14ac:dyDescent="0.3">
      <c r="AI2304" s="24"/>
    </row>
    <row r="2305" spans="35:35" x14ac:dyDescent="0.3">
      <c r="AI2305" s="24"/>
    </row>
    <row r="2306" spans="35:35" x14ac:dyDescent="0.3">
      <c r="AI2306" s="24"/>
    </row>
    <row r="2307" spans="35:35" x14ac:dyDescent="0.3">
      <c r="AI2307" s="24"/>
    </row>
    <row r="2308" spans="35:35" x14ac:dyDescent="0.3">
      <c r="AI2308" s="24"/>
    </row>
    <row r="2309" spans="35:35" x14ac:dyDescent="0.3">
      <c r="AI2309" s="24"/>
    </row>
    <row r="2310" spans="35:35" x14ac:dyDescent="0.3">
      <c r="AI2310" s="24"/>
    </row>
    <row r="2311" spans="35:35" x14ac:dyDescent="0.3">
      <c r="AI2311" s="24"/>
    </row>
  </sheetData>
  <hyperlinks>
    <hyperlink ref="A2" location="INDICE!A1" display="Menú Principal" xr:uid="{00000000-0004-0000-0100-000000000000}"/>
    <hyperlink ref="A1" location="INDICE!A1" display="Menú Principal " xr:uid="{FC736FD3-F059-4641-B242-E7139673DC9C}"/>
  </hyperlink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AD041-D76D-497F-808D-488AE8AF6225}">
  <sheetPr>
    <tabColor rgb="FFFFC000"/>
  </sheetPr>
  <dimension ref="A1:CF85"/>
  <sheetViews>
    <sheetView showGridLines="0" zoomScale="110" zoomScaleNormal="110" workbookViewId="0">
      <pane xSplit="1" ySplit="6" topLeftCell="G7" activePane="bottomRight" state="frozen"/>
      <selection activeCell="CF20" sqref="CF20"/>
      <selection pane="topRight" activeCell="CF20" sqref="CF20"/>
      <selection pane="bottomLeft" activeCell="CF20" sqref="CF20"/>
      <selection pane="bottomRight" activeCell="A6" sqref="A6"/>
    </sheetView>
  </sheetViews>
  <sheetFormatPr baseColWidth="10" defaultColWidth="9.21875" defaultRowHeight="14.4" x14ac:dyDescent="0.3"/>
  <cols>
    <col min="1" max="1" width="64.5546875" style="182" customWidth="1"/>
    <col min="2" max="2" width="5.44140625" style="182" customWidth="1"/>
    <col min="3" max="4" width="6.44140625" style="182" customWidth="1"/>
    <col min="5" max="5" width="5.5546875" style="182" customWidth="1"/>
    <col min="6" max="7" width="6.44140625" style="182" customWidth="1"/>
    <col min="8" max="8" width="6" style="182" customWidth="1"/>
    <col min="9" max="9" width="6.44140625" style="244" customWidth="1"/>
    <col min="10" max="10" width="6.44140625" style="182" customWidth="1"/>
    <col min="11" max="11" width="5.5546875" style="182" customWidth="1"/>
    <col min="12" max="13" width="6.5546875" style="182" customWidth="1"/>
    <col min="14" max="16" width="6.44140625" style="182" customWidth="1"/>
    <col min="17" max="17" width="6.5546875" style="182" customWidth="1"/>
    <col min="18" max="18" width="6.44140625" style="182" customWidth="1"/>
    <col min="19" max="20" width="6.5546875" style="182" customWidth="1"/>
    <col min="21" max="21" width="7.44140625" style="182" customWidth="1"/>
    <col min="22" max="22" width="8.44140625" style="182" customWidth="1"/>
    <col min="23" max="23" width="9.44140625" style="182" customWidth="1"/>
    <col min="24" max="24" width="9.21875" style="182" customWidth="1"/>
    <col min="25" max="25" width="7.77734375" style="182" customWidth="1"/>
    <col min="26" max="26" width="9" style="182" customWidth="1"/>
    <col min="27" max="27" width="7.77734375" style="182" customWidth="1"/>
    <col min="28" max="28" width="10.44140625" style="182" customWidth="1"/>
    <col min="29" max="33" width="11" style="182" customWidth="1"/>
    <col min="34" max="34" width="9.5546875" style="245" customWidth="1"/>
    <col min="35" max="35" width="10.21875" style="246" customWidth="1"/>
    <col min="36" max="36" width="14.77734375" style="246" customWidth="1"/>
    <col min="37" max="39" width="15.44140625" style="246" customWidth="1"/>
    <col min="40" max="40" width="11.44140625" style="246" customWidth="1"/>
    <col min="41" max="41" width="12" style="246" customWidth="1"/>
    <col min="42" max="42" width="10.44140625" style="246" customWidth="1"/>
    <col min="43" max="43" width="10.5546875" style="179" customWidth="1"/>
    <col min="44" max="44" width="9.5546875" style="180" customWidth="1"/>
    <col min="45" max="45" width="9.21875" style="180" customWidth="1"/>
    <col min="46" max="46" width="9" style="180" customWidth="1"/>
    <col min="47" max="47" width="11.21875" style="180" customWidth="1"/>
    <col min="48" max="48" width="11.21875" style="181" customWidth="1"/>
    <col min="49" max="51" width="9.21875" style="181" customWidth="1"/>
    <col min="52" max="52" width="7.77734375" style="181" customWidth="1"/>
    <col min="53" max="53" width="7.21875" style="181" customWidth="1"/>
    <col min="54" max="54" width="7.5546875" style="181" customWidth="1"/>
    <col min="55" max="55" width="6.77734375" style="182" customWidth="1"/>
    <col min="56" max="56" width="7.21875" style="182" customWidth="1"/>
    <col min="57" max="57" width="6" style="182" customWidth="1"/>
    <col min="58" max="58" width="6.21875" style="182" customWidth="1"/>
    <col min="59" max="59" width="7.77734375" style="182" customWidth="1"/>
    <col min="60" max="60" width="9.5546875" style="182" customWidth="1"/>
    <col min="61" max="62" width="9.21875" style="182" customWidth="1"/>
    <col min="63" max="65" width="9.21875" style="182"/>
    <col min="66" max="66" width="7.5546875" style="182" customWidth="1"/>
    <col min="67" max="67" width="6.77734375" style="182" customWidth="1"/>
    <col min="68" max="69" width="7.44140625" style="182" customWidth="1"/>
    <col min="70" max="70" width="6" style="182" customWidth="1"/>
    <col min="71" max="75" width="9.21875" style="182"/>
    <col min="76" max="76" width="6.77734375" style="182" customWidth="1"/>
    <col min="77" max="77" width="8.5546875" style="182" customWidth="1"/>
    <col min="78" max="78" width="7.5546875" style="182" customWidth="1"/>
    <col min="79" max="79" width="7" style="182" customWidth="1"/>
    <col min="80" max="80" width="6.77734375" style="182" customWidth="1"/>
    <col min="81" max="81" width="7" style="180" customWidth="1"/>
    <col min="82" max="82" width="6.44140625" style="180" customWidth="1"/>
    <col min="83" max="84" width="9.21875" style="180"/>
    <col min="85" max="16384" width="9.21875" style="182"/>
  </cols>
  <sheetData>
    <row r="1" spans="1:84" x14ac:dyDescent="0.3">
      <c r="A1" s="550" t="s">
        <v>4689</v>
      </c>
      <c r="B1" s="551"/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1"/>
      <c r="O1" s="551"/>
      <c r="P1" s="551"/>
      <c r="Q1" s="551"/>
      <c r="R1" s="551"/>
      <c r="S1" s="551"/>
      <c r="T1" s="551"/>
      <c r="U1" s="551"/>
      <c r="V1" s="551"/>
      <c r="W1" s="551"/>
      <c r="X1" s="551"/>
      <c r="Y1" s="551"/>
      <c r="Z1" s="551"/>
      <c r="AA1" s="551"/>
      <c r="AB1" s="551"/>
      <c r="AC1" s="551"/>
      <c r="AD1" s="551"/>
      <c r="AE1" s="551"/>
      <c r="AF1" s="551"/>
      <c r="AG1" s="551"/>
      <c r="AH1" s="551"/>
      <c r="AI1" s="178"/>
      <c r="AJ1" s="178"/>
      <c r="AK1" s="178"/>
      <c r="AL1" s="178"/>
      <c r="AM1" s="178"/>
      <c r="AN1" s="178"/>
      <c r="AO1" s="178"/>
      <c r="AP1" s="178"/>
    </row>
    <row r="2" spans="1:84" x14ac:dyDescent="0.3">
      <c r="A2" s="550" t="s">
        <v>4690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  <c r="Q2" s="551"/>
      <c r="R2" s="551"/>
      <c r="S2" s="551"/>
      <c r="T2" s="551"/>
      <c r="U2" s="551"/>
      <c r="V2" s="551"/>
      <c r="W2" s="551"/>
      <c r="X2" s="551"/>
      <c r="Y2" s="551"/>
      <c r="Z2" s="551"/>
      <c r="AA2" s="551"/>
      <c r="AB2" s="551"/>
      <c r="AC2" s="551"/>
      <c r="AD2" s="551"/>
      <c r="AE2" s="551"/>
      <c r="AF2" s="551"/>
      <c r="AG2" s="551"/>
      <c r="AH2" s="551"/>
      <c r="AI2" s="178"/>
      <c r="AJ2" s="178"/>
      <c r="AK2" s="178"/>
      <c r="AL2" s="178"/>
      <c r="AM2" s="178"/>
      <c r="AN2" s="178"/>
      <c r="AO2" s="178"/>
      <c r="AP2" s="178"/>
    </row>
    <row r="3" spans="1:84" x14ac:dyDescent="0.3">
      <c r="A3" s="550" t="s">
        <v>4691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551"/>
      <c r="R3" s="551"/>
      <c r="S3" s="551"/>
      <c r="T3" s="551"/>
      <c r="U3" s="551"/>
      <c r="V3" s="551"/>
      <c r="W3" s="551"/>
      <c r="X3" s="551"/>
      <c r="Y3" s="551"/>
      <c r="Z3" s="551"/>
      <c r="AA3" s="551"/>
      <c r="AB3" s="551"/>
      <c r="AC3" s="551"/>
      <c r="AD3" s="551"/>
      <c r="AE3" s="551"/>
      <c r="AF3" s="551"/>
      <c r="AG3" s="551"/>
      <c r="AH3" s="551"/>
      <c r="AI3" s="178"/>
      <c r="AJ3" s="178"/>
      <c r="AK3" s="178"/>
      <c r="AL3" s="178"/>
      <c r="AM3" s="178"/>
      <c r="AN3" s="178"/>
      <c r="AO3" s="178"/>
      <c r="AP3" s="178"/>
    </row>
    <row r="4" spans="1:84" x14ac:dyDescent="0.3">
      <c r="A4" s="550" t="s">
        <v>4692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551"/>
      <c r="R4" s="551"/>
      <c r="S4" s="551"/>
      <c r="T4" s="551"/>
      <c r="U4" s="551"/>
      <c r="V4" s="551"/>
      <c r="W4" s="551"/>
      <c r="X4" s="551"/>
      <c r="Y4" s="551"/>
      <c r="Z4" s="551"/>
      <c r="AA4" s="551"/>
      <c r="AB4" s="551"/>
      <c r="AC4" s="551"/>
      <c r="AD4" s="551"/>
      <c r="AE4" s="551"/>
      <c r="AF4" s="551"/>
      <c r="AG4" s="551"/>
      <c r="AH4" s="551"/>
      <c r="AI4" s="178"/>
      <c r="AJ4" s="178"/>
      <c r="AK4" s="178"/>
      <c r="AL4" s="178"/>
      <c r="AM4" s="178"/>
      <c r="AN4" s="178"/>
      <c r="AO4" s="178"/>
      <c r="AP4" s="178"/>
    </row>
    <row r="5" spans="1:84" x14ac:dyDescent="0.3">
      <c r="A5" s="183"/>
      <c r="B5" s="183"/>
      <c r="C5" s="183"/>
      <c r="D5" s="183"/>
      <c r="E5" s="183"/>
      <c r="F5" s="183"/>
      <c r="G5" s="183"/>
      <c r="H5" s="183"/>
      <c r="I5" s="184"/>
      <c r="J5" s="183"/>
      <c r="K5" s="183"/>
      <c r="L5" s="183"/>
      <c r="M5" s="183"/>
      <c r="N5" s="183"/>
      <c r="O5" s="183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5"/>
      <c r="AE5" s="185"/>
      <c r="AF5" s="185"/>
      <c r="AG5" s="185"/>
      <c r="AH5" s="186"/>
      <c r="AI5" s="187"/>
      <c r="AJ5" s="187"/>
      <c r="AK5" s="187"/>
      <c r="AL5" s="187"/>
      <c r="AM5" s="187"/>
      <c r="AN5" s="187"/>
      <c r="AO5" s="187"/>
      <c r="AP5" s="187"/>
    </row>
    <row r="6" spans="1:84" ht="26.25" customHeight="1" x14ac:dyDescent="0.3">
      <c r="A6" s="188" t="s">
        <v>4693</v>
      </c>
      <c r="B6" s="189">
        <v>2005</v>
      </c>
      <c r="C6" s="189">
        <v>2006</v>
      </c>
      <c r="D6" s="189">
        <v>2007</v>
      </c>
      <c r="E6" s="189">
        <v>2008</v>
      </c>
      <c r="F6" s="189">
        <v>2009</v>
      </c>
      <c r="G6" s="189">
        <v>2010</v>
      </c>
      <c r="H6" s="189">
        <v>2011</v>
      </c>
      <c r="I6" s="190">
        <v>2012</v>
      </c>
      <c r="J6" s="189">
        <v>2013</v>
      </c>
      <c r="K6" s="189">
        <v>2014</v>
      </c>
      <c r="L6" s="189">
        <v>2015</v>
      </c>
      <c r="M6" s="191">
        <v>2016</v>
      </c>
      <c r="N6" s="192">
        <v>42887</v>
      </c>
      <c r="O6" s="191">
        <v>2017</v>
      </c>
      <c r="P6" s="192">
        <v>43252</v>
      </c>
      <c r="Q6" s="191">
        <v>2018</v>
      </c>
      <c r="R6" s="192">
        <v>43617</v>
      </c>
      <c r="S6" s="191">
        <v>2019</v>
      </c>
      <c r="T6" s="192">
        <v>43983</v>
      </c>
      <c r="U6" s="191">
        <v>2020</v>
      </c>
      <c r="V6" s="189" t="s">
        <v>4694</v>
      </c>
      <c r="W6" s="189" t="s">
        <v>4695</v>
      </c>
      <c r="X6" s="189" t="s">
        <v>4696</v>
      </c>
      <c r="Y6" s="189" t="s">
        <v>4697</v>
      </c>
      <c r="Z6" s="189" t="s">
        <v>4698</v>
      </c>
      <c r="AA6" s="189" t="s">
        <v>4699</v>
      </c>
      <c r="AB6" s="189" t="s">
        <v>4700</v>
      </c>
      <c r="AC6" s="189" t="s">
        <v>4701</v>
      </c>
      <c r="AD6" s="189" t="s">
        <v>4702</v>
      </c>
      <c r="AE6" s="189" t="s">
        <v>4703</v>
      </c>
      <c r="AF6" s="189" t="s">
        <v>4704</v>
      </c>
      <c r="AG6" s="189" t="s">
        <v>4705</v>
      </c>
      <c r="AH6" s="189" t="s">
        <v>4706</v>
      </c>
      <c r="AI6" s="189" t="s">
        <v>4707</v>
      </c>
      <c r="AJ6" s="189" t="s">
        <v>4708</v>
      </c>
      <c r="AK6" s="189" t="s">
        <v>4709</v>
      </c>
      <c r="AL6" s="189" t="s">
        <v>4710</v>
      </c>
      <c r="AM6" s="189" t="s">
        <v>4711</v>
      </c>
      <c r="AN6" s="189" t="s">
        <v>4712</v>
      </c>
      <c r="AO6" s="189" t="s">
        <v>4713</v>
      </c>
      <c r="AP6" s="189" t="s">
        <v>4714</v>
      </c>
      <c r="AQ6" s="189" t="s">
        <v>4715</v>
      </c>
      <c r="AR6" s="189" t="s">
        <v>4716</v>
      </c>
      <c r="AS6" s="189" t="s">
        <v>4717</v>
      </c>
      <c r="AT6" s="189" t="s">
        <v>4718</v>
      </c>
      <c r="AU6" s="189" t="s">
        <v>4719</v>
      </c>
      <c r="AV6" s="189" t="s">
        <v>4720</v>
      </c>
      <c r="AW6" s="189" t="s">
        <v>4721</v>
      </c>
      <c r="AX6" s="189" t="s">
        <v>4722</v>
      </c>
      <c r="AY6" s="189" t="s">
        <v>4723</v>
      </c>
      <c r="AZ6" s="189" t="s">
        <v>4724</v>
      </c>
      <c r="BA6" s="189" t="s">
        <v>4725</v>
      </c>
      <c r="BB6" s="189" t="s">
        <v>4726</v>
      </c>
      <c r="BC6" s="189" t="s">
        <v>4727</v>
      </c>
      <c r="BD6" s="189" t="s">
        <v>4728</v>
      </c>
      <c r="BE6" s="189" t="s">
        <v>4729</v>
      </c>
      <c r="BF6" s="189" t="s">
        <v>4730</v>
      </c>
      <c r="BG6" s="189" t="s">
        <v>4731</v>
      </c>
      <c r="BH6" s="189" t="s">
        <v>4732</v>
      </c>
      <c r="BI6" s="189" t="s">
        <v>4733</v>
      </c>
      <c r="BJ6" s="189" t="s">
        <v>4734</v>
      </c>
      <c r="BK6" s="193" t="s">
        <v>4735</v>
      </c>
      <c r="BL6" s="193" t="s">
        <v>4736</v>
      </c>
      <c r="BM6" s="193" t="s">
        <v>4737</v>
      </c>
      <c r="BN6" s="193" t="s">
        <v>4738</v>
      </c>
      <c r="BO6" s="193" t="s">
        <v>4739</v>
      </c>
      <c r="BP6" s="193" t="s">
        <v>4740</v>
      </c>
      <c r="BQ6" s="193" t="s">
        <v>4741</v>
      </c>
      <c r="BR6" s="193" t="s">
        <v>4742</v>
      </c>
      <c r="BS6" s="193" t="s">
        <v>4743</v>
      </c>
      <c r="BT6" s="193" t="s">
        <v>4744</v>
      </c>
      <c r="BU6" s="193" t="s">
        <v>4745</v>
      </c>
      <c r="BV6" s="193" t="s">
        <v>4746</v>
      </c>
      <c r="BW6" s="193" t="s">
        <v>4747</v>
      </c>
      <c r="BX6" s="193" t="s">
        <v>4748</v>
      </c>
      <c r="BY6" s="193" t="s">
        <v>4749</v>
      </c>
      <c r="BZ6" s="193" t="s">
        <v>4750</v>
      </c>
      <c r="CA6" s="193" t="s">
        <v>4751</v>
      </c>
      <c r="CB6" s="193" t="s">
        <v>4752</v>
      </c>
      <c r="CC6" s="193" t="s">
        <v>4753</v>
      </c>
      <c r="CD6" s="193" t="s">
        <v>4754</v>
      </c>
      <c r="CE6" s="180" t="s">
        <v>4755</v>
      </c>
      <c r="CF6" s="180" t="s">
        <v>4756</v>
      </c>
    </row>
    <row r="7" spans="1:84" ht="20.399999999999999" x14ac:dyDescent="0.3">
      <c r="A7" s="194"/>
      <c r="B7" s="194"/>
      <c r="C7" s="194"/>
      <c r="D7" s="194"/>
      <c r="E7" s="194"/>
      <c r="F7" s="194"/>
      <c r="G7" s="194"/>
      <c r="H7" s="194"/>
      <c r="I7" s="195"/>
      <c r="J7" s="194"/>
      <c r="K7" s="194"/>
      <c r="L7" s="194"/>
      <c r="M7" s="194"/>
      <c r="N7" s="194"/>
      <c r="O7" s="194"/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5"/>
      <c r="AA7" s="185"/>
      <c r="AB7" s="185"/>
      <c r="AC7" s="185"/>
      <c r="AD7" s="185"/>
      <c r="AE7" s="185"/>
      <c r="AF7" s="185"/>
      <c r="AG7" s="185"/>
      <c r="AH7" s="185"/>
      <c r="AI7" s="187"/>
      <c r="AJ7" s="187"/>
      <c r="AK7" s="187"/>
      <c r="AL7" s="187"/>
      <c r="AM7" s="187"/>
      <c r="AN7" s="187"/>
      <c r="AO7" s="187"/>
      <c r="AP7" s="187"/>
      <c r="AQ7" s="196" t="s">
        <v>4757</v>
      </c>
      <c r="AR7" s="197"/>
      <c r="AS7" s="197"/>
      <c r="AT7" s="197"/>
      <c r="AU7" s="197"/>
      <c r="AV7" s="197"/>
      <c r="AW7" s="197"/>
      <c r="AX7" s="197"/>
      <c r="AY7" s="197"/>
      <c r="AZ7" s="197"/>
      <c r="BA7" s="197"/>
      <c r="BB7" s="197"/>
      <c r="BC7" s="197"/>
      <c r="BD7" s="197"/>
      <c r="BE7" s="197"/>
      <c r="BF7" s="197"/>
      <c r="BG7" s="197"/>
      <c r="BH7" s="197"/>
      <c r="BI7" s="197"/>
      <c r="BJ7" s="197"/>
      <c r="CC7" s="180">
        <f t="array" ref="CC7">INDEX($B$6:$CB$6,1,ROW()-6)</f>
        <v>2005</v>
      </c>
      <c r="CD7" s="180">
        <f t="array" ref="CD7">INDEX($B$8:$CB$8,1,ROW()-6)</f>
        <v>11.92</v>
      </c>
      <c r="CE7" s="180">
        <f t="array" ref="CE7">INDEX($B$10:$CB$10,1,ROW()-6)</f>
        <v>13.9391167685169</v>
      </c>
    </row>
    <row r="8" spans="1:84" x14ac:dyDescent="0.3">
      <c r="A8" s="198" t="s">
        <v>4758</v>
      </c>
      <c r="B8" s="198">
        <v>11.92</v>
      </c>
      <c r="C8" s="198">
        <v>12.15</v>
      </c>
      <c r="D8" s="198">
        <v>11.91</v>
      </c>
      <c r="E8" s="198">
        <v>12.08</v>
      </c>
      <c r="F8" s="198">
        <v>9.69</v>
      </c>
      <c r="G8" s="199">
        <v>9.09</v>
      </c>
      <c r="H8" s="199">
        <v>8.8894016935533724</v>
      </c>
      <c r="I8" s="200">
        <v>8.236981156936281</v>
      </c>
      <c r="J8" s="201">
        <v>8.0034394280115517</v>
      </c>
      <c r="K8" s="201">
        <v>7.27828682951447</v>
      </c>
      <c r="L8" s="201">
        <v>8.4013247525055927</v>
      </c>
      <c r="M8" s="201">
        <v>7.6547003856863123</v>
      </c>
      <c r="N8" s="201">
        <v>7.2244725703161921</v>
      </c>
      <c r="O8" s="201">
        <v>6.9274656003547426</v>
      </c>
      <c r="P8" s="202">
        <v>6.4391111899304061</v>
      </c>
      <c r="Q8" s="202">
        <v>6.3372629440337507</v>
      </c>
      <c r="R8" s="202">
        <v>6.2460770119747036</v>
      </c>
      <c r="S8" s="202">
        <v>5.9877263494280033</v>
      </c>
      <c r="T8" s="202">
        <v>6.151745635265697</v>
      </c>
      <c r="U8" s="202">
        <v>10.956843358519007</v>
      </c>
      <c r="V8" s="203">
        <v>10.48</v>
      </c>
      <c r="W8" s="203">
        <f>+((AS9*W10)+(AS10*W18))/AS11</f>
        <v>12.519999997897266</v>
      </c>
      <c r="X8" s="203">
        <v>10.49</v>
      </c>
      <c r="Y8" s="204">
        <v>10.42</v>
      </c>
      <c r="Z8" s="204">
        <v>10.49</v>
      </c>
      <c r="AA8" s="204">
        <v>10.45</v>
      </c>
      <c r="AB8" s="204">
        <v>10.35</v>
      </c>
      <c r="AC8" s="204">
        <v>10.28</v>
      </c>
      <c r="AD8" s="204">
        <v>10.32</v>
      </c>
      <c r="AE8" s="204">
        <v>10.34</v>
      </c>
      <c r="AF8" s="204">
        <v>10.28</v>
      </c>
      <c r="AG8" s="204">
        <v>10.23</v>
      </c>
      <c r="AH8" s="204">
        <v>10.199999999999999</v>
      </c>
      <c r="AI8" s="205">
        <v>10.130000000000001</v>
      </c>
      <c r="AJ8" s="205">
        <v>10.07</v>
      </c>
      <c r="AK8" s="205">
        <v>10.1</v>
      </c>
      <c r="AL8" s="205">
        <v>10.199999999999999</v>
      </c>
      <c r="AM8" s="205">
        <v>10.31</v>
      </c>
      <c r="AN8" s="205">
        <v>10.28</v>
      </c>
      <c r="AO8" s="205">
        <v>10.33</v>
      </c>
      <c r="AP8" s="205">
        <v>10.23</v>
      </c>
      <c r="AQ8" s="205">
        <v>10.17</v>
      </c>
      <c r="AR8" s="205">
        <v>10.11</v>
      </c>
      <c r="AS8" s="205">
        <v>10.050000000000001</v>
      </c>
      <c r="AT8" s="205">
        <v>10.02</v>
      </c>
      <c r="AU8" s="205">
        <v>10.039999999999999</v>
      </c>
      <c r="AV8" s="205">
        <v>10.050000000000001</v>
      </c>
      <c r="AW8" s="205">
        <v>9.98</v>
      </c>
      <c r="AX8" s="205">
        <v>9.94</v>
      </c>
      <c r="AY8" s="205">
        <v>9.89</v>
      </c>
      <c r="AZ8" s="205">
        <v>10.34</v>
      </c>
      <c r="BA8" s="205">
        <v>10.28</v>
      </c>
      <c r="BB8" s="205">
        <v>10.23</v>
      </c>
      <c r="BC8" s="205">
        <v>10.25</v>
      </c>
      <c r="BD8" s="205">
        <v>10.06</v>
      </c>
      <c r="BE8" s="205">
        <v>10.08</v>
      </c>
      <c r="BF8" s="205">
        <v>10.01</v>
      </c>
      <c r="BG8" s="205">
        <v>9.98</v>
      </c>
      <c r="BH8" s="205">
        <v>9.98</v>
      </c>
      <c r="BI8" s="205">
        <v>9.93</v>
      </c>
      <c r="BJ8" s="205">
        <v>9.85</v>
      </c>
      <c r="BK8" s="206">
        <v>9.86</v>
      </c>
      <c r="BL8" s="206">
        <v>9.75</v>
      </c>
      <c r="BM8" s="205">
        <v>9.68</v>
      </c>
      <c r="BN8" s="205">
        <v>9.6</v>
      </c>
      <c r="BO8" s="205">
        <v>9.5</v>
      </c>
      <c r="BP8" s="205">
        <v>9.68</v>
      </c>
      <c r="BQ8" s="205">
        <v>9.39</v>
      </c>
      <c r="BR8" s="205">
        <v>9.35</v>
      </c>
      <c r="BS8" s="205">
        <v>9.34</v>
      </c>
      <c r="BT8" s="205">
        <v>9.2899999999999991</v>
      </c>
      <c r="BU8" s="205">
        <v>9.1601165683996815</v>
      </c>
      <c r="BV8" s="205">
        <v>9.32</v>
      </c>
      <c r="BW8" s="205">
        <v>9.2100000000000009</v>
      </c>
      <c r="BX8" s="199">
        <v>9.39</v>
      </c>
      <c r="BY8" s="199">
        <v>9.2200000000000006</v>
      </c>
      <c r="BZ8" s="199">
        <v>9.2799999999999994</v>
      </c>
      <c r="CA8" s="199">
        <v>9.25</v>
      </c>
      <c r="CB8" s="199">
        <v>9.01</v>
      </c>
      <c r="CC8" s="199">
        <v>9.0299999999999994</v>
      </c>
      <c r="CD8" s="199">
        <v>9.2200000000000006</v>
      </c>
    </row>
    <row r="9" spans="1:84" x14ac:dyDescent="0.3">
      <c r="A9" s="183"/>
      <c r="B9" s="183"/>
      <c r="C9" s="183"/>
      <c r="D9" s="183"/>
      <c r="E9" s="183"/>
      <c r="F9" s="183"/>
      <c r="G9" s="183"/>
      <c r="H9" s="183"/>
      <c r="I9" s="184"/>
      <c r="J9" s="183"/>
      <c r="K9" s="183"/>
      <c r="L9" s="183"/>
      <c r="M9" s="183"/>
      <c r="N9" s="183"/>
      <c r="O9" s="183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7"/>
      <c r="AB9" s="207"/>
      <c r="AC9" s="207"/>
      <c r="AD9" s="207"/>
      <c r="AE9" s="207"/>
      <c r="AF9" s="208"/>
      <c r="AG9" s="208"/>
      <c r="AH9" s="208"/>
      <c r="AI9" s="184"/>
      <c r="AJ9" s="184"/>
      <c r="AK9" s="209"/>
      <c r="AL9" s="209"/>
      <c r="AM9" s="209"/>
      <c r="AN9" s="209"/>
      <c r="AO9" s="209"/>
      <c r="AP9" s="209"/>
      <c r="AQ9" s="209"/>
      <c r="AR9" s="210" t="s">
        <v>4759</v>
      </c>
      <c r="AS9" s="211">
        <v>44088889547.270012</v>
      </c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1"/>
      <c r="BG9" s="211"/>
      <c r="BH9" s="211"/>
      <c r="BI9" s="211"/>
      <c r="BJ9" s="211"/>
      <c r="BK9" s="212"/>
      <c r="BL9" s="212"/>
      <c r="CC9" s="180">
        <f t="array" ref="CC9">INDEX($B$6:$CB$6,1,ROW()-6)</f>
        <v>2007</v>
      </c>
      <c r="CD9" s="180">
        <f t="array" ref="CD9">INDEX($B$8:$CB$8,1,ROW()-6)</f>
        <v>11.91</v>
      </c>
    </row>
    <row r="10" spans="1:84" x14ac:dyDescent="0.3">
      <c r="A10" s="183" t="s">
        <v>4760</v>
      </c>
      <c r="B10" s="213">
        <v>13.9391167685169</v>
      </c>
      <c r="C10" s="213">
        <v>14.01</v>
      </c>
      <c r="D10" s="213">
        <v>13.488865499810256</v>
      </c>
      <c r="E10" s="213">
        <v>14.096770515803364</v>
      </c>
      <c r="F10" s="213">
        <v>11.12</v>
      </c>
      <c r="G10" s="213">
        <v>10.044548619464663</v>
      </c>
      <c r="H10" s="213">
        <v>9.9180825472848699</v>
      </c>
      <c r="I10" s="214">
        <v>9.5641211276872529</v>
      </c>
      <c r="J10" s="213">
        <v>9.1124377890863624</v>
      </c>
      <c r="K10" s="213">
        <v>8.2413346165726598</v>
      </c>
      <c r="L10" s="215">
        <v>9.2904929212364653</v>
      </c>
      <c r="M10" s="215">
        <v>8.3852979975799204</v>
      </c>
      <c r="N10" s="215">
        <v>7.7326544733204221</v>
      </c>
      <c r="O10" s="215">
        <v>7.2101368745504733</v>
      </c>
      <c r="P10" s="216">
        <v>6.5737801999266043</v>
      </c>
      <c r="Q10" s="216">
        <v>6.5029868468075422</v>
      </c>
      <c r="R10" s="216">
        <v>6.5088134933837134</v>
      </c>
      <c r="S10" s="216">
        <v>6.2011235992062153</v>
      </c>
      <c r="T10" s="216">
        <v>6.5814334351505446</v>
      </c>
      <c r="U10" s="216">
        <v>12.886671805394473</v>
      </c>
      <c r="V10" s="216">
        <v>12.64</v>
      </c>
      <c r="W10" s="216">
        <v>12.52</v>
      </c>
      <c r="X10" s="216">
        <v>12.48</v>
      </c>
      <c r="Y10" s="216">
        <v>12.39</v>
      </c>
      <c r="Z10" s="216">
        <v>12.33</v>
      </c>
      <c r="AA10" s="216">
        <v>12.32</v>
      </c>
      <c r="AB10" s="216">
        <v>12.21</v>
      </c>
      <c r="AC10" s="216">
        <v>12.14</v>
      </c>
      <c r="AD10" s="216">
        <v>12.19</v>
      </c>
      <c r="AE10" s="216">
        <v>12.17</v>
      </c>
      <c r="AF10" s="217">
        <v>12.11</v>
      </c>
      <c r="AG10" s="217">
        <v>12.04</v>
      </c>
      <c r="AH10" s="217">
        <v>12.03</v>
      </c>
      <c r="AI10" s="218">
        <v>11.97</v>
      </c>
      <c r="AJ10" s="218">
        <v>11.92</v>
      </c>
      <c r="AK10" s="216">
        <v>11.94</v>
      </c>
      <c r="AL10" s="216">
        <v>12.07</v>
      </c>
      <c r="AM10" s="216">
        <v>12.16</v>
      </c>
      <c r="AN10" s="216">
        <v>12.09</v>
      </c>
      <c r="AO10" s="216">
        <v>12.02</v>
      </c>
      <c r="AP10" s="216">
        <v>11.97</v>
      </c>
      <c r="AQ10" s="216">
        <v>11.92</v>
      </c>
      <c r="AR10" s="216">
        <v>11.91</v>
      </c>
      <c r="AS10" s="216">
        <v>11.84</v>
      </c>
      <c r="AT10" s="216">
        <v>11.82</v>
      </c>
      <c r="AU10" s="216">
        <v>11.83</v>
      </c>
      <c r="AV10" s="216">
        <v>11.85</v>
      </c>
      <c r="AW10" s="216">
        <v>11.8</v>
      </c>
      <c r="AX10" s="216">
        <v>11.72</v>
      </c>
      <c r="AY10" s="216">
        <v>11.68</v>
      </c>
      <c r="AZ10" s="216">
        <v>11.61</v>
      </c>
      <c r="BA10" s="216">
        <v>11.56</v>
      </c>
      <c r="BB10" s="216">
        <v>11.53</v>
      </c>
      <c r="BC10" s="216">
        <v>11.49</v>
      </c>
      <c r="BD10" s="216">
        <v>11.26</v>
      </c>
      <c r="BE10" s="216">
        <v>11.33</v>
      </c>
      <c r="BF10" s="216">
        <v>11.31</v>
      </c>
      <c r="BG10" s="216">
        <v>11.32</v>
      </c>
      <c r="BH10" s="216">
        <v>11.35</v>
      </c>
      <c r="BI10" s="216">
        <v>11.3</v>
      </c>
      <c r="BJ10" s="216">
        <v>11.27</v>
      </c>
      <c r="BK10" s="219">
        <v>11.42</v>
      </c>
      <c r="BL10" s="219">
        <v>11.32</v>
      </c>
      <c r="BM10" s="220">
        <v>11.28</v>
      </c>
      <c r="BN10" s="220">
        <v>11.24</v>
      </c>
      <c r="BO10" s="220">
        <v>11.2</v>
      </c>
      <c r="BP10" s="220">
        <v>11.07</v>
      </c>
      <c r="BQ10" s="220">
        <v>11.1</v>
      </c>
      <c r="BR10" s="220">
        <v>11.1</v>
      </c>
      <c r="BS10" s="220">
        <v>11.11</v>
      </c>
      <c r="BT10" s="220">
        <v>11.08</v>
      </c>
      <c r="BU10" s="220">
        <v>11.019349546960433</v>
      </c>
      <c r="BV10" s="220">
        <v>11.29</v>
      </c>
      <c r="BW10" s="220">
        <v>11.15</v>
      </c>
      <c r="BX10" s="221">
        <v>11.46</v>
      </c>
      <c r="BY10" s="220">
        <v>11.28</v>
      </c>
      <c r="BZ10" s="220">
        <v>11.28</v>
      </c>
      <c r="CA10" s="220">
        <v>11.21</v>
      </c>
      <c r="CB10" s="220">
        <v>10.94</v>
      </c>
      <c r="CC10" s="220">
        <v>11.02</v>
      </c>
      <c r="CD10" s="220">
        <v>11.38</v>
      </c>
    </row>
    <row r="11" spans="1:84" x14ac:dyDescent="0.3">
      <c r="A11" s="194"/>
      <c r="B11" s="222"/>
      <c r="C11" s="222"/>
      <c r="D11" s="222"/>
      <c r="E11" s="222"/>
      <c r="F11" s="222"/>
      <c r="G11" s="222"/>
      <c r="H11" s="222"/>
      <c r="I11" s="223"/>
      <c r="J11" s="222"/>
      <c r="K11" s="222"/>
      <c r="L11" s="222"/>
      <c r="M11" s="222"/>
      <c r="N11" s="222"/>
      <c r="O11" s="222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5"/>
      <c r="AG11" s="225"/>
      <c r="AH11" s="225"/>
      <c r="AI11" s="223"/>
      <c r="AJ11" s="223"/>
      <c r="AK11" s="226"/>
      <c r="AL11" s="226"/>
      <c r="AM11" s="226"/>
      <c r="AN11" s="226"/>
      <c r="AO11" s="226"/>
      <c r="AP11" s="226"/>
      <c r="AQ11" s="226"/>
      <c r="AR11" s="227"/>
      <c r="AS11" s="211">
        <f>+AS9+AS10</f>
        <v>44088889559.110008</v>
      </c>
      <c r="AT11" s="211"/>
      <c r="AU11" s="211"/>
      <c r="AV11" s="211"/>
      <c r="AW11" s="211"/>
      <c r="AX11" s="211"/>
      <c r="AY11" s="211"/>
      <c r="AZ11" s="211"/>
      <c r="BA11" s="211"/>
      <c r="BB11" s="211"/>
      <c r="BC11" s="211"/>
      <c r="BD11" s="211"/>
      <c r="BE11" s="211"/>
      <c r="BF11" s="211"/>
      <c r="BG11" s="211"/>
      <c r="BH11" s="211"/>
      <c r="BI11" s="211"/>
      <c r="BJ11" s="211"/>
      <c r="BK11" s="212"/>
      <c r="BL11" s="212"/>
      <c r="BQ11" s="228"/>
      <c r="CC11" s="180">
        <f t="array" ref="CC11">INDEX($B$6:$CB$6,1,ROW()-6)</f>
        <v>2009</v>
      </c>
      <c r="CD11" s="180">
        <f t="array" ref="CD11">INDEX($B$8:$CB$8,1,ROW()-6)</f>
        <v>9.69</v>
      </c>
    </row>
    <row r="12" spans="1:84" x14ac:dyDescent="0.3">
      <c r="A12" s="194" t="s">
        <v>4761</v>
      </c>
      <c r="B12" s="222">
        <v>11.630975221183336</v>
      </c>
      <c r="C12" s="222">
        <v>11.21</v>
      </c>
      <c r="D12" s="222">
        <v>11.237035595844382</v>
      </c>
      <c r="E12" s="222">
        <v>13.482473679285642</v>
      </c>
      <c r="F12" s="222">
        <v>12.373530831948953</v>
      </c>
      <c r="G12" s="222">
        <v>12.015933823701259</v>
      </c>
      <c r="H12" s="222">
        <v>12.5297902798817</v>
      </c>
      <c r="I12" s="223">
        <v>11.886175549022848</v>
      </c>
      <c r="J12" s="222">
        <v>11.419208786905676</v>
      </c>
      <c r="K12" s="222">
        <v>10.305223153123837</v>
      </c>
      <c r="L12" s="222">
        <v>12.888507413482539</v>
      </c>
      <c r="M12" s="222">
        <v>14.013779581381863</v>
      </c>
      <c r="N12" s="222">
        <v>13.978380248460404</v>
      </c>
      <c r="O12" s="222">
        <v>14.275670702333626</v>
      </c>
      <c r="P12" s="224">
        <v>14.049644366986721</v>
      </c>
      <c r="Q12" s="224">
        <v>14.089863257525046</v>
      </c>
      <c r="R12" s="224">
        <v>14.191969801016382</v>
      </c>
      <c r="S12" s="224">
        <v>13.962862953960707</v>
      </c>
      <c r="T12" s="224">
        <v>14.230820702503555</v>
      </c>
      <c r="U12" s="224">
        <v>13.84492051478464</v>
      </c>
      <c r="V12" s="224">
        <v>13.71</v>
      </c>
      <c r="W12" s="224">
        <v>13.71</v>
      </c>
      <c r="X12" s="224">
        <v>13.63</v>
      </c>
      <c r="Y12" s="224">
        <v>13.37</v>
      </c>
      <c r="Z12" s="224">
        <v>13.33</v>
      </c>
      <c r="AA12" s="224">
        <v>13.3</v>
      </c>
      <c r="AB12" s="224">
        <v>13.22</v>
      </c>
      <c r="AC12" s="224">
        <v>13.16</v>
      </c>
      <c r="AD12" s="224">
        <v>13.21</v>
      </c>
      <c r="AE12" s="224">
        <v>13.2</v>
      </c>
      <c r="AF12" s="225">
        <v>13.15</v>
      </c>
      <c r="AG12" s="225">
        <v>13.02</v>
      </c>
      <c r="AH12" s="225">
        <v>13</v>
      </c>
      <c r="AI12" s="223">
        <v>12.98</v>
      </c>
      <c r="AJ12" s="223">
        <v>12.93</v>
      </c>
      <c r="AK12" s="226">
        <v>13.06</v>
      </c>
      <c r="AL12" s="226">
        <v>12.97</v>
      </c>
      <c r="AM12" s="226">
        <v>13.1</v>
      </c>
      <c r="AN12" s="226">
        <v>13.01</v>
      </c>
      <c r="AO12" s="226">
        <v>12.95</v>
      </c>
      <c r="AP12" s="226">
        <v>12.87</v>
      </c>
      <c r="AQ12" s="226">
        <v>12.82</v>
      </c>
      <c r="AR12" s="226">
        <v>12.77</v>
      </c>
      <c r="AS12" s="226">
        <v>12.71</v>
      </c>
      <c r="AT12" s="226">
        <v>12.67</v>
      </c>
      <c r="AU12" s="226">
        <v>12.76</v>
      </c>
      <c r="AV12" s="226">
        <v>12.8</v>
      </c>
      <c r="AW12" s="226">
        <v>12.77</v>
      </c>
      <c r="AX12" s="226">
        <v>12.67</v>
      </c>
      <c r="AY12" s="226">
        <v>12.65</v>
      </c>
      <c r="AZ12" s="226">
        <v>12.57</v>
      </c>
      <c r="BA12" s="226">
        <v>12.55</v>
      </c>
      <c r="BB12" s="226">
        <v>12.51</v>
      </c>
      <c r="BC12" s="226">
        <v>12.49</v>
      </c>
      <c r="BD12" s="226">
        <v>12.1</v>
      </c>
      <c r="BE12" s="226">
        <v>12.28</v>
      </c>
      <c r="BF12" s="226">
        <v>12.27</v>
      </c>
      <c r="BG12" s="226">
        <v>12.3</v>
      </c>
      <c r="BH12" s="226">
        <v>12.36</v>
      </c>
      <c r="BI12" s="226">
        <v>12.3</v>
      </c>
      <c r="BJ12" s="226">
        <v>12.31</v>
      </c>
      <c r="BK12" s="229">
        <v>12.22</v>
      </c>
      <c r="BL12" s="229">
        <v>12.14</v>
      </c>
      <c r="BM12" s="226">
        <v>12.09</v>
      </c>
      <c r="BN12" s="226">
        <v>12.01</v>
      </c>
      <c r="BO12" s="226">
        <v>11.96</v>
      </c>
      <c r="BP12" s="226">
        <v>11.79</v>
      </c>
      <c r="BQ12" s="226">
        <v>11.87</v>
      </c>
      <c r="BR12" s="226">
        <v>11.91</v>
      </c>
      <c r="BS12" s="226">
        <v>11.98</v>
      </c>
      <c r="BT12" s="226">
        <v>11.98</v>
      </c>
      <c r="BU12" s="226">
        <v>11.894758709834049</v>
      </c>
      <c r="BV12" s="226">
        <v>12.38</v>
      </c>
      <c r="BW12" s="226">
        <v>12.2</v>
      </c>
      <c r="BX12" s="230">
        <v>12.18</v>
      </c>
      <c r="BY12" s="226">
        <v>12.03</v>
      </c>
      <c r="BZ12" s="226">
        <v>11.99</v>
      </c>
      <c r="CA12" s="226">
        <v>11.91</v>
      </c>
      <c r="CB12" s="226">
        <v>11.46</v>
      </c>
      <c r="CC12" s="226">
        <v>11.57</v>
      </c>
      <c r="CD12" s="226">
        <v>12.26</v>
      </c>
    </row>
    <row r="13" spans="1:84" x14ac:dyDescent="0.3">
      <c r="A13" s="194" t="s">
        <v>4762</v>
      </c>
      <c r="B13" s="222">
        <v>10.714713325430546</v>
      </c>
      <c r="C13" s="222">
        <v>11.25</v>
      </c>
      <c r="D13" s="222">
        <v>11.090501817873976</v>
      </c>
      <c r="E13" s="222">
        <v>10.681896180405385</v>
      </c>
      <c r="F13" s="222">
        <v>10.31</v>
      </c>
      <c r="G13" s="222">
        <v>6.7453344614839237</v>
      </c>
      <c r="H13" s="222">
        <v>7.0938869422236284</v>
      </c>
      <c r="I13" s="223">
        <v>7.0968474915039641</v>
      </c>
      <c r="J13" s="222">
        <v>7.4910472938760453</v>
      </c>
      <c r="K13" s="222">
        <v>7.2987903574650472</v>
      </c>
      <c r="L13" s="222">
        <v>7.3523016881699261</v>
      </c>
      <c r="M13" s="222">
        <v>7.2167876354641418</v>
      </c>
      <c r="N13" s="222">
        <v>7.2434015854527125</v>
      </c>
      <c r="O13" s="222">
        <v>7.3238260406654856</v>
      </c>
      <c r="P13" s="224">
        <v>7.5113343846161005</v>
      </c>
      <c r="Q13" s="224">
        <v>7.65490546264681</v>
      </c>
      <c r="R13" s="224">
        <v>7.4521404719604689</v>
      </c>
      <c r="S13" s="224">
        <v>7.767812626033721</v>
      </c>
      <c r="T13" s="224">
        <v>7.644484998942441</v>
      </c>
      <c r="U13" s="224">
        <v>7.6195595205167983</v>
      </c>
      <c r="V13" s="224">
        <v>7.07</v>
      </c>
      <c r="W13" s="224">
        <v>7.07</v>
      </c>
      <c r="X13" s="224">
        <v>6.95</v>
      </c>
      <c r="Y13" s="224">
        <v>6.97</v>
      </c>
      <c r="Z13" s="224">
        <v>6.88</v>
      </c>
      <c r="AA13" s="224">
        <v>6.93</v>
      </c>
      <c r="AB13" s="224">
        <v>6.96</v>
      </c>
      <c r="AC13" s="224">
        <v>6.89</v>
      </c>
      <c r="AD13" s="224">
        <v>6.96</v>
      </c>
      <c r="AE13" s="224">
        <v>6.99</v>
      </c>
      <c r="AF13" s="225">
        <v>6.92</v>
      </c>
      <c r="AG13" s="225">
        <v>6.88</v>
      </c>
      <c r="AH13" s="225">
        <v>6.94</v>
      </c>
      <c r="AI13" s="223">
        <v>6.86</v>
      </c>
      <c r="AJ13" s="223">
        <v>6.78</v>
      </c>
      <c r="AK13" s="226">
        <v>6.76</v>
      </c>
      <c r="AL13" s="226">
        <v>8.65</v>
      </c>
      <c r="AM13" s="226">
        <v>8.94</v>
      </c>
      <c r="AN13" s="226">
        <v>8.91</v>
      </c>
      <c r="AO13" s="226">
        <v>8.83</v>
      </c>
      <c r="AP13" s="226">
        <v>9.01</v>
      </c>
      <c r="AQ13" s="226">
        <v>8.99</v>
      </c>
      <c r="AR13" s="226">
        <v>8.93</v>
      </c>
      <c r="AS13" s="226">
        <v>8.8800000000000008</v>
      </c>
      <c r="AT13" s="226">
        <v>8.84</v>
      </c>
      <c r="AU13" s="226">
        <v>8.77</v>
      </c>
      <c r="AV13" s="226">
        <v>8.7799999999999994</v>
      </c>
      <c r="AW13" s="226">
        <v>8.82</v>
      </c>
      <c r="AX13" s="226">
        <v>8.7100000000000009</v>
      </c>
      <c r="AY13" s="226">
        <v>8.7100000000000009</v>
      </c>
      <c r="AZ13" s="226">
        <v>8.68</v>
      </c>
      <c r="BA13" s="226">
        <v>8.6300000000000008</v>
      </c>
      <c r="BB13" s="226">
        <v>8.68</v>
      </c>
      <c r="BC13" s="226">
        <v>8.67</v>
      </c>
      <c r="BD13" s="226">
        <v>8.6300000000000008</v>
      </c>
      <c r="BE13" s="226">
        <v>8.58</v>
      </c>
      <c r="BF13" s="226">
        <v>8.68</v>
      </c>
      <c r="BG13" s="226">
        <v>8.69</v>
      </c>
      <c r="BH13" s="226">
        <v>8.73</v>
      </c>
      <c r="BI13" s="226">
        <v>8.7799999999999994</v>
      </c>
      <c r="BJ13" s="226">
        <v>8.7200000000000006</v>
      </c>
      <c r="BK13" s="229">
        <v>8.77</v>
      </c>
      <c r="BL13" s="229">
        <v>8.77</v>
      </c>
      <c r="BM13" s="226">
        <v>8.74</v>
      </c>
      <c r="BN13" s="226">
        <v>8.81</v>
      </c>
      <c r="BO13" s="226">
        <v>8.8699999999999992</v>
      </c>
      <c r="BP13" s="226">
        <v>8.85</v>
      </c>
      <c r="BQ13" s="226">
        <v>8.8000000000000007</v>
      </c>
      <c r="BR13" s="226">
        <v>8.8000000000000007</v>
      </c>
      <c r="BS13" s="226">
        <v>8.77</v>
      </c>
      <c r="BT13" s="226">
        <v>8.6999999999999993</v>
      </c>
      <c r="BU13" s="226">
        <v>8.7616858113655862</v>
      </c>
      <c r="BV13" s="226">
        <v>8.69</v>
      </c>
      <c r="BW13" s="226">
        <v>8.8699999999999992</v>
      </c>
      <c r="BX13" s="230">
        <v>9.16</v>
      </c>
      <c r="BY13" s="226">
        <v>9.08</v>
      </c>
      <c r="BZ13" s="226">
        <v>9.23</v>
      </c>
      <c r="CA13" s="226">
        <v>9.27</v>
      </c>
      <c r="CB13" s="226">
        <v>9.26</v>
      </c>
      <c r="CC13" s="226">
        <v>9.34</v>
      </c>
      <c r="CD13" s="226">
        <v>9.34</v>
      </c>
    </row>
    <row r="14" spans="1:84" x14ac:dyDescent="0.3">
      <c r="A14" s="194" t="s">
        <v>4763</v>
      </c>
      <c r="B14" s="222">
        <v>17.119872683169998</v>
      </c>
      <c r="C14" s="222">
        <v>18.059999999999999</v>
      </c>
      <c r="D14" s="222">
        <v>17.120282912639539</v>
      </c>
      <c r="E14" s="222">
        <v>16.076909393944625</v>
      </c>
      <c r="F14" s="222">
        <v>6.789216417408432</v>
      </c>
      <c r="G14" s="222">
        <v>7.5516779301656838</v>
      </c>
      <c r="H14" s="222">
        <v>6.801894444656523</v>
      </c>
      <c r="I14" s="223">
        <v>5.9962573017688641</v>
      </c>
      <c r="J14" s="222">
        <v>5.2116225329067838</v>
      </c>
      <c r="K14" s="222">
        <v>7.1788650273630159</v>
      </c>
      <c r="L14" s="222">
        <v>7.0039708311663</v>
      </c>
      <c r="M14" s="222">
        <v>4.5724427191594668</v>
      </c>
      <c r="N14" s="222">
        <v>4.0331466680469301</v>
      </c>
      <c r="O14" s="222">
        <v>3.4161674844477621</v>
      </c>
      <c r="P14" s="224">
        <v>2.955580553906592</v>
      </c>
      <c r="Q14" s="224">
        <v>2.434279493600513</v>
      </c>
      <c r="R14" s="224">
        <v>1.9393769793047093</v>
      </c>
      <c r="S14" s="224">
        <v>1.393606656663871</v>
      </c>
      <c r="T14" s="224">
        <v>1.2275408244675241</v>
      </c>
      <c r="U14" s="224">
        <v>13.548179351002771</v>
      </c>
      <c r="V14" s="224">
        <v>13.2</v>
      </c>
      <c r="W14" s="224">
        <v>13.2</v>
      </c>
      <c r="X14" s="224">
        <v>13.06</v>
      </c>
      <c r="Y14" s="224">
        <v>12.98</v>
      </c>
      <c r="Z14" s="224">
        <v>12.92</v>
      </c>
      <c r="AA14" s="224">
        <v>13.29</v>
      </c>
      <c r="AB14" s="224">
        <v>12.63</v>
      </c>
      <c r="AC14" s="224">
        <v>12.55</v>
      </c>
      <c r="AD14" s="224">
        <v>12.48</v>
      </c>
      <c r="AE14" s="224">
        <v>12.4</v>
      </c>
      <c r="AF14" s="225">
        <v>12.33</v>
      </c>
      <c r="AG14" s="225">
        <v>12.26</v>
      </c>
      <c r="AH14" s="225">
        <v>12.18</v>
      </c>
      <c r="AI14" s="223">
        <v>12.1</v>
      </c>
      <c r="AJ14" s="223">
        <v>12.03</v>
      </c>
      <c r="AK14" s="226">
        <v>11.95</v>
      </c>
      <c r="AL14" s="226">
        <v>11.88</v>
      </c>
      <c r="AM14" s="226">
        <v>11.8</v>
      </c>
      <c r="AN14" s="226">
        <v>11.73</v>
      </c>
      <c r="AO14" s="226">
        <v>11.65</v>
      </c>
      <c r="AP14" s="226">
        <v>11.57</v>
      </c>
      <c r="AQ14" s="226">
        <v>11.49</v>
      </c>
      <c r="AR14" s="226">
        <v>11.28</v>
      </c>
      <c r="AS14" s="226">
        <v>11.2</v>
      </c>
      <c r="AT14" s="226">
        <v>11.17</v>
      </c>
      <c r="AU14" s="226">
        <v>11.08</v>
      </c>
      <c r="AV14" s="226">
        <v>11.02</v>
      </c>
      <c r="AW14" s="226">
        <v>10.94</v>
      </c>
      <c r="AX14" s="226">
        <v>10.86</v>
      </c>
      <c r="AY14" s="226">
        <v>10.78</v>
      </c>
      <c r="AZ14" s="226">
        <v>10.7</v>
      </c>
      <c r="BA14" s="226">
        <v>10.62</v>
      </c>
      <c r="BB14" s="226">
        <v>10.55</v>
      </c>
      <c r="BC14" s="226">
        <v>10.47</v>
      </c>
      <c r="BD14" s="226">
        <v>10.39</v>
      </c>
      <c r="BE14" s="226">
        <v>10.32</v>
      </c>
      <c r="BF14" s="226">
        <v>10.24</v>
      </c>
      <c r="BG14" s="226">
        <v>10.15</v>
      </c>
      <c r="BH14" s="226">
        <v>10.08</v>
      </c>
      <c r="BI14" s="226">
        <v>10</v>
      </c>
      <c r="BJ14" s="226">
        <v>9.92</v>
      </c>
      <c r="BK14" s="229">
        <v>10.02</v>
      </c>
      <c r="BL14" s="229">
        <v>9.86</v>
      </c>
      <c r="BM14" s="226">
        <v>9.82</v>
      </c>
      <c r="BN14" s="226">
        <v>9.83</v>
      </c>
      <c r="BO14" s="226">
        <v>9.76</v>
      </c>
      <c r="BP14" s="226">
        <v>9.68</v>
      </c>
      <c r="BQ14" s="226">
        <v>9.64</v>
      </c>
      <c r="BR14" s="226">
        <v>9.56</v>
      </c>
      <c r="BS14" s="226">
        <v>9.4740000000000002</v>
      </c>
      <c r="BT14" s="226">
        <v>9.41</v>
      </c>
      <c r="BU14" s="226">
        <v>9.3312624676589593</v>
      </c>
      <c r="BV14" s="226">
        <v>9.26</v>
      </c>
      <c r="BW14" s="226">
        <v>9.08</v>
      </c>
      <c r="BX14" s="230">
        <v>10.130000000000001</v>
      </c>
      <c r="BY14" s="226">
        <v>9.8699999999999992</v>
      </c>
      <c r="BZ14" s="226">
        <v>9.9</v>
      </c>
      <c r="CA14" s="226">
        <v>9.82</v>
      </c>
      <c r="CB14" s="226">
        <v>9.92</v>
      </c>
      <c r="CC14" s="226">
        <v>9.92</v>
      </c>
      <c r="CD14" s="226">
        <v>9.92</v>
      </c>
    </row>
    <row r="15" spans="1:84" x14ac:dyDescent="0.3">
      <c r="A15" s="194" t="s">
        <v>4764</v>
      </c>
      <c r="B15" s="222">
        <v>4.3704581326058634</v>
      </c>
      <c r="C15" s="222">
        <v>11.52</v>
      </c>
      <c r="D15" s="222">
        <v>9.0958690610346409</v>
      </c>
      <c r="E15" s="222">
        <v>8.3241172390730807</v>
      </c>
      <c r="F15" s="222">
        <v>7.5069003567609469</v>
      </c>
      <c r="G15" s="222">
        <v>6.8231552486632765</v>
      </c>
      <c r="H15" s="222">
        <v>6.0480560586440291</v>
      </c>
      <c r="I15" s="223">
        <v>5.2465753424657535</v>
      </c>
      <c r="J15" s="222">
        <v>4.2465753424657535</v>
      </c>
      <c r="K15" s="222">
        <v>4.6711723724665637</v>
      </c>
      <c r="L15" s="222">
        <v>3.6733147658810341</v>
      </c>
      <c r="M15" s="222">
        <v>2.7048750104989012</v>
      </c>
      <c r="N15" s="222">
        <v>2.2134989753871253</v>
      </c>
      <c r="O15" s="222">
        <v>1.7237784872897421</v>
      </c>
      <c r="P15" s="224">
        <v>1.243023032595086</v>
      </c>
      <c r="Q15" s="224">
        <v>0.73891344446683882</v>
      </c>
      <c r="R15" s="224">
        <v>0.24988628974599231</v>
      </c>
      <c r="S15" s="224">
        <v>0</v>
      </c>
      <c r="T15" s="224">
        <v>0</v>
      </c>
      <c r="U15" s="224">
        <v>0</v>
      </c>
      <c r="V15" s="224">
        <v>0</v>
      </c>
      <c r="W15" s="224">
        <v>0</v>
      </c>
      <c r="X15" s="224">
        <v>0</v>
      </c>
      <c r="Y15" s="224">
        <v>0</v>
      </c>
      <c r="Z15" s="224">
        <v>0</v>
      </c>
      <c r="AA15" s="224">
        <v>0</v>
      </c>
      <c r="AB15" s="224">
        <v>0</v>
      </c>
      <c r="AC15" s="224">
        <v>0</v>
      </c>
      <c r="AD15" s="224">
        <v>0</v>
      </c>
      <c r="AE15" s="224">
        <v>0</v>
      </c>
      <c r="AF15" s="225">
        <v>0</v>
      </c>
      <c r="AG15" s="225">
        <v>0</v>
      </c>
      <c r="AH15" s="225">
        <v>0</v>
      </c>
      <c r="AI15" s="231">
        <v>0</v>
      </c>
      <c r="AJ15" s="223"/>
      <c r="AK15" s="226"/>
      <c r="AL15" s="226"/>
      <c r="AM15" s="226"/>
      <c r="AN15" s="226"/>
      <c r="AO15" s="226"/>
      <c r="AP15" s="226"/>
      <c r="AQ15" s="226"/>
      <c r="AR15" s="226">
        <v>0</v>
      </c>
      <c r="AS15" s="226">
        <v>0</v>
      </c>
      <c r="AT15" s="226">
        <v>0</v>
      </c>
      <c r="AU15" s="226">
        <v>0</v>
      </c>
      <c r="AV15" s="226">
        <v>0</v>
      </c>
      <c r="AW15" s="226">
        <v>0</v>
      </c>
      <c r="AX15" s="226">
        <v>0</v>
      </c>
      <c r="AY15" s="226">
        <v>0</v>
      </c>
      <c r="AZ15" s="226">
        <v>0</v>
      </c>
      <c r="BA15" s="226">
        <v>0</v>
      </c>
      <c r="BB15" s="226">
        <v>0</v>
      </c>
      <c r="BC15" s="226">
        <v>0</v>
      </c>
      <c r="BD15" s="226">
        <v>0</v>
      </c>
      <c r="BE15" s="226">
        <v>0</v>
      </c>
      <c r="BF15" s="226">
        <v>0</v>
      </c>
      <c r="BG15" s="226">
        <v>0</v>
      </c>
      <c r="BH15" s="226">
        <v>0</v>
      </c>
      <c r="BI15" s="226">
        <v>0</v>
      </c>
      <c r="BJ15" s="226">
        <v>0</v>
      </c>
      <c r="BK15" s="229">
        <v>0</v>
      </c>
      <c r="BL15" s="229">
        <v>0</v>
      </c>
      <c r="BM15" s="226">
        <v>0</v>
      </c>
      <c r="BN15" s="226">
        <v>0</v>
      </c>
      <c r="BO15" s="226">
        <v>0</v>
      </c>
      <c r="BP15" s="226">
        <v>0</v>
      </c>
      <c r="BQ15" s="226">
        <v>0</v>
      </c>
      <c r="BR15" s="226">
        <v>0</v>
      </c>
      <c r="BS15" s="226">
        <v>0</v>
      </c>
      <c r="BT15" s="226">
        <v>0</v>
      </c>
      <c r="BU15" s="226">
        <v>0</v>
      </c>
      <c r="BV15" s="226">
        <v>0</v>
      </c>
      <c r="BW15" s="226">
        <v>0</v>
      </c>
      <c r="BX15" s="230">
        <v>0</v>
      </c>
      <c r="BY15" s="226">
        <v>0</v>
      </c>
      <c r="BZ15" s="226">
        <v>0</v>
      </c>
      <c r="CA15" s="226">
        <v>0</v>
      </c>
      <c r="CB15" s="226">
        <v>0</v>
      </c>
      <c r="CC15" s="226">
        <v>0</v>
      </c>
      <c r="CD15" s="226">
        <v>0</v>
      </c>
    </row>
    <row r="16" spans="1:84" ht="24.6" customHeight="1" x14ac:dyDescent="0.3">
      <c r="A16" s="232" t="s">
        <v>190</v>
      </c>
      <c r="B16" s="222"/>
      <c r="C16" s="222"/>
      <c r="D16" s="222"/>
      <c r="E16" s="222"/>
      <c r="F16" s="222"/>
      <c r="G16" s="222"/>
      <c r="H16" s="222"/>
      <c r="I16" s="223"/>
      <c r="J16" s="222"/>
      <c r="K16" s="222"/>
      <c r="L16" s="222"/>
      <c r="M16" s="222"/>
      <c r="N16" s="222"/>
      <c r="O16" s="222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5"/>
      <c r="AG16" s="225"/>
      <c r="AH16" s="225"/>
      <c r="AI16" s="231"/>
      <c r="AJ16" s="223"/>
      <c r="AK16" s="226"/>
      <c r="AL16" s="226"/>
      <c r="AM16" s="226"/>
      <c r="AN16" s="226"/>
      <c r="AO16" s="226"/>
      <c r="AP16" s="226"/>
      <c r="AQ16" s="226"/>
      <c r="AR16" s="226">
        <v>18.46</v>
      </c>
      <c r="AS16" s="226">
        <v>18.38</v>
      </c>
      <c r="AT16" s="226">
        <v>18.29</v>
      </c>
      <c r="AU16" s="226">
        <v>18.21</v>
      </c>
      <c r="AV16" s="226">
        <v>18.12</v>
      </c>
      <c r="AW16" s="226">
        <v>18.04</v>
      </c>
      <c r="AX16" s="226">
        <v>17.96</v>
      </c>
      <c r="AY16" s="226">
        <v>17.87</v>
      </c>
      <c r="AZ16" s="226">
        <v>17.79</v>
      </c>
      <c r="BA16" s="226">
        <v>17.71</v>
      </c>
      <c r="BB16" s="226">
        <v>17.62</v>
      </c>
      <c r="BC16" s="226">
        <v>17.54</v>
      </c>
      <c r="BD16" s="226">
        <v>17.45</v>
      </c>
      <c r="BE16" s="226">
        <v>17.37</v>
      </c>
      <c r="BF16" s="226">
        <v>17.29</v>
      </c>
      <c r="BG16" s="226">
        <v>17.2</v>
      </c>
      <c r="BH16" s="226">
        <v>17.12</v>
      </c>
      <c r="BI16" s="226">
        <v>17.04</v>
      </c>
      <c r="BJ16" s="226">
        <v>16.95</v>
      </c>
      <c r="BK16" s="229">
        <v>16.920000000000002</v>
      </c>
      <c r="BL16" s="229">
        <v>16.829999999999998</v>
      </c>
      <c r="BM16" s="226">
        <v>16.75</v>
      </c>
      <c r="BN16" s="226">
        <v>16.670000000000002</v>
      </c>
      <c r="BO16" s="226">
        <v>16.600000000000001</v>
      </c>
      <c r="BP16" s="226">
        <v>16.52</v>
      </c>
      <c r="BQ16" s="226">
        <v>16.43</v>
      </c>
      <c r="BR16" s="226">
        <v>16.350000000000001</v>
      </c>
      <c r="BS16" s="226">
        <v>16.260000000000002</v>
      </c>
      <c r="BT16" s="226">
        <v>16.18</v>
      </c>
      <c r="BU16" s="226">
        <v>16.096829310536425</v>
      </c>
      <c r="BV16" s="226">
        <v>16.010000000000002</v>
      </c>
      <c r="BW16" s="226">
        <v>15.93</v>
      </c>
      <c r="BX16" s="230">
        <v>15.93</v>
      </c>
      <c r="BY16" s="226">
        <v>15.76</v>
      </c>
      <c r="BZ16" s="226">
        <v>15.68</v>
      </c>
      <c r="CA16" s="226">
        <v>15.6</v>
      </c>
      <c r="CB16" s="226">
        <v>15.52</v>
      </c>
      <c r="CC16" s="226">
        <v>15.52</v>
      </c>
      <c r="CD16" s="226">
        <v>15.35</v>
      </c>
    </row>
    <row r="17" spans="1:84" x14ac:dyDescent="0.3">
      <c r="A17" s="194"/>
      <c r="B17" s="222"/>
      <c r="C17" s="222"/>
      <c r="D17" s="222"/>
      <c r="E17" s="222"/>
      <c r="F17" s="222"/>
      <c r="G17" s="222"/>
      <c r="H17" s="222"/>
      <c r="I17" s="223"/>
      <c r="J17" s="222"/>
      <c r="K17" s="222"/>
      <c r="L17" s="222"/>
      <c r="M17" s="222"/>
      <c r="N17" s="222"/>
      <c r="O17" s="222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5"/>
      <c r="AG17" s="225"/>
      <c r="AH17" s="225"/>
      <c r="AI17" s="223"/>
      <c r="AJ17" s="223"/>
      <c r="AK17" s="226"/>
      <c r="AL17" s="226"/>
      <c r="AM17" s="226"/>
      <c r="AN17" s="226"/>
      <c r="AO17" s="226"/>
      <c r="AP17" s="226"/>
      <c r="AQ17" s="226"/>
      <c r="AV17" s="180"/>
      <c r="AW17" s="180"/>
      <c r="AX17" s="180"/>
      <c r="AY17" s="180"/>
      <c r="AZ17" s="180"/>
      <c r="BA17" s="180"/>
      <c r="BB17" s="180"/>
      <c r="BC17" s="180"/>
      <c r="BD17" s="180"/>
      <c r="BE17" s="180"/>
      <c r="BF17" s="180"/>
      <c r="BG17" s="180"/>
      <c r="BH17" s="180"/>
      <c r="BI17" s="180"/>
      <c r="BJ17" s="180"/>
      <c r="BK17" s="233"/>
      <c r="BL17" s="233"/>
      <c r="CC17" s="180">
        <f t="array" ref="CC17">INDEX($B$6:$CB$6,1,ROW()-6)</f>
        <v>2015</v>
      </c>
    </row>
    <row r="18" spans="1:84" x14ac:dyDescent="0.3">
      <c r="A18" s="183" t="s">
        <v>4765</v>
      </c>
      <c r="B18" s="213">
        <v>5.98</v>
      </c>
      <c r="C18" s="213">
        <v>6.35</v>
      </c>
      <c r="D18" s="213">
        <v>6.75</v>
      </c>
      <c r="E18" s="213">
        <v>6.35</v>
      </c>
      <c r="F18" s="213">
        <v>5.97</v>
      </c>
      <c r="G18" s="213">
        <v>7.48</v>
      </c>
      <c r="H18" s="213">
        <v>6.59</v>
      </c>
      <c r="I18" s="213">
        <v>6.41</v>
      </c>
      <c r="J18" s="213">
        <v>6.56</v>
      </c>
      <c r="K18" s="213">
        <v>5.93</v>
      </c>
      <c r="L18" s="213">
        <v>6.9687000000000001</v>
      </c>
      <c r="M18" s="213">
        <v>6.1486000000000001</v>
      </c>
      <c r="N18" s="213">
        <v>6.2565252398011175</v>
      </c>
      <c r="O18" s="213">
        <v>6.3201000000000001</v>
      </c>
      <c r="P18" s="234">
        <v>6.1113635881382082</v>
      </c>
      <c r="Q18" s="234">
        <v>5.9055999999999997</v>
      </c>
      <c r="R18" s="234">
        <v>5.5261804714588365</v>
      </c>
      <c r="S18" s="234">
        <v>5.3680982406484343</v>
      </c>
      <c r="T18" s="234">
        <v>4.988885972959352</v>
      </c>
      <c r="U18" s="234">
        <v>5.5193642587683209</v>
      </c>
      <c r="V18" s="234">
        <v>4.7699999999999996</v>
      </c>
      <c r="W18" s="234">
        <v>4.6900000000000004</v>
      </c>
      <c r="X18" s="234">
        <v>4.71</v>
      </c>
      <c r="Y18" s="235">
        <v>4.67</v>
      </c>
      <c r="Z18" s="235">
        <v>5.0599999999999996</v>
      </c>
      <c r="AA18" s="235">
        <v>5.0199999999999996</v>
      </c>
      <c r="AB18" s="235">
        <v>4.92</v>
      </c>
      <c r="AC18" s="235">
        <v>4.84</v>
      </c>
      <c r="AD18" s="235">
        <v>4.8</v>
      </c>
      <c r="AE18" s="235">
        <v>4.8499999999999996</v>
      </c>
      <c r="AF18" s="235">
        <v>4.91</v>
      </c>
      <c r="AG18" s="235">
        <v>4.84</v>
      </c>
      <c r="AH18" s="235">
        <v>4.75</v>
      </c>
      <c r="AI18" s="213">
        <v>4.6900000000000004</v>
      </c>
      <c r="AJ18" s="213">
        <v>4.8099999999999996</v>
      </c>
      <c r="AK18" s="236">
        <v>4.78</v>
      </c>
      <c r="AL18" s="236">
        <v>4.9000000000000004</v>
      </c>
      <c r="AM18" s="236">
        <v>4.84</v>
      </c>
      <c r="AN18" s="236">
        <v>4.9000000000000004</v>
      </c>
      <c r="AO18" s="236">
        <v>5.1100000000000003</v>
      </c>
      <c r="AP18" s="236">
        <v>5.04</v>
      </c>
      <c r="AQ18" s="236">
        <v>5.0199999999999996</v>
      </c>
      <c r="AR18" s="236">
        <v>5.01</v>
      </c>
      <c r="AS18" s="236">
        <v>5</v>
      </c>
      <c r="AT18" s="236">
        <v>4.9800000000000004</v>
      </c>
      <c r="AU18" s="236">
        <v>4.95</v>
      </c>
      <c r="AV18" s="236">
        <v>4.8899999999999997</v>
      </c>
      <c r="AW18" s="236">
        <v>4.8600000000000003</v>
      </c>
      <c r="AX18" s="236">
        <v>4.8499999999999996</v>
      </c>
      <c r="AY18" s="236">
        <v>4.76</v>
      </c>
      <c r="AZ18" s="236">
        <v>6.8</v>
      </c>
      <c r="BA18" s="236">
        <v>6.75</v>
      </c>
      <c r="BB18" s="236">
        <v>6.69</v>
      </c>
      <c r="BC18" s="236">
        <v>6.86</v>
      </c>
      <c r="BD18" s="236">
        <v>6.79</v>
      </c>
      <c r="BE18" s="236">
        <v>6.7</v>
      </c>
      <c r="BF18" s="236">
        <v>6.52</v>
      </c>
      <c r="BG18" s="236">
        <v>6.41</v>
      </c>
      <c r="BH18" s="236">
        <v>6.35</v>
      </c>
      <c r="BI18" s="236">
        <v>6.29</v>
      </c>
      <c r="BJ18" s="236">
        <v>6.17</v>
      </c>
      <c r="BK18" s="237">
        <v>6.03</v>
      </c>
      <c r="BL18" s="237">
        <v>5.92</v>
      </c>
      <c r="BM18" s="236">
        <v>5.86</v>
      </c>
      <c r="BN18" s="236">
        <v>5.79</v>
      </c>
      <c r="BO18" s="238">
        <v>5.66</v>
      </c>
      <c r="BP18" s="238">
        <v>5.56</v>
      </c>
      <c r="BQ18" s="238">
        <v>5.55</v>
      </c>
      <c r="BR18" s="238">
        <v>5.48</v>
      </c>
      <c r="BS18" s="238">
        <v>5.44</v>
      </c>
      <c r="BT18" s="238">
        <v>5.41</v>
      </c>
      <c r="BU18" s="238">
        <v>5.2541268999604478</v>
      </c>
      <c r="BV18" s="238">
        <v>5.15</v>
      </c>
      <c r="BW18" s="226">
        <v>5.04</v>
      </c>
      <c r="BX18" s="230">
        <v>4.8899999999999997</v>
      </c>
      <c r="BY18" s="226">
        <v>4.8</v>
      </c>
      <c r="BZ18" s="226">
        <v>4.96</v>
      </c>
      <c r="CA18" s="226">
        <v>5.0599999999999996</v>
      </c>
      <c r="CB18" s="226">
        <v>4.9000000000000004</v>
      </c>
      <c r="CC18" s="226">
        <v>4.8499999999999996</v>
      </c>
      <c r="CD18" s="226">
        <v>4.75</v>
      </c>
    </row>
    <row r="19" spans="1:84" x14ac:dyDescent="0.3">
      <c r="A19" s="194"/>
      <c r="B19" s="222"/>
      <c r="C19" s="222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5"/>
      <c r="Q19" s="225"/>
      <c r="R19" s="225"/>
      <c r="S19" s="225"/>
      <c r="T19" s="225"/>
      <c r="U19" s="225"/>
      <c r="V19" s="225"/>
      <c r="W19" s="225"/>
      <c r="X19" s="225"/>
      <c r="Y19" s="239"/>
      <c r="Z19" s="239"/>
      <c r="AA19" s="239"/>
      <c r="AB19" s="239"/>
      <c r="AC19" s="239"/>
      <c r="AD19" s="239"/>
      <c r="AE19" s="239"/>
      <c r="AF19" s="239"/>
      <c r="AG19" s="239"/>
      <c r="AH19" s="239"/>
      <c r="AI19" s="222"/>
      <c r="AJ19" s="222"/>
      <c r="AK19" s="230"/>
      <c r="AL19" s="230"/>
      <c r="AM19" s="230"/>
      <c r="AN19" s="230"/>
      <c r="AO19" s="230"/>
      <c r="AP19" s="230"/>
      <c r="AQ19" s="230"/>
      <c r="AV19" s="180"/>
      <c r="AW19" s="180"/>
      <c r="AX19" s="180"/>
      <c r="AY19" s="180"/>
      <c r="AZ19" s="180"/>
      <c r="BA19" s="180"/>
      <c r="BB19" s="180"/>
      <c r="BC19" s="180"/>
      <c r="BD19" s="180"/>
      <c r="BE19" s="180"/>
      <c r="BF19" s="180"/>
      <c r="BG19" s="180"/>
      <c r="BH19" s="180"/>
      <c r="BI19" s="180"/>
      <c r="BJ19" s="180"/>
      <c r="BK19" s="233"/>
      <c r="BL19" s="233"/>
      <c r="CC19" s="180">
        <f t="array" ref="CC19">INDEX($B$6:$CB$6,1,ROW()-6)</f>
        <v>42887</v>
      </c>
    </row>
    <row r="20" spans="1:84" x14ac:dyDescent="0.3">
      <c r="A20" s="194" t="s">
        <v>4766</v>
      </c>
      <c r="B20" s="222">
        <v>7.35</v>
      </c>
      <c r="C20" s="222">
        <v>7.09</v>
      </c>
      <c r="D20" s="222">
        <v>6.94</v>
      </c>
      <c r="E20" s="222">
        <v>6.42</v>
      </c>
      <c r="F20" s="222">
        <v>6.09</v>
      </c>
      <c r="G20" s="222">
        <v>7.61</v>
      </c>
      <c r="H20" s="222">
        <v>6.09</v>
      </c>
      <c r="I20" s="222">
        <v>6.22</v>
      </c>
      <c r="J20" s="222">
        <v>6.5</v>
      </c>
      <c r="K20" s="222">
        <v>5.86</v>
      </c>
      <c r="L20" s="222">
        <v>6.9093999999999998</v>
      </c>
      <c r="M20" s="222">
        <v>6.0984999999999996</v>
      </c>
      <c r="N20" s="222">
        <v>6.2489044003435597</v>
      </c>
      <c r="O20" s="222">
        <v>6.3384</v>
      </c>
      <c r="P20" s="225">
        <v>6.1472015468006918</v>
      </c>
      <c r="Q20" s="225">
        <v>5.9272</v>
      </c>
      <c r="R20" s="225">
        <v>5.5564611747449195</v>
      </c>
      <c r="S20" s="225">
        <v>5.4066897380755474</v>
      </c>
      <c r="T20" s="225">
        <v>5.2075353621314813</v>
      </c>
      <c r="U20" s="225">
        <v>5.2643919323784933</v>
      </c>
      <c r="V20" s="225">
        <v>4.78</v>
      </c>
      <c r="W20" s="225">
        <v>4.4400000000000004</v>
      </c>
      <c r="X20" s="225">
        <v>4.45</v>
      </c>
      <c r="Y20" s="239">
        <v>4.41</v>
      </c>
      <c r="Z20" s="239">
        <v>4.8</v>
      </c>
      <c r="AA20" s="239">
        <v>4.78</v>
      </c>
      <c r="AB20" s="239">
        <v>4.68</v>
      </c>
      <c r="AC20" s="239">
        <v>4.5999999999999996</v>
      </c>
      <c r="AD20" s="239">
        <v>4.5599999999999996</v>
      </c>
      <c r="AE20" s="239">
        <v>4.6100000000000003</v>
      </c>
      <c r="AF20" s="239">
        <v>4.6900000000000004</v>
      </c>
      <c r="AG20" s="239">
        <v>4.62</v>
      </c>
      <c r="AH20" s="239">
        <v>4.53</v>
      </c>
      <c r="AI20" s="222">
        <v>4.47</v>
      </c>
      <c r="AJ20" s="222">
        <v>4.6100000000000003</v>
      </c>
      <c r="AK20" s="230">
        <v>4.58</v>
      </c>
      <c r="AL20" s="230">
        <v>4.68</v>
      </c>
      <c r="AM20" s="230">
        <v>4.62</v>
      </c>
      <c r="AN20" s="230">
        <v>4.6900000000000004</v>
      </c>
      <c r="AO20" s="230">
        <v>4.9000000000000004</v>
      </c>
      <c r="AP20" s="230">
        <v>4.84</v>
      </c>
      <c r="AQ20" s="230">
        <v>4.83</v>
      </c>
      <c r="AR20" s="230">
        <v>4.82</v>
      </c>
      <c r="AS20" s="230">
        <v>4.8099999999999996</v>
      </c>
      <c r="AT20" s="230">
        <v>4.8</v>
      </c>
      <c r="AU20" s="230">
        <v>4.7699999999999996</v>
      </c>
      <c r="AV20" s="230">
        <v>4.71</v>
      </c>
      <c r="AW20" s="230">
        <v>4.6900000000000004</v>
      </c>
      <c r="AX20" s="230">
        <v>4.6399999999999997</v>
      </c>
      <c r="AY20" s="230">
        <v>4.55</v>
      </c>
      <c r="AZ20" s="230">
        <v>4.72</v>
      </c>
      <c r="BA20" s="230">
        <v>4.71</v>
      </c>
      <c r="BB20" s="230">
        <v>4.66</v>
      </c>
      <c r="BC20" s="230">
        <v>4.87</v>
      </c>
      <c r="BD20" s="230">
        <v>4.8499999999999996</v>
      </c>
      <c r="BE20" s="230">
        <v>4.78</v>
      </c>
      <c r="BF20" s="230">
        <v>4.6900000000000004</v>
      </c>
      <c r="BG20" s="230">
        <v>4.62</v>
      </c>
      <c r="BH20" s="230">
        <v>4.58</v>
      </c>
      <c r="BI20" s="230">
        <v>4.55</v>
      </c>
      <c r="BJ20" s="230">
        <v>4.45</v>
      </c>
      <c r="BK20" s="240">
        <v>4.4000000000000004</v>
      </c>
      <c r="BL20" s="240">
        <v>4.3499999999999996</v>
      </c>
      <c r="BM20" s="230">
        <v>4.32</v>
      </c>
      <c r="BN20" s="230">
        <v>4.29</v>
      </c>
      <c r="BO20" s="226">
        <v>4.21</v>
      </c>
      <c r="BP20" s="226">
        <v>4.1500000000000004</v>
      </c>
      <c r="BQ20" s="226">
        <v>4.1399999999999997</v>
      </c>
      <c r="BR20" s="226">
        <v>4.12</v>
      </c>
      <c r="BS20" s="226">
        <v>4.1100000000000003</v>
      </c>
      <c r="BT20" s="226">
        <v>4.1100000000000003</v>
      </c>
      <c r="BU20" s="226">
        <v>4.0699356752370059</v>
      </c>
      <c r="BV20" s="226">
        <v>3.98</v>
      </c>
      <c r="BW20" s="226">
        <v>3.87</v>
      </c>
      <c r="BX20" s="226">
        <v>3.77</v>
      </c>
      <c r="BY20" s="226">
        <v>3.69</v>
      </c>
      <c r="BZ20" s="226">
        <v>3.88</v>
      </c>
      <c r="CA20" s="226">
        <v>3.91</v>
      </c>
      <c r="CB20" s="226">
        <v>3.78</v>
      </c>
      <c r="CC20" s="226">
        <v>3.75</v>
      </c>
      <c r="CD20" s="226">
        <v>3.69</v>
      </c>
    </row>
    <row r="21" spans="1:84" x14ac:dyDescent="0.3">
      <c r="A21" s="194" t="s">
        <v>4767</v>
      </c>
      <c r="B21" s="222">
        <v>3.17</v>
      </c>
      <c r="C21" s="222">
        <v>3.07</v>
      </c>
      <c r="D21" s="222">
        <v>2.92</v>
      </c>
      <c r="E21" s="222">
        <v>3.48</v>
      </c>
      <c r="F21" s="222">
        <v>3.08</v>
      </c>
      <c r="G21" s="222">
        <v>6.96</v>
      </c>
      <c r="H21" s="222">
        <v>8.76</v>
      </c>
      <c r="I21" s="222">
        <v>7.96</v>
      </c>
      <c r="J21" s="222">
        <v>7.2</v>
      </c>
      <c r="K21" s="222">
        <v>6.38</v>
      </c>
      <c r="L21" s="222">
        <v>7.8792</v>
      </c>
      <c r="M21" s="222">
        <v>6.9177999999999997</v>
      </c>
      <c r="N21" s="222">
        <v>6.398081004482929</v>
      </c>
      <c r="O21" s="222">
        <v>5.9843999999999999</v>
      </c>
      <c r="P21" s="225">
        <v>5.4907768889493704</v>
      </c>
      <c r="Q21" s="225">
        <v>5.5560999999999998</v>
      </c>
      <c r="R21" s="225">
        <v>5.0278559571835277</v>
      </c>
      <c r="S21" s="225">
        <v>4.5890858254925275</v>
      </c>
      <c r="T21" s="225">
        <v>2.3689708398169729</v>
      </c>
      <c r="U21" s="225">
        <v>9.252739286145756</v>
      </c>
      <c r="V21" s="225">
        <v>8.61</v>
      </c>
      <c r="W21" s="225">
        <v>8.6199999999999992</v>
      </c>
      <c r="X21" s="225">
        <v>8.6199999999999992</v>
      </c>
      <c r="Y21" s="239">
        <v>8.4499999999999993</v>
      </c>
      <c r="Z21" s="239">
        <v>9.44</v>
      </c>
      <c r="AA21" s="239">
        <v>9.27</v>
      </c>
      <c r="AB21" s="239">
        <v>9.0500000000000007</v>
      </c>
      <c r="AC21" s="239">
        <v>8.9700000000000006</v>
      </c>
      <c r="AD21" s="239">
        <v>8.89</v>
      </c>
      <c r="AE21" s="239">
        <v>8.8000000000000007</v>
      </c>
      <c r="AF21" s="239">
        <v>8.77</v>
      </c>
      <c r="AG21" s="239">
        <v>8.69</v>
      </c>
      <c r="AH21" s="239">
        <v>8.6</v>
      </c>
      <c r="AI21" s="222">
        <v>8.52</v>
      </c>
      <c r="AJ21" s="222">
        <v>8.44</v>
      </c>
      <c r="AK21" s="230">
        <v>8.35</v>
      </c>
      <c r="AL21" s="230">
        <v>9.64</v>
      </c>
      <c r="AM21" s="230">
        <v>9.5500000000000007</v>
      </c>
      <c r="AN21" s="230">
        <v>9.4700000000000006</v>
      </c>
      <c r="AO21" s="230">
        <v>9.39</v>
      </c>
      <c r="AP21" s="230">
        <v>9.3000000000000007</v>
      </c>
      <c r="AQ21" s="230">
        <v>9.31</v>
      </c>
      <c r="AR21" s="230">
        <v>9.2200000000000006</v>
      </c>
      <c r="AS21" s="230">
        <v>9.14</v>
      </c>
      <c r="AT21" s="230">
        <v>9.06</v>
      </c>
      <c r="AU21" s="230">
        <v>8.9700000000000006</v>
      </c>
      <c r="AV21" s="230">
        <v>8.89</v>
      </c>
      <c r="AW21" s="230">
        <v>8.89</v>
      </c>
      <c r="AX21" s="230">
        <v>10.8</v>
      </c>
      <c r="AY21" s="230">
        <v>10.72</v>
      </c>
      <c r="AZ21" s="230">
        <v>16.010000000000002</v>
      </c>
      <c r="BA21" s="230">
        <v>15.93</v>
      </c>
      <c r="BB21" s="230">
        <v>15.85</v>
      </c>
      <c r="BC21" s="230">
        <v>15.81</v>
      </c>
      <c r="BD21" s="230">
        <v>15.72</v>
      </c>
      <c r="BE21" s="230">
        <v>15.64</v>
      </c>
      <c r="BF21" s="230">
        <v>15.58</v>
      </c>
      <c r="BG21" s="230">
        <v>15.5</v>
      </c>
      <c r="BH21" s="230">
        <v>15.42</v>
      </c>
      <c r="BI21" s="230">
        <v>15.38</v>
      </c>
      <c r="BJ21" s="230">
        <v>15.3</v>
      </c>
      <c r="BK21" s="240">
        <v>15.21</v>
      </c>
      <c r="BL21" s="240">
        <v>15.16</v>
      </c>
      <c r="BM21" s="230">
        <v>15.08</v>
      </c>
      <c r="BN21" s="230">
        <v>14.98</v>
      </c>
      <c r="BO21" s="230">
        <v>14.97</v>
      </c>
      <c r="BP21" s="230">
        <v>14.87</v>
      </c>
      <c r="BQ21" s="230">
        <v>14.79</v>
      </c>
      <c r="BR21" s="230">
        <v>14.74</v>
      </c>
      <c r="BS21" s="230">
        <v>14.66</v>
      </c>
      <c r="BT21" s="230">
        <v>14.57</v>
      </c>
      <c r="BU21" s="230">
        <v>12.495220175855104</v>
      </c>
      <c r="BV21" s="230">
        <v>12.41</v>
      </c>
      <c r="BW21" s="230">
        <v>12.33</v>
      </c>
      <c r="BX21" s="230">
        <v>12.22</v>
      </c>
      <c r="BY21" s="230">
        <v>12.13</v>
      </c>
      <c r="BZ21" s="230">
        <v>11.98</v>
      </c>
      <c r="CA21" s="230">
        <v>14.34</v>
      </c>
      <c r="CB21" s="230">
        <v>14.06</v>
      </c>
      <c r="CC21" s="230">
        <v>13.97</v>
      </c>
      <c r="CD21" s="230">
        <v>13.89</v>
      </c>
    </row>
    <row r="22" spans="1:84" x14ac:dyDescent="0.3">
      <c r="A22" s="194"/>
      <c r="B22" s="194"/>
      <c r="C22" s="194"/>
      <c r="D22" s="194"/>
      <c r="E22" s="194"/>
      <c r="F22" s="194"/>
      <c r="G22" s="194"/>
      <c r="H22" s="194"/>
      <c r="I22" s="195"/>
      <c r="J22" s="194"/>
      <c r="K22" s="194"/>
      <c r="L22" s="194"/>
      <c r="M22" s="194"/>
      <c r="N22" s="194"/>
      <c r="O22" s="194"/>
      <c r="P22" s="241"/>
      <c r="Q22" s="241"/>
      <c r="R22" s="241"/>
      <c r="S22" s="241"/>
      <c r="T22" s="241"/>
      <c r="U22" s="241"/>
      <c r="V22" s="241"/>
      <c r="W22" s="241"/>
      <c r="X22" s="241"/>
      <c r="Y22" s="241"/>
      <c r="Z22" s="241"/>
      <c r="AA22" s="241"/>
      <c r="AB22" s="241"/>
      <c r="AC22" s="241"/>
      <c r="AD22" s="241"/>
      <c r="AE22" s="241"/>
      <c r="AF22" s="241"/>
      <c r="AG22" s="186"/>
      <c r="AH22" s="186"/>
      <c r="AI22" s="241"/>
      <c r="AJ22" s="187"/>
      <c r="AK22" s="187"/>
      <c r="AL22" s="187"/>
      <c r="AM22" s="187"/>
      <c r="AN22" s="187"/>
      <c r="AO22" s="187"/>
      <c r="AP22" s="187"/>
      <c r="CC22" s="180">
        <f t="array" ref="CC22">INDEX($B$6:$CB$6,1,ROW()-6)</f>
        <v>2018</v>
      </c>
      <c r="CD22" s="180">
        <f t="array" ref="CD22">INDEX($B$8:$CB$8,1,ROW()-6)</f>
        <v>6.3372629440337507</v>
      </c>
    </row>
    <row r="23" spans="1:84" x14ac:dyDescent="0.3">
      <c r="A23" s="194" t="s">
        <v>4768</v>
      </c>
      <c r="B23" s="194"/>
      <c r="C23" s="194"/>
      <c r="D23" s="194"/>
      <c r="E23" s="194"/>
      <c r="F23" s="194"/>
      <c r="G23" s="194"/>
      <c r="H23" s="194"/>
      <c r="I23" s="195"/>
      <c r="J23" s="194"/>
      <c r="K23" s="194"/>
      <c r="L23" s="194"/>
      <c r="M23" s="194"/>
      <c r="N23" s="194"/>
      <c r="O23" s="194"/>
      <c r="P23" s="185"/>
      <c r="Q23" s="185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5"/>
      <c r="AC23" s="185"/>
      <c r="AD23" s="185"/>
      <c r="AE23" s="185"/>
      <c r="AF23" s="185"/>
      <c r="AG23" s="185"/>
      <c r="AH23" s="186"/>
      <c r="AI23" s="187"/>
      <c r="AJ23" s="187"/>
      <c r="AK23" s="187"/>
      <c r="AL23" s="187"/>
      <c r="AM23" s="187"/>
      <c r="AN23" s="187"/>
      <c r="AO23" s="187"/>
      <c r="AP23" s="187"/>
      <c r="CC23" s="180">
        <f t="array" ref="CC23">INDEX($B$6:$CB$6,1,ROW()-6)</f>
        <v>43617</v>
      </c>
      <c r="CD23" s="180">
        <f t="array" ref="CD23">INDEX($B$8:$CB$8,1,ROW()-6)</f>
        <v>6.2460770119747036</v>
      </c>
      <c r="CE23" s="180">
        <f t="array" ref="CE23">INDEX($B$10:$CB$10,1,ROW()-6)</f>
        <v>6.5088134933837134</v>
      </c>
    </row>
    <row r="24" spans="1:84" x14ac:dyDescent="0.3">
      <c r="A24" s="194" t="s">
        <v>4769</v>
      </c>
      <c r="B24" s="194"/>
      <c r="C24" s="194"/>
      <c r="D24" s="194"/>
      <c r="E24" s="194"/>
      <c r="F24" s="194"/>
      <c r="G24" s="194"/>
      <c r="H24" s="194"/>
      <c r="I24" s="195"/>
      <c r="J24" s="194"/>
      <c r="K24" s="194"/>
      <c r="L24" s="194"/>
      <c r="M24" s="194"/>
      <c r="N24" s="194"/>
      <c r="O24" s="194"/>
      <c r="P24" s="185"/>
      <c r="Q24" s="185"/>
      <c r="R24" s="185"/>
      <c r="S24" s="185"/>
      <c r="T24" s="185"/>
      <c r="U24" s="185"/>
      <c r="V24" s="185"/>
      <c r="W24" s="185"/>
      <c r="X24" s="185"/>
      <c r="Y24" s="185"/>
      <c r="Z24" s="185"/>
      <c r="AA24" s="185"/>
      <c r="AB24" s="185"/>
      <c r="AC24" s="185"/>
      <c r="AD24" s="185"/>
      <c r="AE24" s="185"/>
      <c r="AF24" s="185"/>
      <c r="AG24" s="185"/>
      <c r="AH24" s="186"/>
      <c r="AI24" s="187"/>
      <c r="AJ24" s="187"/>
      <c r="AK24" s="187"/>
      <c r="AL24" s="187"/>
      <c r="AM24" s="187"/>
      <c r="AN24" s="187"/>
      <c r="AO24" s="187"/>
      <c r="AP24" s="187"/>
      <c r="CC24" s="180">
        <f t="array" ref="CC24">INDEX($B$6:$CB$6,1,ROW()-6)</f>
        <v>2019</v>
      </c>
      <c r="CD24" s="180">
        <f t="array" ref="CD24">INDEX($B$8:$CB$8,1,ROW()-6)</f>
        <v>5.9877263494280033</v>
      </c>
      <c r="CE24" s="180">
        <f t="array" ref="CE24">INDEX($B$10:$CB$10,1,ROW()-6)</f>
        <v>6.2011235992062153</v>
      </c>
      <c r="CF24" s="180">
        <f t="array" ref="CF24">INDEX($B$18:$CB$18,1,ROW()-6)</f>
        <v>5.3680982406484343</v>
      </c>
    </row>
    <row r="25" spans="1:84" x14ac:dyDescent="0.3">
      <c r="A25" s="194" t="s">
        <v>4770</v>
      </c>
      <c r="B25" s="242"/>
      <c r="C25" s="242"/>
      <c r="D25" s="242"/>
      <c r="E25" s="242"/>
      <c r="F25" s="242"/>
      <c r="G25" s="242"/>
      <c r="H25" s="242"/>
      <c r="I25" s="243"/>
      <c r="J25" s="242"/>
      <c r="K25" s="242"/>
      <c r="L25" s="242"/>
      <c r="M25" s="242"/>
      <c r="N25" s="242"/>
      <c r="O25" s="242"/>
      <c r="P25" s="185"/>
      <c r="Q25" s="185"/>
      <c r="R25" s="185"/>
      <c r="S25" s="185"/>
      <c r="T25" s="185"/>
      <c r="U25" s="185"/>
      <c r="V25" s="185"/>
      <c r="W25" s="185"/>
      <c r="X25" s="185"/>
      <c r="Y25" s="185"/>
      <c r="Z25" s="185"/>
      <c r="AA25" s="185"/>
      <c r="AB25" s="185"/>
      <c r="AC25" s="185"/>
      <c r="AD25" s="185"/>
      <c r="AE25" s="185"/>
      <c r="AF25" s="185"/>
      <c r="AG25" s="185"/>
      <c r="AH25" s="186"/>
      <c r="AI25" s="187"/>
      <c r="AJ25" s="187"/>
      <c r="AK25" s="187"/>
      <c r="AL25" s="187"/>
      <c r="AM25" s="187"/>
      <c r="AN25" s="187"/>
      <c r="AO25" s="187"/>
      <c r="AP25" s="187"/>
      <c r="CC25" s="180">
        <f t="array" ref="CC25">INDEX($B$6:$CB$6,1,ROW()-6)</f>
        <v>43983</v>
      </c>
      <c r="CD25" s="180">
        <f t="array" ref="CD25">INDEX($B$8:$CB$8,1,ROW()-6)</f>
        <v>6.151745635265697</v>
      </c>
      <c r="CE25" s="180">
        <f t="array" ref="CE25">INDEX($B$10:$CB$10,1,ROW()-6)</f>
        <v>6.5814334351505446</v>
      </c>
      <c r="CF25" s="180">
        <f t="array" ref="CF25">INDEX($B$18:$CB$18,1,ROW()-6)</f>
        <v>4.988885972959352</v>
      </c>
    </row>
    <row r="26" spans="1:84" x14ac:dyDescent="0.3">
      <c r="A26" s="194" t="s">
        <v>4771</v>
      </c>
      <c r="B26" s="185"/>
      <c r="C26" s="185"/>
      <c r="D26" s="185"/>
      <c r="E26" s="185"/>
      <c r="F26" s="185"/>
      <c r="G26" s="185"/>
      <c r="H26" s="185"/>
      <c r="I26" s="241"/>
      <c r="J26" s="185"/>
      <c r="K26" s="185"/>
      <c r="L26" s="185"/>
      <c r="M26" s="185"/>
      <c r="N26" s="185"/>
      <c r="O26" s="185"/>
      <c r="P26" s="185"/>
      <c r="Q26" s="185"/>
      <c r="R26" s="185"/>
      <c r="S26" s="185"/>
      <c r="T26" s="185"/>
      <c r="U26" s="185"/>
      <c r="V26" s="185"/>
      <c r="W26" s="185"/>
      <c r="X26" s="185"/>
      <c r="Y26" s="185"/>
      <c r="Z26" s="185"/>
      <c r="AA26" s="185"/>
      <c r="AB26" s="185"/>
      <c r="AC26" s="185"/>
      <c r="AD26" s="185"/>
      <c r="AE26" s="185"/>
      <c r="AF26" s="185"/>
      <c r="AG26" s="185"/>
      <c r="AH26" s="186"/>
      <c r="AI26" s="187"/>
      <c r="AJ26" s="187"/>
      <c r="AK26" s="187"/>
      <c r="AL26" s="187"/>
      <c r="AM26" s="187"/>
      <c r="AN26" s="187"/>
      <c r="AO26" s="187"/>
      <c r="AP26" s="187"/>
      <c r="CC26" s="180">
        <f t="array" ref="CC26">INDEX($B$6:$CB$6,1,ROW()-6)</f>
        <v>2020</v>
      </c>
      <c r="CD26" s="180">
        <f t="array" ref="CD26">INDEX($B$8:$CB$8,1,ROW()-6)</f>
        <v>10.956843358519007</v>
      </c>
      <c r="CE26" s="180">
        <f t="array" ref="CE26">INDEX($B$10:$CB$10,1,ROW()-6)</f>
        <v>12.886671805394473</v>
      </c>
      <c r="CF26" s="180">
        <f t="array" ref="CF26">INDEX($B$18:$CB$18,1,ROW()-6)</f>
        <v>5.5193642587683209</v>
      </c>
    </row>
    <row r="27" spans="1:84" x14ac:dyDescent="0.3">
      <c r="A27" s="185"/>
      <c r="B27" s="185"/>
      <c r="C27" s="185"/>
      <c r="D27" s="185"/>
      <c r="E27" s="185"/>
      <c r="F27" s="185"/>
      <c r="G27" s="185"/>
      <c r="H27" s="185"/>
      <c r="I27" s="241"/>
      <c r="J27" s="185"/>
      <c r="K27" s="185"/>
      <c r="L27" s="185"/>
      <c r="M27" s="185"/>
      <c r="N27" s="185"/>
      <c r="O27" s="185"/>
      <c r="P27" s="185"/>
      <c r="Q27" s="185"/>
      <c r="R27" s="185"/>
      <c r="S27" s="185"/>
      <c r="T27" s="185"/>
      <c r="U27" s="185"/>
      <c r="V27" s="185"/>
      <c r="W27" s="185"/>
      <c r="X27" s="185"/>
      <c r="Y27" s="185"/>
      <c r="Z27" s="185"/>
      <c r="AA27" s="185"/>
      <c r="AB27" s="185"/>
      <c r="AC27" s="185"/>
      <c r="AD27" s="185"/>
      <c r="AE27" s="185"/>
      <c r="AF27" s="185"/>
      <c r="AG27" s="185"/>
      <c r="AH27" s="186"/>
      <c r="AI27" s="187"/>
      <c r="AJ27" s="187"/>
      <c r="AK27" s="187"/>
      <c r="AL27" s="187"/>
      <c r="AM27" s="187"/>
      <c r="AN27" s="187"/>
      <c r="AO27" s="187"/>
      <c r="AP27" s="187"/>
      <c r="CC27" s="180" t="str">
        <f t="array" ref="CC27">INDEX($B$6:$CB$6,1,ROW()-6)</f>
        <v>2021 JULIO</v>
      </c>
      <c r="CD27" s="180">
        <f t="array" ref="CD27">INDEX($B$8:$CB$8,1,ROW()-6)</f>
        <v>10.48</v>
      </c>
      <c r="CE27" s="180">
        <f t="array" ref="CE27">INDEX($B$10:$CB$10,1,ROW()-6)</f>
        <v>12.64</v>
      </c>
      <c r="CF27" s="180">
        <f t="array" ref="CF27">INDEX($B$18:$CB$18,1,ROW()-6)</f>
        <v>4.7699999999999996</v>
      </c>
    </row>
    <row r="28" spans="1:84" x14ac:dyDescent="0.3">
      <c r="A28" s="185"/>
      <c r="B28" s="185"/>
      <c r="C28" s="185"/>
      <c r="D28" s="185"/>
      <c r="E28" s="185"/>
      <c r="F28" s="185"/>
      <c r="G28" s="185"/>
      <c r="H28" s="185"/>
      <c r="I28" s="241"/>
      <c r="J28" s="185"/>
      <c r="K28" s="185"/>
      <c r="L28" s="185"/>
      <c r="M28" s="185"/>
      <c r="N28" s="185"/>
      <c r="O28" s="185"/>
      <c r="P28" s="185"/>
      <c r="Q28" s="185"/>
      <c r="R28" s="185"/>
      <c r="S28" s="185"/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  <c r="AE28" s="185"/>
      <c r="AF28" s="185"/>
      <c r="AG28" s="185"/>
      <c r="AH28" s="186"/>
      <c r="AI28" s="187"/>
      <c r="AJ28" s="187"/>
      <c r="AK28" s="187"/>
      <c r="AL28" s="187"/>
      <c r="AM28" s="187"/>
      <c r="AN28" s="187"/>
      <c r="AO28" s="187"/>
      <c r="AP28" s="187"/>
      <c r="CC28" s="180" t="str">
        <f t="array" ref="CC28">INDEX($B$6:$CB$6,1,ROW()-6)</f>
        <v>2021 AGOSTO</v>
      </c>
      <c r="CD28" s="180">
        <f t="array" ref="CD28">INDEX($B$8:$CB$8,1,ROW()-6)</f>
        <v>12.519999997897266</v>
      </c>
      <c r="CE28" s="180">
        <f t="array" ref="CE28">INDEX($B$10:$CB$10,1,ROW()-6)</f>
        <v>12.52</v>
      </c>
      <c r="CF28" s="180">
        <f t="array" ref="CF28">INDEX($B$18:$CB$18,1,ROW()-6)</f>
        <v>4.6900000000000004</v>
      </c>
    </row>
    <row r="29" spans="1:84" x14ac:dyDescent="0.3">
      <c r="A29" s="185"/>
      <c r="B29" s="185"/>
      <c r="C29" s="185"/>
      <c r="D29" s="185"/>
      <c r="E29" s="185"/>
      <c r="F29" s="185"/>
      <c r="G29" s="185"/>
      <c r="H29" s="185"/>
      <c r="I29" s="241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6"/>
      <c r="AI29" s="187"/>
      <c r="AJ29" s="187"/>
      <c r="AK29" s="187"/>
      <c r="AL29" s="187"/>
      <c r="AM29" s="187"/>
      <c r="AN29" s="187"/>
      <c r="AO29" s="187"/>
      <c r="AP29" s="187"/>
      <c r="CC29" s="180" t="str">
        <f t="array" ref="CC29">INDEX($B$6:$CB$6,1,ROW()-6)</f>
        <v>2021 SEPTIEMBRE</v>
      </c>
      <c r="CD29" s="180">
        <f t="array" ref="CD29">INDEX($B$8:$CB$8,1,ROW()-6)</f>
        <v>10.49</v>
      </c>
      <c r="CE29" s="180">
        <f t="array" ref="CE29">INDEX($B$10:$CB$10,1,ROW()-6)</f>
        <v>12.48</v>
      </c>
      <c r="CF29" s="180">
        <f t="array" ref="CF29">INDEX($B$18:$CB$18,1,ROW()-6)</f>
        <v>4.71</v>
      </c>
    </row>
    <row r="30" spans="1:84" x14ac:dyDescent="0.3">
      <c r="A30" s="185"/>
      <c r="B30" s="185"/>
      <c r="C30" s="185"/>
      <c r="D30" s="185"/>
      <c r="E30" s="185"/>
      <c r="F30" s="185"/>
      <c r="G30" s="185"/>
      <c r="H30" s="185"/>
      <c r="I30" s="241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5"/>
      <c r="AC30" s="185"/>
      <c r="AD30" s="185"/>
      <c r="AE30" s="185"/>
      <c r="AF30" s="185"/>
      <c r="AG30" s="185"/>
      <c r="AH30" s="186"/>
      <c r="AI30" s="187"/>
      <c r="AJ30" s="187"/>
      <c r="AK30" s="187"/>
      <c r="AL30" s="187"/>
      <c r="AM30" s="187"/>
      <c r="AN30" s="187"/>
      <c r="AO30" s="187"/>
      <c r="AP30" s="187"/>
      <c r="CC30" s="180" t="str">
        <f t="array" ref="CC30">INDEX($B$6:$CB$6,1,ROW()-6)</f>
        <v>2021 OCTUBRE</v>
      </c>
      <c r="CD30" s="180">
        <f t="array" ref="CD30">INDEX($B$8:$CB$8,1,ROW()-6)</f>
        <v>10.42</v>
      </c>
      <c r="CE30" s="180">
        <f t="array" ref="CE30">INDEX($B$10:$CB$10,1,ROW()-6)</f>
        <v>12.39</v>
      </c>
      <c r="CF30" s="180">
        <f t="array" ref="CF30">INDEX($B$18:$CB$18,1,ROW()-6)</f>
        <v>4.67</v>
      </c>
    </row>
    <row r="31" spans="1:84" x14ac:dyDescent="0.3">
      <c r="A31" s="185"/>
      <c r="B31" s="185"/>
      <c r="C31" s="185"/>
      <c r="D31" s="185"/>
      <c r="E31" s="185"/>
      <c r="F31" s="185"/>
      <c r="G31" s="185"/>
      <c r="H31" s="185"/>
      <c r="I31" s="241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6"/>
      <c r="AI31" s="187"/>
      <c r="AJ31" s="187"/>
      <c r="AK31" s="187"/>
      <c r="AL31" s="187"/>
      <c r="AM31" s="187"/>
      <c r="AN31" s="187"/>
      <c r="AO31" s="187"/>
      <c r="AP31" s="187"/>
      <c r="CC31" s="180" t="str">
        <f t="array" ref="CC31">INDEX($B$6:$CB$6,1,ROW()-6)</f>
        <v>2021 NOVIEMBRE</v>
      </c>
      <c r="CD31" s="180">
        <f t="array" ref="CD31">INDEX($B$8:$CB$8,1,ROW()-6)</f>
        <v>10.49</v>
      </c>
      <c r="CE31" s="180">
        <f t="array" ref="CE31">INDEX($B$10:$CB$10,1,ROW()-6)</f>
        <v>12.33</v>
      </c>
      <c r="CF31" s="180">
        <f t="array" ref="CF31">INDEX($B$18:$CB$18,1,ROW()-6)</f>
        <v>5.0599999999999996</v>
      </c>
    </row>
    <row r="32" spans="1:84" x14ac:dyDescent="0.3">
      <c r="A32" s="185"/>
      <c r="B32" s="185"/>
      <c r="C32" s="185"/>
      <c r="D32" s="185"/>
      <c r="E32" s="185"/>
      <c r="F32" s="185"/>
      <c r="G32" s="185"/>
      <c r="H32" s="185"/>
      <c r="I32" s="241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6"/>
      <c r="AI32" s="187"/>
      <c r="AJ32" s="187"/>
      <c r="AK32" s="187"/>
      <c r="AL32" s="187"/>
      <c r="AM32" s="187"/>
      <c r="AN32" s="187"/>
      <c r="AO32" s="187"/>
      <c r="AP32" s="187"/>
      <c r="CC32" s="180" t="str">
        <f t="array" ref="CC32">INDEX($B$6:$CB$6,1,ROW()-6)</f>
        <v>2021 DICIEMBRE</v>
      </c>
      <c r="CD32" s="180">
        <f t="array" ref="CD32">INDEX($B$8:$CB$8,1,ROW()-6)</f>
        <v>10.45</v>
      </c>
      <c r="CE32" s="180">
        <f t="array" ref="CE32">INDEX($B$10:$CB$10,1,ROW()-6)</f>
        <v>12.32</v>
      </c>
      <c r="CF32" s="180">
        <f t="array" ref="CF32">INDEX($B$18:$CB$18,1,ROW()-6)</f>
        <v>5.0199999999999996</v>
      </c>
    </row>
    <row r="33" spans="1:84" x14ac:dyDescent="0.3">
      <c r="A33" s="185"/>
      <c r="B33" s="185"/>
      <c r="C33" s="185"/>
      <c r="D33" s="185"/>
      <c r="E33" s="185"/>
      <c r="F33" s="185"/>
      <c r="G33" s="185"/>
      <c r="H33" s="185"/>
      <c r="I33" s="241"/>
      <c r="J33" s="185"/>
      <c r="K33" s="185"/>
      <c r="L33" s="185"/>
      <c r="M33" s="185"/>
      <c r="N33" s="185"/>
      <c r="O33" s="185"/>
      <c r="P33" s="185"/>
      <c r="Q33" s="185"/>
      <c r="R33" s="185"/>
      <c r="S33" s="185"/>
      <c r="T33" s="185"/>
      <c r="U33" s="185"/>
      <c r="V33" s="185"/>
      <c r="W33" s="185"/>
      <c r="X33" s="185"/>
      <c r="Y33" s="185"/>
      <c r="Z33" s="185"/>
      <c r="AA33" s="185"/>
      <c r="AB33" s="185"/>
      <c r="AC33" s="185"/>
      <c r="AD33" s="185"/>
      <c r="AE33" s="185"/>
      <c r="AF33" s="185"/>
      <c r="AG33" s="185"/>
      <c r="AH33" s="186"/>
      <c r="AI33" s="187"/>
      <c r="AJ33" s="187"/>
      <c r="AK33" s="187"/>
      <c r="AL33" s="187"/>
      <c r="AM33" s="187"/>
      <c r="AN33" s="187"/>
      <c r="AO33" s="187"/>
      <c r="AP33" s="187"/>
      <c r="CC33" s="180" t="str">
        <f t="array" ref="CC33">INDEX($B$6:$CB$6,1,ROW()-6)</f>
        <v>2022 ENERO</v>
      </c>
      <c r="CD33" s="180">
        <f t="array" ref="CD33">INDEX($B$8:$CB$8,1,ROW()-6)</f>
        <v>10.35</v>
      </c>
      <c r="CE33" s="180">
        <f t="array" ref="CE33">INDEX($B$10:$CB$10,1,ROW()-6)</f>
        <v>12.21</v>
      </c>
      <c r="CF33" s="180">
        <f t="array" ref="CF33">INDEX($B$18:$CB$18,1,ROW()-6)</f>
        <v>4.92</v>
      </c>
    </row>
    <row r="34" spans="1:84" x14ac:dyDescent="0.3">
      <c r="A34" s="185"/>
      <c r="B34" s="185"/>
      <c r="C34" s="185"/>
      <c r="D34" s="185"/>
      <c r="E34" s="185"/>
      <c r="F34" s="185"/>
      <c r="G34" s="185"/>
      <c r="H34" s="185"/>
      <c r="I34" s="241"/>
      <c r="J34" s="185"/>
      <c r="K34" s="185"/>
      <c r="L34" s="185"/>
      <c r="M34" s="185"/>
      <c r="N34" s="185"/>
      <c r="O34" s="185"/>
      <c r="P34" s="185"/>
      <c r="Q34" s="185"/>
      <c r="R34" s="185"/>
      <c r="S34" s="185"/>
      <c r="T34" s="185"/>
      <c r="U34" s="185"/>
      <c r="V34" s="185"/>
      <c r="W34" s="185"/>
      <c r="X34" s="185"/>
      <c r="Y34" s="185"/>
      <c r="Z34" s="185"/>
      <c r="AA34" s="185"/>
      <c r="AB34" s="185"/>
      <c r="AC34" s="185"/>
      <c r="AD34" s="185"/>
      <c r="AE34" s="185"/>
      <c r="AF34" s="185"/>
      <c r="AG34" s="185"/>
      <c r="AH34" s="186"/>
      <c r="AI34" s="187"/>
      <c r="AJ34" s="187"/>
      <c r="AK34" s="187"/>
      <c r="AL34" s="187"/>
      <c r="AM34" s="187"/>
      <c r="AN34" s="187"/>
      <c r="AO34" s="187"/>
      <c r="AP34" s="187"/>
      <c r="CC34" s="180" t="str">
        <f t="array" ref="CC34">INDEX($B$6:$CB$6,1,ROW()-6)</f>
        <v>2022 FEBRERO</v>
      </c>
      <c r="CD34" s="180">
        <f t="array" ref="CD34">INDEX($B$8:$CB$8,1,ROW()-6)</f>
        <v>10.28</v>
      </c>
      <c r="CE34" s="180">
        <f t="array" ref="CE34">INDEX($B$10:$CB$10,1,ROW()-6)</f>
        <v>12.14</v>
      </c>
      <c r="CF34" s="180">
        <f t="array" ref="CF34">INDEX($B$18:$CB$18,1,ROW()-6)</f>
        <v>4.84</v>
      </c>
    </row>
    <row r="35" spans="1:84" x14ac:dyDescent="0.3">
      <c r="A35" s="185"/>
      <c r="B35" s="185"/>
      <c r="C35" s="185"/>
      <c r="D35" s="185"/>
      <c r="E35" s="185"/>
      <c r="F35" s="185"/>
      <c r="G35" s="185"/>
      <c r="H35" s="185"/>
      <c r="I35" s="241"/>
      <c r="J35" s="185"/>
      <c r="K35" s="185"/>
      <c r="L35" s="185"/>
      <c r="M35" s="185"/>
      <c r="N35" s="185"/>
      <c r="O35" s="185"/>
      <c r="P35" s="185"/>
      <c r="Q35" s="185"/>
      <c r="R35" s="185"/>
      <c r="S35" s="185"/>
      <c r="T35" s="185"/>
      <c r="U35" s="185"/>
      <c r="V35" s="185"/>
      <c r="W35" s="185"/>
      <c r="X35" s="185"/>
      <c r="Y35" s="185"/>
      <c r="Z35" s="185"/>
      <c r="AA35" s="185"/>
      <c r="AB35" s="185"/>
      <c r="AC35" s="185"/>
      <c r="AD35" s="185"/>
      <c r="AE35" s="185"/>
      <c r="AF35" s="185"/>
      <c r="AG35" s="185"/>
      <c r="AH35" s="186"/>
      <c r="AI35" s="187"/>
      <c r="AJ35" s="187"/>
      <c r="AK35" s="187"/>
      <c r="AL35" s="187"/>
      <c r="AM35" s="187"/>
      <c r="AN35" s="187"/>
      <c r="AO35" s="187"/>
      <c r="AP35" s="187"/>
      <c r="CC35" s="180" t="str">
        <f t="array" ref="CC35">INDEX($B$6:$CB$6,1,ROW()-6)</f>
        <v>2022 MARZO</v>
      </c>
      <c r="CD35" s="180">
        <f t="array" ref="CD35">INDEX($B$8:$CB$8,1,ROW()-6)</f>
        <v>10.32</v>
      </c>
      <c r="CE35" s="180">
        <f t="array" ref="CE35">INDEX($B$10:$CB$10,1,ROW()-6)</f>
        <v>12.19</v>
      </c>
      <c r="CF35" s="180">
        <f t="array" ref="CF35">INDEX($B$18:$CB$18,1,ROW()-6)</f>
        <v>4.8</v>
      </c>
    </row>
    <row r="36" spans="1:84" x14ac:dyDescent="0.3">
      <c r="A36" s="185"/>
      <c r="B36" s="185"/>
      <c r="C36" s="185"/>
      <c r="D36" s="185"/>
      <c r="E36" s="185"/>
      <c r="F36" s="185"/>
      <c r="G36" s="185"/>
      <c r="H36" s="185"/>
      <c r="I36" s="241"/>
      <c r="J36" s="185"/>
      <c r="K36" s="185"/>
      <c r="L36" s="185"/>
      <c r="M36" s="185"/>
      <c r="N36" s="185"/>
      <c r="O36" s="185"/>
      <c r="P36" s="185"/>
      <c r="Q36" s="185"/>
      <c r="R36" s="185"/>
      <c r="S36" s="185"/>
      <c r="T36" s="185"/>
      <c r="U36" s="185"/>
      <c r="V36" s="185"/>
      <c r="W36" s="185"/>
      <c r="X36" s="185"/>
      <c r="Y36" s="185"/>
      <c r="Z36" s="185"/>
      <c r="AA36" s="185"/>
      <c r="AB36" s="185"/>
      <c r="AC36" s="185"/>
      <c r="AD36" s="185"/>
      <c r="AE36" s="185"/>
      <c r="AF36" s="185"/>
      <c r="AG36" s="185"/>
      <c r="AH36" s="186"/>
      <c r="AI36" s="187"/>
      <c r="AJ36" s="187"/>
      <c r="AK36" s="187"/>
      <c r="AL36" s="187"/>
      <c r="AM36" s="187"/>
      <c r="AN36" s="187"/>
      <c r="AO36" s="187"/>
      <c r="AP36" s="187"/>
      <c r="CC36" s="180" t="str">
        <f t="array" ref="CC36">INDEX($B$6:$CB$6,1,ROW()-6)</f>
        <v>2022 ABRIL</v>
      </c>
      <c r="CD36" s="180">
        <f t="array" ref="CD36">INDEX($B$8:$CB$8,1,ROW()-6)</f>
        <v>10.34</v>
      </c>
      <c r="CE36" s="180">
        <f t="array" ref="CE36">INDEX($B$10:$CB$10,1,ROW()-6)</f>
        <v>12.17</v>
      </c>
      <c r="CF36" s="180">
        <f t="array" ref="CF36">INDEX($B$18:$CB$18,1,ROW()-6)</f>
        <v>4.8499999999999996</v>
      </c>
    </row>
    <row r="37" spans="1:84" x14ac:dyDescent="0.3">
      <c r="A37" s="185"/>
      <c r="B37" s="185"/>
      <c r="C37" s="185"/>
      <c r="D37" s="185"/>
      <c r="E37" s="185"/>
      <c r="F37" s="185"/>
      <c r="G37" s="185"/>
      <c r="H37" s="185"/>
      <c r="I37" s="241"/>
      <c r="J37" s="185"/>
      <c r="K37" s="185"/>
      <c r="L37" s="185"/>
      <c r="M37" s="185"/>
      <c r="N37" s="185"/>
      <c r="O37" s="185"/>
      <c r="P37" s="185"/>
      <c r="Q37" s="185"/>
      <c r="R37" s="185"/>
      <c r="S37" s="185"/>
      <c r="T37" s="185"/>
      <c r="U37" s="185"/>
      <c r="V37" s="185"/>
      <c r="W37" s="185"/>
      <c r="X37" s="185"/>
      <c r="Y37" s="185"/>
      <c r="Z37" s="185"/>
      <c r="AA37" s="185"/>
      <c r="AB37" s="185"/>
      <c r="AC37" s="185"/>
      <c r="AD37" s="185"/>
      <c r="AE37" s="185"/>
      <c r="AF37" s="185"/>
      <c r="AG37" s="185"/>
      <c r="AH37" s="186"/>
      <c r="AI37" s="187"/>
      <c r="AJ37" s="187"/>
      <c r="AK37" s="187"/>
      <c r="AL37" s="187"/>
      <c r="AM37" s="187"/>
      <c r="AN37" s="187"/>
      <c r="AO37" s="187"/>
      <c r="AP37" s="187"/>
      <c r="CC37" s="180" t="str">
        <f t="array" ref="CC37">INDEX($B$6:$CB$6,1,ROW()-6)</f>
        <v>2022 MAYO</v>
      </c>
      <c r="CD37" s="180">
        <f t="array" ref="CD37">INDEX($B$8:$CB$8,1,ROW()-6)</f>
        <v>10.28</v>
      </c>
      <c r="CE37" s="180">
        <f t="array" ref="CE37">INDEX($B$10:$CB$10,1,ROW()-6)</f>
        <v>12.11</v>
      </c>
      <c r="CF37" s="180">
        <f t="array" ref="CF37">INDEX($B$18:$CB$18,1,ROW()-6)</f>
        <v>4.91</v>
      </c>
    </row>
    <row r="38" spans="1:84" x14ac:dyDescent="0.3">
      <c r="A38" s="185"/>
      <c r="B38" s="185"/>
      <c r="C38" s="185"/>
      <c r="D38" s="185"/>
      <c r="E38" s="185"/>
      <c r="F38" s="185"/>
      <c r="G38" s="185"/>
      <c r="H38" s="185"/>
      <c r="I38" s="241"/>
      <c r="J38" s="185"/>
      <c r="K38" s="185"/>
      <c r="L38" s="185"/>
      <c r="M38" s="185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6"/>
      <c r="AI38" s="187"/>
      <c r="AJ38" s="187"/>
      <c r="AK38" s="187"/>
      <c r="AL38" s="187"/>
      <c r="AM38" s="187"/>
      <c r="AN38" s="187"/>
      <c r="AO38" s="187"/>
      <c r="AP38" s="187"/>
      <c r="CC38" s="180" t="str">
        <f t="array" ref="CC38">INDEX($B$6:$CB$6,1,ROW()-6)</f>
        <v>2022 JUNIO</v>
      </c>
      <c r="CD38" s="180">
        <f t="array" ref="CD38">INDEX($B$8:$CB$8,1,ROW()-6)</f>
        <v>10.23</v>
      </c>
      <c r="CE38" s="180">
        <f t="array" ref="CE38">INDEX($B$10:$CB$10,1,ROW()-6)</f>
        <v>12.04</v>
      </c>
      <c r="CF38" s="180">
        <f t="array" ref="CF38">INDEX($B$18:$CB$18,1,ROW()-6)</f>
        <v>4.84</v>
      </c>
    </row>
    <row r="39" spans="1:84" x14ac:dyDescent="0.3">
      <c r="A39" s="185"/>
      <c r="B39" s="185"/>
      <c r="C39" s="185"/>
      <c r="D39" s="185"/>
      <c r="E39" s="185"/>
      <c r="F39" s="185"/>
      <c r="G39" s="185"/>
      <c r="H39" s="185"/>
      <c r="I39" s="241"/>
      <c r="J39" s="185"/>
      <c r="K39" s="185"/>
      <c r="L39" s="185"/>
      <c r="M39" s="185"/>
      <c r="N39" s="185"/>
      <c r="O39" s="185"/>
      <c r="P39" s="185"/>
      <c r="Q39" s="185"/>
      <c r="R39" s="185"/>
      <c r="S39" s="185"/>
      <c r="T39" s="185"/>
      <c r="U39" s="185"/>
      <c r="V39" s="185"/>
      <c r="W39" s="185"/>
      <c r="X39" s="185"/>
      <c r="Y39" s="185"/>
      <c r="Z39" s="185"/>
      <c r="AA39" s="185"/>
      <c r="AB39" s="185"/>
      <c r="AC39" s="185"/>
      <c r="AD39" s="185"/>
      <c r="AE39" s="185"/>
      <c r="AF39" s="185"/>
      <c r="AG39" s="185"/>
      <c r="AH39" s="186"/>
      <c r="AI39" s="187"/>
      <c r="AJ39" s="187"/>
      <c r="AK39" s="187"/>
      <c r="AL39" s="187"/>
      <c r="AM39" s="187"/>
      <c r="AN39" s="187"/>
      <c r="AO39" s="187"/>
      <c r="AP39" s="187"/>
      <c r="CC39" s="180" t="str">
        <f t="array" ref="CC39">INDEX($B$6:$CB$6,1,ROW()-6)</f>
        <v>2022 JULIO</v>
      </c>
      <c r="CD39" s="180">
        <f t="array" ref="CD39">INDEX($B$8:$CB$8,1,ROW()-6)</f>
        <v>10.199999999999999</v>
      </c>
      <c r="CE39" s="180">
        <f t="array" ref="CE39">INDEX($B$10:$CB$10,1,ROW()-6)</f>
        <v>12.03</v>
      </c>
      <c r="CF39" s="180">
        <f t="array" ref="CF39">INDEX($B$18:$CB$18,1,ROW()-6)</f>
        <v>4.75</v>
      </c>
    </row>
    <row r="40" spans="1:84" x14ac:dyDescent="0.3">
      <c r="A40" s="185"/>
      <c r="B40" s="185"/>
      <c r="C40" s="185"/>
      <c r="D40" s="185"/>
      <c r="E40" s="185"/>
      <c r="F40" s="185"/>
      <c r="G40" s="185"/>
      <c r="H40" s="185"/>
      <c r="I40" s="241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6"/>
      <c r="AI40" s="187"/>
      <c r="AJ40" s="187"/>
      <c r="AK40" s="187"/>
      <c r="AL40" s="187"/>
      <c r="AM40" s="187"/>
      <c r="AN40" s="187"/>
      <c r="AO40" s="187"/>
      <c r="AP40" s="187"/>
      <c r="CC40" s="180" t="str">
        <f t="array" ref="CC40">INDEX($B$6:$CB$6,1,ROW()-6)</f>
        <v>2022 AGOSTO</v>
      </c>
      <c r="CD40" s="180">
        <f t="array" ref="CD40">INDEX($B$8:$CB$8,1,ROW()-6)</f>
        <v>10.130000000000001</v>
      </c>
      <c r="CE40" s="180">
        <f t="array" ref="CE40">INDEX($B$10:$CB$10,1,ROW()-6)</f>
        <v>11.97</v>
      </c>
      <c r="CF40" s="180">
        <f t="array" ref="CF40">INDEX($B$18:$CB$18,1,ROW()-6)</f>
        <v>4.6900000000000004</v>
      </c>
    </row>
    <row r="41" spans="1:84" x14ac:dyDescent="0.3">
      <c r="A41" s="185"/>
      <c r="B41" s="185"/>
      <c r="C41" s="185"/>
      <c r="D41" s="185"/>
      <c r="E41" s="185"/>
      <c r="F41" s="185"/>
      <c r="G41" s="185"/>
      <c r="H41" s="185"/>
      <c r="I41" s="241"/>
      <c r="J41" s="185"/>
      <c r="K41" s="185"/>
      <c r="L41" s="185"/>
      <c r="M41" s="185"/>
      <c r="N41" s="185"/>
      <c r="O41" s="185"/>
      <c r="P41" s="185"/>
      <c r="Q41" s="185"/>
      <c r="R41" s="185"/>
      <c r="S41" s="185"/>
      <c r="T41" s="185"/>
      <c r="U41" s="185"/>
      <c r="V41" s="185"/>
      <c r="W41" s="185"/>
      <c r="X41" s="185"/>
      <c r="Y41" s="185"/>
      <c r="Z41" s="185"/>
      <c r="AA41" s="185"/>
      <c r="AB41" s="185"/>
      <c r="AC41" s="185"/>
      <c r="AD41" s="185"/>
      <c r="AE41" s="185"/>
      <c r="AF41" s="185"/>
      <c r="AG41" s="185"/>
      <c r="AH41" s="186"/>
      <c r="AI41" s="187"/>
      <c r="AJ41" s="187"/>
      <c r="AK41" s="187"/>
      <c r="AL41" s="187"/>
      <c r="AM41" s="187"/>
      <c r="AN41" s="187"/>
      <c r="AO41" s="187"/>
      <c r="AP41" s="187"/>
      <c r="CC41" s="180" t="str">
        <f t="array" ref="CC41">INDEX($B$6:$CB$6,1,ROW()-6)</f>
        <v>2022 SEPTIEMBRE</v>
      </c>
      <c r="CD41" s="180">
        <f t="array" ref="CD41">INDEX($B$8:$CB$8,1,ROW()-6)</f>
        <v>10.07</v>
      </c>
      <c r="CE41" s="180">
        <f t="array" ref="CE41">INDEX($B$10:$CB$10,1,ROW()-6)</f>
        <v>11.92</v>
      </c>
      <c r="CF41" s="180">
        <f t="array" ref="CF41">INDEX($B$18:$CB$18,1,ROW()-6)</f>
        <v>4.8099999999999996</v>
      </c>
    </row>
    <row r="42" spans="1:84" x14ac:dyDescent="0.3">
      <c r="A42" s="185"/>
      <c r="B42" s="185"/>
      <c r="C42" s="185"/>
      <c r="D42" s="185"/>
      <c r="E42" s="185"/>
      <c r="F42" s="185"/>
      <c r="G42" s="185"/>
      <c r="H42" s="185"/>
      <c r="I42" s="241"/>
      <c r="J42" s="185"/>
      <c r="K42" s="185"/>
      <c r="L42" s="185"/>
      <c r="M42" s="185"/>
      <c r="N42" s="185"/>
      <c r="O42" s="185"/>
      <c r="P42" s="185"/>
      <c r="Q42" s="185"/>
      <c r="R42" s="185"/>
      <c r="S42" s="185"/>
      <c r="T42" s="185"/>
      <c r="U42" s="185"/>
      <c r="V42" s="185"/>
      <c r="W42" s="185"/>
      <c r="X42" s="185"/>
      <c r="Y42" s="185"/>
      <c r="Z42" s="185"/>
      <c r="AA42" s="185"/>
      <c r="AB42" s="185"/>
      <c r="AC42" s="185"/>
      <c r="AD42" s="185"/>
      <c r="AE42" s="185"/>
      <c r="AF42" s="185"/>
      <c r="AG42" s="185"/>
      <c r="AH42" s="186"/>
      <c r="AI42" s="187"/>
      <c r="AJ42" s="187"/>
      <c r="AK42" s="187"/>
      <c r="AL42" s="187"/>
      <c r="AM42" s="187"/>
      <c r="AN42" s="187"/>
      <c r="AO42" s="187"/>
      <c r="AP42" s="187"/>
      <c r="CC42" s="180" t="str">
        <f t="array" ref="CC42">INDEX($B$6:$CB$6,1,ROW()-6)</f>
        <v>2022 OCTUBRE</v>
      </c>
      <c r="CD42" s="180">
        <f t="array" ref="CD42">INDEX($B$8:$CB$8,1,ROW()-6)</f>
        <v>10.1</v>
      </c>
      <c r="CE42" s="180">
        <f t="array" ref="CE42">INDEX($B$10:$CB$10,1,ROW()-6)</f>
        <v>11.94</v>
      </c>
      <c r="CF42" s="180">
        <f t="array" ref="CF42">INDEX($B$18:$CB$18,1,ROW()-6)</f>
        <v>4.78</v>
      </c>
    </row>
    <row r="43" spans="1:84" x14ac:dyDescent="0.3">
      <c r="A43" s="185"/>
      <c r="B43" s="185"/>
      <c r="C43" s="185"/>
      <c r="D43" s="185"/>
      <c r="E43" s="185"/>
      <c r="F43" s="185"/>
      <c r="G43" s="185"/>
      <c r="H43" s="185"/>
      <c r="I43" s="241"/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  <c r="X43" s="185"/>
      <c r="Y43" s="185"/>
      <c r="Z43" s="185"/>
      <c r="AA43" s="185"/>
      <c r="AB43" s="185"/>
      <c r="AC43" s="185"/>
      <c r="AD43" s="185"/>
      <c r="AE43" s="185"/>
      <c r="AF43" s="185"/>
      <c r="AG43" s="185"/>
      <c r="AH43" s="186"/>
      <c r="AI43" s="187"/>
      <c r="AJ43" s="187"/>
      <c r="AK43" s="187"/>
      <c r="AL43" s="187"/>
      <c r="AM43" s="187"/>
      <c r="AN43" s="187"/>
      <c r="AO43" s="187"/>
      <c r="AP43" s="187"/>
      <c r="CC43" s="180" t="str">
        <f t="array" ref="CC43">INDEX($B$6:$CB$6,1,ROW()-6)</f>
        <v>2022 NOVIEMBRE (*)</v>
      </c>
      <c r="CD43" s="180">
        <f t="array" ref="CD43">INDEX($B$8:$CB$8,1,ROW()-6)</f>
        <v>10.199999999999999</v>
      </c>
      <c r="CE43" s="180">
        <f t="array" ref="CE43">INDEX($B$10:$CB$10,1,ROW()-6)</f>
        <v>12.07</v>
      </c>
      <c r="CF43" s="180">
        <f t="array" ref="CF43">INDEX($B$18:$CB$18,1,ROW()-6)</f>
        <v>4.9000000000000004</v>
      </c>
    </row>
    <row r="44" spans="1:84" x14ac:dyDescent="0.3">
      <c r="A44" s="185"/>
      <c r="B44" s="185"/>
      <c r="C44" s="185"/>
      <c r="D44" s="185"/>
      <c r="E44" s="185"/>
      <c r="F44" s="185"/>
      <c r="G44" s="185"/>
      <c r="H44" s="185"/>
      <c r="I44" s="241"/>
      <c r="J44" s="185"/>
      <c r="K44" s="185"/>
      <c r="L44" s="185"/>
      <c r="M44" s="185"/>
      <c r="N44" s="185"/>
      <c r="O44" s="185"/>
      <c r="P44" s="185"/>
      <c r="Q44" s="185"/>
      <c r="R44" s="185"/>
      <c r="S44" s="185"/>
      <c r="T44" s="185"/>
      <c r="U44" s="185"/>
      <c r="V44" s="185"/>
      <c r="W44" s="185"/>
      <c r="X44" s="185"/>
      <c r="Y44" s="185"/>
      <c r="Z44" s="185"/>
      <c r="AA44" s="185"/>
      <c r="AB44" s="185"/>
      <c r="AC44" s="185"/>
      <c r="AD44" s="185"/>
      <c r="AE44" s="185"/>
      <c r="AF44" s="185"/>
      <c r="AG44" s="185"/>
      <c r="AH44" s="186"/>
      <c r="AI44" s="187"/>
      <c r="AJ44" s="187"/>
      <c r="AK44" s="187"/>
      <c r="AL44" s="187"/>
      <c r="AM44" s="187"/>
      <c r="AN44" s="187"/>
      <c r="AO44" s="187"/>
      <c r="AP44" s="187"/>
      <c r="CC44" s="180" t="str">
        <f t="array" ref="CC44">INDEX($B$6:$CB$6,1,ROW()-6)</f>
        <v>2022 DICIEMBRE (*)</v>
      </c>
      <c r="CD44" s="180">
        <f t="array" ref="CD44">INDEX($B$8:$CB$8,1,ROW()-6)</f>
        <v>10.31</v>
      </c>
      <c r="CE44" s="180">
        <f t="array" ref="CE44">INDEX($B$10:$CB$10,1,ROW()-6)</f>
        <v>12.16</v>
      </c>
      <c r="CF44" s="180">
        <f t="array" ref="CF44">INDEX($B$18:$CB$18,1,ROW()-6)</f>
        <v>4.84</v>
      </c>
    </row>
    <row r="45" spans="1:84" x14ac:dyDescent="0.3">
      <c r="A45" s="185"/>
      <c r="B45" s="185"/>
      <c r="C45" s="185"/>
      <c r="D45" s="185"/>
      <c r="E45" s="185"/>
      <c r="F45" s="185"/>
      <c r="G45" s="185"/>
      <c r="H45" s="185"/>
      <c r="I45" s="241"/>
      <c r="J45" s="185"/>
      <c r="K45" s="185"/>
      <c r="L45" s="185"/>
      <c r="M45" s="185"/>
      <c r="N45" s="185"/>
      <c r="O45" s="185"/>
      <c r="P45" s="185"/>
      <c r="Q45" s="185"/>
      <c r="R45" s="185"/>
      <c r="S45" s="185"/>
      <c r="T45" s="185"/>
      <c r="U45" s="185"/>
      <c r="V45" s="185"/>
      <c r="W45" s="185"/>
      <c r="X45" s="185"/>
      <c r="Y45" s="185"/>
      <c r="Z45" s="185"/>
      <c r="AA45" s="185"/>
      <c r="AB45" s="185"/>
      <c r="AC45" s="185"/>
      <c r="AD45" s="185"/>
      <c r="AE45" s="185"/>
      <c r="AF45" s="185"/>
      <c r="AG45" s="185"/>
      <c r="AH45" s="186"/>
      <c r="AI45" s="187"/>
      <c r="AJ45" s="187"/>
      <c r="AK45" s="187"/>
      <c r="AL45" s="187"/>
      <c r="AM45" s="187"/>
      <c r="AN45" s="187"/>
      <c r="AO45" s="187"/>
      <c r="AP45" s="187"/>
      <c r="CC45" s="180" t="str">
        <f t="array" ref="CC45">INDEX($B$6:$CB$6,1,ROW()-6)</f>
        <v>2023 ENERO</v>
      </c>
      <c r="CD45" s="180">
        <f t="array" ref="CD45">INDEX($B$8:$CB$8,1,ROW()-6)</f>
        <v>10.28</v>
      </c>
      <c r="CE45" s="180">
        <f t="array" ref="CE45">INDEX($B$10:$CB$10,1,ROW()-6)</f>
        <v>12.09</v>
      </c>
      <c r="CF45" s="180">
        <f t="array" ref="CF45">INDEX($B$18:$CB$18,1,ROW()-6)</f>
        <v>4.9000000000000004</v>
      </c>
    </row>
    <row r="46" spans="1:84" x14ac:dyDescent="0.3">
      <c r="A46" s="185"/>
      <c r="B46" s="185"/>
      <c r="C46" s="185"/>
      <c r="D46" s="185"/>
      <c r="E46" s="185"/>
      <c r="F46" s="185"/>
      <c r="G46" s="185"/>
      <c r="H46" s="185"/>
      <c r="I46" s="241"/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5"/>
      <c r="X46" s="185"/>
      <c r="Y46" s="185"/>
      <c r="Z46" s="185"/>
      <c r="AA46" s="185"/>
      <c r="AB46" s="185"/>
      <c r="AC46" s="185"/>
      <c r="AD46" s="185"/>
      <c r="AE46" s="185"/>
      <c r="AF46" s="185"/>
      <c r="AG46" s="185"/>
      <c r="AH46" s="186"/>
      <c r="AI46" s="187"/>
      <c r="AJ46" s="187"/>
      <c r="AK46" s="187"/>
      <c r="AL46" s="187"/>
      <c r="AM46" s="187"/>
      <c r="AN46" s="187"/>
      <c r="AO46" s="187"/>
      <c r="AP46" s="187"/>
      <c r="CC46" s="180" t="str">
        <f t="array" ref="CC46">INDEX($B$6:$CB$6,1,ROW()-6)</f>
        <v>2023 FEBRERO</v>
      </c>
      <c r="CD46" s="180">
        <f t="array" ref="CD46">INDEX($B$8:$CB$8,1,ROW()-6)</f>
        <v>10.33</v>
      </c>
      <c r="CE46" s="180">
        <f t="array" ref="CE46">INDEX($B$10:$CB$10,1,ROW()-6)</f>
        <v>12.02</v>
      </c>
      <c r="CF46" s="180">
        <f t="array" ref="CF46">INDEX($B$18:$CB$18,1,ROW()-6)</f>
        <v>5.1100000000000003</v>
      </c>
    </row>
    <row r="47" spans="1:84" x14ac:dyDescent="0.3">
      <c r="A47" s="185"/>
      <c r="B47" s="185"/>
      <c r="C47" s="185"/>
      <c r="D47" s="185"/>
      <c r="E47" s="185"/>
      <c r="F47" s="185"/>
      <c r="G47" s="185"/>
      <c r="H47" s="185"/>
      <c r="I47" s="241"/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185"/>
      <c r="X47" s="185"/>
      <c r="Y47" s="185"/>
      <c r="Z47" s="185"/>
      <c r="AA47" s="185"/>
      <c r="AB47" s="185"/>
      <c r="AC47" s="185"/>
      <c r="AD47" s="185"/>
      <c r="AE47" s="185"/>
      <c r="AF47" s="185"/>
      <c r="AG47" s="185"/>
      <c r="AH47" s="186"/>
      <c r="AI47" s="187"/>
      <c r="AJ47" s="187"/>
      <c r="AK47" s="187"/>
      <c r="AL47" s="187"/>
      <c r="AM47" s="187"/>
      <c r="AN47" s="187"/>
      <c r="AO47" s="187"/>
      <c r="AP47" s="187"/>
      <c r="CC47" s="180" t="str">
        <f t="array" ref="CC47">INDEX($B$6:$CB$6,1,ROW()-6)</f>
        <v>2023 MARZO</v>
      </c>
      <c r="CD47" s="180">
        <f t="array" ref="CD47">INDEX($B$8:$CB$8,1,ROW()-6)</f>
        <v>10.23</v>
      </c>
      <c r="CE47" s="180">
        <f t="array" ref="CE47">INDEX($B$10:$CB$10,1,ROW()-6)</f>
        <v>11.97</v>
      </c>
      <c r="CF47" s="180">
        <f t="array" ref="CF47">INDEX($B$18:$CB$18,1,ROW()-6)</f>
        <v>5.04</v>
      </c>
    </row>
    <row r="48" spans="1:84" x14ac:dyDescent="0.3">
      <c r="A48" s="185"/>
      <c r="B48" s="185"/>
      <c r="C48" s="185"/>
      <c r="D48" s="185"/>
      <c r="E48" s="185"/>
      <c r="F48" s="185"/>
      <c r="G48" s="185"/>
      <c r="H48" s="185"/>
      <c r="I48" s="241"/>
      <c r="J48" s="185"/>
      <c r="K48" s="185"/>
      <c r="L48" s="185"/>
      <c r="M48" s="185"/>
      <c r="N48" s="185"/>
      <c r="O48" s="185"/>
      <c r="P48" s="185"/>
      <c r="Q48" s="185"/>
      <c r="R48" s="185"/>
      <c r="S48" s="185"/>
      <c r="T48" s="185"/>
      <c r="U48" s="185"/>
      <c r="V48" s="185"/>
      <c r="W48" s="185"/>
      <c r="X48" s="185"/>
      <c r="Y48" s="185"/>
      <c r="Z48" s="185"/>
      <c r="AA48" s="185"/>
      <c r="AB48" s="185"/>
      <c r="AC48" s="185"/>
      <c r="AD48" s="185"/>
      <c r="AE48" s="185"/>
      <c r="AF48" s="185"/>
      <c r="AG48" s="185"/>
      <c r="AH48" s="186"/>
      <c r="AI48" s="187"/>
      <c r="AJ48" s="187"/>
      <c r="AK48" s="187"/>
      <c r="AL48" s="187"/>
      <c r="AM48" s="187"/>
      <c r="AN48" s="187"/>
      <c r="AO48" s="187"/>
      <c r="AP48" s="187"/>
      <c r="CC48" s="180" t="str">
        <f t="array" ref="CC48">INDEX($B$6:$CB$6,1,ROW()-6)</f>
        <v>2023 ABRIL</v>
      </c>
      <c r="CD48" s="180">
        <f t="array" ref="CD48">INDEX($B$8:$CB$8,1,ROW()-6)</f>
        <v>10.17</v>
      </c>
      <c r="CE48" s="180">
        <f t="array" ref="CE48">INDEX($B$10:$CB$10,1,ROW()-6)</f>
        <v>11.92</v>
      </c>
      <c r="CF48" s="180">
        <f t="array" ref="CF48">INDEX($B$18:$CB$18,1,ROW()-6)</f>
        <v>5.0199999999999996</v>
      </c>
    </row>
    <row r="49" spans="1:84" x14ac:dyDescent="0.3">
      <c r="CC49" s="180" t="str">
        <f t="array" ref="CC49">INDEX($B$6:$CB$6,1,ROW()-6)</f>
        <v>2023 MAYO</v>
      </c>
      <c r="CD49" s="180">
        <f t="array" ref="CD49">INDEX($B$8:$CB$8,1,ROW()-6)</f>
        <v>10.11</v>
      </c>
      <c r="CE49" s="180">
        <f t="array" ref="CE49">INDEX($B$10:$CB$10,1,ROW()-6)</f>
        <v>11.91</v>
      </c>
      <c r="CF49" s="180">
        <f t="array" ref="CF49">INDEX($B$18:$CB$18,1,ROW()-6)</f>
        <v>5.01</v>
      </c>
    </row>
    <row r="50" spans="1:84" x14ac:dyDescent="0.3">
      <c r="CC50" s="180" t="str">
        <f t="array" ref="CC50">INDEX($B$6:$CB$6,1,ROW()-6)</f>
        <v>2023 JUNIO</v>
      </c>
      <c r="CD50" s="180">
        <f t="array" ref="CD50">INDEX($B$8:$CB$8,1,ROW()-6)</f>
        <v>10.050000000000001</v>
      </c>
      <c r="CE50" s="180">
        <f t="array" ref="CE50">INDEX($B$10:$CB$10,1,ROW()-6)</f>
        <v>11.84</v>
      </c>
      <c r="CF50" s="180">
        <f t="array" ref="CF50">INDEX($B$18:$CB$18,1,ROW()-6)</f>
        <v>5</v>
      </c>
    </row>
    <row r="51" spans="1:84" x14ac:dyDescent="0.3">
      <c r="A51" s="185"/>
      <c r="CC51" s="180" t="str">
        <f t="array" ref="CC51">INDEX($B$6:$CB$6,1,ROW()-6)</f>
        <v>2023 JULIO</v>
      </c>
      <c r="CD51" s="180">
        <f t="array" ref="CD51">INDEX($B$8:$CB$8,1,ROW()-6)</f>
        <v>10.02</v>
      </c>
      <c r="CE51" s="180">
        <f t="array" ref="CE51">INDEX($B$10:$CB$10,1,ROW()-6)</f>
        <v>11.82</v>
      </c>
      <c r="CF51" s="180">
        <f t="array" ref="CF51">INDEX($B$18:$CB$18,1,ROW()-6)</f>
        <v>4.9800000000000004</v>
      </c>
    </row>
    <row r="52" spans="1:84" x14ac:dyDescent="0.3">
      <c r="CC52" s="180" t="str">
        <f t="array" ref="CC52">INDEX($B$6:$CB$6,1,ROW()-6)</f>
        <v>2023 AGOSTO</v>
      </c>
      <c r="CD52" s="180">
        <f t="array" ref="CD52">INDEX($B$8:$CB$8,1,ROW()-6)</f>
        <v>10.039999999999999</v>
      </c>
      <c r="CE52" s="180">
        <f t="array" ref="CE52">INDEX($B$10:$CB$10,1,ROW()-6)</f>
        <v>11.83</v>
      </c>
      <c r="CF52" s="180">
        <f t="array" ref="CF52">INDEX($B$18:$CB$18,1,ROW()-6)</f>
        <v>4.95</v>
      </c>
    </row>
    <row r="53" spans="1:84" x14ac:dyDescent="0.3">
      <c r="CC53" s="180" t="str">
        <f t="array" ref="CC53">INDEX($B$6:$CB$6,1,ROW()-6)</f>
        <v>2023 SEPTIEMBRE</v>
      </c>
      <c r="CD53" s="180">
        <f t="array" ref="CD53">INDEX($B$8:$CB$8,1,ROW()-6)</f>
        <v>10.050000000000001</v>
      </c>
      <c r="CE53" s="180">
        <f t="array" ref="CE53">INDEX($B$10:$CB$10,1,ROW()-6)</f>
        <v>11.85</v>
      </c>
      <c r="CF53" s="180">
        <f t="array" ref="CF53">INDEX($B$18:$CB$18,1,ROW()-6)</f>
        <v>4.8899999999999997</v>
      </c>
    </row>
    <row r="54" spans="1:84" x14ac:dyDescent="0.3">
      <c r="CC54" s="180" t="str">
        <f t="array" ref="CC54">INDEX($B$6:$CB$6,1,ROW()-6)</f>
        <v>2023 OCTUBRE</v>
      </c>
      <c r="CD54" s="180">
        <f t="array" ref="CD54">INDEX($B$8:$CB$8,1,ROW()-6)</f>
        <v>9.98</v>
      </c>
      <c r="CE54" s="180">
        <f t="array" ref="CE54">INDEX($B$10:$CB$10,1,ROW()-6)</f>
        <v>11.8</v>
      </c>
      <c r="CF54" s="180">
        <f t="array" ref="CF54">INDEX($B$18:$CB$18,1,ROW()-6)</f>
        <v>4.8600000000000003</v>
      </c>
    </row>
    <row r="55" spans="1:84" x14ac:dyDescent="0.3">
      <c r="CC55" s="180" t="str">
        <f t="array" ref="CC55">INDEX($B$6:$CB$6,1,ROW()-6)</f>
        <v>2023 NOVIEMBRE</v>
      </c>
      <c r="CD55" s="180">
        <f t="array" ref="CD55">INDEX($B$8:$CB$8,1,ROW()-6)</f>
        <v>9.94</v>
      </c>
      <c r="CE55" s="180">
        <f t="array" ref="CE55">INDEX($B$10:$CB$10,1,ROW()-6)</f>
        <v>11.72</v>
      </c>
      <c r="CF55" s="180">
        <f t="array" ref="CF55">INDEX($B$18:$CB$18,1,ROW()-6)</f>
        <v>4.8499999999999996</v>
      </c>
    </row>
    <row r="56" spans="1:84" x14ac:dyDescent="0.3">
      <c r="CC56" s="180" t="str">
        <f t="array" ref="CC56">INDEX($B$6:$CB$6,1,ROW()-6)</f>
        <v>2023 DICIEMBRE</v>
      </c>
      <c r="CD56" s="180">
        <f t="array" ref="CD56">INDEX($B$8:$CB$8,1,ROW()-6)</f>
        <v>9.89</v>
      </c>
      <c r="CE56" s="180">
        <f t="array" ref="CE56">INDEX($B$10:$CB$10,1,ROW()-6)</f>
        <v>11.68</v>
      </c>
      <c r="CF56" s="180">
        <f t="array" ref="CF56">INDEX($B$18:$CB$18,1,ROW()-6)</f>
        <v>4.76</v>
      </c>
    </row>
    <row r="57" spans="1:84" x14ac:dyDescent="0.3">
      <c r="CC57" s="180" t="str">
        <f t="array" ref="CC57">INDEX($B$6:$CB$6,1,ROW()-6)</f>
        <v>2024 ENERO</v>
      </c>
      <c r="CD57" s="180">
        <f t="array" ref="CD57">INDEX($B$8:$CB$8,1,ROW()-6)</f>
        <v>10.34</v>
      </c>
      <c r="CE57" s="180">
        <f t="array" ref="CE57">INDEX($B$10:$CB$10,1,ROW()-6)</f>
        <v>11.61</v>
      </c>
      <c r="CF57" s="180">
        <f t="array" ref="CF57">INDEX($B$18:$CB$18,1,ROW()-6)</f>
        <v>6.8</v>
      </c>
    </row>
    <row r="58" spans="1:84" x14ac:dyDescent="0.3">
      <c r="CC58" s="180" t="str">
        <f t="array" ref="CC58">INDEX($B$6:$CB$6,1,ROW()-6)</f>
        <v>2024 FEBRERO</v>
      </c>
      <c r="CD58" s="180">
        <f t="array" ref="CD58">INDEX($B$8:$CB$8,1,ROW()-6)</f>
        <v>10.28</v>
      </c>
      <c r="CE58" s="180">
        <f t="array" ref="CE58">INDEX($B$10:$CB$10,1,ROW()-6)</f>
        <v>11.56</v>
      </c>
      <c r="CF58" s="180">
        <f t="array" ref="CF58">INDEX($B$18:$CB$18,1,ROW()-6)</f>
        <v>6.75</v>
      </c>
    </row>
    <row r="59" spans="1:84" x14ac:dyDescent="0.3">
      <c r="CC59" s="180" t="str">
        <f t="array" ref="CC59">INDEX($B$6:$CB$6,1,ROW()-6)</f>
        <v>2024 MARZO</v>
      </c>
      <c r="CD59" s="180">
        <f t="array" ref="CD59">INDEX($B$8:$CB$8,1,ROW()-6)</f>
        <v>10.23</v>
      </c>
      <c r="CE59" s="180">
        <f t="array" ref="CE59">INDEX($B$10:$CB$10,1,ROW()-6)</f>
        <v>11.53</v>
      </c>
      <c r="CF59" s="180">
        <f t="array" ref="CF59">INDEX($B$18:$CB$18,1,ROW()-6)</f>
        <v>6.69</v>
      </c>
    </row>
    <row r="60" spans="1:84" x14ac:dyDescent="0.3">
      <c r="CC60" s="180" t="str">
        <f t="array" ref="CC60">INDEX($B$6:$CB$6,1,ROW()-6)</f>
        <v>2024 ABRIL</v>
      </c>
      <c r="CD60" s="180">
        <f t="array" ref="CD60">INDEX($B$8:$CB$8,1,ROW()-6)</f>
        <v>10.25</v>
      </c>
      <c r="CE60" s="180">
        <f t="array" ref="CE60">INDEX($B$10:$CB$10,1,ROW()-6)</f>
        <v>11.49</v>
      </c>
      <c r="CF60" s="180">
        <f t="array" ref="CF60">INDEX($B$18:$CB$18,1,ROW()-6)</f>
        <v>6.86</v>
      </c>
    </row>
    <row r="61" spans="1:84" x14ac:dyDescent="0.3">
      <c r="CC61" s="180" t="str">
        <f t="array" ref="CC61">INDEX($B$6:$CB$6,1,ROW()-6)</f>
        <v>2024 MAYO</v>
      </c>
      <c r="CD61" s="180">
        <f t="array" ref="CD61">INDEX($B$8:$CB$8,1,ROW()-6)</f>
        <v>10.06</v>
      </c>
      <c r="CE61" s="180">
        <f t="array" ref="CE61">INDEX($B$10:$CB$10,1,ROW()-6)</f>
        <v>11.26</v>
      </c>
      <c r="CF61" s="180">
        <f t="array" ref="CF61">INDEX($B$18:$CB$18,1,ROW()-6)</f>
        <v>6.79</v>
      </c>
    </row>
    <row r="62" spans="1:84" x14ac:dyDescent="0.3">
      <c r="CC62" s="180" t="str">
        <f t="array" ref="CC62">INDEX($B$6:$CB$6,1,ROW()-6)</f>
        <v>2024 JUNIO</v>
      </c>
      <c r="CD62" s="180">
        <f t="array" ref="CD62">INDEX($B$8:$CB$8,1,ROW()-6)</f>
        <v>10.08</v>
      </c>
      <c r="CE62" s="180">
        <f t="array" ref="CE62">INDEX($B$10:$CB$10,1,ROW()-6)</f>
        <v>11.33</v>
      </c>
      <c r="CF62" s="180">
        <f t="array" ref="CF62">INDEX($B$18:$CB$18,1,ROW()-6)</f>
        <v>6.7</v>
      </c>
    </row>
    <row r="63" spans="1:84" x14ac:dyDescent="0.3">
      <c r="CC63" s="180" t="str">
        <f t="array" ref="CC63">INDEX($B$6:$CB$6,1,ROW()-6)</f>
        <v>2024 JULIO</v>
      </c>
      <c r="CD63" s="180">
        <f t="array" ref="CD63">INDEX($B$8:$CB$8,1,ROW()-6)</f>
        <v>10.01</v>
      </c>
      <c r="CE63" s="180">
        <f t="array" ref="CE63">INDEX($B$10:$CB$10,1,ROW()-6)</f>
        <v>11.31</v>
      </c>
      <c r="CF63" s="180">
        <f t="array" ref="CF63">INDEX($B$18:$CB$18,1,ROW()-6)</f>
        <v>6.52</v>
      </c>
    </row>
    <row r="64" spans="1:84" x14ac:dyDescent="0.3">
      <c r="CC64" s="180" t="str">
        <f t="array" ref="CC64">INDEX($B$6:$CB$6,1,ROW()-6)</f>
        <v>2024 AGOSTO</v>
      </c>
      <c r="CD64" s="180">
        <f t="array" ref="CD64">INDEX($B$8:$CB$8,1,ROW()-6)</f>
        <v>9.98</v>
      </c>
      <c r="CE64" s="180">
        <f t="array" ref="CE64">INDEX($B$10:$CB$10,1,ROW()-6)</f>
        <v>11.32</v>
      </c>
      <c r="CF64" s="180">
        <f t="array" ref="CF64">INDEX($B$18:$CB$18,1,ROW()-6)</f>
        <v>6.41</v>
      </c>
    </row>
    <row r="65" spans="81:84" x14ac:dyDescent="0.3">
      <c r="CC65" s="180" t="str">
        <f t="array" ref="CC65">INDEX($B$6:$CB$6,1,ROW()-6)</f>
        <v>2024 SEPTIEMBRE</v>
      </c>
      <c r="CD65" s="180">
        <f t="array" ref="CD65">INDEX($B$8:$CB$8,1,ROW()-6)</f>
        <v>9.98</v>
      </c>
      <c r="CE65" s="180">
        <f t="array" ref="CE65">INDEX($B$10:$CB$10,1,ROW()-6)</f>
        <v>11.35</v>
      </c>
      <c r="CF65" s="180">
        <f t="array" ref="CF65">INDEX($B$18:$CB$18,1,ROW()-6)</f>
        <v>6.35</v>
      </c>
    </row>
    <row r="66" spans="81:84" x14ac:dyDescent="0.3">
      <c r="CC66" s="180" t="str">
        <f t="array" ref="CC66">INDEX($B$6:$CB$6,1,ROW()-6)</f>
        <v>2024 OCTUBRE</v>
      </c>
      <c r="CD66" s="180">
        <f t="array" ref="CD66">INDEX($B$8:$CB$8,1,ROW()-6)</f>
        <v>9.93</v>
      </c>
      <c r="CE66" s="180">
        <f t="array" ref="CE66">INDEX($B$10:$CB$10,1,ROW()-6)</f>
        <v>11.3</v>
      </c>
      <c r="CF66" s="180">
        <f t="array" ref="CF66">INDEX($B$18:$CB$18,1,ROW()-6)</f>
        <v>6.29</v>
      </c>
    </row>
    <row r="67" spans="81:84" x14ac:dyDescent="0.3">
      <c r="CC67" s="180" t="str">
        <f t="array" ref="CC67">INDEX($B$6:$CB$6,1,ROW()-6)</f>
        <v>2024 NOVIEMBRE</v>
      </c>
      <c r="CD67" s="180">
        <f t="array" ref="CD67">INDEX($B$8:$CB$8,1,ROW()-6)</f>
        <v>9.85</v>
      </c>
      <c r="CE67" s="180">
        <f t="array" ref="CE67">INDEX($B$10:$CB$10,1,ROW()-6)</f>
        <v>11.27</v>
      </c>
      <c r="CF67" s="180">
        <f t="array" ref="CF67">INDEX($B$18:$CB$18,1,ROW()-6)</f>
        <v>6.17</v>
      </c>
    </row>
    <row r="68" spans="81:84" x14ac:dyDescent="0.3">
      <c r="CC68" s="180" t="str">
        <f t="array" ref="CC68">INDEX($B$6:$CB$6,1,ROW()-6)</f>
        <v>2024 DICIEMBRE</v>
      </c>
      <c r="CD68" s="180">
        <f t="array" ref="CD68">INDEX($B$8:$CB$8,1,ROW()-6)</f>
        <v>9.86</v>
      </c>
      <c r="CE68" s="180">
        <f t="array" ref="CE68">INDEX($B$10:$CB$10,1,ROW()-6)</f>
        <v>11.42</v>
      </c>
      <c r="CF68" s="180">
        <f t="array" ref="CF68">INDEX($B$18:$CB$18,1,ROW()-6)</f>
        <v>6.03</v>
      </c>
    </row>
    <row r="69" spans="81:84" x14ac:dyDescent="0.3">
      <c r="CC69" s="180" t="str">
        <f t="array" ref="CC69">INDEX($B$6:$CB$6,1,ROW()-6)</f>
        <v>2025 ENERO</v>
      </c>
      <c r="CD69" s="180">
        <f t="array" ref="CD69">INDEX($B$8:$CB$8,1,ROW()-6)</f>
        <v>9.75</v>
      </c>
      <c r="CE69" s="180">
        <f t="array" ref="CE69">INDEX($B$10:$CB$10,1,ROW()-6)</f>
        <v>11.32</v>
      </c>
      <c r="CF69" s="180">
        <f t="array" ref="CF69">INDEX($B$18:$CB$18,1,ROW()-6)</f>
        <v>5.92</v>
      </c>
    </row>
    <row r="70" spans="81:84" x14ac:dyDescent="0.3">
      <c r="CC70" s="180" t="str">
        <f t="array" ref="CC70">INDEX($B$6:$CB$6,1,ROW()-6)</f>
        <v>2025 FEBRERO</v>
      </c>
      <c r="CD70" s="180">
        <f t="array" ref="CD70">INDEX($B$8:$CB$8,1,ROW()-6)</f>
        <v>9.68</v>
      </c>
      <c r="CE70" s="180">
        <f t="array" ref="CE70">INDEX($B$10:$CB$10,1,ROW()-6)</f>
        <v>11.28</v>
      </c>
      <c r="CF70" s="180">
        <f t="array" ref="CF70">INDEX($B$18:$CB$18,1,ROW()-6)</f>
        <v>5.86</v>
      </c>
    </row>
    <row r="71" spans="81:84" x14ac:dyDescent="0.3">
      <c r="CC71" s="180" t="str">
        <f t="array" ref="CC71">INDEX($B$6:$CB$6,1,ROW()-6)</f>
        <v>2025 MARZO</v>
      </c>
      <c r="CD71" s="180">
        <f t="array" ref="CD71">INDEX($B$8:$CB$8,1,ROW()-6)</f>
        <v>9.6</v>
      </c>
      <c r="CE71" s="180">
        <f t="array" ref="CE71">INDEX($B$10:$CB$10,1,ROW()-6)</f>
        <v>11.24</v>
      </c>
      <c r="CF71" s="180">
        <f t="array" ref="CF71">INDEX($B$18:$CB$18,1,ROW()-6)</f>
        <v>5.79</v>
      </c>
    </row>
    <row r="72" spans="81:84" x14ac:dyDescent="0.3">
      <c r="CC72" s="180" t="str">
        <f t="array" ref="CC72">INDEX($B$6:$CB$6,1,ROW()-6)</f>
        <v>2025 ABRIL</v>
      </c>
      <c r="CD72" s="180">
        <f t="array" ref="CD72">INDEX($B$8:$CB$8,1,ROW()-6)</f>
        <v>9.5</v>
      </c>
      <c r="CE72" s="180">
        <f t="array" ref="CE72">INDEX($B$10:$CB$10,1,ROW()-6)</f>
        <v>11.2</v>
      </c>
      <c r="CF72" s="180">
        <f t="array" ref="CF72">INDEX($B$18:$CB$18,1,ROW()-6)</f>
        <v>5.66</v>
      </c>
    </row>
    <row r="73" spans="81:84" x14ac:dyDescent="0.3">
      <c r="CC73" s="180" t="str">
        <f t="array" ref="CC73">INDEX($B$6:$CB$6,1,ROW()-6)</f>
        <v>2025 MAYO</v>
      </c>
      <c r="CD73" s="180">
        <f t="array" ref="CD73">INDEX($B$8:$CB$8,1,ROW()-6)</f>
        <v>9.68</v>
      </c>
      <c r="CE73" s="180">
        <f t="array" ref="CE73">INDEX($B$10:$CB$10,1,ROW()-6)</f>
        <v>11.07</v>
      </c>
      <c r="CF73" s="180">
        <f t="array" ref="CF73">INDEX($B$18:$CB$18,1,ROW()-6)</f>
        <v>5.56</v>
      </c>
    </row>
    <row r="74" spans="81:84" x14ac:dyDescent="0.3">
      <c r="CC74" s="180" t="str">
        <f t="array" ref="CC74">INDEX($B$6:$CB$6,1,ROW()-6)</f>
        <v>2025 JUNIO</v>
      </c>
      <c r="CD74" s="180">
        <f t="array" ref="CD74">INDEX($B$8:$CB$8,1,ROW()-6)</f>
        <v>9.39</v>
      </c>
      <c r="CE74" s="180">
        <f t="array" ref="CE74">INDEX($B$10:$CB$10,1,ROW()-6)</f>
        <v>11.1</v>
      </c>
      <c r="CF74" s="180">
        <f t="array" ref="CF74">INDEX($B$18:$CB$18,1,ROW()-6)</f>
        <v>5.55</v>
      </c>
    </row>
    <row r="75" spans="81:84" x14ac:dyDescent="0.3">
      <c r="CC75" s="180" t="str">
        <f t="array" ref="CC75">INDEX($B$6:$CB$6,1,ROW()-6)</f>
        <v>2025 JULIO</v>
      </c>
      <c r="CD75" s="180">
        <f t="array" ref="CD75">INDEX($B$8:$CB$8,1,ROW()-6)</f>
        <v>9.35</v>
      </c>
      <c r="CE75" s="180">
        <f t="array" ref="CE75">INDEX($B$10:$CB$10,1,ROW()-6)</f>
        <v>11.1</v>
      </c>
      <c r="CF75" s="180">
        <f t="array" ref="CF75">INDEX($B$18:$CB$18,1,ROW()-6)</f>
        <v>5.48</v>
      </c>
    </row>
    <row r="76" spans="81:84" x14ac:dyDescent="0.3">
      <c r="CC76" s="180" t="str">
        <f t="array" ref="CC76">INDEX($B$6:$CB$6,1,ROW()-6)</f>
        <v>2025 AGOSTO</v>
      </c>
      <c r="CD76" s="180">
        <f t="array" ref="CD76">INDEX($B$8:$CB$8,1,ROW()-6)</f>
        <v>9.34</v>
      </c>
      <c r="CE76" s="180">
        <f t="array" ref="CE76">INDEX($B$10:$CB$10,1,ROW()-6)</f>
        <v>11.11</v>
      </c>
      <c r="CF76" s="180">
        <f t="array" ref="CF76">INDEX($B$18:$CB$18,1,ROW()-6)</f>
        <v>5.44</v>
      </c>
    </row>
    <row r="77" spans="81:84" x14ac:dyDescent="0.3">
      <c r="CC77" s="180" t="str">
        <f t="array" ref="CC77">INDEX($B$6:$CB$6,1,ROW()-6)</f>
        <v>2025 SEPTIEMBRE</v>
      </c>
      <c r="CD77" s="180">
        <f t="array" ref="CD77">INDEX($B$8:$CB$8,1,ROW()-6)</f>
        <v>9.2899999999999991</v>
      </c>
      <c r="CE77" s="180">
        <f t="array" ref="CE77">INDEX($B$10:$CB$10,1,ROW()-6)</f>
        <v>11.08</v>
      </c>
      <c r="CF77" s="180">
        <f t="array" ref="CF77">INDEX($B$18:$CB$18,1,ROW()-6)</f>
        <v>5.41</v>
      </c>
    </row>
    <row r="78" spans="81:84" x14ac:dyDescent="0.3">
      <c r="CC78" s="180" t="str">
        <f t="array" ref="CC78">INDEX($B$6:$CB$6,1,ROW()-6)</f>
        <v>2025 OCTUBRE</v>
      </c>
      <c r="CD78" s="180">
        <f t="array" ref="CD78">INDEX($B$8:$CB$8,1,ROW()-6)</f>
        <v>9.1601165683996815</v>
      </c>
      <c r="CE78" s="180">
        <f t="array" ref="CE78">INDEX($B$10:$CB$10,1,ROW()-6)</f>
        <v>11.019349546960433</v>
      </c>
      <c r="CF78" s="180">
        <f t="array" ref="CF78">INDEX($B$18:$CB$18,1,ROW()-6)</f>
        <v>5.2541268999604478</v>
      </c>
    </row>
    <row r="79" spans="81:84" x14ac:dyDescent="0.3">
      <c r="CC79" s="180" t="str">
        <f t="array" ref="CC79">INDEX($B$6:$CB$6,1,ROW()-6)</f>
        <v>2025 NOVIEMBRE</v>
      </c>
      <c r="CD79" s="180">
        <f t="array" ref="CD79">INDEX($B$8:$CB$8,1,ROW()-6)</f>
        <v>9.32</v>
      </c>
      <c r="CE79" s="180">
        <f t="array" ref="CE79">INDEX($B$10:$CB$10,1,ROW()-6)</f>
        <v>11.29</v>
      </c>
      <c r="CF79" s="180">
        <f t="array" ref="CF79">INDEX($B$18:$CB$18,1,ROW()-6)</f>
        <v>5.15</v>
      </c>
    </row>
    <row r="80" spans="81:84" x14ac:dyDescent="0.3">
      <c r="CC80" s="180" t="str">
        <f t="array" ref="CC80">INDEX($B$6:$CB$6,1,ROW()-6)</f>
        <v>2025 DICIEMBRE</v>
      </c>
      <c r="CD80" s="180">
        <f t="array" ref="CD80">INDEX($B$8:$CB$8,1,ROW()-6)</f>
        <v>9.2100000000000009</v>
      </c>
      <c r="CE80" s="180">
        <f t="array" ref="CE80">INDEX($B$10:$CB$10,1,ROW()-6)</f>
        <v>11.15</v>
      </c>
      <c r="CF80" s="180">
        <f t="array" ref="CF80">INDEX($B$18:$CB$18,1,ROW()-6)</f>
        <v>5.04</v>
      </c>
    </row>
    <row r="81" spans="81:84" x14ac:dyDescent="0.3">
      <c r="CC81" s="180" t="str">
        <f t="array" ref="CC81">INDEX($B$6:$CB$6,1,ROW()-6)</f>
        <v>2026 ENERO</v>
      </c>
      <c r="CD81" s="180">
        <f t="array" ref="CD81">INDEX($B$8:$CB$8,1,ROW()-6)</f>
        <v>9.39</v>
      </c>
      <c r="CE81" s="180">
        <f t="array" ref="CE81">INDEX($B$10:$CB$10,1,ROW()-6)</f>
        <v>11.46</v>
      </c>
      <c r="CF81" s="180">
        <f t="array" ref="CF81">INDEX($B$18:$CB$18,1,ROW()-6)</f>
        <v>4.8899999999999997</v>
      </c>
    </row>
    <row r="82" spans="81:84" x14ac:dyDescent="0.3">
      <c r="CC82" s="180" t="str">
        <f t="array" ref="CC82">INDEX($B$6:$CB$6,1,ROW()-6)</f>
        <v>2026 FEBRERO</v>
      </c>
      <c r="CD82" s="180">
        <f t="array" ref="CD82">INDEX($B$8:$CB$8,1,ROW()-6)</f>
        <v>9.2200000000000006</v>
      </c>
      <c r="CE82" s="180">
        <f t="array" ref="CE82">INDEX($B$10:$CB$10,1,ROW()-6)</f>
        <v>11.28</v>
      </c>
      <c r="CF82" s="180">
        <f t="array" ref="CF82">INDEX($B$18:$CB$18,1,ROW()-6)</f>
        <v>4.8</v>
      </c>
    </row>
    <row r="83" spans="81:84" x14ac:dyDescent="0.3">
      <c r="CC83" s="180" t="str">
        <f t="array" ref="CC83">INDEX($B$6:$CB$6,1,ROW()-6)</f>
        <v>2026 MARZO</v>
      </c>
      <c r="CD83" s="180">
        <f t="array" ref="CD83">INDEX($B$8:$CB$8,1,ROW()-6)</f>
        <v>9.2799999999999994</v>
      </c>
      <c r="CE83" s="180">
        <f t="array" ref="CE83">INDEX($B$10:$CB$10,1,ROW()-6)</f>
        <v>11.28</v>
      </c>
      <c r="CF83" s="180">
        <f t="array" ref="CF83">INDEX($B$18:$CB$18,1,ROW()-6)</f>
        <v>4.96</v>
      </c>
    </row>
    <row r="84" spans="81:84" x14ac:dyDescent="0.3">
      <c r="CC84" s="180" t="str">
        <f t="array" ref="CC84">INDEX($B$6:$CB$6,1,ROW()-6)</f>
        <v>2026 ABRIL</v>
      </c>
      <c r="CD84" s="180">
        <f t="array" ref="CD84">INDEX($B$8:$CB$8,1,ROW()-6)</f>
        <v>9.25</v>
      </c>
      <c r="CE84" s="180">
        <f t="array" ref="CE84">INDEX($B$10:$CB$10,1,ROW()-6)</f>
        <v>11.21</v>
      </c>
      <c r="CF84" s="180">
        <f t="array" ref="CF84">INDEX($B$18:$CB$18,1,ROW()-6)</f>
        <v>5.0599999999999996</v>
      </c>
    </row>
    <row r="85" spans="81:84" x14ac:dyDescent="0.3">
      <c r="CC85" s="180" t="str">
        <f t="array" ref="CC85">INDEX($B$6:$CB$6,1,ROW()-6)</f>
        <v>2026 MAYO</v>
      </c>
      <c r="CD85" s="180">
        <f t="array" ref="CD85">INDEX($B$8:$CB$8,1,ROW()-6)</f>
        <v>9.01</v>
      </c>
      <c r="CE85" s="180">
        <f t="array" ref="CE85">INDEX($B$10:$CB$10,1,ROW()-6)</f>
        <v>10.94</v>
      </c>
      <c r="CF85" s="180">
        <f t="array" ref="CF85">INDEX($B$18:$CB$18,1,ROW()-6)</f>
        <v>4.9000000000000004</v>
      </c>
    </row>
  </sheetData>
  <mergeCells count="4">
    <mergeCell ref="A1:AH1"/>
    <mergeCell ref="A2:AH2"/>
    <mergeCell ref="A3:AH3"/>
    <mergeCell ref="A4:AH4"/>
  </mergeCells>
  <hyperlinks>
    <hyperlink ref="A6" location="INDICE!A1" display="Menú Principal" xr:uid="{79F6FD58-D6E4-4697-AFBE-5BBBD6D3DB68}"/>
  </hyperlinks>
  <printOptions horizontalCentered="1" verticalCentered="1"/>
  <pageMargins left="0.118110236220472" right="0.118110236220472" top="0.15748031496063" bottom="0.15748031496063" header="0.31496062992126" footer="0.31496062992126"/>
  <pageSetup paperSize="9" scale="75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A3C0A-A9EE-44CD-B7B0-3ACBB3279581}">
  <sheetPr>
    <tabColor rgb="FFFFC000"/>
  </sheetPr>
  <dimension ref="A1:CD53"/>
  <sheetViews>
    <sheetView showGridLines="0" zoomScale="120" zoomScaleNormal="120" workbookViewId="0">
      <pane xSplit="1" topLeftCell="K1" activePane="topRight" state="frozen"/>
      <selection activeCell="CF20" sqref="CF20"/>
      <selection pane="topRight" activeCell="CG5" sqref="CG5"/>
    </sheetView>
  </sheetViews>
  <sheetFormatPr baseColWidth="10" defaultColWidth="11.44140625" defaultRowHeight="14.4" x14ac:dyDescent="0.3"/>
  <cols>
    <col min="1" max="1" width="62" style="248" customWidth="1"/>
    <col min="2" max="2" width="9" style="248" customWidth="1"/>
    <col min="3" max="7" width="8.44140625" style="248" customWidth="1"/>
    <col min="8" max="8" width="8.5546875" style="248" customWidth="1"/>
    <col min="9" max="9" width="8.44140625" style="265" customWidth="1"/>
    <col min="10" max="10" width="8.5546875" style="248" customWidth="1"/>
    <col min="11" max="11" width="8.44140625" style="248" customWidth="1"/>
    <col min="12" max="12" width="8.5546875" style="248" customWidth="1"/>
    <col min="13" max="13" width="9" style="248" customWidth="1"/>
    <col min="14" max="14" width="8.44140625" style="248" customWidth="1"/>
    <col min="15" max="15" width="9.44140625" style="248" customWidth="1"/>
    <col min="16" max="18" width="10.44140625" style="248" customWidth="1"/>
    <col min="19" max="19" width="7.44140625" style="248" customWidth="1"/>
    <col min="20" max="20" width="8.44140625" style="248" customWidth="1"/>
    <col min="21" max="21" width="7.44140625" style="248" customWidth="1"/>
    <col min="22" max="23" width="8.44140625" style="248" customWidth="1"/>
    <col min="24" max="24" width="11.5546875" style="245" customWidth="1"/>
    <col min="25" max="25" width="9.44140625" style="245" customWidth="1"/>
    <col min="26" max="35" width="7.5546875" style="245" customWidth="1"/>
    <col min="36" max="36" width="9.21875" style="246" customWidth="1"/>
    <col min="37" max="37" width="7.5546875" style="246" customWidth="1"/>
    <col min="38" max="38" width="9.44140625" style="246" customWidth="1"/>
    <col min="39" max="39" width="8.77734375" style="246" customWidth="1"/>
    <col min="40" max="40" width="7.44140625" style="246" customWidth="1"/>
    <col min="41" max="41" width="8.77734375" style="181" customWidth="1"/>
    <col min="42" max="46" width="6" style="181" customWidth="1"/>
    <col min="47" max="47" width="7.5546875" style="181" customWidth="1"/>
    <col min="48" max="48" width="9.21875" style="181" customWidth="1"/>
    <col min="49" max="50" width="8.21875" style="181" customWidth="1"/>
    <col min="51" max="51" width="9.21875" style="181" customWidth="1"/>
    <col min="52" max="53" width="7.21875" style="181" customWidth="1"/>
    <col min="54" max="54" width="7.77734375" style="181" customWidth="1"/>
    <col min="55" max="56" width="6.21875" style="248" customWidth="1"/>
    <col min="57" max="57" width="5.77734375" style="248" customWidth="1"/>
    <col min="58" max="58" width="6.5546875" style="248" customWidth="1"/>
    <col min="59" max="59" width="7.5546875" style="248" customWidth="1"/>
    <col min="60" max="61" width="9" style="248" customWidth="1"/>
    <col min="62" max="63" width="8.77734375" style="248" customWidth="1"/>
    <col min="64" max="64" width="6.5546875" style="248" customWidth="1"/>
    <col min="65" max="65" width="8.5546875" style="248" customWidth="1"/>
    <col min="66" max="66" width="6.77734375" style="248" customWidth="1"/>
    <col min="67" max="67" width="5.77734375" style="248" customWidth="1"/>
    <col min="68" max="68" width="6.5546875" style="248" customWidth="1"/>
    <col min="69" max="69" width="6.21875" style="248" customWidth="1"/>
    <col min="70" max="70" width="5" style="248" customWidth="1"/>
    <col min="71" max="71" width="6.77734375" style="248" customWidth="1"/>
    <col min="72" max="72" width="9.5546875" style="248" bestFit="1" customWidth="1"/>
    <col min="73" max="73" width="9.44140625" style="248" customWidth="1"/>
    <col min="74" max="74" width="10.21875" style="248" customWidth="1"/>
    <col min="75" max="75" width="8.21875" style="248" customWidth="1"/>
    <col min="76" max="76" width="6.44140625" style="248" customWidth="1"/>
    <col min="77" max="77" width="7.77734375" style="248" customWidth="1"/>
    <col min="78" max="78" width="8" style="248" customWidth="1"/>
    <col min="79" max="80" width="6.44140625" style="248" customWidth="1"/>
    <col min="81" max="81" width="7" style="248" customWidth="1"/>
    <col min="82" max="82" width="7.21875" style="248" customWidth="1"/>
    <col min="83" max="16384" width="11.44140625" style="248"/>
  </cols>
  <sheetData>
    <row r="1" spans="1:82" ht="15" customHeight="1" x14ac:dyDescent="0.3">
      <c r="A1" s="552" t="s">
        <v>4689</v>
      </c>
      <c r="B1" s="553"/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  <c r="N1" s="553"/>
      <c r="O1" s="553"/>
      <c r="P1" s="553"/>
      <c r="Q1" s="553"/>
      <c r="R1" s="553"/>
      <c r="S1" s="553"/>
      <c r="T1" s="553"/>
      <c r="U1" s="553"/>
      <c r="V1" s="553"/>
      <c r="W1" s="553"/>
      <c r="X1" s="553"/>
      <c r="Y1" s="553"/>
      <c r="Z1" s="553"/>
      <c r="AA1" s="553"/>
      <c r="AB1" s="553"/>
      <c r="AC1" s="553"/>
      <c r="AD1" s="553"/>
      <c r="AE1" s="553"/>
      <c r="AF1" s="553"/>
      <c r="AG1" s="553"/>
      <c r="AH1" s="553"/>
      <c r="AI1" s="247"/>
      <c r="AJ1" s="178"/>
      <c r="AK1" s="178"/>
      <c r="AL1" s="178"/>
      <c r="AM1" s="178"/>
    </row>
    <row r="2" spans="1:82" ht="15" customHeight="1" x14ac:dyDescent="0.3">
      <c r="A2" s="552" t="s">
        <v>4772</v>
      </c>
      <c r="B2" s="553"/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  <c r="N2" s="553"/>
      <c r="O2" s="553"/>
      <c r="P2" s="553"/>
      <c r="Q2" s="553"/>
      <c r="R2" s="553"/>
      <c r="S2" s="553"/>
      <c r="T2" s="553"/>
      <c r="U2" s="553"/>
      <c r="V2" s="553"/>
      <c r="W2" s="553"/>
      <c r="X2" s="553"/>
      <c r="Y2" s="553"/>
      <c r="Z2" s="553"/>
      <c r="AA2" s="553"/>
      <c r="AB2" s="553"/>
      <c r="AC2" s="553"/>
      <c r="AD2" s="553"/>
      <c r="AE2" s="553"/>
      <c r="AF2" s="553"/>
      <c r="AG2" s="553"/>
      <c r="AH2" s="553"/>
      <c r="AI2" s="247"/>
      <c r="AJ2" s="178"/>
      <c r="AK2" s="178"/>
      <c r="AL2" s="178"/>
      <c r="AM2" s="178"/>
    </row>
    <row r="3" spans="1:82" x14ac:dyDescent="0.3">
      <c r="A3" s="550" t="s">
        <v>4691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551"/>
      <c r="R3" s="551"/>
      <c r="S3" s="551"/>
      <c r="T3" s="551"/>
      <c r="U3" s="551"/>
      <c r="V3" s="551"/>
      <c r="W3" s="551"/>
      <c r="X3" s="551"/>
      <c r="Y3" s="551"/>
      <c r="Z3" s="551"/>
      <c r="AA3" s="551"/>
      <c r="AB3" s="551"/>
      <c r="AC3" s="551"/>
      <c r="AD3" s="551"/>
      <c r="AE3" s="551"/>
      <c r="AF3" s="551"/>
      <c r="AG3" s="551"/>
      <c r="AH3" s="551"/>
      <c r="AI3" s="247"/>
      <c r="AJ3" s="178"/>
      <c r="AK3" s="178"/>
      <c r="AL3" s="178"/>
      <c r="AM3" s="178"/>
    </row>
    <row r="4" spans="1:82" x14ac:dyDescent="0.3">
      <c r="A4" s="554" t="s">
        <v>4692</v>
      </c>
      <c r="B4" s="555"/>
      <c r="C4" s="555"/>
      <c r="D4" s="555"/>
      <c r="E4" s="555"/>
      <c r="F4" s="555"/>
      <c r="G4" s="555"/>
      <c r="H4" s="555"/>
      <c r="I4" s="555"/>
      <c r="J4" s="555"/>
      <c r="K4" s="555"/>
      <c r="L4" s="555"/>
      <c r="M4" s="555"/>
      <c r="N4" s="555"/>
      <c r="O4" s="555"/>
      <c r="P4" s="555"/>
      <c r="Q4" s="555"/>
      <c r="R4" s="555"/>
      <c r="S4" s="555"/>
      <c r="T4" s="555"/>
      <c r="U4" s="555"/>
      <c r="V4" s="555"/>
      <c r="W4" s="555"/>
      <c r="X4" s="555"/>
      <c r="Y4" s="555"/>
      <c r="Z4" s="555"/>
      <c r="AA4" s="555"/>
      <c r="AB4" s="555"/>
      <c r="AC4" s="555"/>
      <c r="AD4" s="555"/>
      <c r="AE4" s="555"/>
      <c r="AF4" s="555"/>
      <c r="AG4" s="555"/>
      <c r="AH4" s="555"/>
      <c r="AI4" s="249"/>
      <c r="AJ4" s="249"/>
      <c r="AK4" s="249"/>
      <c r="AL4" s="249"/>
      <c r="AM4" s="249"/>
      <c r="AN4" s="245"/>
    </row>
    <row r="5" spans="1:82" x14ac:dyDescent="0.3">
      <c r="A5" s="250" t="s">
        <v>4693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51"/>
      <c r="Q5" s="251"/>
      <c r="R5" s="251"/>
      <c r="S5" s="251"/>
      <c r="T5" s="251"/>
      <c r="U5" s="251"/>
      <c r="V5" s="251"/>
      <c r="W5" s="251"/>
      <c r="X5" s="186"/>
      <c r="Y5" s="186"/>
      <c r="Z5" s="186"/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7"/>
      <c r="AL5" s="187"/>
      <c r="AM5" s="187"/>
    </row>
    <row r="6" spans="1:82" ht="34.35" customHeight="1" x14ac:dyDescent="0.3">
      <c r="A6" s="252" t="s">
        <v>4773</v>
      </c>
      <c r="B6" s="191">
        <v>2005</v>
      </c>
      <c r="C6" s="191">
        <v>2006</v>
      </c>
      <c r="D6" s="191">
        <v>2007</v>
      </c>
      <c r="E6" s="191">
        <v>2008</v>
      </c>
      <c r="F6" s="191">
        <v>2009</v>
      </c>
      <c r="G6" s="191">
        <v>2010</v>
      </c>
      <c r="H6" s="191">
        <v>2011</v>
      </c>
      <c r="I6" s="191">
        <v>2012</v>
      </c>
      <c r="J6" s="191">
        <v>2013</v>
      </c>
      <c r="K6" s="191">
        <v>2014</v>
      </c>
      <c r="L6" s="191">
        <v>2015</v>
      </c>
      <c r="M6" s="191">
        <v>2016</v>
      </c>
      <c r="N6" s="192">
        <v>42887</v>
      </c>
      <c r="O6" s="191">
        <v>2017</v>
      </c>
      <c r="P6" s="192">
        <v>43252</v>
      </c>
      <c r="Q6" s="191">
        <v>2018</v>
      </c>
      <c r="R6" s="192">
        <v>43617</v>
      </c>
      <c r="S6" s="191">
        <v>2019</v>
      </c>
      <c r="T6" s="192">
        <v>43983</v>
      </c>
      <c r="U6" s="191">
        <v>2020</v>
      </c>
      <c r="V6" s="189" t="s">
        <v>4694</v>
      </c>
      <c r="W6" s="189" t="s">
        <v>4695</v>
      </c>
      <c r="X6" s="189" t="s">
        <v>4696</v>
      </c>
      <c r="Y6" s="189" t="s">
        <v>4697</v>
      </c>
      <c r="Z6" s="189" t="s">
        <v>4698</v>
      </c>
      <c r="AA6" s="189" t="s">
        <v>4699</v>
      </c>
      <c r="AB6" s="189" t="s">
        <v>4700</v>
      </c>
      <c r="AC6" s="189" t="s">
        <v>4701</v>
      </c>
      <c r="AD6" s="189" t="s">
        <v>4702</v>
      </c>
      <c r="AE6" s="189" t="s">
        <v>4703</v>
      </c>
      <c r="AF6" s="189" t="s">
        <v>4704</v>
      </c>
      <c r="AG6" s="189" t="s">
        <v>4705</v>
      </c>
      <c r="AH6" s="189" t="s">
        <v>4706</v>
      </c>
      <c r="AI6" s="189" t="s">
        <v>4707</v>
      </c>
      <c r="AJ6" s="189" t="s">
        <v>4708</v>
      </c>
      <c r="AK6" s="189" t="s">
        <v>4709</v>
      </c>
      <c r="AL6" s="189" t="s">
        <v>4710</v>
      </c>
      <c r="AM6" s="189" t="s">
        <v>4711</v>
      </c>
      <c r="AN6" s="189" t="s">
        <v>4712</v>
      </c>
      <c r="AO6" s="189" t="s">
        <v>4713</v>
      </c>
      <c r="AP6" s="189" t="s">
        <v>4714</v>
      </c>
      <c r="AQ6" s="189" t="s">
        <v>4715</v>
      </c>
      <c r="AR6" s="189" t="s">
        <v>4716</v>
      </c>
      <c r="AS6" s="189" t="s">
        <v>4717</v>
      </c>
      <c r="AT6" s="189" t="s">
        <v>4718</v>
      </c>
      <c r="AU6" s="189" t="s">
        <v>4719</v>
      </c>
      <c r="AV6" s="189" t="s">
        <v>4720</v>
      </c>
      <c r="AW6" s="189" t="s">
        <v>4721</v>
      </c>
      <c r="AX6" s="189" t="s">
        <v>4722</v>
      </c>
      <c r="AY6" s="189" t="s">
        <v>4723</v>
      </c>
      <c r="AZ6" s="189" t="s">
        <v>4724</v>
      </c>
      <c r="BA6" s="189" t="s">
        <v>4725</v>
      </c>
      <c r="BB6" s="189" t="s">
        <v>4726</v>
      </c>
      <c r="BC6" s="189" t="s">
        <v>4727</v>
      </c>
      <c r="BD6" s="189" t="s">
        <v>4728</v>
      </c>
      <c r="BE6" s="189" t="s">
        <v>4729</v>
      </c>
      <c r="BF6" s="189" t="s">
        <v>4730</v>
      </c>
      <c r="BG6" s="189" t="s">
        <v>4731</v>
      </c>
      <c r="BH6" s="189" t="s">
        <v>4732</v>
      </c>
      <c r="BI6" s="189" t="s">
        <v>4733</v>
      </c>
      <c r="BJ6" s="189" t="s">
        <v>4734</v>
      </c>
      <c r="BK6" s="193" t="s">
        <v>4735</v>
      </c>
      <c r="BL6" s="193" t="s">
        <v>4736</v>
      </c>
      <c r="BM6" s="193" t="s">
        <v>4737</v>
      </c>
      <c r="BN6" s="193" t="s">
        <v>4738</v>
      </c>
      <c r="BO6" s="193" t="s">
        <v>4739</v>
      </c>
      <c r="BP6" s="193" t="s">
        <v>4740</v>
      </c>
      <c r="BQ6" s="193" t="s">
        <v>4741</v>
      </c>
      <c r="BR6" s="193" t="s">
        <v>4742</v>
      </c>
      <c r="BS6" s="193" t="s">
        <v>4743</v>
      </c>
      <c r="BT6" s="193" t="s">
        <v>4744</v>
      </c>
      <c r="BU6" s="193" t="s">
        <v>4745</v>
      </c>
      <c r="BV6" s="193" t="s">
        <v>4746</v>
      </c>
      <c r="BW6" s="193" t="s">
        <v>4747</v>
      </c>
      <c r="BX6" s="193" t="s">
        <v>4748</v>
      </c>
      <c r="BY6" s="193" t="s">
        <v>4749</v>
      </c>
      <c r="BZ6" s="193" t="s">
        <v>4750</v>
      </c>
      <c r="CA6" s="193" t="s">
        <v>4751</v>
      </c>
      <c r="CB6" s="193" t="s">
        <v>4752</v>
      </c>
      <c r="CC6" s="193" t="s">
        <v>4753</v>
      </c>
      <c r="CD6" s="193" t="s">
        <v>4754</v>
      </c>
    </row>
    <row r="7" spans="1:82" x14ac:dyDescent="0.3">
      <c r="A7" s="253"/>
      <c r="B7" s="253"/>
      <c r="C7" s="253"/>
      <c r="D7" s="253"/>
      <c r="E7" s="253"/>
      <c r="F7" s="253"/>
      <c r="G7" s="253"/>
      <c r="H7" s="253"/>
      <c r="I7" s="253" t="s">
        <v>4774</v>
      </c>
      <c r="J7" s="253"/>
      <c r="K7" s="253"/>
      <c r="L7" s="253"/>
      <c r="M7" s="253"/>
      <c r="N7" s="253"/>
      <c r="O7" s="253"/>
      <c r="P7" s="251"/>
      <c r="Q7" s="251"/>
      <c r="R7" s="251"/>
      <c r="S7" s="251"/>
      <c r="T7" s="251"/>
      <c r="U7" s="251"/>
      <c r="V7" s="251"/>
      <c r="W7" s="251"/>
      <c r="X7" s="251"/>
      <c r="Y7" s="251"/>
      <c r="Z7" s="251"/>
      <c r="AA7" s="251"/>
      <c r="AB7" s="251"/>
      <c r="AC7" s="251"/>
      <c r="AD7" s="251"/>
      <c r="AE7" s="251"/>
      <c r="AF7" s="254"/>
      <c r="AG7" s="254"/>
      <c r="AH7" s="254"/>
      <c r="AI7" s="186"/>
      <c r="AJ7" s="186"/>
      <c r="AK7" s="255"/>
      <c r="AL7" s="255"/>
      <c r="AM7" s="255"/>
      <c r="AN7" s="255"/>
      <c r="AO7" s="255"/>
      <c r="AP7" s="255"/>
      <c r="AQ7" s="255"/>
      <c r="BC7" s="181"/>
      <c r="BD7" s="181"/>
      <c r="BE7" s="181"/>
      <c r="BF7" s="181"/>
      <c r="BG7" s="181"/>
      <c r="BH7" s="181"/>
      <c r="BI7" s="181"/>
      <c r="BJ7" s="181"/>
      <c r="BK7" s="256"/>
      <c r="BL7" s="256"/>
      <c r="BM7" s="256"/>
      <c r="BN7" s="182"/>
    </row>
    <row r="8" spans="1:82" x14ac:dyDescent="0.3">
      <c r="A8" s="257" t="s">
        <v>4758</v>
      </c>
      <c r="B8" s="257">
        <v>18.420000000000002</v>
      </c>
      <c r="C8" s="257">
        <v>19.13</v>
      </c>
      <c r="D8" s="257">
        <v>18.920000000000002</v>
      </c>
      <c r="E8" s="257">
        <v>19.45</v>
      </c>
      <c r="F8" s="257">
        <v>16.579999999999998</v>
      </c>
      <c r="G8" s="258">
        <v>14.98</v>
      </c>
      <c r="H8" s="258">
        <v>14.717387353977379</v>
      </c>
      <c r="I8" s="258">
        <v>13.423047073068119</v>
      </c>
      <c r="J8" s="259">
        <v>12.945533604184266</v>
      </c>
      <c r="K8" s="259">
        <v>11.736706784191083</v>
      </c>
      <c r="L8" s="259">
        <v>12.430403181652041</v>
      </c>
      <c r="M8" s="259">
        <v>11.611402984422103</v>
      </c>
      <c r="N8" s="259">
        <v>10.927863220533194</v>
      </c>
      <c r="O8" s="259">
        <v>10.716885655487957</v>
      </c>
      <c r="P8" s="258">
        <v>10.363891975586411</v>
      </c>
      <c r="Q8" s="258">
        <v>10.370821709977616</v>
      </c>
      <c r="R8" s="258">
        <v>10.321016699781158</v>
      </c>
      <c r="S8" s="258">
        <v>10.15620534001846</v>
      </c>
      <c r="T8" s="258">
        <v>10.48783141501379</v>
      </c>
      <c r="U8" s="258">
        <v>14.309009836495772</v>
      </c>
      <c r="V8" s="259">
        <v>13.89</v>
      </c>
      <c r="W8" s="259">
        <v>14.21</v>
      </c>
      <c r="X8" s="259">
        <v>14.24</v>
      </c>
      <c r="Y8" s="260">
        <v>14.32</v>
      </c>
      <c r="Z8" s="260">
        <v>14.42</v>
      </c>
      <c r="AA8" s="260">
        <v>14.42</v>
      </c>
      <c r="AB8" s="260">
        <v>14.17</v>
      </c>
      <c r="AC8" s="260">
        <v>14.17</v>
      </c>
      <c r="AD8" s="260">
        <v>14.19</v>
      </c>
      <c r="AE8" s="260">
        <v>14.31</v>
      </c>
      <c r="AF8" s="260">
        <v>14.26</v>
      </c>
      <c r="AG8" s="260">
        <v>14.23</v>
      </c>
      <c r="AH8" s="260">
        <v>14.25</v>
      </c>
      <c r="AI8" s="205">
        <v>14.23</v>
      </c>
      <c r="AJ8" s="205">
        <v>14.21</v>
      </c>
      <c r="AK8" s="205">
        <v>14.3</v>
      </c>
      <c r="AL8" s="205">
        <v>14.41</v>
      </c>
      <c r="AM8" s="205">
        <v>14.48</v>
      </c>
      <c r="AN8" s="205">
        <v>14.52</v>
      </c>
      <c r="AO8" s="205">
        <v>14.6</v>
      </c>
      <c r="AP8" s="205">
        <v>14.5</v>
      </c>
      <c r="AQ8" s="205">
        <v>14.48</v>
      </c>
      <c r="AR8" s="205">
        <v>14.48</v>
      </c>
      <c r="AS8" s="205">
        <v>14.47</v>
      </c>
      <c r="AT8" s="205">
        <v>14.48</v>
      </c>
      <c r="AU8" s="205">
        <v>14.54</v>
      </c>
      <c r="AV8" s="205">
        <v>14.56</v>
      </c>
      <c r="AW8" s="205">
        <v>14.5</v>
      </c>
      <c r="AX8" s="205">
        <v>14.49</v>
      </c>
      <c r="AY8" s="205">
        <v>14.48</v>
      </c>
      <c r="AZ8" s="205">
        <v>14.64</v>
      </c>
      <c r="BA8" s="205">
        <v>14.63</v>
      </c>
      <c r="BB8" s="205">
        <v>14.62</v>
      </c>
      <c r="BC8" s="205">
        <v>14.63</v>
      </c>
      <c r="BD8" s="205">
        <v>14.42</v>
      </c>
      <c r="BE8" s="205">
        <v>14.45</v>
      </c>
      <c r="BF8" s="205">
        <v>14.4</v>
      </c>
      <c r="BG8" s="205">
        <v>14.34</v>
      </c>
      <c r="BH8" s="205">
        <v>14.34</v>
      </c>
      <c r="BI8" s="205">
        <v>14.29</v>
      </c>
      <c r="BJ8" s="205">
        <v>14.26</v>
      </c>
      <c r="BK8" s="206">
        <v>14.33</v>
      </c>
      <c r="BL8" s="206">
        <v>14.28</v>
      </c>
      <c r="BM8" s="206">
        <v>14.24</v>
      </c>
      <c r="BN8" s="206">
        <v>14.15</v>
      </c>
      <c r="BO8" s="206">
        <v>14.06</v>
      </c>
      <c r="BP8" s="206">
        <v>13.95</v>
      </c>
      <c r="BQ8" s="206">
        <v>13.98</v>
      </c>
      <c r="BR8" s="206">
        <v>14.01</v>
      </c>
      <c r="BS8" s="206">
        <v>14.04</v>
      </c>
      <c r="BT8" s="206">
        <v>14.01</v>
      </c>
      <c r="BU8" s="206">
        <v>13.860152561290183</v>
      </c>
      <c r="BV8" s="206">
        <v>14.01</v>
      </c>
      <c r="BW8" s="206">
        <v>13.85</v>
      </c>
      <c r="BX8" s="261">
        <v>13.73</v>
      </c>
      <c r="BY8" s="261">
        <v>13.67</v>
      </c>
      <c r="BZ8" s="261">
        <v>13.75</v>
      </c>
      <c r="CA8" s="261">
        <v>13.75</v>
      </c>
      <c r="CB8" s="261">
        <v>13.48</v>
      </c>
      <c r="CC8" s="261">
        <v>13.47</v>
      </c>
      <c r="CD8" s="261">
        <v>13.44</v>
      </c>
    </row>
    <row r="9" spans="1:82" s="265" customFormat="1" x14ac:dyDescent="0.3">
      <c r="A9" s="209"/>
      <c r="B9" s="209"/>
      <c r="C9" s="209"/>
      <c r="D9" s="209"/>
      <c r="E9" s="209"/>
      <c r="F9" s="209"/>
      <c r="G9" s="209"/>
      <c r="H9" s="209"/>
      <c r="I9" s="209"/>
      <c r="J9" s="209"/>
      <c r="K9" s="209"/>
      <c r="L9" s="209" t="s">
        <v>4775</v>
      </c>
      <c r="M9" s="209" t="s">
        <v>4775</v>
      </c>
      <c r="N9" s="209" t="s">
        <v>4775</v>
      </c>
      <c r="O9" s="209" t="s">
        <v>4775</v>
      </c>
      <c r="P9" s="209" t="s">
        <v>4775</v>
      </c>
      <c r="Q9" s="209" t="s">
        <v>4775</v>
      </c>
      <c r="R9" s="209" t="s">
        <v>4775</v>
      </c>
      <c r="S9" s="209" t="s">
        <v>4775</v>
      </c>
      <c r="T9" s="209" t="s">
        <v>4775</v>
      </c>
      <c r="U9" s="209" t="s">
        <v>4775</v>
      </c>
      <c r="V9" s="209" t="s">
        <v>4775</v>
      </c>
      <c r="W9" s="209" t="s">
        <v>4775</v>
      </c>
      <c r="X9" s="209"/>
      <c r="Y9" s="209"/>
      <c r="Z9" s="209"/>
      <c r="AA9" s="209"/>
      <c r="AB9" s="209"/>
      <c r="AC9" s="209"/>
      <c r="AD9" s="209"/>
      <c r="AE9" s="209"/>
      <c r="AF9" s="262"/>
      <c r="AG9" s="262"/>
      <c r="AH9" s="262"/>
      <c r="AI9" s="263"/>
      <c r="AJ9" s="184"/>
      <c r="AK9" s="264"/>
      <c r="AL9" s="264"/>
      <c r="AM9" s="264"/>
      <c r="AN9" s="264"/>
      <c r="AO9" s="264"/>
      <c r="AP9" s="264"/>
      <c r="AQ9" s="264"/>
      <c r="BK9" s="182"/>
      <c r="BL9" s="182"/>
      <c r="BM9" s="182"/>
      <c r="BN9" s="182"/>
      <c r="BX9" s="248"/>
    </row>
    <row r="10" spans="1:82" s="265" customFormat="1" x14ac:dyDescent="0.3">
      <c r="A10" s="209" t="s">
        <v>4760</v>
      </c>
      <c r="B10" s="238">
        <v>21.31</v>
      </c>
      <c r="C10" s="238">
        <v>21.77</v>
      </c>
      <c r="D10" s="238">
        <v>21.150426629662455</v>
      </c>
      <c r="E10" s="238">
        <v>22.50538727543443</v>
      </c>
      <c r="F10" s="238">
        <v>19.536197910295392</v>
      </c>
      <c r="G10" s="238">
        <v>18.188473724704519</v>
      </c>
      <c r="H10" s="238">
        <v>16.889610926501391</v>
      </c>
      <c r="I10" s="266">
        <v>16.355720201296492</v>
      </c>
      <c r="J10" s="266">
        <v>15.39298756562669</v>
      </c>
      <c r="K10" s="266">
        <v>13.270046109861507</v>
      </c>
      <c r="L10" s="266">
        <v>14.104733850231218</v>
      </c>
      <c r="M10" s="266">
        <v>12.615836427222936</v>
      </c>
      <c r="N10" s="266">
        <v>11.785755845608556</v>
      </c>
      <c r="O10" s="266">
        <v>11.154639366879774</v>
      </c>
      <c r="P10" s="266">
        <v>10.54656292376642</v>
      </c>
      <c r="Q10" s="266">
        <v>10.522478321606409</v>
      </c>
      <c r="R10" s="266">
        <v>10.498414855468869</v>
      </c>
      <c r="S10" s="266">
        <v>10.283609184523192</v>
      </c>
      <c r="T10" s="266">
        <v>10.897657993831199</v>
      </c>
      <c r="U10" s="266">
        <v>15.904984627840278</v>
      </c>
      <c r="V10" s="266">
        <v>15.613539552466317</v>
      </c>
      <c r="W10" s="266">
        <v>16.07</v>
      </c>
      <c r="X10" s="266">
        <v>16.100000000000001</v>
      </c>
      <c r="Y10" s="266">
        <v>15.98</v>
      </c>
      <c r="Z10" s="266">
        <v>16</v>
      </c>
      <c r="AA10" s="266">
        <v>16</v>
      </c>
      <c r="AB10" s="266">
        <v>15.75</v>
      </c>
      <c r="AC10" s="266">
        <v>15.75</v>
      </c>
      <c r="AD10" s="266">
        <v>15.77</v>
      </c>
      <c r="AE10" s="266">
        <v>15.83</v>
      </c>
      <c r="AF10" s="267">
        <v>15.84</v>
      </c>
      <c r="AG10" s="267">
        <v>15.79</v>
      </c>
      <c r="AH10" s="267">
        <v>15.82</v>
      </c>
      <c r="AI10" s="268">
        <v>15.84</v>
      </c>
      <c r="AJ10" s="268">
        <v>15.86</v>
      </c>
      <c r="AK10" s="266">
        <v>15.98</v>
      </c>
      <c r="AL10" s="266">
        <v>16.18</v>
      </c>
      <c r="AM10" s="266">
        <v>16.2</v>
      </c>
      <c r="AN10" s="266">
        <v>16.190000000000001</v>
      </c>
      <c r="AO10" s="266">
        <v>16.2</v>
      </c>
      <c r="AP10" s="266">
        <v>16.190000000000001</v>
      </c>
      <c r="AQ10" s="266">
        <v>16.2</v>
      </c>
      <c r="AR10" s="266">
        <v>16.27</v>
      </c>
      <c r="AS10" s="266">
        <v>16.260000000000002</v>
      </c>
      <c r="AT10" s="266">
        <v>16.29</v>
      </c>
      <c r="AU10" s="266">
        <v>16.329999999999998</v>
      </c>
      <c r="AV10" s="266">
        <v>16.350000000000001</v>
      </c>
      <c r="AW10" s="266">
        <v>16.38</v>
      </c>
      <c r="AX10" s="266">
        <v>16.34</v>
      </c>
      <c r="AY10" s="266">
        <v>16.36</v>
      </c>
      <c r="AZ10" s="266">
        <v>16.36</v>
      </c>
      <c r="BA10" s="266">
        <v>16.39</v>
      </c>
      <c r="BB10" s="266">
        <v>16.41</v>
      </c>
      <c r="BC10" s="266">
        <v>16.440000000000001</v>
      </c>
      <c r="BD10" s="266">
        <v>16.190000000000001</v>
      </c>
      <c r="BE10" s="266">
        <v>16.29</v>
      </c>
      <c r="BF10" s="266">
        <v>16.309999999999999</v>
      </c>
      <c r="BG10" s="266">
        <v>16.29</v>
      </c>
      <c r="BH10" s="266">
        <v>16.309999999999999</v>
      </c>
      <c r="BI10" s="266">
        <v>16.29</v>
      </c>
      <c r="BJ10" s="266">
        <v>16.329999999999998</v>
      </c>
      <c r="BK10" s="269">
        <v>16.62</v>
      </c>
      <c r="BL10" s="269">
        <v>16.62</v>
      </c>
      <c r="BM10" s="269">
        <v>16.62</v>
      </c>
      <c r="BN10" s="269">
        <v>16.600000000000001</v>
      </c>
      <c r="BO10" s="269">
        <v>16.64</v>
      </c>
      <c r="BP10" s="269">
        <v>16.53</v>
      </c>
      <c r="BQ10" s="269">
        <v>16.579999999999998</v>
      </c>
      <c r="BR10" s="269">
        <v>16.649999999999999</v>
      </c>
      <c r="BS10" s="269">
        <v>16.75</v>
      </c>
      <c r="BT10" s="269">
        <v>16.77</v>
      </c>
      <c r="BU10" s="269">
        <v>16.735443098997727</v>
      </c>
      <c r="BV10" s="269">
        <v>16.97</v>
      </c>
      <c r="BW10" s="269">
        <v>16.73</v>
      </c>
      <c r="BX10" s="270">
        <v>16.559999999999999</v>
      </c>
      <c r="BY10" s="270">
        <v>16.57</v>
      </c>
      <c r="BZ10" s="270">
        <v>16.59</v>
      </c>
      <c r="CA10" s="270">
        <v>16.559999999999999</v>
      </c>
      <c r="CB10" s="270">
        <v>16.27</v>
      </c>
      <c r="CC10" s="270">
        <v>16.309999999999999</v>
      </c>
      <c r="CD10" s="270">
        <v>16.329999999999998</v>
      </c>
    </row>
    <row r="11" spans="1:82" s="265" customFormat="1" x14ac:dyDescent="0.3">
      <c r="A11" s="253"/>
      <c r="B11" s="226"/>
      <c r="C11" s="226"/>
      <c r="D11" s="226"/>
      <c r="E11" s="226"/>
      <c r="F11" s="226"/>
      <c r="G11" s="226"/>
      <c r="H11" s="226"/>
      <c r="I11" s="226"/>
      <c r="J11" s="226"/>
      <c r="K11" s="226"/>
      <c r="L11" s="226"/>
      <c r="M11" s="226"/>
      <c r="N11" s="226"/>
      <c r="O11" s="226"/>
      <c r="P11" s="226"/>
      <c r="Q11" s="226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30"/>
      <c r="AG11" s="230"/>
      <c r="AH11" s="230"/>
      <c r="AI11" s="271"/>
      <c r="AJ11" s="223"/>
      <c r="AK11" s="226"/>
      <c r="AL11" s="226"/>
      <c r="AM11" s="226"/>
      <c r="AN11" s="226"/>
      <c r="AO11" s="226"/>
      <c r="AP11" s="226"/>
      <c r="AQ11" s="226"/>
      <c r="BK11" s="182"/>
      <c r="BL11" s="182"/>
      <c r="BM11" s="182"/>
      <c r="BN11" s="182"/>
      <c r="BX11" s="248"/>
    </row>
    <row r="12" spans="1:82" s="265" customFormat="1" x14ac:dyDescent="0.3">
      <c r="A12" s="253" t="s">
        <v>4761</v>
      </c>
      <c r="B12" s="226">
        <v>20.48</v>
      </c>
      <c r="C12" s="226">
        <v>19.88</v>
      </c>
      <c r="D12" s="226">
        <v>18.85212810239252</v>
      </c>
      <c r="E12" s="226">
        <v>21.643510439675431</v>
      </c>
      <c r="F12" s="226">
        <v>19.876124312527892</v>
      </c>
      <c r="G12" s="226">
        <v>20.091633158705374</v>
      </c>
      <c r="H12" s="226">
        <v>20.327982540592995</v>
      </c>
      <c r="I12" s="272">
        <v>19.245822254389847</v>
      </c>
      <c r="J12" s="272">
        <v>18.992608366831686</v>
      </c>
      <c r="K12" s="272">
        <v>17.342230533749628</v>
      </c>
      <c r="L12" s="272">
        <v>19.241867837988504</v>
      </c>
      <c r="M12" s="272">
        <v>19.928450474115042</v>
      </c>
      <c r="N12" s="272">
        <v>20.141842769165581</v>
      </c>
      <c r="O12" s="272">
        <v>20.585210648393108</v>
      </c>
      <c r="P12" s="272">
        <v>20.686676405533348</v>
      </c>
      <c r="Q12" s="272">
        <v>20.153048767865169</v>
      </c>
      <c r="R12" s="272">
        <v>19.544701303321801</v>
      </c>
      <c r="S12" s="272">
        <v>19.192259428034998</v>
      </c>
      <c r="T12" s="272">
        <v>19.102273615229539</v>
      </c>
      <c r="U12" s="272">
        <v>17.6034246200451</v>
      </c>
      <c r="V12" s="272">
        <v>17.84</v>
      </c>
      <c r="W12" s="272">
        <v>17.86</v>
      </c>
      <c r="X12" s="272">
        <v>17.88</v>
      </c>
      <c r="Y12" s="272">
        <v>17.45</v>
      </c>
      <c r="Z12" s="272">
        <v>17.45</v>
      </c>
      <c r="AA12" s="272">
        <v>17.45</v>
      </c>
      <c r="AB12" s="272">
        <v>17.309999999999999</v>
      </c>
      <c r="AC12" s="272">
        <v>17.309999999999999</v>
      </c>
      <c r="AD12" s="272">
        <v>17.28</v>
      </c>
      <c r="AE12" s="272">
        <v>17.350000000000001</v>
      </c>
      <c r="AF12" s="273">
        <v>17.36</v>
      </c>
      <c r="AG12" s="273">
        <v>17.18</v>
      </c>
      <c r="AH12" s="273">
        <v>17.2</v>
      </c>
      <c r="AI12" s="274">
        <v>17.239999999999998</v>
      </c>
      <c r="AJ12" s="274">
        <v>17.27</v>
      </c>
      <c r="AK12" s="272">
        <v>17.510000000000002</v>
      </c>
      <c r="AL12" s="272">
        <v>17.48</v>
      </c>
      <c r="AM12" s="272">
        <v>17.38</v>
      </c>
      <c r="AN12" s="272">
        <v>17.350000000000001</v>
      </c>
      <c r="AO12" s="272">
        <v>17.37</v>
      </c>
      <c r="AP12" s="272">
        <v>17.350000000000001</v>
      </c>
      <c r="AQ12" s="272">
        <v>17.37</v>
      </c>
      <c r="AR12" s="272">
        <v>17.399999999999999</v>
      </c>
      <c r="AS12" s="272">
        <v>17.38</v>
      </c>
      <c r="AT12" s="272">
        <v>17.37</v>
      </c>
      <c r="AU12" s="272">
        <v>17.440000000000001</v>
      </c>
      <c r="AV12" s="272">
        <v>17.47</v>
      </c>
      <c r="AW12" s="272">
        <v>17.5</v>
      </c>
      <c r="AX12" s="272">
        <v>17.420000000000002</v>
      </c>
      <c r="AY12" s="272">
        <v>17.43</v>
      </c>
      <c r="AZ12" s="272">
        <v>17.43</v>
      </c>
      <c r="BA12" s="272">
        <v>17.489999999999998</v>
      </c>
      <c r="BB12" s="272">
        <v>17.52</v>
      </c>
      <c r="BC12" s="272">
        <v>17.559999999999999</v>
      </c>
      <c r="BD12" s="272">
        <v>17.079999999999998</v>
      </c>
      <c r="BE12" s="272">
        <v>17.260000000000002</v>
      </c>
      <c r="BF12" s="272">
        <v>17.28</v>
      </c>
      <c r="BG12" s="272">
        <v>17.190000000000001</v>
      </c>
      <c r="BH12" s="272">
        <v>17.22</v>
      </c>
      <c r="BI12" s="272">
        <v>17.149999999999999</v>
      </c>
      <c r="BJ12" s="272">
        <v>17.23</v>
      </c>
      <c r="BK12" s="275">
        <v>17.09</v>
      </c>
      <c r="BL12" s="275">
        <v>17.09</v>
      </c>
      <c r="BM12" s="275">
        <v>17.11</v>
      </c>
      <c r="BN12" s="275">
        <v>17.09</v>
      </c>
      <c r="BO12" s="275">
        <v>17.12</v>
      </c>
      <c r="BP12" s="275">
        <v>16.93</v>
      </c>
      <c r="BQ12" s="275">
        <v>17</v>
      </c>
      <c r="BR12" s="275">
        <v>17.11</v>
      </c>
      <c r="BS12" s="275">
        <v>17.27</v>
      </c>
      <c r="BT12" s="275">
        <v>17.309999999999999</v>
      </c>
      <c r="BU12" s="275">
        <v>17.629394371588901</v>
      </c>
      <c r="BV12" s="275">
        <v>17.61</v>
      </c>
      <c r="BW12" s="275">
        <v>17.29</v>
      </c>
      <c r="BX12" s="276">
        <v>17.260000000000002</v>
      </c>
      <c r="BY12" s="276">
        <v>17.260000000000002</v>
      </c>
      <c r="BZ12" s="276">
        <v>17.3</v>
      </c>
      <c r="CA12" s="276">
        <v>17.241</v>
      </c>
      <c r="CB12" s="276">
        <v>16.84</v>
      </c>
      <c r="CC12" s="276">
        <v>16.899999999999999</v>
      </c>
      <c r="CD12" s="276">
        <v>16.899999999999999</v>
      </c>
    </row>
    <row r="13" spans="1:82" s="265" customFormat="1" x14ac:dyDescent="0.3">
      <c r="A13" s="253" t="s">
        <v>4762</v>
      </c>
      <c r="B13" s="226">
        <v>21.7</v>
      </c>
      <c r="C13" s="226">
        <v>22.12</v>
      </c>
      <c r="D13" s="226">
        <v>21.629773832303695</v>
      </c>
      <c r="E13" s="226">
        <v>22.262545764234737</v>
      </c>
      <c r="F13" s="226">
        <v>22.602975558646101</v>
      </c>
      <c r="G13" s="226">
        <v>15.501218690000762</v>
      </c>
      <c r="H13" s="226">
        <v>12.428656193136536</v>
      </c>
      <c r="I13" s="272">
        <v>12.280795419048028</v>
      </c>
      <c r="J13" s="272">
        <v>11.678387443675927</v>
      </c>
      <c r="K13" s="272">
        <v>11.813116781091953</v>
      </c>
      <c r="L13" s="272">
        <v>12.420785966552828</v>
      </c>
      <c r="M13" s="272">
        <v>11.912610178907013</v>
      </c>
      <c r="N13" s="272">
        <v>12.251379303923887</v>
      </c>
      <c r="O13" s="272">
        <v>12.51676962649951</v>
      </c>
      <c r="P13" s="272">
        <v>12.9231939936</v>
      </c>
      <c r="Q13" s="272">
        <v>12.795730706997338</v>
      </c>
      <c r="R13" s="272">
        <v>12.826628810512947</v>
      </c>
      <c r="S13" s="272">
        <v>13.320668154232409</v>
      </c>
      <c r="T13" s="272">
        <v>13.557960347433623</v>
      </c>
      <c r="U13" s="272">
        <v>13.847207320385598</v>
      </c>
      <c r="V13" s="272">
        <v>13.71</v>
      </c>
      <c r="W13" s="272">
        <v>13.71</v>
      </c>
      <c r="X13" s="272">
        <v>13.77</v>
      </c>
      <c r="Y13" s="272">
        <v>13.91</v>
      </c>
      <c r="Z13" s="272">
        <v>13.91</v>
      </c>
      <c r="AA13" s="272">
        <v>13.91</v>
      </c>
      <c r="AB13" s="272">
        <v>14.17</v>
      </c>
      <c r="AC13" s="272">
        <v>14.17</v>
      </c>
      <c r="AD13" s="272">
        <v>14.21</v>
      </c>
      <c r="AE13" s="272">
        <v>14.37</v>
      </c>
      <c r="AF13" s="273">
        <v>14.38</v>
      </c>
      <c r="AG13" s="273">
        <v>14.45</v>
      </c>
      <c r="AH13" s="273">
        <v>14.61</v>
      </c>
      <c r="AI13" s="274">
        <v>14.61</v>
      </c>
      <c r="AJ13" s="274">
        <v>14.63</v>
      </c>
      <c r="AK13" s="272">
        <v>14.72</v>
      </c>
      <c r="AL13" s="272">
        <v>16.7</v>
      </c>
      <c r="AM13" s="272">
        <v>16.86</v>
      </c>
      <c r="AN13" s="272">
        <v>16.899999999999999</v>
      </c>
      <c r="AO13" s="272">
        <v>16.899999999999999</v>
      </c>
      <c r="AP13" s="272">
        <v>16.86</v>
      </c>
      <c r="AQ13" s="272">
        <v>16.940000000000001</v>
      </c>
      <c r="AR13" s="272">
        <v>16.920000000000002</v>
      </c>
      <c r="AS13" s="272">
        <v>16.97</v>
      </c>
      <c r="AT13" s="272">
        <v>17.02</v>
      </c>
      <c r="AU13" s="272">
        <v>17.02</v>
      </c>
      <c r="AV13" s="272">
        <v>17.03</v>
      </c>
      <c r="AW13" s="272">
        <v>17.149999999999999</v>
      </c>
      <c r="AX13" s="272">
        <v>17.12</v>
      </c>
      <c r="AY13" s="272">
        <v>17.190000000000001</v>
      </c>
      <c r="AZ13" s="272">
        <v>17.239999999999998</v>
      </c>
      <c r="BA13" s="272">
        <v>17.25</v>
      </c>
      <c r="BB13" s="272">
        <v>17.29</v>
      </c>
      <c r="BC13" s="272">
        <v>17.39</v>
      </c>
      <c r="BD13" s="272">
        <v>17.329999999999998</v>
      </c>
      <c r="BE13" s="272">
        <v>17.350000000000001</v>
      </c>
      <c r="BF13" s="272">
        <v>17.43</v>
      </c>
      <c r="BG13" s="272">
        <v>17.52</v>
      </c>
      <c r="BH13" s="272">
        <v>17.5</v>
      </c>
      <c r="BI13" s="272">
        <v>17.649999999999999</v>
      </c>
      <c r="BJ13" s="272">
        <v>17.68</v>
      </c>
      <c r="BK13" s="275">
        <v>17.690000000000001</v>
      </c>
      <c r="BL13" s="275">
        <v>17.760000000000002</v>
      </c>
      <c r="BM13" s="275">
        <v>17.82</v>
      </c>
      <c r="BN13" s="275">
        <v>17.82</v>
      </c>
      <c r="BO13" s="275">
        <v>17.97</v>
      </c>
      <c r="BP13" s="275">
        <v>17.98</v>
      </c>
      <c r="BQ13" s="275">
        <v>18</v>
      </c>
      <c r="BR13" s="275">
        <v>18.09</v>
      </c>
      <c r="BS13" s="275">
        <v>18.149999999999999</v>
      </c>
      <c r="BT13" s="275">
        <v>18.14</v>
      </c>
      <c r="BU13" s="275">
        <v>18.29252718686957</v>
      </c>
      <c r="BV13" s="275">
        <v>18.29</v>
      </c>
      <c r="BW13" s="275">
        <v>18.39</v>
      </c>
      <c r="BX13" s="276">
        <v>18.48</v>
      </c>
      <c r="BY13" s="276">
        <v>18.57</v>
      </c>
      <c r="BZ13" s="276">
        <v>18.61</v>
      </c>
      <c r="CA13" s="276">
        <v>18.72</v>
      </c>
      <c r="CB13" s="276">
        <v>18.78</v>
      </c>
      <c r="CC13" s="276">
        <v>18.86</v>
      </c>
      <c r="CD13" s="276">
        <v>19.010000000000002</v>
      </c>
    </row>
    <row r="14" spans="1:82" s="265" customFormat="1" x14ac:dyDescent="0.3">
      <c r="A14" s="253" t="s">
        <v>4763</v>
      </c>
      <c r="B14" s="226">
        <v>21.86</v>
      </c>
      <c r="C14" s="226">
        <v>23.69</v>
      </c>
      <c r="D14" s="226">
        <v>23.746336265542642</v>
      </c>
      <c r="E14" s="226">
        <v>23.649241023698217</v>
      </c>
      <c r="F14" s="226">
        <v>14.669459662737498</v>
      </c>
      <c r="G14" s="226">
        <v>14.90348360208484</v>
      </c>
      <c r="H14" s="226">
        <v>15.221070402909499</v>
      </c>
      <c r="I14" s="272">
        <v>15.430071517807402</v>
      </c>
      <c r="J14" s="272">
        <v>15.208259155786013</v>
      </c>
      <c r="K14" s="272">
        <v>10.814917061270334</v>
      </c>
      <c r="L14" s="272">
        <v>9.6109779708382579</v>
      </c>
      <c r="M14" s="272">
        <v>6.9292910376085972</v>
      </c>
      <c r="N14" s="272">
        <v>6.0966442647707622</v>
      </c>
      <c r="O14" s="272">
        <v>5.4819354973741499</v>
      </c>
      <c r="P14" s="272">
        <v>5.2083742624603042</v>
      </c>
      <c r="Q14" s="272">
        <v>5.0572364958512246</v>
      </c>
      <c r="R14" s="272">
        <v>4.706512369901624</v>
      </c>
      <c r="S14" s="272">
        <v>4.3928317309869529</v>
      </c>
      <c r="T14" s="272">
        <v>4.7131080744694973</v>
      </c>
      <c r="U14" s="272">
        <v>14.856612794836833</v>
      </c>
      <c r="V14" s="272">
        <v>14.74</v>
      </c>
      <c r="W14" s="272">
        <v>15.01</v>
      </c>
      <c r="X14" s="272">
        <v>14.95</v>
      </c>
      <c r="Y14" s="272">
        <v>15.03</v>
      </c>
      <c r="Z14" s="272">
        <v>15.03</v>
      </c>
      <c r="AA14" s="272">
        <v>15.03</v>
      </c>
      <c r="AB14" s="272">
        <v>14.46</v>
      </c>
      <c r="AC14" s="272">
        <v>14.45</v>
      </c>
      <c r="AD14" s="272">
        <v>14.46</v>
      </c>
      <c r="AE14" s="272">
        <v>14.46</v>
      </c>
      <c r="AF14" s="273">
        <v>14.47</v>
      </c>
      <c r="AG14" s="273">
        <v>14.47</v>
      </c>
      <c r="AH14" s="273">
        <v>14.47</v>
      </c>
      <c r="AI14" s="274">
        <v>14.47</v>
      </c>
      <c r="AJ14" s="274">
        <v>14.47</v>
      </c>
      <c r="AK14" s="272">
        <v>14.48</v>
      </c>
      <c r="AL14" s="272">
        <v>14.48</v>
      </c>
      <c r="AM14" s="272">
        <v>14.48</v>
      </c>
      <c r="AN14" s="272">
        <v>14.48</v>
      </c>
      <c r="AO14" s="272">
        <v>14.48</v>
      </c>
      <c r="AP14" s="272">
        <v>14.48</v>
      </c>
      <c r="AQ14" s="272">
        <v>14.48</v>
      </c>
      <c r="AR14" s="272">
        <v>14.38</v>
      </c>
      <c r="AS14" s="272">
        <v>14.38</v>
      </c>
      <c r="AT14" s="272">
        <v>14.44</v>
      </c>
      <c r="AU14" s="272">
        <v>14.44</v>
      </c>
      <c r="AV14" s="272">
        <v>14.45</v>
      </c>
      <c r="AW14" s="272">
        <v>14.45</v>
      </c>
      <c r="AX14" s="272">
        <v>14.45</v>
      </c>
      <c r="AY14" s="272">
        <v>14.44</v>
      </c>
      <c r="AZ14" s="272">
        <v>14.44</v>
      </c>
      <c r="BA14" s="272">
        <v>14.43</v>
      </c>
      <c r="BB14" s="272">
        <v>14.44</v>
      </c>
      <c r="BC14" s="272">
        <v>14.44</v>
      </c>
      <c r="BD14" s="272">
        <v>14.44</v>
      </c>
      <c r="BE14" s="272">
        <v>14.44</v>
      </c>
      <c r="BF14" s="272">
        <v>14.44</v>
      </c>
      <c r="BG14" s="272">
        <v>14.43</v>
      </c>
      <c r="BH14" s="272">
        <v>14.43</v>
      </c>
      <c r="BI14" s="272">
        <v>14.43</v>
      </c>
      <c r="BJ14" s="272">
        <v>14.43</v>
      </c>
      <c r="BK14" s="275">
        <v>15.34</v>
      </c>
      <c r="BL14" s="275">
        <v>15.34</v>
      </c>
      <c r="BM14" s="275">
        <v>15.28</v>
      </c>
      <c r="BN14" s="275">
        <v>15.29</v>
      </c>
      <c r="BO14" s="275">
        <v>15.29</v>
      </c>
      <c r="BP14" s="275">
        <v>15.29</v>
      </c>
      <c r="BQ14" s="275">
        <v>15.32</v>
      </c>
      <c r="BR14" s="275">
        <v>15.32</v>
      </c>
      <c r="BS14" s="275">
        <v>15.32</v>
      </c>
      <c r="BT14" s="275">
        <v>15.33</v>
      </c>
      <c r="BU14" s="275">
        <v>15.330639996669728</v>
      </c>
      <c r="BV14" s="275">
        <v>15.33</v>
      </c>
      <c r="BW14" s="275">
        <v>15.14</v>
      </c>
      <c r="BX14" s="276">
        <v>14.74</v>
      </c>
      <c r="BY14" s="276">
        <v>13.95</v>
      </c>
      <c r="BZ14" s="276">
        <v>14.75</v>
      </c>
      <c r="CA14" s="276">
        <v>14.75</v>
      </c>
      <c r="CB14" s="276">
        <v>14.66</v>
      </c>
      <c r="CC14" s="276">
        <v>14.65</v>
      </c>
      <c r="CD14" s="276">
        <v>14.7</v>
      </c>
    </row>
    <row r="15" spans="1:82" s="265" customFormat="1" x14ac:dyDescent="0.3">
      <c r="A15" s="253" t="s">
        <v>4764</v>
      </c>
      <c r="B15" s="226">
        <v>9.8699999999999992</v>
      </c>
      <c r="C15" s="226">
        <v>11.52</v>
      </c>
      <c r="D15" s="226">
        <v>11.773845788569897</v>
      </c>
      <c r="E15" s="226">
        <v>11.8495780811856</v>
      </c>
      <c r="F15" s="226">
        <v>11.879295603660466</v>
      </c>
      <c r="G15" s="226">
        <v>11.916904973613404</v>
      </c>
      <c r="H15" s="226">
        <v>11.967278601962169</v>
      </c>
      <c r="I15" s="272">
        <v>12</v>
      </c>
      <c r="J15" s="272">
        <v>12</v>
      </c>
      <c r="K15" s="272">
        <v>5.1581853164434817</v>
      </c>
      <c r="L15" s="272">
        <v>5.1478961901766116</v>
      </c>
      <c r="M15" s="272">
        <v>5.1729171781756023</v>
      </c>
      <c r="N15" s="272">
        <v>5.1515009126466831</v>
      </c>
      <c r="O15" s="272">
        <v>5.0413671451584152</v>
      </c>
      <c r="P15" s="272">
        <v>4.9623905318909678</v>
      </c>
      <c r="Q15" s="272">
        <v>4.962390521515351</v>
      </c>
      <c r="R15" s="272">
        <v>4.8843813977954564</v>
      </c>
      <c r="S15" s="272">
        <v>0</v>
      </c>
      <c r="T15" s="272">
        <v>0</v>
      </c>
      <c r="U15" s="272">
        <v>0</v>
      </c>
      <c r="V15" s="272">
        <v>0</v>
      </c>
      <c r="W15" s="272">
        <v>0</v>
      </c>
      <c r="X15" s="272">
        <v>0</v>
      </c>
      <c r="Y15" s="272">
        <v>0</v>
      </c>
      <c r="Z15" s="272">
        <v>0</v>
      </c>
      <c r="AA15" s="272">
        <v>0</v>
      </c>
      <c r="AB15" s="272">
        <v>0</v>
      </c>
      <c r="AC15" s="272">
        <v>0</v>
      </c>
      <c r="AD15" s="272">
        <v>0</v>
      </c>
      <c r="AE15" s="272">
        <v>0</v>
      </c>
      <c r="AF15" s="273">
        <v>0</v>
      </c>
      <c r="AG15" s="273">
        <v>0</v>
      </c>
      <c r="AH15" s="273">
        <v>0</v>
      </c>
      <c r="AI15" s="273">
        <v>0</v>
      </c>
      <c r="AJ15" s="274">
        <v>0</v>
      </c>
      <c r="AK15" s="272">
        <v>0</v>
      </c>
      <c r="AL15" s="272">
        <v>0</v>
      </c>
      <c r="AM15" s="272">
        <v>0</v>
      </c>
      <c r="AN15" s="272">
        <v>0</v>
      </c>
      <c r="AO15" s="272">
        <v>0</v>
      </c>
      <c r="AP15" s="272">
        <v>0</v>
      </c>
      <c r="AQ15" s="272">
        <v>0</v>
      </c>
      <c r="AR15" s="272">
        <v>0</v>
      </c>
      <c r="AS15" s="272">
        <v>0</v>
      </c>
      <c r="AT15" s="272">
        <v>0</v>
      </c>
      <c r="AU15" s="272">
        <v>0</v>
      </c>
      <c r="AV15" s="272">
        <v>0</v>
      </c>
      <c r="AW15" s="272">
        <v>0</v>
      </c>
      <c r="AX15" s="272">
        <v>0</v>
      </c>
      <c r="AY15" s="272">
        <v>0</v>
      </c>
      <c r="AZ15" s="272">
        <v>0</v>
      </c>
      <c r="BA15" s="272">
        <v>0</v>
      </c>
      <c r="BB15" s="272">
        <v>0</v>
      </c>
      <c r="BC15" s="272">
        <v>0</v>
      </c>
      <c r="BD15" s="272">
        <v>0</v>
      </c>
      <c r="BE15" s="272">
        <v>0</v>
      </c>
      <c r="BF15" s="272">
        <v>0</v>
      </c>
      <c r="BG15" s="272">
        <v>0</v>
      </c>
      <c r="BH15" s="272">
        <v>0</v>
      </c>
      <c r="BI15" s="272">
        <v>0</v>
      </c>
      <c r="BJ15" s="272">
        <v>0</v>
      </c>
      <c r="BK15" s="275">
        <v>0</v>
      </c>
      <c r="BL15" s="275">
        <v>0</v>
      </c>
      <c r="BM15" s="275">
        <v>0</v>
      </c>
      <c r="BN15" s="275">
        <v>0</v>
      </c>
      <c r="BO15" s="275">
        <v>0</v>
      </c>
      <c r="BP15" s="275">
        <v>0</v>
      </c>
      <c r="BQ15" s="275">
        <v>0</v>
      </c>
      <c r="BR15" s="275">
        <v>0</v>
      </c>
      <c r="BS15" s="275">
        <v>0</v>
      </c>
      <c r="BT15" s="277">
        <v>0</v>
      </c>
      <c r="BU15" s="277">
        <v>0</v>
      </c>
      <c r="BV15" s="277">
        <v>0</v>
      </c>
      <c r="BW15" s="277">
        <v>0</v>
      </c>
      <c r="BX15" s="278">
        <v>0</v>
      </c>
      <c r="BY15" s="278">
        <v>0</v>
      </c>
      <c r="BZ15" s="278">
        <v>0</v>
      </c>
      <c r="CA15" s="278">
        <v>0</v>
      </c>
      <c r="CB15" s="278">
        <v>0</v>
      </c>
      <c r="CC15" s="278">
        <v>0</v>
      </c>
      <c r="CD15" s="278">
        <v>0</v>
      </c>
    </row>
    <row r="16" spans="1:82" s="265" customFormat="1" x14ac:dyDescent="0.3">
      <c r="A16" s="279" t="s">
        <v>190</v>
      </c>
      <c r="B16" s="226"/>
      <c r="C16" s="226"/>
      <c r="D16" s="226"/>
      <c r="E16" s="226"/>
      <c r="F16" s="226"/>
      <c r="G16" s="226"/>
      <c r="H16" s="226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3"/>
      <c r="AG16" s="273"/>
      <c r="AH16" s="273"/>
      <c r="AI16" s="280"/>
      <c r="AJ16" s="274"/>
      <c r="AK16" s="272"/>
      <c r="AL16" s="272"/>
      <c r="AM16" s="272"/>
      <c r="AN16" s="272"/>
      <c r="AO16" s="272"/>
      <c r="AP16" s="272"/>
      <c r="AQ16" s="272"/>
      <c r="AR16" s="272">
        <v>18.52</v>
      </c>
      <c r="AS16" s="272">
        <v>18.52</v>
      </c>
      <c r="AT16" s="272">
        <v>18.52</v>
      </c>
      <c r="AU16" s="272">
        <v>18.52</v>
      </c>
      <c r="AV16" s="272">
        <v>18.52</v>
      </c>
      <c r="AW16" s="272">
        <v>18.52</v>
      </c>
      <c r="AX16" s="272">
        <v>18.52</v>
      </c>
      <c r="AY16" s="272">
        <v>18.52</v>
      </c>
      <c r="AZ16" s="272">
        <v>18.52</v>
      </c>
      <c r="BA16" s="272">
        <v>18.52</v>
      </c>
      <c r="BB16" s="272">
        <v>18.52</v>
      </c>
      <c r="BC16" s="272">
        <v>18.52</v>
      </c>
      <c r="BD16" s="272">
        <v>18.52</v>
      </c>
      <c r="BE16" s="272">
        <v>18.52</v>
      </c>
      <c r="BF16" s="272">
        <v>18.52</v>
      </c>
      <c r="BG16" s="272">
        <v>18.52</v>
      </c>
      <c r="BH16" s="272">
        <v>18.52</v>
      </c>
      <c r="BI16" s="272">
        <v>18.52</v>
      </c>
      <c r="BJ16" s="272">
        <v>18.52</v>
      </c>
      <c r="BK16" s="275">
        <v>17.62</v>
      </c>
      <c r="BL16" s="275">
        <v>17.62</v>
      </c>
      <c r="BM16" s="275">
        <v>17.62</v>
      </c>
      <c r="BN16" s="275">
        <v>17.62</v>
      </c>
      <c r="BO16" s="275">
        <v>17.63</v>
      </c>
      <c r="BP16" s="275">
        <v>17.63</v>
      </c>
      <c r="BQ16" s="275">
        <v>17.63</v>
      </c>
      <c r="BR16" s="275">
        <v>17.63</v>
      </c>
      <c r="BS16" s="275">
        <v>17.63</v>
      </c>
      <c r="BT16" s="275">
        <v>17.63</v>
      </c>
      <c r="BU16" s="275">
        <v>17.629394371588901</v>
      </c>
      <c r="BV16" s="275">
        <v>17.63</v>
      </c>
      <c r="BW16" s="275">
        <v>17.63</v>
      </c>
      <c r="BX16" s="276">
        <v>17.63</v>
      </c>
      <c r="BY16" s="276">
        <v>17.63</v>
      </c>
      <c r="BZ16" s="276">
        <v>17.63</v>
      </c>
      <c r="CA16" s="276">
        <v>17.63</v>
      </c>
      <c r="CB16" s="276">
        <v>17.64</v>
      </c>
      <c r="CC16" s="276">
        <v>17.64</v>
      </c>
      <c r="CD16" s="276">
        <v>17.64</v>
      </c>
    </row>
    <row r="17" spans="1:82" s="265" customFormat="1" x14ac:dyDescent="0.3">
      <c r="A17" s="253"/>
      <c r="B17" s="226"/>
      <c r="C17" s="226"/>
      <c r="D17" s="226"/>
      <c r="E17" s="226"/>
      <c r="F17" s="226"/>
      <c r="G17" s="226"/>
      <c r="H17" s="226"/>
      <c r="I17" s="272"/>
      <c r="J17" s="272"/>
      <c r="K17" s="272"/>
      <c r="L17" s="272"/>
      <c r="M17" s="272"/>
      <c r="N17" s="272"/>
      <c r="O17" s="272"/>
      <c r="P17" s="272"/>
      <c r="Q17" s="272"/>
      <c r="R17" s="272"/>
      <c r="S17" s="272"/>
      <c r="T17" s="272"/>
      <c r="U17" s="272"/>
      <c r="V17" s="272"/>
      <c r="W17" s="272"/>
      <c r="X17" s="272"/>
      <c r="Y17" s="272"/>
      <c r="Z17" s="272"/>
      <c r="AA17" s="272"/>
      <c r="AB17" s="272"/>
      <c r="AC17" s="272"/>
      <c r="AD17" s="272"/>
      <c r="AE17" s="272"/>
      <c r="AF17" s="273"/>
      <c r="AG17" s="273"/>
      <c r="AH17" s="273"/>
      <c r="AI17" s="280"/>
      <c r="AJ17" s="274"/>
      <c r="AK17" s="272"/>
      <c r="AL17" s="272"/>
      <c r="AM17" s="272"/>
      <c r="AN17" s="272"/>
      <c r="AO17" s="272"/>
      <c r="AP17" s="272"/>
      <c r="AQ17" s="272"/>
      <c r="AR17" s="281"/>
      <c r="AS17" s="281"/>
      <c r="AT17" s="281"/>
      <c r="AU17" s="281"/>
      <c r="AV17" s="281"/>
      <c r="AW17" s="281"/>
      <c r="AX17" s="281"/>
      <c r="AY17" s="281"/>
      <c r="AZ17" s="281"/>
      <c r="BA17" s="281"/>
      <c r="BB17" s="281"/>
      <c r="BC17" s="281"/>
      <c r="BD17" s="281"/>
      <c r="BE17" s="281"/>
      <c r="BF17" s="281"/>
      <c r="BG17" s="281"/>
      <c r="BK17" s="182"/>
      <c r="BL17" s="182"/>
      <c r="BN17" s="182"/>
    </row>
    <row r="18" spans="1:82" x14ac:dyDescent="0.3">
      <c r="A18" s="262" t="s">
        <v>4765</v>
      </c>
      <c r="B18" s="236">
        <v>9.94</v>
      </c>
      <c r="C18" s="236">
        <v>10.89</v>
      </c>
      <c r="D18" s="236">
        <v>11.61</v>
      </c>
      <c r="E18" s="236">
        <v>10.99</v>
      </c>
      <c r="F18" s="236">
        <v>8.67</v>
      </c>
      <c r="G18" s="236">
        <v>10.029999999999999</v>
      </c>
      <c r="H18" s="236">
        <v>9.8699999999999992</v>
      </c>
      <c r="I18" s="282">
        <v>9.39</v>
      </c>
      <c r="J18" s="282">
        <v>9.76</v>
      </c>
      <c r="K18" s="282">
        <v>9.59</v>
      </c>
      <c r="L18" s="282">
        <v>9.7337000000000007</v>
      </c>
      <c r="M18" s="282">
        <v>9.5408000000000008</v>
      </c>
      <c r="N18" s="282">
        <v>9.2938127527750947</v>
      </c>
      <c r="O18" s="282">
        <v>9.7763000000000009</v>
      </c>
      <c r="P18" s="267">
        <v>9.919320762173653</v>
      </c>
      <c r="Q18" s="267">
        <v>9.9757999999999996</v>
      </c>
      <c r="R18" s="267">
        <v>9.8349467109901045</v>
      </c>
      <c r="S18" s="267">
        <v>9.7862708478740714</v>
      </c>
      <c r="T18" s="267">
        <v>9.378721970492693</v>
      </c>
      <c r="U18" s="267">
        <v>9.8121958395235769</v>
      </c>
      <c r="V18" s="267">
        <v>9.2100000000000009</v>
      </c>
      <c r="W18" s="267">
        <v>9.17</v>
      </c>
      <c r="X18" s="267">
        <v>9.18</v>
      </c>
      <c r="Y18" s="283">
        <v>9.2799999999999994</v>
      </c>
      <c r="Z18" s="283">
        <v>9.73</v>
      </c>
      <c r="AA18" s="283">
        <v>9.73</v>
      </c>
      <c r="AB18" s="283">
        <v>9.5500000000000007</v>
      </c>
      <c r="AC18" s="283">
        <v>9.5299999999999994</v>
      </c>
      <c r="AD18" s="283">
        <v>9.52</v>
      </c>
      <c r="AE18" s="283">
        <v>9.73</v>
      </c>
      <c r="AF18" s="284">
        <v>9.6199999999999992</v>
      </c>
      <c r="AG18" s="284">
        <v>9.59</v>
      </c>
      <c r="AH18" s="284">
        <v>9.5500000000000007</v>
      </c>
      <c r="AI18" s="285">
        <v>9.48</v>
      </c>
      <c r="AJ18" s="285">
        <v>9.5</v>
      </c>
      <c r="AK18" s="267">
        <v>9.4600000000000009</v>
      </c>
      <c r="AL18" s="267">
        <v>9.42</v>
      </c>
      <c r="AM18" s="267">
        <v>9.41</v>
      </c>
      <c r="AN18" s="267">
        <v>9.5299999999999994</v>
      </c>
      <c r="AO18" s="267">
        <v>9.67</v>
      </c>
      <c r="AP18" s="267">
        <v>9.4600000000000009</v>
      </c>
      <c r="AQ18" s="267">
        <v>9.43</v>
      </c>
      <c r="AR18" s="267">
        <v>9.42</v>
      </c>
      <c r="AS18" s="267">
        <v>9.41</v>
      </c>
      <c r="AT18" s="267">
        <v>9.4</v>
      </c>
      <c r="AU18" s="267">
        <v>9.44</v>
      </c>
      <c r="AV18" s="267">
        <v>9.41</v>
      </c>
      <c r="AW18" s="267">
        <v>9.1999999999999993</v>
      </c>
      <c r="AX18" s="267">
        <v>9.17</v>
      </c>
      <c r="AY18" s="267">
        <v>9.1</v>
      </c>
      <c r="AZ18" s="267">
        <v>9.82</v>
      </c>
      <c r="BA18" s="267">
        <v>9.7899999999999991</v>
      </c>
      <c r="BB18" s="267">
        <v>9.74</v>
      </c>
      <c r="BC18" s="267">
        <v>9.68</v>
      </c>
      <c r="BD18" s="267">
        <v>9.58</v>
      </c>
      <c r="BE18" s="267">
        <v>9.4700000000000006</v>
      </c>
      <c r="BF18" s="267">
        <v>9.3000000000000007</v>
      </c>
      <c r="BG18" s="267">
        <v>9.15</v>
      </c>
      <c r="BH18" s="267">
        <v>9.08</v>
      </c>
      <c r="BI18" s="267">
        <v>9.01</v>
      </c>
      <c r="BJ18" s="267">
        <v>8.9</v>
      </c>
      <c r="BK18" s="270">
        <v>8.68</v>
      </c>
      <c r="BL18" s="270">
        <v>8.58</v>
      </c>
      <c r="BM18" s="286">
        <v>8.52</v>
      </c>
      <c r="BN18" s="269">
        <v>8.39</v>
      </c>
      <c r="BO18" s="269">
        <v>8.23</v>
      </c>
      <c r="BP18" s="269">
        <v>8.16</v>
      </c>
      <c r="BQ18" s="269">
        <v>8.16</v>
      </c>
      <c r="BR18" s="269">
        <v>8.11</v>
      </c>
      <c r="BS18" s="269">
        <v>8.1</v>
      </c>
      <c r="BT18" s="269">
        <v>8.0299999999999994</v>
      </c>
      <c r="BU18" s="269">
        <v>7.8195674041031182</v>
      </c>
      <c r="BV18" s="269">
        <v>7.76</v>
      </c>
      <c r="BW18" s="269">
        <v>7.65</v>
      </c>
      <c r="BX18" s="269">
        <v>7.56</v>
      </c>
      <c r="BY18" s="269">
        <v>7.47</v>
      </c>
      <c r="BZ18" s="269">
        <v>7.63</v>
      </c>
      <c r="CA18" s="269">
        <v>7.72</v>
      </c>
      <c r="CB18" s="269">
        <v>7.53</v>
      </c>
      <c r="CC18" s="269">
        <v>7.52</v>
      </c>
      <c r="CD18" s="269">
        <v>7.44</v>
      </c>
    </row>
    <row r="19" spans="1:82" x14ac:dyDescent="0.3">
      <c r="A19" s="287"/>
      <c r="B19" s="230"/>
      <c r="C19" s="230"/>
      <c r="D19" s="230"/>
      <c r="E19" s="230"/>
      <c r="F19" s="230"/>
      <c r="G19" s="230"/>
      <c r="H19" s="230"/>
      <c r="I19" s="288"/>
      <c r="J19" s="288"/>
      <c r="K19" s="288"/>
      <c r="L19" s="288"/>
      <c r="M19" s="288"/>
      <c r="N19" s="288"/>
      <c r="O19" s="288"/>
      <c r="P19" s="288"/>
      <c r="Q19" s="288"/>
      <c r="R19" s="288"/>
      <c r="S19" s="288"/>
      <c r="T19" s="288"/>
      <c r="U19" s="288"/>
      <c r="V19" s="288"/>
      <c r="W19" s="288"/>
      <c r="X19" s="288"/>
      <c r="Y19" s="289"/>
      <c r="Z19" s="289"/>
      <c r="AA19" s="289"/>
      <c r="AB19" s="289"/>
      <c r="AC19" s="289"/>
      <c r="AD19" s="289"/>
      <c r="AE19" s="289"/>
      <c r="AF19" s="290"/>
      <c r="AG19" s="290"/>
      <c r="AH19" s="290"/>
      <c r="AI19" s="291"/>
      <c r="AJ19" s="292"/>
      <c r="AK19" s="288"/>
      <c r="AL19" s="288"/>
      <c r="AM19" s="288"/>
      <c r="AN19" s="288"/>
      <c r="AO19" s="288"/>
      <c r="AP19" s="288"/>
      <c r="AQ19" s="288"/>
      <c r="AR19" s="273"/>
      <c r="AS19" s="281"/>
      <c r="AT19" s="281"/>
      <c r="AU19" s="281"/>
      <c r="AV19" s="281"/>
      <c r="AW19" s="281"/>
      <c r="AX19" s="281"/>
      <c r="AY19" s="281"/>
      <c r="AZ19" s="281"/>
      <c r="BA19" s="281"/>
      <c r="BB19" s="281"/>
      <c r="BC19" s="281"/>
      <c r="BD19" s="281"/>
      <c r="BE19" s="281"/>
      <c r="BF19" s="281"/>
      <c r="BG19" s="281"/>
      <c r="BK19" s="182"/>
      <c r="BL19" s="182"/>
      <c r="BN19" s="182"/>
      <c r="BR19" s="276"/>
    </row>
    <row r="20" spans="1:82" x14ac:dyDescent="0.3">
      <c r="A20" s="287" t="s">
        <v>4766</v>
      </c>
      <c r="B20" s="230">
        <v>12.3</v>
      </c>
      <c r="C20" s="230">
        <v>12.17</v>
      </c>
      <c r="D20" s="230">
        <v>11.82</v>
      </c>
      <c r="E20" s="230">
        <v>11.09</v>
      </c>
      <c r="F20" s="230">
        <v>8.74</v>
      </c>
      <c r="G20" s="230">
        <v>9.66</v>
      </c>
      <c r="H20" s="230">
        <v>9.5</v>
      </c>
      <c r="I20" s="273">
        <v>9.1300000000000008</v>
      </c>
      <c r="J20" s="273">
        <v>9.59</v>
      </c>
      <c r="K20" s="273">
        <v>9.44</v>
      </c>
      <c r="L20" s="273">
        <v>9.5877999999999997</v>
      </c>
      <c r="M20" s="273">
        <v>9.3805999999999994</v>
      </c>
      <c r="N20" s="273">
        <v>9.1501140056379064</v>
      </c>
      <c r="O20" s="273">
        <v>9.6562999999999999</v>
      </c>
      <c r="P20" s="273">
        <v>9.7995558581175004</v>
      </c>
      <c r="Q20" s="273">
        <v>9.9014000000000006</v>
      </c>
      <c r="R20" s="273">
        <v>9.7506749407104341</v>
      </c>
      <c r="S20" s="273">
        <v>9.720169180917603</v>
      </c>
      <c r="T20" s="273">
        <v>9.5303943660076076</v>
      </c>
      <c r="U20" s="273">
        <v>9.4861131599660684</v>
      </c>
      <c r="V20" s="273">
        <v>8.82</v>
      </c>
      <c r="W20" s="273">
        <v>8.77</v>
      </c>
      <c r="X20" s="273">
        <v>8.7899999999999991</v>
      </c>
      <c r="Y20" s="289">
        <v>8.8699999999999992</v>
      </c>
      <c r="Z20" s="289">
        <v>9.3800000000000008</v>
      </c>
      <c r="AA20" s="289">
        <v>9.3800000000000008</v>
      </c>
      <c r="AB20" s="289">
        <v>9.2200000000000006</v>
      </c>
      <c r="AC20" s="289">
        <v>9.19</v>
      </c>
      <c r="AD20" s="289">
        <v>9.18</v>
      </c>
      <c r="AE20" s="289">
        <v>9.39</v>
      </c>
      <c r="AF20" s="290">
        <v>9.2799999999999994</v>
      </c>
      <c r="AG20" s="290">
        <v>9.26</v>
      </c>
      <c r="AH20" s="290">
        <v>9.2100000000000009</v>
      </c>
      <c r="AI20" s="293">
        <v>9.14</v>
      </c>
      <c r="AJ20" s="293">
        <v>9.18</v>
      </c>
      <c r="AK20" s="273">
        <v>9.1199999999999992</v>
      </c>
      <c r="AL20" s="273">
        <v>9.1199999999999992</v>
      </c>
      <c r="AM20" s="273">
        <v>9.11</v>
      </c>
      <c r="AN20" s="273">
        <v>9.23</v>
      </c>
      <c r="AO20" s="273">
        <v>9.3699999999999992</v>
      </c>
      <c r="AP20" s="273">
        <v>9.16</v>
      </c>
      <c r="AQ20" s="273">
        <v>9.1300000000000008</v>
      </c>
      <c r="AR20" s="273">
        <v>9.1300000000000008</v>
      </c>
      <c r="AS20" s="273">
        <v>9.1199999999999992</v>
      </c>
      <c r="AT20" s="273">
        <v>9.11</v>
      </c>
      <c r="AU20" s="273">
        <v>9.14</v>
      </c>
      <c r="AV20" s="273">
        <v>9.1199999999999992</v>
      </c>
      <c r="AW20" s="273">
        <v>8.9</v>
      </c>
      <c r="AX20" s="273">
        <v>8.9</v>
      </c>
      <c r="AY20" s="273">
        <v>8.83</v>
      </c>
      <c r="AZ20" s="273">
        <v>8.39</v>
      </c>
      <c r="BA20" s="273">
        <v>8.3699999999999992</v>
      </c>
      <c r="BB20" s="273">
        <v>8.32</v>
      </c>
      <c r="BC20" s="273">
        <v>8.23</v>
      </c>
      <c r="BD20" s="273">
        <v>8.1300000000000008</v>
      </c>
      <c r="BE20" s="273">
        <v>8.0299999999999994</v>
      </c>
      <c r="BF20" s="273">
        <v>7.89</v>
      </c>
      <c r="BG20" s="273">
        <v>7.75</v>
      </c>
      <c r="BH20" s="273">
        <v>7.68</v>
      </c>
      <c r="BI20" s="273">
        <v>7.62</v>
      </c>
      <c r="BJ20" s="273">
        <v>7.51</v>
      </c>
      <c r="BK20" s="276">
        <v>7.33</v>
      </c>
      <c r="BL20" s="276">
        <v>7.26</v>
      </c>
      <c r="BM20" s="294">
        <v>7.22</v>
      </c>
      <c r="BN20" s="276">
        <v>7.11</v>
      </c>
      <c r="BO20" s="276">
        <v>6.97</v>
      </c>
      <c r="BP20" s="276">
        <v>6.9</v>
      </c>
      <c r="BQ20" s="276">
        <v>6.91</v>
      </c>
      <c r="BR20" s="276">
        <v>6.91</v>
      </c>
      <c r="BS20" s="276">
        <v>6.9</v>
      </c>
      <c r="BT20" s="276">
        <v>6.85</v>
      </c>
      <c r="BU20" s="276">
        <v>6.7966657194294289</v>
      </c>
      <c r="BV20" s="276">
        <v>6.74</v>
      </c>
      <c r="BW20" s="276">
        <v>6.63</v>
      </c>
      <c r="BX20" s="276">
        <v>6.57</v>
      </c>
      <c r="BY20" s="276">
        <v>6.49</v>
      </c>
      <c r="BZ20" s="276">
        <v>6.66</v>
      </c>
      <c r="CA20" s="276">
        <v>6.6</v>
      </c>
      <c r="CB20" s="276">
        <v>6.44</v>
      </c>
      <c r="CC20" s="276">
        <v>6.43</v>
      </c>
      <c r="CD20" s="276">
        <v>6.4</v>
      </c>
    </row>
    <row r="21" spans="1:82" x14ac:dyDescent="0.3">
      <c r="A21" s="287" t="s">
        <v>4767</v>
      </c>
      <c r="B21" s="230">
        <v>7.2673033578820529</v>
      </c>
      <c r="C21" s="230">
        <v>7.4715087232731863</v>
      </c>
      <c r="D21" s="230">
        <v>7.43</v>
      </c>
      <c r="E21" s="230">
        <v>7</v>
      </c>
      <c r="F21" s="230">
        <v>7.04</v>
      </c>
      <c r="G21" s="230">
        <v>11.44</v>
      </c>
      <c r="H21" s="230">
        <v>11.49</v>
      </c>
      <c r="I21" s="273">
        <v>11.58</v>
      </c>
      <c r="J21" s="273">
        <v>11.75</v>
      </c>
      <c r="K21" s="273">
        <v>11.89</v>
      </c>
      <c r="L21" s="273">
        <v>11.974500000000001</v>
      </c>
      <c r="M21" s="273">
        <v>11.9993</v>
      </c>
      <c r="N21" s="273">
        <v>11.96299193547669</v>
      </c>
      <c r="O21" s="273">
        <v>11.9778</v>
      </c>
      <c r="P21" s="273">
        <v>11.993225338794579</v>
      </c>
      <c r="Q21" s="273">
        <v>11.180099999999999</v>
      </c>
      <c r="R21" s="273">
        <v>11.221793264552133</v>
      </c>
      <c r="S21" s="273">
        <v>11.1206067159975</v>
      </c>
      <c r="T21" s="273">
        <v>7.5613429885799963</v>
      </c>
      <c r="U21" s="273">
        <v>14.586788243167629</v>
      </c>
      <c r="V21" s="273">
        <v>15.26</v>
      </c>
      <c r="W21" s="273">
        <v>15.26</v>
      </c>
      <c r="X21" s="273">
        <v>15.26</v>
      </c>
      <c r="Y21" s="289">
        <v>15.26</v>
      </c>
      <c r="Z21" s="289">
        <v>15.59</v>
      </c>
      <c r="AA21" s="289">
        <v>15.59</v>
      </c>
      <c r="AB21" s="289">
        <v>15.37</v>
      </c>
      <c r="AC21" s="289">
        <v>15.37</v>
      </c>
      <c r="AD21" s="289">
        <v>15.37</v>
      </c>
      <c r="AE21" s="289">
        <v>15.37</v>
      </c>
      <c r="AF21" s="290">
        <v>15.46</v>
      </c>
      <c r="AG21" s="290">
        <v>15.46</v>
      </c>
      <c r="AH21" s="290">
        <v>15.46</v>
      </c>
      <c r="AI21" s="293">
        <v>15.46</v>
      </c>
      <c r="AJ21" s="293">
        <v>15.46</v>
      </c>
      <c r="AK21" s="273">
        <v>15.46</v>
      </c>
      <c r="AL21" s="273">
        <v>15.94</v>
      </c>
      <c r="AM21" s="273">
        <v>15.94</v>
      </c>
      <c r="AN21" s="273">
        <v>15.94</v>
      </c>
      <c r="AO21" s="273">
        <v>15.94</v>
      </c>
      <c r="AP21" s="273">
        <v>15.94</v>
      </c>
      <c r="AQ21" s="273">
        <v>16.059999999999999</v>
      </c>
      <c r="AR21" s="273">
        <v>16.059999999999999</v>
      </c>
      <c r="AS21" s="273">
        <v>16.059999999999999</v>
      </c>
      <c r="AT21" s="273">
        <v>16.059999999999999</v>
      </c>
      <c r="AU21" s="273">
        <v>16.059999999999999</v>
      </c>
      <c r="AV21" s="273">
        <v>16.059999999999999</v>
      </c>
      <c r="AW21" s="273">
        <v>16.18</v>
      </c>
      <c r="AX21" s="273">
        <v>16.82</v>
      </c>
      <c r="AY21" s="273">
        <v>16.82</v>
      </c>
      <c r="AZ21" s="273">
        <v>16.18</v>
      </c>
      <c r="BA21" s="273">
        <v>16.18</v>
      </c>
      <c r="BB21" s="273">
        <v>16.18</v>
      </c>
      <c r="BC21" s="273">
        <v>16.21</v>
      </c>
      <c r="BD21" s="273">
        <v>16.21</v>
      </c>
      <c r="BE21" s="273">
        <v>16.21</v>
      </c>
      <c r="BF21" s="273">
        <v>16.239999999999998</v>
      </c>
      <c r="BG21" s="273">
        <v>16.239999999999998</v>
      </c>
      <c r="BH21" s="273">
        <v>16.239999999999998</v>
      </c>
      <c r="BI21" s="273">
        <v>16.27</v>
      </c>
      <c r="BJ21" s="273">
        <v>16.27</v>
      </c>
      <c r="BK21" s="276">
        <v>16.27</v>
      </c>
      <c r="BL21" s="276">
        <v>16.3</v>
      </c>
      <c r="BM21" s="294">
        <v>16.3</v>
      </c>
      <c r="BN21" s="276">
        <v>16.3</v>
      </c>
      <c r="BO21" s="276">
        <v>16.34</v>
      </c>
      <c r="BP21" s="276">
        <v>16.329999999999998</v>
      </c>
      <c r="BQ21" s="276">
        <v>16.329999999999998</v>
      </c>
      <c r="BR21" s="276">
        <v>16.37</v>
      </c>
      <c r="BS21" s="276">
        <v>16.37</v>
      </c>
      <c r="BT21" s="276">
        <v>16.37</v>
      </c>
      <c r="BU21" s="276">
        <v>14.074407294950834</v>
      </c>
      <c r="BV21" s="276">
        <v>14.07</v>
      </c>
      <c r="BW21" s="276">
        <v>14.07</v>
      </c>
      <c r="BX21" s="276">
        <v>13.97</v>
      </c>
      <c r="BY21" s="276">
        <v>13.97</v>
      </c>
      <c r="BZ21" s="276">
        <v>13.97</v>
      </c>
      <c r="CA21" s="276">
        <v>16.71</v>
      </c>
      <c r="CB21" s="276">
        <v>16.48</v>
      </c>
      <c r="CC21" s="276">
        <v>16.48</v>
      </c>
      <c r="CD21" s="276">
        <v>16.48</v>
      </c>
    </row>
    <row r="22" spans="1:82" x14ac:dyDescent="0.3">
      <c r="A22" s="253"/>
      <c r="B22" s="253"/>
      <c r="C22" s="253"/>
      <c r="D22" s="253"/>
      <c r="E22" s="253"/>
      <c r="F22" s="253"/>
      <c r="G22" s="253"/>
      <c r="H22" s="253"/>
      <c r="I22" s="253"/>
      <c r="J22" s="253"/>
      <c r="K22" s="253"/>
      <c r="L22" s="253"/>
      <c r="M22" s="253"/>
      <c r="N22" s="253"/>
      <c r="O22" s="253"/>
      <c r="P22" s="251"/>
      <c r="Q22" s="251"/>
      <c r="R22" s="251"/>
      <c r="S22" s="251"/>
      <c r="T22" s="251"/>
      <c r="U22" s="251"/>
      <c r="V22" s="251"/>
      <c r="W22" s="251"/>
      <c r="X22" s="186"/>
      <c r="Y22" s="186"/>
      <c r="Z22" s="186"/>
      <c r="AA22" s="186"/>
      <c r="AB22" s="186"/>
      <c r="AC22" s="186"/>
      <c r="AD22" s="186"/>
      <c r="AE22" s="186"/>
      <c r="AF22" s="186"/>
      <c r="AG22" s="186"/>
      <c r="AH22" s="186"/>
      <c r="AI22" s="186"/>
      <c r="AJ22" s="241"/>
      <c r="AK22" s="186"/>
      <c r="AL22" s="186"/>
      <c r="AM22" s="186"/>
      <c r="AN22" s="245"/>
    </row>
    <row r="23" spans="1:82" x14ac:dyDescent="0.3">
      <c r="A23" s="287" t="s">
        <v>4776</v>
      </c>
      <c r="B23" s="253"/>
      <c r="C23" s="253"/>
      <c r="D23" s="253"/>
      <c r="E23" s="253"/>
      <c r="F23" s="253"/>
      <c r="G23" s="253"/>
      <c r="H23" s="253"/>
      <c r="I23" s="226"/>
      <c r="J23" s="226"/>
      <c r="K23" s="226"/>
      <c r="L23" s="226"/>
      <c r="M23" s="226"/>
      <c r="N23" s="226"/>
      <c r="O23" s="226"/>
      <c r="P23" s="251"/>
      <c r="Q23" s="251"/>
      <c r="R23" s="251"/>
      <c r="S23" s="251"/>
      <c r="T23" s="251"/>
      <c r="U23" s="251"/>
      <c r="V23" s="251"/>
      <c r="W23" s="251"/>
      <c r="X23" s="186"/>
      <c r="Y23" s="186"/>
      <c r="Z23" s="186"/>
      <c r="AA23" s="186"/>
      <c r="AB23" s="186"/>
      <c r="AC23" s="186"/>
      <c r="AD23" s="186"/>
      <c r="AE23" s="186"/>
      <c r="AF23" s="186"/>
      <c r="AG23" s="186"/>
      <c r="AH23" s="186"/>
      <c r="AI23" s="186"/>
      <c r="AJ23" s="186"/>
      <c r="AK23" s="186"/>
      <c r="AL23" s="186"/>
      <c r="AM23" s="186"/>
      <c r="AN23" s="245"/>
      <c r="AR23" s="295"/>
    </row>
    <row r="24" spans="1:82" x14ac:dyDescent="0.3">
      <c r="A24" s="253" t="s">
        <v>4777</v>
      </c>
      <c r="B24" s="253"/>
      <c r="C24" s="253"/>
      <c r="D24" s="253"/>
      <c r="E24" s="253"/>
      <c r="F24" s="253"/>
      <c r="G24" s="253"/>
      <c r="H24" s="253"/>
      <c r="I24" s="253"/>
      <c r="J24" s="253"/>
      <c r="K24" s="253"/>
      <c r="L24" s="253"/>
      <c r="M24" s="253"/>
      <c r="N24" s="253"/>
      <c r="O24" s="253"/>
      <c r="P24" s="251"/>
      <c r="Q24" s="251"/>
      <c r="R24" s="251"/>
      <c r="S24" s="251"/>
      <c r="T24" s="251"/>
      <c r="U24" s="251"/>
      <c r="V24" s="251"/>
      <c r="W24" s="251"/>
      <c r="X24" s="186"/>
      <c r="Y24" s="186"/>
      <c r="Z24" s="186"/>
      <c r="AA24" s="186"/>
      <c r="AB24" s="186"/>
      <c r="AC24" s="186"/>
      <c r="AD24" s="186"/>
      <c r="AE24" s="186"/>
      <c r="AF24" s="186"/>
      <c r="AG24" s="186"/>
      <c r="AH24" s="186"/>
      <c r="AI24" s="186"/>
      <c r="AJ24" s="186"/>
      <c r="AK24" s="186"/>
      <c r="AL24" s="186"/>
      <c r="AM24" s="186"/>
      <c r="AN24" s="245"/>
    </row>
    <row r="25" spans="1:82" x14ac:dyDescent="0.3">
      <c r="A25" s="253" t="s">
        <v>4778</v>
      </c>
      <c r="B25" s="296"/>
      <c r="C25" s="296"/>
      <c r="D25" s="296"/>
      <c r="E25" s="296"/>
      <c r="F25" s="296"/>
      <c r="G25" s="296"/>
      <c r="H25" s="296"/>
      <c r="I25" s="296"/>
      <c r="J25" s="296"/>
      <c r="K25" s="296"/>
      <c r="L25" s="296"/>
      <c r="M25" s="296"/>
      <c r="N25" s="296"/>
      <c r="O25" s="296"/>
      <c r="P25" s="251"/>
      <c r="Q25" s="251"/>
      <c r="R25" s="251"/>
      <c r="S25" s="251"/>
      <c r="T25" s="251"/>
      <c r="U25" s="251"/>
      <c r="V25" s="251"/>
      <c r="W25" s="251"/>
      <c r="X25" s="186"/>
      <c r="Y25" s="186"/>
      <c r="Z25" s="186"/>
      <c r="AA25" s="186"/>
      <c r="AB25" s="186"/>
      <c r="AC25" s="186"/>
      <c r="AD25" s="186"/>
      <c r="AE25" s="186"/>
      <c r="AF25" s="186"/>
      <c r="AG25" s="186"/>
      <c r="AH25" s="186"/>
      <c r="AI25" s="186"/>
      <c r="AJ25" s="186"/>
      <c r="AK25" s="186"/>
      <c r="AL25" s="186"/>
      <c r="AM25" s="186"/>
      <c r="AN25" s="245"/>
    </row>
    <row r="26" spans="1:82" x14ac:dyDescent="0.3">
      <c r="A26" s="194" t="s">
        <v>4771</v>
      </c>
      <c r="B26" s="251"/>
      <c r="C26" s="251"/>
      <c r="D26" s="251"/>
      <c r="E26" s="251"/>
      <c r="F26" s="251"/>
      <c r="G26" s="251"/>
      <c r="H26" s="251"/>
      <c r="I26" s="251"/>
      <c r="J26" s="251"/>
      <c r="K26" s="251"/>
      <c r="L26" s="251"/>
      <c r="M26" s="251"/>
      <c r="N26" s="251"/>
      <c r="O26" s="251"/>
      <c r="P26" s="251"/>
      <c r="Q26" s="251"/>
      <c r="R26" s="251"/>
      <c r="S26" s="251"/>
      <c r="T26" s="251"/>
      <c r="U26" s="251"/>
      <c r="V26" s="251"/>
      <c r="W26" s="251"/>
      <c r="X26" s="186"/>
      <c r="Y26" s="186"/>
      <c r="Z26" s="186"/>
      <c r="AA26" s="186"/>
      <c r="AB26" s="186"/>
      <c r="AC26" s="186"/>
      <c r="AD26" s="186"/>
      <c r="AE26" s="186"/>
      <c r="AF26" s="186"/>
      <c r="AG26" s="186"/>
      <c r="AH26" s="186"/>
      <c r="AI26" s="186"/>
      <c r="AJ26" s="187"/>
      <c r="AK26" s="187"/>
      <c r="AL26" s="187"/>
      <c r="AM26" s="187"/>
    </row>
    <row r="27" spans="1:82" x14ac:dyDescent="0.3">
      <c r="A27" s="251"/>
      <c r="B27" s="251"/>
      <c r="C27" s="251"/>
      <c r="D27" s="251"/>
      <c r="E27" s="251"/>
      <c r="F27" s="251"/>
      <c r="G27" s="251"/>
      <c r="H27" s="251"/>
      <c r="I27" s="251"/>
      <c r="J27" s="251"/>
      <c r="K27" s="251"/>
      <c r="L27" s="251"/>
      <c r="M27" s="251"/>
      <c r="N27" s="251"/>
      <c r="O27" s="251"/>
      <c r="P27" s="251"/>
      <c r="Q27" s="251"/>
      <c r="R27" s="251"/>
      <c r="S27" s="251"/>
      <c r="T27" s="251"/>
      <c r="U27" s="251"/>
      <c r="V27" s="251"/>
      <c r="W27" s="251"/>
      <c r="X27" s="186"/>
      <c r="Y27" s="186"/>
      <c r="Z27" s="186"/>
      <c r="AA27" s="186"/>
      <c r="AB27" s="186"/>
      <c r="AC27" s="186"/>
      <c r="AD27" s="186"/>
      <c r="AE27" s="186"/>
      <c r="AF27" s="186"/>
      <c r="AG27" s="186"/>
      <c r="AH27" s="186"/>
      <c r="AI27" s="186"/>
      <c r="AJ27" s="187"/>
      <c r="AK27" s="187"/>
      <c r="AL27" s="187"/>
      <c r="AM27" s="187"/>
      <c r="AN27" s="297"/>
      <c r="AO27" s="298"/>
      <c r="AP27" s="298"/>
      <c r="AQ27" s="298"/>
    </row>
    <row r="28" spans="1:82" x14ac:dyDescent="0.3">
      <c r="A28" s="251"/>
      <c r="B28" s="251"/>
      <c r="C28" s="251"/>
      <c r="D28" s="251"/>
      <c r="E28" s="251"/>
      <c r="F28" s="251"/>
      <c r="G28" s="251"/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1"/>
      <c r="U28" s="251"/>
      <c r="V28" s="251"/>
      <c r="W28" s="251"/>
      <c r="X28" s="186"/>
      <c r="Y28" s="186"/>
      <c r="Z28" s="186"/>
      <c r="AA28" s="186"/>
      <c r="AB28" s="186"/>
      <c r="AC28" s="186"/>
      <c r="AD28" s="186"/>
      <c r="AE28" s="186"/>
      <c r="AF28" s="186"/>
      <c r="AG28" s="186"/>
      <c r="AH28" s="186"/>
      <c r="AI28" s="186"/>
      <c r="AJ28" s="187"/>
      <c r="AK28" s="187"/>
      <c r="AL28" s="187"/>
      <c r="AM28" s="187"/>
      <c r="AN28" s="299"/>
    </row>
    <row r="29" spans="1:82" x14ac:dyDescent="0.3">
      <c r="A29" s="251"/>
      <c r="B29" s="251"/>
      <c r="C29" s="251"/>
      <c r="D29" s="251"/>
      <c r="E29" s="251"/>
      <c r="F29" s="251"/>
      <c r="G29" s="251"/>
      <c r="H29" s="251"/>
      <c r="I29" s="251"/>
      <c r="J29" s="251"/>
      <c r="K29" s="251"/>
      <c r="L29" s="251"/>
      <c r="M29" s="251"/>
      <c r="N29" s="251"/>
      <c r="O29" s="251"/>
      <c r="P29" s="251"/>
      <c r="Q29" s="251"/>
      <c r="R29" s="251"/>
      <c r="S29" s="251"/>
      <c r="T29" s="251"/>
      <c r="U29" s="251"/>
      <c r="V29" s="251"/>
      <c r="W29" s="251"/>
      <c r="X29" s="186"/>
      <c r="Y29" s="186"/>
      <c r="Z29" s="186"/>
      <c r="AA29" s="186"/>
      <c r="AB29" s="186"/>
      <c r="AC29" s="186"/>
      <c r="AD29" s="186"/>
      <c r="AE29" s="186"/>
      <c r="AF29" s="186"/>
      <c r="AG29" s="186"/>
      <c r="AH29" s="186"/>
      <c r="AI29" s="186"/>
      <c r="AJ29" s="187"/>
      <c r="AK29" s="187"/>
      <c r="AL29" s="187"/>
      <c r="AM29" s="187"/>
    </row>
    <row r="30" spans="1:82" x14ac:dyDescent="0.3">
      <c r="A30" s="251"/>
      <c r="B30" s="251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  <c r="N30" s="251"/>
      <c r="O30" s="251"/>
      <c r="P30" s="251"/>
      <c r="Q30" s="251"/>
      <c r="R30" s="251"/>
      <c r="S30" s="251"/>
      <c r="T30" s="251"/>
      <c r="U30" s="251"/>
      <c r="V30" s="251"/>
      <c r="W30" s="251"/>
      <c r="X30" s="186"/>
      <c r="Y30" s="186"/>
      <c r="Z30" s="186"/>
      <c r="AA30" s="186"/>
      <c r="AB30" s="186"/>
      <c r="AC30" s="186"/>
      <c r="AD30" s="186"/>
      <c r="AE30" s="186"/>
      <c r="AF30" s="186"/>
      <c r="AG30" s="186"/>
      <c r="AH30" s="186"/>
      <c r="AI30" s="186"/>
      <c r="AJ30" s="187"/>
      <c r="AK30" s="187"/>
      <c r="AL30" s="187"/>
      <c r="AM30" s="187"/>
    </row>
    <row r="31" spans="1:82" x14ac:dyDescent="0.3">
      <c r="A31" s="251"/>
      <c r="B31" s="251"/>
      <c r="C31" s="251"/>
      <c r="D31" s="251"/>
      <c r="E31" s="251"/>
      <c r="F31" s="251"/>
      <c r="G31" s="251"/>
      <c r="H31" s="251"/>
      <c r="I31" s="251"/>
      <c r="J31" s="251"/>
      <c r="K31" s="251"/>
      <c r="L31" s="251"/>
      <c r="M31" s="251"/>
      <c r="N31" s="251"/>
      <c r="O31" s="251"/>
      <c r="P31" s="251"/>
      <c r="Q31" s="251"/>
      <c r="R31" s="251"/>
      <c r="S31" s="251"/>
      <c r="T31" s="251"/>
      <c r="U31" s="251"/>
      <c r="V31" s="251"/>
      <c r="W31" s="251"/>
      <c r="X31" s="186"/>
      <c r="Y31" s="186"/>
      <c r="Z31" s="186"/>
      <c r="AA31" s="186"/>
      <c r="AB31" s="186"/>
      <c r="AC31" s="186"/>
      <c r="AD31" s="186"/>
      <c r="AE31" s="186"/>
      <c r="AF31" s="186"/>
      <c r="AG31" s="186"/>
      <c r="AH31" s="186"/>
      <c r="AI31" s="186"/>
      <c r="AJ31" s="187"/>
      <c r="AK31" s="187"/>
      <c r="AL31" s="187"/>
      <c r="AM31" s="187"/>
    </row>
    <row r="32" spans="1:82" x14ac:dyDescent="0.3">
      <c r="A32" s="251"/>
      <c r="B32" s="251"/>
      <c r="C32" s="251"/>
      <c r="D32" s="251"/>
      <c r="E32" s="251"/>
      <c r="F32" s="251"/>
      <c r="G32" s="251"/>
      <c r="H32" s="251"/>
      <c r="I32" s="251"/>
      <c r="J32" s="251"/>
      <c r="K32" s="251"/>
      <c r="L32" s="251"/>
      <c r="M32" s="251"/>
      <c r="N32" s="251"/>
      <c r="O32" s="251"/>
      <c r="P32" s="251"/>
      <c r="Q32" s="251"/>
      <c r="R32" s="251"/>
      <c r="S32" s="251"/>
      <c r="T32" s="251"/>
      <c r="U32" s="251"/>
      <c r="V32" s="251"/>
      <c r="W32" s="251"/>
      <c r="X32" s="186"/>
      <c r="Y32" s="186"/>
      <c r="Z32" s="186"/>
      <c r="AA32" s="186"/>
      <c r="AB32" s="186"/>
      <c r="AC32" s="186"/>
      <c r="AD32" s="186"/>
      <c r="AE32" s="186"/>
      <c r="AF32" s="186"/>
      <c r="AG32" s="186"/>
      <c r="AH32" s="186"/>
      <c r="AI32" s="186"/>
      <c r="AJ32" s="187"/>
      <c r="AK32" s="187"/>
      <c r="AL32" s="187"/>
      <c r="AM32" s="187"/>
    </row>
    <row r="33" spans="1:39" x14ac:dyDescent="0.3">
      <c r="A33" s="251"/>
      <c r="B33" s="251"/>
      <c r="C33" s="251"/>
      <c r="D33" s="251"/>
      <c r="E33" s="251"/>
      <c r="F33" s="251"/>
      <c r="G33" s="251"/>
      <c r="H33" s="251"/>
      <c r="I33" s="251"/>
      <c r="J33" s="25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186"/>
      <c r="Y33" s="186"/>
      <c r="Z33" s="186"/>
      <c r="AA33" s="186"/>
      <c r="AB33" s="186"/>
      <c r="AC33" s="186"/>
      <c r="AD33" s="186"/>
      <c r="AE33" s="186"/>
      <c r="AF33" s="186"/>
      <c r="AG33" s="186"/>
      <c r="AH33" s="186"/>
      <c r="AI33" s="186"/>
      <c r="AJ33" s="187"/>
      <c r="AK33" s="187"/>
      <c r="AL33" s="187"/>
      <c r="AM33" s="187"/>
    </row>
    <row r="34" spans="1:39" x14ac:dyDescent="0.3">
      <c r="A34" s="251"/>
      <c r="B34" s="251"/>
      <c r="C34" s="251"/>
      <c r="D34" s="251"/>
      <c r="E34" s="251"/>
      <c r="F34" s="251"/>
      <c r="G34" s="251"/>
      <c r="H34" s="251"/>
      <c r="I34" s="251"/>
      <c r="J34" s="251"/>
      <c r="K34" s="251"/>
      <c r="L34" s="251"/>
      <c r="M34" s="251"/>
      <c r="N34" s="251"/>
      <c r="O34" s="251"/>
      <c r="P34" s="251"/>
      <c r="Q34" s="251"/>
      <c r="R34" s="251"/>
      <c r="S34" s="251"/>
      <c r="T34" s="251"/>
      <c r="U34" s="251"/>
      <c r="V34" s="251"/>
      <c r="W34" s="251"/>
      <c r="X34" s="186"/>
      <c r="Y34" s="186"/>
      <c r="Z34" s="186"/>
      <c r="AA34" s="186"/>
      <c r="AB34" s="186"/>
      <c r="AC34" s="186"/>
      <c r="AD34" s="186"/>
      <c r="AE34" s="186"/>
      <c r="AF34" s="186"/>
      <c r="AG34" s="186"/>
      <c r="AH34" s="186"/>
      <c r="AI34" s="186"/>
      <c r="AJ34" s="187"/>
      <c r="AK34" s="187"/>
      <c r="AL34" s="187"/>
      <c r="AM34" s="187"/>
    </row>
    <row r="35" spans="1:39" x14ac:dyDescent="0.3">
      <c r="A35" s="251"/>
      <c r="B35" s="251"/>
      <c r="C35" s="251"/>
      <c r="D35" s="251"/>
      <c r="E35" s="251"/>
      <c r="F35" s="251"/>
      <c r="G35" s="251"/>
      <c r="H35" s="251"/>
      <c r="I35" s="251"/>
      <c r="J35" s="251"/>
      <c r="K35" s="251"/>
      <c r="L35" s="251"/>
      <c r="M35" s="251"/>
      <c r="N35" s="251"/>
      <c r="O35" s="251"/>
      <c r="P35" s="251"/>
      <c r="Q35" s="251"/>
      <c r="R35" s="251"/>
      <c r="S35" s="251"/>
      <c r="T35" s="251"/>
      <c r="U35" s="251"/>
      <c r="V35" s="251"/>
      <c r="W35" s="251"/>
      <c r="X35" s="186"/>
      <c r="Y35" s="186"/>
      <c r="Z35" s="186"/>
      <c r="AA35" s="186"/>
      <c r="AB35" s="186"/>
      <c r="AC35" s="186"/>
      <c r="AD35" s="186"/>
      <c r="AE35" s="186"/>
      <c r="AF35" s="186"/>
      <c r="AG35" s="186"/>
      <c r="AH35" s="186"/>
      <c r="AI35" s="186"/>
      <c r="AJ35" s="187"/>
      <c r="AK35" s="187"/>
      <c r="AL35" s="187"/>
      <c r="AM35" s="187"/>
    </row>
    <row r="36" spans="1:39" x14ac:dyDescent="0.3">
      <c r="A36" s="251"/>
      <c r="B36" s="251"/>
      <c r="C36" s="251"/>
      <c r="D36" s="251"/>
      <c r="E36" s="251"/>
      <c r="F36" s="251"/>
      <c r="G36" s="251"/>
      <c r="H36" s="251"/>
      <c r="I36" s="251"/>
      <c r="J36" s="251"/>
      <c r="K36" s="251"/>
      <c r="L36" s="251"/>
      <c r="M36" s="251"/>
      <c r="N36" s="251"/>
      <c r="O36" s="251"/>
      <c r="P36" s="251"/>
      <c r="Q36" s="251"/>
      <c r="R36" s="251"/>
      <c r="S36" s="251"/>
      <c r="T36" s="251"/>
      <c r="U36" s="251"/>
      <c r="V36" s="251"/>
      <c r="W36" s="251"/>
      <c r="X36" s="186"/>
      <c r="Y36" s="186"/>
      <c r="Z36" s="186"/>
      <c r="AA36" s="186"/>
      <c r="AB36" s="186"/>
      <c r="AC36" s="186"/>
      <c r="AD36" s="186"/>
      <c r="AE36" s="186"/>
      <c r="AF36" s="186"/>
      <c r="AG36" s="186"/>
      <c r="AH36" s="186"/>
      <c r="AI36" s="186"/>
      <c r="AJ36" s="187"/>
      <c r="AK36" s="187"/>
      <c r="AL36" s="187"/>
      <c r="AM36" s="187"/>
    </row>
    <row r="37" spans="1:39" x14ac:dyDescent="0.3">
      <c r="A37" s="251"/>
      <c r="B37" s="251"/>
      <c r="C37" s="251"/>
      <c r="D37" s="251"/>
      <c r="E37" s="251"/>
      <c r="F37" s="251"/>
      <c r="G37" s="251"/>
      <c r="H37" s="251"/>
      <c r="I37" s="251"/>
      <c r="J37" s="251"/>
      <c r="K37" s="251"/>
      <c r="L37" s="251"/>
      <c r="M37" s="251"/>
      <c r="N37" s="251"/>
      <c r="O37" s="251"/>
      <c r="P37" s="251"/>
      <c r="Q37" s="251"/>
      <c r="R37" s="251"/>
      <c r="S37" s="251"/>
      <c r="T37" s="251"/>
      <c r="U37" s="251"/>
      <c r="V37" s="251"/>
      <c r="W37" s="251"/>
      <c r="X37" s="186"/>
      <c r="Y37" s="186"/>
      <c r="Z37" s="186"/>
      <c r="AA37" s="186"/>
      <c r="AB37" s="186"/>
      <c r="AC37" s="186"/>
      <c r="AD37" s="186"/>
      <c r="AE37" s="186"/>
      <c r="AF37" s="186"/>
      <c r="AG37" s="186"/>
      <c r="AH37" s="186"/>
      <c r="AI37" s="186"/>
      <c r="AJ37" s="187"/>
      <c r="AK37" s="187"/>
      <c r="AL37" s="187"/>
      <c r="AM37" s="187"/>
    </row>
    <row r="38" spans="1:39" x14ac:dyDescent="0.3">
      <c r="A38" s="251"/>
      <c r="B38" s="251"/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186"/>
      <c r="Y38" s="186"/>
      <c r="Z38" s="186"/>
      <c r="AA38" s="186"/>
      <c r="AB38" s="186"/>
      <c r="AC38" s="186"/>
      <c r="AD38" s="186"/>
      <c r="AE38" s="186"/>
      <c r="AF38" s="186"/>
      <c r="AG38" s="186"/>
      <c r="AH38" s="186"/>
      <c r="AI38" s="186"/>
      <c r="AJ38" s="187"/>
      <c r="AK38" s="187"/>
      <c r="AL38" s="187"/>
      <c r="AM38" s="187"/>
    </row>
    <row r="39" spans="1:39" x14ac:dyDescent="0.3">
      <c r="A39" s="251"/>
      <c r="B39" s="251"/>
      <c r="C39" s="251"/>
      <c r="D39" s="251"/>
      <c r="E39" s="251"/>
      <c r="F39" s="251"/>
      <c r="G39" s="251"/>
      <c r="H39" s="251"/>
      <c r="I39" s="251"/>
      <c r="J39" s="251"/>
      <c r="K39" s="251"/>
      <c r="L39" s="251"/>
      <c r="M39" s="251"/>
      <c r="N39" s="251"/>
      <c r="O39" s="251"/>
      <c r="P39" s="251"/>
      <c r="Q39" s="251"/>
      <c r="R39" s="251"/>
      <c r="S39" s="251"/>
      <c r="T39" s="251"/>
      <c r="U39" s="251"/>
      <c r="V39" s="251"/>
      <c r="W39" s="251"/>
      <c r="X39" s="186"/>
      <c r="Y39" s="186"/>
      <c r="Z39" s="186"/>
      <c r="AA39" s="186"/>
      <c r="AB39" s="186"/>
      <c r="AC39" s="186"/>
      <c r="AD39" s="186"/>
      <c r="AE39" s="186"/>
      <c r="AF39" s="186"/>
      <c r="AG39" s="186"/>
      <c r="AH39" s="186"/>
      <c r="AI39" s="186"/>
      <c r="AJ39" s="187"/>
      <c r="AK39" s="187"/>
      <c r="AL39" s="187"/>
      <c r="AM39" s="187"/>
    </row>
    <row r="40" spans="1:39" x14ac:dyDescent="0.3">
      <c r="A40" s="251"/>
      <c r="B40" s="251"/>
      <c r="C40" s="251"/>
      <c r="D40" s="251"/>
      <c r="E40" s="251"/>
      <c r="F40" s="251"/>
      <c r="G40" s="251"/>
      <c r="H40" s="251"/>
      <c r="I40" s="251"/>
      <c r="J40" s="251"/>
      <c r="K40" s="251"/>
      <c r="L40" s="251"/>
      <c r="M40" s="251"/>
      <c r="N40" s="251"/>
      <c r="O40" s="251"/>
      <c r="P40" s="251"/>
      <c r="Q40" s="251"/>
      <c r="R40" s="251"/>
      <c r="S40" s="251"/>
      <c r="T40" s="251"/>
      <c r="U40" s="251"/>
      <c r="V40" s="251"/>
      <c r="W40" s="251"/>
      <c r="X40" s="186"/>
      <c r="Y40" s="186"/>
      <c r="Z40" s="186"/>
      <c r="AA40" s="186"/>
      <c r="AB40" s="186"/>
      <c r="AC40" s="186"/>
      <c r="AD40" s="186"/>
      <c r="AE40" s="186"/>
      <c r="AF40" s="186"/>
      <c r="AG40" s="186"/>
      <c r="AH40" s="186"/>
      <c r="AI40" s="186"/>
      <c r="AJ40" s="187"/>
      <c r="AK40" s="187"/>
      <c r="AL40" s="187"/>
      <c r="AM40" s="187"/>
    </row>
    <row r="41" spans="1:39" x14ac:dyDescent="0.3">
      <c r="A41" s="251"/>
      <c r="B41" s="251"/>
      <c r="C41" s="251"/>
      <c r="D41" s="251"/>
      <c r="E41" s="251"/>
      <c r="F41" s="251"/>
      <c r="G41" s="251"/>
      <c r="H41" s="251"/>
      <c r="I41" s="251"/>
      <c r="J41" s="251"/>
      <c r="K41" s="251"/>
      <c r="L41" s="251"/>
      <c r="M41" s="251"/>
      <c r="N41" s="251"/>
      <c r="O41" s="251"/>
      <c r="P41" s="251"/>
      <c r="Q41" s="251"/>
      <c r="R41" s="251"/>
      <c r="S41" s="251"/>
      <c r="T41" s="251"/>
      <c r="U41" s="251"/>
      <c r="V41" s="251"/>
      <c r="W41" s="251"/>
      <c r="X41" s="186"/>
      <c r="Y41" s="186"/>
      <c r="Z41" s="186"/>
      <c r="AA41" s="186"/>
      <c r="AB41" s="186"/>
      <c r="AC41" s="186"/>
      <c r="AD41" s="186"/>
      <c r="AE41" s="186"/>
      <c r="AF41" s="186"/>
      <c r="AG41" s="186"/>
      <c r="AH41" s="186"/>
      <c r="AI41" s="186"/>
      <c r="AJ41" s="187"/>
      <c r="AK41" s="187"/>
      <c r="AL41" s="187"/>
      <c r="AM41" s="187"/>
    </row>
    <row r="42" spans="1:39" x14ac:dyDescent="0.3">
      <c r="A42" s="251"/>
      <c r="B42" s="251"/>
      <c r="C42" s="251"/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186"/>
      <c r="Y42" s="186"/>
      <c r="Z42" s="186"/>
      <c r="AA42" s="186"/>
      <c r="AB42" s="186"/>
      <c r="AC42" s="186"/>
      <c r="AD42" s="186"/>
      <c r="AE42" s="186"/>
      <c r="AF42" s="186"/>
      <c r="AG42" s="186"/>
      <c r="AH42" s="186"/>
      <c r="AI42" s="186"/>
      <c r="AJ42" s="187"/>
      <c r="AK42" s="187"/>
      <c r="AL42" s="187"/>
      <c r="AM42" s="187"/>
    </row>
    <row r="43" spans="1:39" x14ac:dyDescent="0.3">
      <c r="A43" s="251"/>
      <c r="B43" s="251"/>
      <c r="C43" s="251"/>
      <c r="D43" s="251"/>
      <c r="E43" s="251"/>
      <c r="F43" s="251"/>
      <c r="G43" s="251"/>
      <c r="H43" s="251"/>
      <c r="I43" s="251"/>
      <c r="J43" s="251"/>
      <c r="K43" s="251"/>
      <c r="L43" s="251"/>
      <c r="M43" s="251"/>
      <c r="N43" s="251"/>
      <c r="O43" s="251"/>
      <c r="P43" s="251"/>
      <c r="Q43" s="251"/>
      <c r="R43" s="251"/>
      <c r="S43" s="251"/>
      <c r="T43" s="251"/>
      <c r="U43" s="251"/>
      <c r="V43" s="251"/>
      <c r="W43" s="251"/>
      <c r="X43" s="186"/>
      <c r="Y43" s="186"/>
      <c r="Z43" s="186"/>
      <c r="AA43" s="186"/>
      <c r="AB43" s="186"/>
      <c r="AC43" s="186"/>
      <c r="AD43" s="186"/>
      <c r="AE43" s="186"/>
      <c r="AF43" s="186"/>
      <c r="AG43" s="186"/>
      <c r="AH43" s="186"/>
      <c r="AI43" s="186"/>
      <c r="AJ43" s="187"/>
      <c r="AK43" s="187"/>
      <c r="AL43" s="187"/>
      <c r="AM43" s="187"/>
    </row>
    <row r="44" spans="1:39" x14ac:dyDescent="0.3">
      <c r="A44" s="251"/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186"/>
      <c r="Y44" s="186"/>
      <c r="Z44" s="186"/>
      <c r="AA44" s="186"/>
      <c r="AB44" s="186"/>
      <c r="AC44" s="186"/>
      <c r="AD44" s="186"/>
      <c r="AE44" s="186"/>
      <c r="AF44" s="186"/>
      <c r="AG44" s="186"/>
      <c r="AH44" s="186"/>
      <c r="AI44" s="186"/>
      <c r="AJ44" s="187"/>
      <c r="AK44" s="187"/>
      <c r="AL44" s="187"/>
      <c r="AM44" s="187"/>
    </row>
    <row r="45" spans="1:39" x14ac:dyDescent="0.3">
      <c r="A45" s="251"/>
      <c r="B45" s="251"/>
      <c r="C45" s="251"/>
      <c r="D45" s="251"/>
      <c r="E45" s="251"/>
      <c r="F45" s="251"/>
      <c r="G45" s="251"/>
      <c r="H45" s="251"/>
      <c r="I45" s="251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186"/>
      <c r="Y45" s="186"/>
      <c r="Z45" s="186"/>
      <c r="AA45" s="186"/>
      <c r="AB45" s="186"/>
      <c r="AC45" s="186"/>
      <c r="AD45" s="186"/>
      <c r="AE45" s="186"/>
      <c r="AF45" s="186"/>
      <c r="AG45" s="186"/>
      <c r="AH45" s="186"/>
      <c r="AI45" s="186"/>
      <c r="AJ45" s="187"/>
      <c r="AK45" s="187"/>
      <c r="AL45" s="187"/>
      <c r="AM45" s="187"/>
    </row>
    <row r="46" spans="1:39" x14ac:dyDescent="0.3">
      <c r="A46" s="251"/>
      <c r="B46" s="251"/>
      <c r="C46" s="251"/>
      <c r="D46" s="251"/>
      <c r="E46" s="251"/>
      <c r="F46" s="251"/>
      <c r="G46" s="251"/>
      <c r="H46" s="251"/>
      <c r="I46" s="251"/>
      <c r="J46" s="251"/>
      <c r="K46" s="251"/>
      <c r="L46" s="251"/>
      <c r="M46" s="251"/>
      <c r="N46" s="251"/>
      <c r="O46" s="251"/>
      <c r="P46" s="251"/>
      <c r="Q46" s="251"/>
      <c r="R46" s="251"/>
      <c r="S46" s="251"/>
      <c r="T46" s="251"/>
      <c r="U46" s="251"/>
      <c r="V46" s="251"/>
      <c r="W46" s="251"/>
      <c r="X46" s="186"/>
      <c r="Y46" s="186"/>
      <c r="Z46" s="186"/>
      <c r="AA46" s="186"/>
      <c r="AB46" s="186"/>
      <c r="AC46" s="186"/>
      <c r="AD46" s="186"/>
      <c r="AE46" s="186"/>
      <c r="AF46" s="186"/>
      <c r="AG46" s="186"/>
      <c r="AH46" s="186"/>
      <c r="AI46" s="186"/>
      <c r="AJ46" s="187"/>
      <c r="AK46" s="187"/>
      <c r="AL46" s="187"/>
      <c r="AM46" s="187"/>
    </row>
    <row r="47" spans="1:39" x14ac:dyDescent="0.3">
      <c r="A47" s="251"/>
      <c r="B47" s="251"/>
      <c r="C47" s="251"/>
      <c r="D47" s="251"/>
      <c r="E47" s="251"/>
      <c r="F47" s="251"/>
      <c r="G47" s="251"/>
      <c r="H47" s="251"/>
      <c r="I47" s="251"/>
      <c r="J47" s="251"/>
      <c r="K47" s="251"/>
      <c r="L47" s="251"/>
      <c r="M47" s="251"/>
      <c r="N47" s="251"/>
      <c r="O47" s="251"/>
      <c r="P47" s="251"/>
      <c r="Q47" s="251"/>
      <c r="R47" s="251"/>
      <c r="S47" s="251"/>
      <c r="T47" s="251"/>
      <c r="U47" s="251"/>
      <c r="V47" s="251"/>
      <c r="W47" s="251"/>
      <c r="X47" s="186"/>
      <c r="Y47" s="186"/>
      <c r="Z47" s="186"/>
      <c r="AA47" s="186"/>
      <c r="AB47" s="186"/>
      <c r="AC47" s="186"/>
      <c r="AD47" s="186"/>
      <c r="AE47" s="186"/>
      <c r="AF47" s="186"/>
      <c r="AG47" s="186"/>
      <c r="AH47" s="186"/>
      <c r="AI47" s="186"/>
      <c r="AJ47" s="187"/>
      <c r="AK47" s="187"/>
      <c r="AL47" s="187"/>
      <c r="AM47" s="187"/>
    </row>
    <row r="48" spans="1:39" x14ac:dyDescent="0.3">
      <c r="A48" s="251"/>
      <c r="B48" s="251"/>
      <c r="C48" s="251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251"/>
      <c r="U48" s="251"/>
      <c r="V48" s="251"/>
      <c r="W48" s="251"/>
      <c r="X48" s="186"/>
      <c r="Y48" s="186"/>
      <c r="Z48" s="186"/>
      <c r="AA48" s="186"/>
      <c r="AB48" s="186"/>
      <c r="AC48" s="186"/>
      <c r="AD48" s="186"/>
      <c r="AE48" s="186"/>
      <c r="AF48" s="186"/>
      <c r="AG48" s="186"/>
      <c r="AH48" s="186"/>
      <c r="AI48" s="186"/>
      <c r="AJ48" s="187"/>
      <c r="AK48" s="187"/>
      <c r="AL48" s="187"/>
      <c r="AM48" s="187"/>
    </row>
    <row r="49" spans="1:39" x14ac:dyDescent="0.3">
      <c r="A49" s="251"/>
      <c r="B49" s="251"/>
      <c r="C49" s="251"/>
      <c r="D49" s="251"/>
      <c r="E49" s="251"/>
      <c r="F49" s="251"/>
      <c r="G49" s="251"/>
      <c r="H49" s="251"/>
      <c r="I49" s="251"/>
      <c r="J49" s="251"/>
      <c r="K49" s="251"/>
      <c r="L49" s="251"/>
      <c r="M49" s="251"/>
      <c r="N49" s="251"/>
      <c r="O49" s="251"/>
      <c r="P49" s="251"/>
      <c r="Q49" s="251"/>
      <c r="R49" s="251"/>
      <c r="S49" s="251"/>
      <c r="T49" s="251"/>
      <c r="U49" s="251"/>
      <c r="V49" s="251"/>
      <c r="W49" s="251"/>
      <c r="X49" s="186"/>
      <c r="Y49" s="186"/>
      <c r="Z49" s="186"/>
      <c r="AA49" s="186"/>
      <c r="AB49" s="186"/>
      <c r="AC49" s="186"/>
      <c r="AD49" s="186"/>
      <c r="AE49" s="186"/>
      <c r="AF49" s="186"/>
      <c r="AG49" s="186"/>
      <c r="AH49" s="186"/>
      <c r="AI49" s="186"/>
      <c r="AJ49" s="187"/>
      <c r="AK49" s="187"/>
      <c r="AL49" s="187"/>
      <c r="AM49" s="187"/>
    </row>
    <row r="50" spans="1:39" x14ac:dyDescent="0.3">
      <c r="A50" s="251"/>
      <c r="B50" s="251"/>
      <c r="C50" s="251"/>
      <c r="D50" s="251"/>
      <c r="E50" s="251"/>
      <c r="F50" s="251"/>
      <c r="G50" s="251"/>
      <c r="H50" s="251"/>
      <c r="I50" s="251"/>
      <c r="J50" s="251"/>
      <c r="K50" s="251"/>
      <c r="L50" s="251"/>
      <c r="M50" s="251"/>
      <c r="N50" s="251"/>
      <c r="O50" s="251"/>
      <c r="P50" s="251"/>
      <c r="Q50" s="251"/>
      <c r="R50" s="251"/>
      <c r="S50" s="251"/>
      <c r="T50" s="251"/>
      <c r="U50" s="251"/>
      <c r="V50" s="251"/>
      <c r="W50" s="251"/>
      <c r="X50" s="186"/>
      <c r="Y50" s="186"/>
      <c r="Z50" s="186"/>
      <c r="AA50" s="186"/>
      <c r="AB50" s="186"/>
      <c r="AC50" s="186"/>
      <c r="AD50" s="186"/>
      <c r="AE50" s="186"/>
      <c r="AF50" s="186"/>
      <c r="AG50" s="186"/>
      <c r="AH50" s="186"/>
      <c r="AI50" s="186"/>
      <c r="AJ50" s="187"/>
      <c r="AK50" s="187"/>
      <c r="AL50" s="187"/>
      <c r="AM50" s="187"/>
    </row>
    <row r="51" spans="1:39" x14ac:dyDescent="0.3">
      <c r="A51" s="251"/>
      <c r="B51" s="251"/>
      <c r="C51" s="251"/>
      <c r="D51" s="251"/>
      <c r="E51" s="251"/>
      <c r="F51" s="251"/>
      <c r="G51" s="251"/>
      <c r="H51" s="251"/>
      <c r="I51" s="251"/>
      <c r="J51" s="251"/>
      <c r="K51" s="251"/>
      <c r="L51" s="251"/>
      <c r="M51" s="251"/>
      <c r="N51" s="251"/>
      <c r="O51" s="251"/>
      <c r="P51" s="251"/>
      <c r="Q51" s="251"/>
      <c r="R51" s="251"/>
      <c r="S51" s="251"/>
      <c r="T51" s="251"/>
      <c r="U51" s="251"/>
      <c r="V51" s="251"/>
      <c r="W51" s="251"/>
      <c r="X51" s="186"/>
      <c r="Y51" s="186"/>
      <c r="Z51" s="186"/>
      <c r="AA51" s="186"/>
      <c r="AB51" s="186"/>
      <c r="AC51" s="186"/>
      <c r="AD51" s="186"/>
      <c r="AE51" s="186"/>
      <c r="AF51" s="186"/>
      <c r="AG51" s="186"/>
      <c r="AH51" s="186"/>
      <c r="AI51" s="186"/>
      <c r="AJ51" s="187"/>
      <c r="AK51" s="187"/>
      <c r="AL51" s="187"/>
      <c r="AM51" s="187"/>
    </row>
    <row r="53" spans="1:39" x14ac:dyDescent="0.3">
      <c r="B53" s="251"/>
    </row>
  </sheetData>
  <mergeCells count="4">
    <mergeCell ref="A1:AH1"/>
    <mergeCell ref="A2:AH2"/>
    <mergeCell ref="A3:AH3"/>
    <mergeCell ref="A4:AH4"/>
  </mergeCells>
  <hyperlinks>
    <hyperlink ref="A5" location="INDICE!A1" display="Menú Principal" xr:uid="{C440E5EC-4804-4FDA-85E5-5880F791A9EE}"/>
  </hyperlinks>
  <printOptions horizontalCentered="1" verticalCentered="1"/>
  <pageMargins left="0.31496062992126" right="0.118110236220472" top="0.15748031496063" bottom="0.15748031496063" header="0.31496062992126" footer="0.31496062992126"/>
  <pageSetup paperSize="9" scale="75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5EFAE-5D2F-449A-9B9A-F0558A07DE96}">
  <sheetPr>
    <tabColor rgb="FFFFC000"/>
  </sheetPr>
  <dimension ref="A1:CD51"/>
  <sheetViews>
    <sheetView showGridLines="0" zoomScale="130" zoomScaleNormal="130" workbookViewId="0">
      <pane xSplit="1" topLeftCell="M1" activePane="topRight" state="frozen"/>
      <selection activeCell="CF20" sqref="CF20"/>
      <selection pane="topRight" activeCell="R9" sqref="R9"/>
    </sheetView>
  </sheetViews>
  <sheetFormatPr baseColWidth="10" defaultColWidth="9.21875" defaultRowHeight="14.4" x14ac:dyDescent="0.3"/>
  <cols>
    <col min="1" max="1" width="24.5546875" style="182" customWidth="1"/>
    <col min="2" max="7" width="5.5546875" style="182" customWidth="1"/>
    <col min="8" max="8" width="5.44140625" style="182" customWidth="1"/>
    <col min="9" max="9" width="6.44140625" style="244" customWidth="1"/>
    <col min="10" max="13" width="6.44140625" style="182" customWidth="1"/>
    <col min="14" max="14" width="6.5546875" style="182" customWidth="1"/>
    <col min="15" max="15" width="6.44140625" style="182" customWidth="1"/>
    <col min="16" max="17" width="6.5546875" style="182" customWidth="1"/>
    <col min="18" max="18" width="7" style="182" bestFit="1" customWidth="1"/>
    <col min="19" max="19" width="7.44140625" style="182" customWidth="1"/>
    <col min="20" max="20" width="7.44140625" style="182" bestFit="1" customWidth="1"/>
    <col min="21" max="21" width="8" style="182" customWidth="1"/>
    <col min="22" max="22" width="8.5546875" style="182" customWidth="1"/>
    <col min="23" max="23" width="9.44140625" style="182" bestFit="1" customWidth="1"/>
    <col min="24" max="24" width="12.5546875" style="182" bestFit="1" customWidth="1"/>
    <col min="25" max="25" width="9.5546875" style="182" customWidth="1"/>
    <col min="26" max="26" width="12.5546875" style="182" customWidth="1"/>
    <col min="27" max="27" width="11.44140625" style="182" customWidth="1"/>
    <col min="28" max="28" width="10.44140625" style="182" customWidth="1"/>
    <col min="29" max="29" width="9.5546875" style="182" customWidth="1"/>
    <col min="30" max="33" width="6.77734375" style="182" customWidth="1"/>
    <col min="34" max="34" width="6.77734375" style="245" customWidth="1"/>
    <col min="35" max="35" width="6.77734375" style="246" customWidth="1"/>
    <col min="36" max="36" width="8.77734375" style="246" customWidth="1"/>
    <col min="37" max="37" width="7.77734375" style="246" customWidth="1"/>
    <col min="38" max="38" width="10.21875" style="246" customWidth="1"/>
    <col min="39" max="39" width="9.77734375" style="246" customWidth="1"/>
    <col min="40" max="40" width="5.44140625" style="180" customWidth="1"/>
    <col min="41" max="41" width="6.77734375" style="180" customWidth="1"/>
    <col min="42" max="42" width="5.77734375" style="180" customWidth="1"/>
    <col min="43" max="43" width="5.5546875" style="180" customWidth="1"/>
    <col min="44" max="44" width="5.44140625" style="181" customWidth="1"/>
    <col min="45" max="45" width="5.21875" style="181" customWidth="1"/>
    <col min="46" max="46" width="4.77734375" style="181" customWidth="1"/>
    <col min="47" max="47" width="7.77734375" style="181" customWidth="1"/>
    <col min="48" max="48" width="8.77734375" style="181" customWidth="1"/>
    <col min="49" max="49" width="7.5546875" style="182" customWidth="1"/>
    <col min="50" max="50" width="8.21875" style="182" customWidth="1"/>
    <col min="51" max="51" width="8.5546875" style="182" customWidth="1"/>
    <col min="52" max="52" width="7.44140625" style="182" customWidth="1"/>
    <col min="53" max="53" width="6.21875" style="182" customWidth="1"/>
    <col min="54" max="54" width="7.5546875" style="182" customWidth="1"/>
    <col min="55" max="55" width="6.44140625" style="182" customWidth="1"/>
    <col min="56" max="56" width="6.21875" style="182" customWidth="1"/>
    <col min="57" max="57" width="6.44140625" style="182" customWidth="1"/>
    <col min="58" max="58" width="6.77734375" style="182" customWidth="1"/>
    <col min="59" max="61" width="8.5546875" style="182" customWidth="1"/>
    <col min="62" max="62" width="9.21875" style="182" customWidth="1"/>
    <col min="63" max="63" width="9.21875" style="182"/>
    <col min="64" max="64" width="6.77734375" style="182" customWidth="1"/>
    <col min="65" max="65" width="9.21875" style="182"/>
    <col min="66" max="66" width="7.44140625" style="182" customWidth="1"/>
    <col min="67" max="68" width="6.44140625" style="182" customWidth="1"/>
    <col min="69" max="69" width="6.77734375" style="182" customWidth="1"/>
    <col min="70" max="71" width="6.21875" style="182" customWidth="1"/>
    <col min="72" max="75" width="9.21875" style="182"/>
    <col min="76" max="76" width="7.21875" style="182" customWidth="1"/>
    <col min="77" max="77" width="7.77734375" style="182" customWidth="1"/>
    <col min="78" max="78" width="7" style="182" customWidth="1"/>
    <col min="79" max="79" width="6.5546875" style="182" customWidth="1"/>
    <col min="80" max="80" width="6.77734375" style="182" customWidth="1"/>
    <col min="81" max="81" width="7" style="182" customWidth="1"/>
    <col min="82" max="82" width="6.77734375" style="182" customWidth="1"/>
    <col min="83" max="16384" width="9.21875" style="182"/>
  </cols>
  <sheetData>
    <row r="1" spans="1:82" x14ac:dyDescent="0.3">
      <c r="A1" s="556" t="s">
        <v>4689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557"/>
      <c r="W1" s="557"/>
      <c r="X1" s="557"/>
      <c r="Y1" s="557"/>
      <c r="Z1" s="557"/>
      <c r="AA1" s="557"/>
      <c r="AB1" s="557"/>
      <c r="AC1" s="557"/>
      <c r="AD1" s="557"/>
      <c r="AE1" s="557"/>
      <c r="AF1" s="557"/>
      <c r="AG1" s="557"/>
      <c r="AH1" s="557"/>
      <c r="AI1" s="178"/>
      <c r="AJ1" s="178"/>
      <c r="AK1" s="178"/>
      <c r="AL1" s="178"/>
    </row>
    <row r="2" spans="1:82" x14ac:dyDescent="0.3">
      <c r="A2" s="556" t="s">
        <v>4779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  <c r="N2" s="557"/>
      <c r="O2" s="557"/>
      <c r="P2" s="557"/>
      <c r="Q2" s="557"/>
      <c r="R2" s="557"/>
      <c r="S2" s="557"/>
      <c r="T2" s="557"/>
      <c r="U2" s="557"/>
      <c r="V2" s="557"/>
      <c r="W2" s="557"/>
      <c r="X2" s="557"/>
      <c r="Y2" s="557"/>
      <c r="Z2" s="557"/>
      <c r="AA2" s="557"/>
      <c r="AB2" s="557"/>
      <c r="AC2" s="557"/>
      <c r="AD2" s="557"/>
      <c r="AE2" s="557"/>
      <c r="AF2" s="557"/>
      <c r="AG2" s="557"/>
      <c r="AH2" s="557"/>
      <c r="AI2" s="178"/>
      <c r="AJ2" s="178"/>
      <c r="AK2" s="178"/>
      <c r="AL2" s="178"/>
    </row>
    <row r="3" spans="1:82" x14ac:dyDescent="0.3">
      <c r="A3" s="556" t="s">
        <v>4691</v>
      </c>
      <c r="B3" s="557"/>
      <c r="C3" s="557"/>
      <c r="D3" s="557"/>
      <c r="E3" s="557"/>
      <c r="F3" s="557"/>
      <c r="G3" s="557"/>
      <c r="H3" s="557"/>
      <c r="I3" s="557"/>
      <c r="J3" s="557"/>
      <c r="K3" s="557"/>
      <c r="L3" s="557"/>
      <c r="M3" s="557"/>
      <c r="N3" s="557"/>
      <c r="O3" s="557"/>
      <c r="P3" s="557"/>
      <c r="Q3" s="557"/>
      <c r="R3" s="557"/>
      <c r="S3" s="557"/>
      <c r="T3" s="557"/>
      <c r="U3" s="557"/>
      <c r="V3" s="557"/>
      <c r="W3" s="557"/>
      <c r="X3" s="557"/>
      <c r="Y3" s="557"/>
      <c r="Z3" s="557"/>
      <c r="AA3" s="557"/>
      <c r="AB3" s="557"/>
      <c r="AC3" s="557"/>
      <c r="AD3" s="557"/>
      <c r="AE3" s="557"/>
      <c r="AF3" s="557"/>
      <c r="AG3" s="557"/>
      <c r="AH3" s="557"/>
      <c r="AI3" s="300"/>
      <c r="AJ3" s="300"/>
      <c r="AK3" s="300"/>
      <c r="AL3" s="300"/>
      <c r="AM3" s="244"/>
      <c r="AN3" s="182"/>
      <c r="AO3" s="182"/>
      <c r="AP3" s="182"/>
      <c r="AQ3" s="182"/>
      <c r="AR3" s="182"/>
      <c r="AS3" s="182"/>
      <c r="AT3" s="182"/>
    </row>
    <row r="4" spans="1:82" x14ac:dyDescent="0.3">
      <c r="A4" s="558" t="s">
        <v>4780</v>
      </c>
      <c r="B4" s="559"/>
      <c r="C4" s="559"/>
      <c r="D4" s="559"/>
      <c r="E4" s="559"/>
      <c r="F4" s="559"/>
      <c r="G4" s="559"/>
      <c r="H4" s="559"/>
      <c r="I4" s="559"/>
      <c r="J4" s="559"/>
      <c r="K4" s="559"/>
      <c r="L4" s="559"/>
      <c r="M4" s="559"/>
      <c r="N4" s="559"/>
      <c r="O4" s="559"/>
      <c r="P4" s="559"/>
      <c r="Q4" s="559"/>
      <c r="R4" s="559"/>
      <c r="S4" s="559"/>
      <c r="T4" s="559"/>
      <c r="U4" s="559"/>
      <c r="V4" s="559"/>
      <c r="W4" s="559"/>
      <c r="X4" s="559"/>
      <c r="Y4" s="559"/>
      <c r="Z4" s="559"/>
      <c r="AA4" s="559"/>
      <c r="AB4" s="559"/>
      <c r="AC4" s="559"/>
      <c r="AD4" s="559"/>
      <c r="AE4" s="559"/>
      <c r="AF4" s="559"/>
      <c r="AG4" s="559"/>
      <c r="AH4" s="559"/>
      <c r="AI4" s="301"/>
      <c r="AJ4" s="301"/>
      <c r="AK4" s="301"/>
      <c r="AL4" s="301"/>
      <c r="AM4" s="244"/>
      <c r="AN4" s="182"/>
      <c r="AO4" s="182"/>
      <c r="AP4" s="182"/>
      <c r="AQ4" s="182"/>
      <c r="AR4" s="182"/>
      <c r="AS4" s="182"/>
      <c r="AT4" s="182"/>
    </row>
    <row r="5" spans="1:82" x14ac:dyDescent="0.3">
      <c r="A5" s="184"/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302"/>
      <c r="AI5" s="303"/>
      <c r="AJ5" s="303"/>
      <c r="AK5" s="303"/>
      <c r="AL5" s="304"/>
      <c r="AM5" s="305"/>
      <c r="AN5" s="305"/>
      <c r="AO5" s="305"/>
      <c r="AP5" s="305"/>
      <c r="AQ5" s="305"/>
      <c r="AR5" s="305"/>
      <c r="AS5" s="182"/>
      <c r="AT5" s="182"/>
    </row>
    <row r="6" spans="1:82" ht="35.1" customHeight="1" x14ac:dyDescent="0.3">
      <c r="A6" s="306" t="s">
        <v>4693</v>
      </c>
      <c r="B6" s="190">
        <v>2005</v>
      </c>
      <c r="C6" s="190">
        <v>2006</v>
      </c>
      <c r="D6" s="190">
        <v>2007</v>
      </c>
      <c r="E6" s="190">
        <v>2008</v>
      </c>
      <c r="F6" s="190">
        <v>2009</v>
      </c>
      <c r="G6" s="190">
        <v>2010</v>
      </c>
      <c r="H6" s="190">
        <v>2011</v>
      </c>
      <c r="I6" s="190">
        <v>2012</v>
      </c>
      <c r="J6" s="190">
        <v>2013</v>
      </c>
      <c r="K6" s="190">
        <v>2014</v>
      </c>
      <c r="L6" s="190">
        <v>2015</v>
      </c>
      <c r="M6" s="191">
        <v>2016</v>
      </c>
      <c r="N6" s="192">
        <v>42887</v>
      </c>
      <c r="O6" s="191">
        <v>2017</v>
      </c>
      <c r="P6" s="192">
        <v>43252</v>
      </c>
      <c r="Q6" s="191">
        <v>2018</v>
      </c>
      <c r="R6" s="192">
        <v>43617</v>
      </c>
      <c r="S6" s="191">
        <v>2019</v>
      </c>
      <c r="T6" s="192">
        <v>43983</v>
      </c>
      <c r="U6" s="191">
        <v>2020</v>
      </c>
      <c r="V6" s="189" t="s">
        <v>4694</v>
      </c>
      <c r="W6" s="189" t="s">
        <v>4695</v>
      </c>
      <c r="X6" s="189" t="s">
        <v>4696</v>
      </c>
      <c r="Y6" s="189" t="s">
        <v>4697</v>
      </c>
      <c r="Z6" s="189" t="s">
        <v>4698</v>
      </c>
      <c r="AA6" s="189" t="s">
        <v>4699</v>
      </c>
      <c r="AB6" s="189" t="s">
        <v>4700</v>
      </c>
      <c r="AC6" s="189" t="s">
        <v>4701</v>
      </c>
      <c r="AD6" s="189" t="s">
        <v>4702</v>
      </c>
      <c r="AE6" s="189" t="s">
        <v>4703</v>
      </c>
      <c r="AF6" s="189" t="s">
        <v>4704</v>
      </c>
      <c r="AG6" s="189" t="s">
        <v>4705</v>
      </c>
      <c r="AH6" s="189" t="s">
        <v>4706</v>
      </c>
      <c r="AI6" s="189" t="s">
        <v>4707</v>
      </c>
      <c r="AJ6" s="189" t="s">
        <v>4708</v>
      </c>
      <c r="AK6" s="189" t="s">
        <v>4709</v>
      </c>
      <c r="AL6" s="189" t="s">
        <v>4710</v>
      </c>
      <c r="AM6" s="189" t="s">
        <v>4781</v>
      </c>
      <c r="AN6" s="189" t="s">
        <v>4712</v>
      </c>
      <c r="AO6" s="189" t="s">
        <v>4713</v>
      </c>
      <c r="AP6" s="189" t="s">
        <v>4714</v>
      </c>
      <c r="AQ6" s="189" t="s">
        <v>4715</v>
      </c>
      <c r="AR6" s="189" t="s">
        <v>4716</v>
      </c>
      <c r="AS6" s="189" t="s">
        <v>4717</v>
      </c>
      <c r="AT6" s="189" t="s">
        <v>4718</v>
      </c>
      <c r="AU6" s="189" t="s">
        <v>4719</v>
      </c>
      <c r="AV6" s="189" t="s">
        <v>4720</v>
      </c>
      <c r="AW6" s="189" t="s">
        <v>4721</v>
      </c>
      <c r="AX6" s="189" t="s">
        <v>4722</v>
      </c>
      <c r="AY6" s="189" t="s">
        <v>4723</v>
      </c>
      <c r="AZ6" s="189" t="s">
        <v>4724</v>
      </c>
      <c r="BA6" s="189" t="s">
        <v>4725</v>
      </c>
      <c r="BB6" s="189" t="s">
        <v>4726</v>
      </c>
      <c r="BC6" s="189" t="s">
        <v>4727</v>
      </c>
      <c r="BD6" s="189" t="s">
        <v>4728</v>
      </c>
      <c r="BE6" s="189" t="s">
        <v>4729</v>
      </c>
      <c r="BF6" s="189" t="s">
        <v>4730</v>
      </c>
      <c r="BG6" s="189" t="s">
        <v>4731</v>
      </c>
      <c r="BH6" s="189" t="s">
        <v>4732</v>
      </c>
      <c r="BI6" s="189" t="s">
        <v>4733</v>
      </c>
      <c r="BJ6" s="189" t="s">
        <v>4734</v>
      </c>
      <c r="BK6" s="193" t="s">
        <v>4735</v>
      </c>
      <c r="BL6" s="193" t="s">
        <v>4736</v>
      </c>
      <c r="BM6" s="193" t="s">
        <v>4737</v>
      </c>
      <c r="BN6" s="193" t="s">
        <v>4738</v>
      </c>
      <c r="BO6" s="193" t="s">
        <v>4739</v>
      </c>
      <c r="BP6" s="193" t="s">
        <v>4740</v>
      </c>
      <c r="BQ6" s="193" t="s">
        <v>4741</v>
      </c>
      <c r="BR6" s="193" t="s">
        <v>4742</v>
      </c>
      <c r="BS6" s="193" t="s">
        <v>4743</v>
      </c>
      <c r="BT6" s="193" t="s">
        <v>4744</v>
      </c>
      <c r="BU6" s="193" t="s">
        <v>4745</v>
      </c>
      <c r="BV6" s="193" t="s">
        <v>4746</v>
      </c>
      <c r="BW6" s="193" t="s">
        <v>4747</v>
      </c>
      <c r="BX6" s="193" t="s">
        <v>4748</v>
      </c>
      <c r="BY6" s="193" t="s">
        <v>4749</v>
      </c>
      <c r="BZ6" s="193" t="s">
        <v>4750</v>
      </c>
      <c r="CA6" s="193" t="s">
        <v>4751</v>
      </c>
      <c r="CB6" s="193" t="s">
        <v>4752</v>
      </c>
      <c r="CC6" s="193" t="s">
        <v>4753</v>
      </c>
      <c r="CD6" s="193" t="s">
        <v>4754</v>
      </c>
    </row>
    <row r="7" spans="1:82" x14ac:dyDescent="0.3">
      <c r="A7" s="195"/>
      <c r="B7" s="195"/>
      <c r="C7" s="195"/>
      <c r="D7" s="195"/>
      <c r="E7" s="195"/>
      <c r="F7" s="195"/>
      <c r="G7" s="195"/>
      <c r="H7" s="195"/>
      <c r="I7" s="195"/>
      <c r="J7" s="195"/>
      <c r="K7" s="195"/>
      <c r="L7" s="195"/>
      <c r="M7" s="195"/>
      <c r="N7" s="195"/>
      <c r="O7" s="195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2"/>
      <c r="AG7" s="242"/>
      <c r="AH7" s="242"/>
      <c r="AI7" s="303"/>
      <c r="AJ7" s="303"/>
      <c r="AK7" s="303"/>
      <c r="AL7" s="303"/>
      <c r="AM7" s="303"/>
      <c r="AN7" s="303"/>
      <c r="AO7" s="303"/>
      <c r="AP7" s="303"/>
      <c r="AQ7" s="303"/>
      <c r="AR7" s="305"/>
      <c r="AS7" s="182"/>
      <c r="AT7" s="182"/>
      <c r="AU7" s="182"/>
      <c r="AV7" s="182"/>
    </row>
    <row r="8" spans="1:82" x14ac:dyDescent="0.3">
      <c r="A8" s="307" t="s">
        <v>4758</v>
      </c>
      <c r="B8" s="307">
        <v>6.46</v>
      </c>
      <c r="C8" s="307">
        <v>6.87</v>
      </c>
      <c r="D8" s="307">
        <v>6.71</v>
      </c>
      <c r="E8" s="307">
        <v>6.35</v>
      </c>
      <c r="F8" s="307">
        <v>4.93</v>
      </c>
      <c r="G8" s="205">
        <v>5.17</v>
      </c>
      <c r="H8" s="205">
        <v>5.1373137331657643</v>
      </c>
      <c r="I8" s="200">
        <v>5.186470625596395</v>
      </c>
      <c r="J8" s="201">
        <v>5.3914911819680693</v>
      </c>
      <c r="K8" s="201">
        <v>5.4156188468377842</v>
      </c>
      <c r="L8" s="201">
        <v>5.4210713190094078</v>
      </c>
      <c r="M8" s="201">
        <v>5.9223736760102259</v>
      </c>
      <c r="N8" s="201">
        <v>5.9819853286230886</v>
      </c>
      <c r="O8" s="201">
        <v>6.1809889095907549</v>
      </c>
      <c r="P8" s="205">
        <v>6.2974959635064396</v>
      </c>
      <c r="Q8" s="205">
        <v>6.1950939322442258</v>
      </c>
      <c r="R8" s="205">
        <v>6.1433054894538301</v>
      </c>
      <c r="S8" s="205">
        <v>6.1637045035196234</v>
      </c>
      <c r="T8" s="205">
        <v>6.12081465121652</v>
      </c>
      <c r="U8" s="205">
        <v>4.8811160901226343</v>
      </c>
      <c r="V8" s="308">
        <v>4.84</v>
      </c>
      <c r="W8" s="308">
        <v>4.8899999999999997</v>
      </c>
      <c r="X8" s="308">
        <v>4.88</v>
      </c>
      <c r="Y8" s="309">
        <v>4.88</v>
      </c>
      <c r="Z8" s="309">
        <v>4.76</v>
      </c>
      <c r="AA8" s="309">
        <v>4.76</v>
      </c>
      <c r="AB8" s="309">
        <v>3.92</v>
      </c>
      <c r="AC8" s="309">
        <v>3.92</v>
      </c>
      <c r="AD8" s="309">
        <v>3.87</v>
      </c>
      <c r="AE8" s="309">
        <v>3.88</v>
      </c>
      <c r="AF8" s="309">
        <v>3.9</v>
      </c>
      <c r="AG8" s="309">
        <v>3.86</v>
      </c>
      <c r="AH8" s="309">
        <v>3.85</v>
      </c>
      <c r="AI8" s="205">
        <v>3.86</v>
      </c>
      <c r="AJ8" s="205">
        <v>4.17</v>
      </c>
      <c r="AK8" s="205">
        <v>4.25</v>
      </c>
      <c r="AL8" s="205">
        <v>4.37</v>
      </c>
      <c r="AM8" s="205">
        <v>4.66</v>
      </c>
      <c r="AN8" s="205">
        <v>4.72</v>
      </c>
      <c r="AO8" s="205">
        <v>4.8099999999999996</v>
      </c>
      <c r="AP8" s="205">
        <v>4.71</v>
      </c>
      <c r="AQ8" s="205">
        <v>4.87</v>
      </c>
      <c r="AR8" s="205">
        <v>5.08</v>
      </c>
      <c r="AS8" s="205">
        <v>5.19</v>
      </c>
      <c r="AT8" s="205">
        <v>5.23</v>
      </c>
      <c r="AU8" s="205">
        <v>5.21</v>
      </c>
      <c r="AV8" s="205">
        <v>5.23</v>
      </c>
      <c r="AW8" s="205">
        <v>5.29</v>
      </c>
      <c r="AX8" s="205">
        <v>5.35</v>
      </c>
      <c r="AY8" s="205">
        <v>5.36</v>
      </c>
      <c r="AZ8" s="205">
        <v>5.25</v>
      </c>
      <c r="BA8" s="205">
        <v>5.26</v>
      </c>
      <c r="BB8" s="205">
        <v>5.3</v>
      </c>
      <c r="BC8" s="205">
        <v>5.33</v>
      </c>
      <c r="BD8" s="205">
        <v>5.37</v>
      </c>
      <c r="BE8" s="205">
        <v>5.36</v>
      </c>
      <c r="BF8" s="205">
        <v>5.35</v>
      </c>
      <c r="BG8" s="205">
        <v>5.4</v>
      </c>
      <c r="BH8" s="205">
        <v>5.23</v>
      </c>
      <c r="BI8" s="205">
        <v>5.22</v>
      </c>
      <c r="BJ8" s="205">
        <v>5.15</v>
      </c>
      <c r="BK8" s="206">
        <v>5.26</v>
      </c>
      <c r="BL8" s="206">
        <v>4.8</v>
      </c>
      <c r="BM8" s="206">
        <v>4.0199999999999996</v>
      </c>
      <c r="BN8" s="206">
        <v>5.39</v>
      </c>
      <c r="BO8" s="206">
        <v>5.31</v>
      </c>
      <c r="BP8" s="206">
        <v>5.26</v>
      </c>
      <c r="BQ8" s="206">
        <v>5.23</v>
      </c>
      <c r="BR8" s="206">
        <v>5.25</v>
      </c>
      <c r="BS8" s="206">
        <v>5.25</v>
      </c>
      <c r="BT8" s="206">
        <v>5.27</v>
      </c>
      <c r="BU8" s="206">
        <v>5.25</v>
      </c>
      <c r="BV8" s="206">
        <v>5.26</v>
      </c>
      <c r="BW8" s="206">
        <v>5.19</v>
      </c>
      <c r="BX8" s="261">
        <v>5.47</v>
      </c>
      <c r="BY8" s="261">
        <v>5.47</v>
      </c>
      <c r="BZ8" s="261">
        <v>5.53</v>
      </c>
      <c r="CA8" s="261">
        <v>5.55</v>
      </c>
      <c r="CB8" s="261">
        <v>5.61</v>
      </c>
      <c r="CC8" s="261">
        <v>5.61</v>
      </c>
      <c r="CD8" s="261">
        <v>5.63</v>
      </c>
    </row>
    <row r="9" spans="1:82" x14ac:dyDescent="0.3">
      <c r="A9" s="195"/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  <c r="N9" s="195"/>
      <c r="O9" s="195"/>
      <c r="P9" s="195"/>
      <c r="Q9" s="195"/>
      <c r="R9" s="195"/>
      <c r="S9" s="195"/>
      <c r="T9" s="195"/>
      <c r="U9" s="195"/>
      <c r="V9" s="195"/>
      <c r="W9" s="195"/>
      <c r="X9" s="195"/>
      <c r="Y9" s="310"/>
      <c r="Z9" s="310"/>
      <c r="AA9" s="310"/>
      <c r="AB9" s="310"/>
      <c r="AC9" s="310"/>
      <c r="AD9" s="310"/>
      <c r="AE9" s="310"/>
      <c r="AF9" s="311"/>
      <c r="AG9" s="311"/>
      <c r="AH9" s="311"/>
      <c r="AI9" s="312"/>
      <c r="AJ9" s="195"/>
      <c r="AK9" s="312"/>
      <c r="AL9" s="312"/>
      <c r="AM9" s="312"/>
      <c r="AN9" s="312"/>
      <c r="AO9" s="312"/>
      <c r="AP9" s="312"/>
      <c r="AQ9" s="312"/>
      <c r="AR9" s="305"/>
      <c r="AS9" s="182"/>
      <c r="AT9" s="182"/>
      <c r="AU9" s="182"/>
      <c r="AV9" s="182"/>
    </row>
    <row r="10" spans="1:82" s="244" customFormat="1" x14ac:dyDescent="0.3">
      <c r="A10" s="184" t="s">
        <v>4760</v>
      </c>
      <c r="B10" s="214">
        <v>6.63</v>
      </c>
      <c r="C10" s="214">
        <v>7.12</v>
      </c>
      <c r="D10" s="214">
        <v>6.91</v>
      </c>
      <c r="E10" s="214">
        <v>6.52</v>
      </c>
      <c r="F10" s="214">
        <v>4.33</v>
      </c>
      <c r="G10" s="214">
        <v>4.3899999999999997</v>
      </c>
      <c r="H10" s="214">
        <v>4.54</v>
      </c>
      <c r="I10" s="313">
        <v>4.5207153314710338</v>
      </c>
      <c r="J10" s="313">
        <v>4.7088474881101803</v>
      </c>
      <c r="K10" s="313">
        <v>5.0482091678188903</v>
      </c>
      <c r="L10" s="313">
        <v>5.0915390136959502</v>
      </c>
      <c r="M10" s="313">
        <v>5.9978412592117181</v>
      </c>
      <c r="N10" s="313">
        <v>6.2281169017774767</v>
      </c>
      <c r="O10" s="313">
        <v>6.3503447994857982</v>
      </c>
      <c r="P10" s="313">
        <v>6.4792704461455175</v>
      </c>
      <c r="Q10" s="313">
        <v>6.3499648048330775</v>
      </c>
      <c r="R10" s="313">
        <v>6.2904091220375911</v>
      </c>
      <c r="S10" s="313">
        <v>6.2851413962339953</v>
      </c>
      <c r="T10" s="313">
        <v>6.1611965856265893</v>
      </c>
      <c r="U10" s="313">
        <v>4.4371261116866689</v>
      </c>
      <c r="V10" s="314">
        <v>4.3514069112845837</v>
      </c>
      <c r="W10" s="314">
        <v>4.41</v>
      </c>
      <c r="X10" s="314">
        <v>4.4000000000000004</v>
      </c>
      <c r="Y10" s="315">
        <v>4.26</v>
      </c>
      <c r="Z10" s="315">
        <v>4.2699999999999996</v>
      </c>
      <c r="AA10" s="315">
        <v>4.2699999999999996</v>
      </c>
      <c r="AB10" s="315">
        <v>3.1</v>
      </c>
      <c r="AC10" s="315">
        <v>3.1</v>
      </c>
      <c r="AD10" s="315">
        <v>3.04</v>
      </c>
      <c r="AE10" s="315">
        <v>3.04</v>
      </c>
      <c r="AF10" s="235">
        <v>3.03</v>
      </c>
      <c r="AG10" s="235">
        <v>3</v>
      </c>
      <c r="AH10" s="235">
        <v>2.99</v>
      </c>
      <c r="AI10" s="313">
        <v>2.99</v>
      </c>
      <c r="AJ10" s="313">
        <v>3.36</v>
      </c>
      <c r="AK10" s="316">
        <v>3.48</v>
      </c>
      <c r="AL10" s="316">
        <v>3.61</v>
      </c>
      <c r="AM10" s="316">
        <v>4.04</v>
      </c>
      <c r="AN10" s="316">
        <v>4.12</v>
      </c>
      <c r="AO10" s="316">
        <v>4.2</v>
      </c>
      <c r="AP10" s="316">
        <v>4.05</v>
      </c>
      <c r="AQ10" s="316">
        <v>4.25</v>
      </c>
      <c r="AR10" s="316">
        <v>4.51</v>
      </c>
      <c r="AS10" s="316">
        <v>4.6500000000000004</v>
      </c>
      <c r="AT10" s="316">
        <v>4.7</v>
      </c>
      <c r="AU10" s="316">
        <v>4.67</v>
      </c>
      <c r="AV10" s="316">
        <v>4.7</v>
      </c>
      <c r="AW10" s="316">
        <v>4.7699999999999996</v>
      </c>
      <c r="AX10" s="316">
        <v>4.87</v>
      </c>
      <c r="AY10" s="316">
        <v>4.88</v>
      </c>
      <c r="AZ10" s="316">
        <v>4.91</v>
      </c>
      <c r="BA10" s="316">
        <v>4.92</v>
      </c>
      <c r="BB10" s="316">
        <v>4.95</v>
      </c>
      <c r="BC10" s="316">
        <v>4.9400000000000004</v>
      </c>
      <c r="BD10" s="316">
        <v>4.9800000000000004</v>
      </c>
      <c r="BE10" s="316">
        <v>4.93</v>
      </c>
      <c r="BF10" s="316">
        <v>4.8899999999999997</v>
      </c>
      <c r="BG10" s="316">
        <v>4.93</v>
      </c>
      <c r="BH10" s="316">
        <v>4.6900000000000004</v>
      </c>
      <c r="BI10" s="316">
        <v>4.6399999999999997</v>
      </c>
      <c r="BJ10" s="316">
        <v>4.54</v>
      </c>
      <c r="BK10" s="269">
        <v>4.6500000000000004</v>
      </c>
      <c r="BL10" s="269">
        <v>3.98</v>
      </c>
      <c r="BM10" s="269">
        <v>3.98</v>
      </c>
      <c r="BN10" s="269">
        <v>4.75</v>
      </c>
      <c r="BO10" s="269">
        <v>4.59</v>
      </c>
      <c r="BP10" s="269">
        <v>4.51</v>
      </c>
      <c r="BQ10" s="269">
        <v>4.4400000000000004</v>
      </c>
      <c r="BR10" s="269">
        <v>4.4400000000000004</v>
      </c>
      <c r="BS10" s="269">
        <v>4.42</v>
      </c>
      <c r="BT10" s="269">
        <v>4.41</v>
      </c>
      <c r="BU10" s="269">
        <v>4.3600000000000003</v>
      </c>
      <c r="BV10" s="269">
        <v>4.3600000000000003</v>
      </c>
      <c r="BW10" s="269">
        <v>4.2699999999999996</v>
      </c>
      <c r="BX10" s="270">
        <v>4.68</v>
      </c>
      <c r="BY10" s="270">
        <v>4.66</v>
      </c>
      <c r="BZ10" s="270">
        <v>4.7300000000000004</v>
      </c>
      <c r="CA10" s="270">
        <v>4.71</v>
      </c>
      <c r="CB10" s="270">
        <v>4.79</v>
      </c>
      <c r="CC10" s="270">
        <v>4.79</v>
      </c>
      <c r="CD10" s="270">
        <v>4.78</v>
      </c>
    </row>
    <row r="11" spans="1:82" s="244" customFormat="1" x14ac:dyDescent="0.3">
      <c r="A11" s="195"/>
      <c r="B11" s="223"/>
      <c r="C11" s="223"/>
      <c r="D11" s="223"/>
      <c r="E11" s="223"/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317"/>
      <c r="W11" s="317"/>
      <c r="X11" s="317"/>
      <c r="Y11" s="318"/>
      <c r="Z11" s="318"/>
      <c r="AA11" s="318"/>
      <c r="AB11" s="318"/>
      <c r="AC11" s="318"/>
      <c r="AD11" s="318"/>
      <c r="AE11" s="318"/>
      <c r="AF11" s="319"/>
      <c r="AG11" s="319"/>
      <c r="AH11" s="319"/>
      <c r="AI11" s="320"/>
      <c r="AJ11" s="223"/>
      <c r="AK11" s="226"/>
      <c r="AL11" s="226"/>
      <c r="AM11" s="226"/>
      <c r="AN11" s="226"/>
      <c r="AO11" s="226"/>
      <c r="AP11" s="226"/>
      <c r="AQ11" s="226"/>
      <c r="AR11" s="321"/>
      <c r="AS11" s="322"/>
      <c r="AT11" s="322"/>
      <c r="AU11" s="322"/>
      <c r="AV11" s="322"/>
      <c r="AW11" s="322"/>
      <c r="AX11" s="322"/>
      <c r="AY11" s="322"/>
      <c r="AZ11" s="322"/>
      <c r="BA11" s="322"/>
      <c r="BB11" s="322"/>
      <c r="BC11" s="322"/>
      <c r="BD11" s="322"/>
      <c r="BE11" s="322"/>
      <c r="BF11" s="322"/>
      <c r="BG11" s="322"/>
      <c r="BH11" s="322"/>
      <c r="BI11" s="322"/>
      <c r="BJ11" s="322"/>
      <c r="BK11" s="323"/>
      <c r="BL11" s="323"/>
      <c r="BM11" s="323"/>
      <c r="BN11" s="323"/>
      <c r="BX11" s="182"/>
    </row>
    <row r="12" spans="1:82" s="244" customFormat="1" x14ac:dyDescent="0.3">
      <c r="A12" s="195" t="s">
        <v>4782</v>
      </c>
      <c r="B12" s="223">
        <v>4.87</v>
      </c>
      <c r="C12" s="223">
        <v>5.54</v>
      </c>
      <c r="D12" s="223">
        <v>5.23</v>
      </c>
      <c r="E12" s="223">
        <v>4.32</v>
      </c>
      <c r="F12" s="223">
        <v>3.64</v>
      </c>
      <c r="G12" s="223">
        <v>3.46</v>
      </c>
      <c r="H12" s="223">
        <v>2.96</v>
      </c>
      <c r="I12" s="274">
        <v>2.84651181171236</v>
      </c>
      <c r="J12" s="274">
        <v>2.5640643760749673</v>
      </c>
      <c r="K12" s="274">
        <v>2.3671836338306602</v>
      </c>
      <c r="L12" s="274">
        <v>2.25112173757263</v>
      </c>
      <c r="M12" s="274">
        <v>2.9731292154593221</v>
      </c>
      <c r="N12" s="274">
        <v>2.9209853807496162</v>
      </c>
      <c r="O12" s="274">
        <v>2.8886514565385357</v>
      </c>
      <c r="P12" s="274">
        <v>2.8695431823316837</v>
      </c>
      <c r="Q12" s="274">
        <v>2.8379996592149968</v>
      </c>
      <c r="R12" s="274">
        <v>2.7308350853708743</v>
      </c>
      <c r="S12" s="274">
        <v>2.5892517809937186</v>
      </c>
      <c r="T12" s="274">
        <v>2.4933968180315924</v>
      </c>
      <c r="U12" s="274">
        <v>2.104967466649649</v>
      </c>
      <c r="V12" s="224">
        <v>2.0499999999999998</v>
      </c>
      <c r="W12" s="224">
        <v>2.0499999999999998</v>
      </c>
      <c r="X12" s="224">
        <v>2.04</v>
      </c>
      <c r="Y12" s="324">
        <v>1.91</v>
      </c>
      <c r="Z12" s="324">
        <v>1.91</v>
      </c>
      <c r="AA12" s="324">
        <v>1.91</v>
      </c>
      <c r="AB12" s="324">
        <v>1.99</v>
      </c>
      <c r="AC12" s="324">
        <v>1.99</v>
      </c>
      <c r="AD12" s="324">
        <v>1.95</v>
      </c>
      <c r="AE12" s="324">
        <v>1.95</v>
      </c>
      <c r="AF12" s="239">
        <v>1.95</v>
      </c>
      <c r="AG12" s="239">
        <v>1.92</v>
      </c>
      <c r="AH12" s="239">
        <v>1.94</v>
      </c>
      <c r="AI12" s="231">
        <v>1.94</v>
      </c>
      <c r="AJ12" s="274">
        <v>2.72</v>
      </c>
      <c r="AK12" s="272">
        <v>2.97</v>
      </c>
      <c r="AL12" s="272">
        <v>3.27</v>
      </c>
      <c r="AM12" s="272">
        <v>4.1100000000000003</v>
      </c>
      <c r="AN12" s="272">
        <v>4.2300000000000004</v>
      </c>
      <c r="AO12" s="272">
        <v>4.38</v>
      </c>
      <c r="AP12" s="272">
        <v>4.1399999999999997</v>
      </c>
      <c r="AQ12" s="272">
        <v>4.54</v>
      </c>
      <c r="AR12" s="272">
        <v>4.92</v>
      </c>
      <c r="AS12" s="272">
        <v>5.18</v>
      </c>
      <c r="AT12" s="272">
        <v>5.29</v>
      </c>
      <c r="AU12" s="272">
        <v>5.24</v>
      </c>
      <c r="AV12" s="272">
        <v>5.22</v>
      </c>
      <c r="AW12" s="272">
        <v>5.34</v>
      </c>
      <c r="AX12" s="272">
        <v>5.52</v>
      </c>
      <c r="AY12" s="272">
        <v>5.53</v>
      </c>
      <c r="AZ12" s="272">
        <v>5.59</v>
      </c>
      <c r="BA12" s="272">
        <v>5.6</v>
      </c>
      <c r="BB12" s="272">
        <v>5.64</v>
      </c>
      <c r="BC12" s="272">
        <v>5.64</v>
      </c>
      <c r="BD12" s="272">
        <v>5.69</v>
      </c>
      <c r="BE12" s="272">
        <v>5.61</v>
      </c>
      <c r="BF12" s="272">
        <v>5.53</v>
      </c>
      <c r="BG12" s="272">
        <v>5.57</v>
      </c>
      <c r="BH12" s="272">
        <v>5.15</v>
      </c>
      <c r="BI12" s="272">
        <v>5.07</v>
      </c>
      <c r="BJ12" s="272">
        <v>4.91</v>
      </c>
      <c r="BK12" s="275">
        <v>4.7699999999999996</v>
      </c>
      <c r="BL12" s="275">
        <v>3.61</v>
      </c>
      <c r="BM12" s="275">
        <v>3.62</v>
      </c>
      <c r="BN12" s="275">
        <v>4.97</v>
      </c>
      <c r="BO12" s="275">
        <v>4.71</v>
      </c>
      <c r="BP12" s="275">
        <v>4.59</v>
      </c>
      <c r="BQ12" s="275">
        <v>4.46</v>
      </c>
      <c r="BR12" s="275">
        <v>4.47</v>
      </c>
      <c r="BS12" s="275">
        <v>4.43</v>
      </c>
      <c r="BT12" s="275">
        <v>4.41</v>
      </c>
      <c r="BU12" s="275">
        <v>4.34</v>
      </c>
      <c r="BV12" s="275">
        <v>4.34</v>
      </c>
      <c r="BW12" s="275">
        <v>4.2300000000000004</v>
      </c>
      <c r="BX12" s="276">
        <v>4.38</v>
      </c>
      <c r="BY12" s="276">
        <v>4.3499999999999996</v>
      </c>
      <c r="BZ12" s="276">
        <v>4.3499999999999996</v>
      </c>
      <c r="CA12" s="276">
        <v>4.34</v>
      </c>
      <c r="CB12" s="276">
        <v>4.34</v>
      </c>
      <c r="CC12" s="276">
        <v>4.32</v>
      </c>
      <c r="CD12" s="276">
        <v>4.3</v>
      </c>
    </row>
    <row r="13" spans="1:82" s="244" customFormat="1" x14ac:dyDescent="0.3">
      <c r="A13" s="195" t="s">
        <v>4783</v>
      </c>
      <c r="B13" s="223">
        <v>4.2300000000000004</v>
      </c>
      <c r="C13" s="223">
        <v>4.6100000000000003</v>
      </c>
      <c r="D13" s="223">
        <v>4.47</v>
      </c>
      <c r="E13" s="223">
        <v>3.68</v>
      </c>
      <c r="F13" s="223">
        <v>3.14</v>
      </c>
      <c r="G13" s="223">
        <v>4.38</v>
      </c>
      <c r="H13" s="223">
        <v>5.48</v>
      </c>
      <c r="I13" s="274">
        <v>5.7431292845744064</v>
      </c>
      <c r="J13" s="274">
        <v>6.1335651842809007</v>
      </c>
      <c r="K13" s="274">
        <v>6.19131235701827</v>
      </c>
      <c r="L13" s="274">
        <v>6.1923407641327897</v>
      </c>
      <c r="M13" s="274">
        <v>6.3583494983023252</v>
      </c>
      <c r="N13" s="274">
        <v>6.2606420054511434</v>
      </c>
      <c r="O13" s="274">
        <v>6.1748690100660566</v>
      </c>
      <c r="P13" s="274">
        <v>6.0887900616758746</v>
      </c>
      <c r="Q13" s="274">
        <v>6.0255966167018418</v>
      </c>
      <c r="R13" s="274">
        <v>5.9778433936616766</v>
      </c>
      <c r="S13" s="274">
        <v>5.7865293735544627</v>
      </c>
      <c r="T13" s="274">
        <v>5.7012874490552807</v>
      </c>
      <c r="U13" s="274">
        <v>5.6089431104585241</v>
      </c>
      <c r="V13" s="224">
        <v>5.64</v>
      </c>
      <c r="W13" s="224">
        <v>5.64</v>
      </c>
      <c r="X13" s="224">
        <v>5.64</v>
      </c>
      <c r="Y13" s="324">
        <v>5.58</v>
      </c>
      <c r="Z13" s="324">
        <v>5.58</v>
      </c>
      <c r="AA13" s="324">
        <v>5.58</v>
      </c>
      <c r="AB13" s="324">
        <v>5.57</v>
      </c>
      <c r="AC13" s="324">
        <v>5.57</v>
      </c>
      <c r="AD13" s="324">
        <v>5.53</v>
      </c>
      <c r="AE13" s="324">
        <v>5.5</v>
      </c>
      <c r="AF13" s="239">
        <v>5.5</v>
      </c>
      <c r="AG13" s="239">
        <v>5.5</v>
      </c>
      <c r="AH13" s="239">
        <v>5.46</v>
      </c>
      <c r="AI13" s="274">
        <v>5.47</v>
      </c>
      <c r="AJ13" s="274">
        <v>5.33</v>
      </c>
      <c r="AK13" s="272">
        <v>5.21</v>
      </c>
      <c r="AL13" s="272">
        <v>5.04</v>
      </c>
      <c r="AM13" s="272">
        <v>5.07</v>
      </c>
      <c r="AN13" s="272">
        <v>5.2</v>
      </c>
      <c r="AO13" s="272">
        <v>5.27</v>
      </c>
      <c r="AP13" s="272">
        <v>4.99</v>
      </c>
      <c r="AQ13" s="272">
        <v>4.9800000000000004</v>
      </c>
      <c r="AR13" s="272">
        <v>4.9400000000000004</v>
      </c>
      <c r="AS13" s="272">
        <v>4.99</v>
      </c>
      <c r="AT13" s="272">
        <v>4.9800000000000004</v>
      </c>
      <c r="AU13" s="272">
        <v>4.9800000000000004</v>
      </c>
      <c r="AV13" s="272">
        <v>5.36</v>
      </c>
      <c r="AW13" s="272">
        <v>5.34</v>
      </c>
      <c r="AX13" s="272">
        <v>5.32</v>
      </c>
      <c r="AY13" s="272">
        <v>5.35</v>
      </c>
      <c r="AZ13" s="272">
        <v>5.35</v>
      </c>
      <c r="BA13" s="272">
        <v>5.38</v>
      </c>
      <c r="BB13" s="272">
        <v>5.43</v>
      </c>
      <c r="BC13" s="272">
        <v>5.42</v>
      </c>
      <c r="BD13" s="272">
        <v>5.38</v>
      </c>
      <c r="BE13" s="272">
        <v>5.39</v>
      </c>
      <c r="BF13" s="272">
        <v>5.37</v>
      </c>
      <c r="BG13" s="272">
        <v>5.35</v>
      </c>
      <c r="BH13" s="272">
        <v>5.27</v>
      </c>
      <c r="BI13" s="272">
        <v>5.26</v>
      </c>
      <c r="BJ13" s="272">
        <v>5.25</v>
      </c>
      <c r="BK13" s="275">
        <v>5.33</v>
      </c>
      <c r="BL13" s="275">
        <v>5.32</v>
      </c>
      <c r="BM13" s="275">
        <v>5.31</v>
      </c>
      <c r="BN13" s="275">
        <v>5.21</v>
      </c>
      <c r="BO13" s="275">
        <v>5.1100000000000003</v>
      </c>
      <c r="BP13" s="275">
        <v>5.0599999999999996</v>
      </c>
      <c r="BQ13" s="275">
        <v>5.1100000000000003</v>
      </c>
      <c r="BR13" s="275">
        <v>5.08</v>
      </c>
      <c r="BS13" s="275">
        <v>5.0599999999999996</v>
      </c>
      <c r="BT13" s="275">
        <v>5.0599999999999996</v>
      </c>
      <c r="BU13" s="275">
        <v>5.05</v>
      </c>
      <c r="BV13" s="275">
        <v>5.05</v>
      </c>
      <c r="BW13" s="275">
        <v>5.0599999999999996</v>
      </c>
      <c r="BX13" s="276">
        <v>4.93</v>
      </c>
      <c r="BY13" s="276">
        <v>4.93</v>
      </c>
      <c r="BZ13" s="276">
        <v>4.87</v>
      </c>
      <c r="CA13" s="276">
        <v>4.8499999999999996</v>
      </c>
      <c r="CB13" s="276">
        <v>4.84</v>
      </c>
      <c r="CC13" s="276">
        <v>4.8499999999999996</v>
      </c>
      <c r="CD13" s="276">
        <v>4.8</v>
      </c>
    </row>
    <row r="14" spans="1:82" s="244" customFormat="1" x14ac:dyDescent="0.3">
      <c r="A14" s="195" t="s">
        <v>4784</v>
      </c>
      <c r="B14" s="223">
        <v>8.98</v>
      </c>
      <c r="C14" s="223">
        <v>9.81</v>
      </c>
      <c r="D14" s="223">
        <v>9.83</v>
      </c>
      <c r="E14" s="223">
        <v>9.84</v>
      </c>
      <c r="F14" s="223">
        <v>8.73</v>
      </c>
      <c r="G14" s="223">
        <v>8.75</v>
      </c>
      <c r="H14" s="223">
        <v>8.92</v>
      </c>
      <c r="I14" s="274">
        <v>9.0982167520051345</v>
      </c>
      <c r="J14" s="274">
        <v>8.8287382448906957</v>
      </c>
      <c r="K14" s="274">
        <v>7.5706900513263999</v>
      </c>
      <c r="L14" s="274">
        <v>7.9701399843944198</v>
      </c>
      <c r="M14" s="274">
        <v>8.464847169075739</v>
      </c>
      <c r="N14" s="274">
        <v>8.4391472046533913</v>
      </c>
      <c r="O14" s="274">
        <v>8.3345282342833915</v>
      </c>
      <c r="P14" s="274">
        <v>8.2443270624865566</v>
      </c>
      <c r="Q14" s="274">
        <v>8.1830906080131065</v>
      </c>
      <c r="R14" s="274">
        <v>8.3744736113888365</v>
      </c>
      <c r="S14" s="274">
        <v>8.4998639215195269</v>
      </c>
      <c r="T14" s="274">
        <v>8.7138453934224067</v>
      </c>
      <c r="U14" s="274">
        <v>6.3813103992867308</v>
      </c>
      <c r="V14" s="224">
        <v>6.3</v>
      </c>
      <c r="W14" s="224">
        <v>6.4</v>
      </c>
      <c r="X14" s="224">
        <v>6.6</v>
      </c>
      <c r="Y14" s="324">
        <v>6.41</v>
      </c>
      <c r="Z14" s="324">
        <v>6.41</v>
      </c>
      <c r="AA14" s="324">
        <v>6.41</v>
      </c>
      <c r="AB14" s="324">
        <v>3.62</v>
      </c>
      <c r="AC14" s="324">
        <v>3.62</v>
      </c>
      <c r="AD14" s="324">
        <v>3.62</v>
      </c>
      <c r="AE14" s="324">
        <v>3.62</v>
      </c>
      <c r="AF14" s="239">
        <v>3.62</v>
      </c>
      <c r="AG14" s="239">
        <v>3.62</v>
      </c>
      <c r="AH14" s="239">
        <v>3.62</v>
      </c>
      <c r="AI14" s="274">
        <v>3.61</v>
      </c>
      <c r="AJ14" s="274">
        <v>3.61</v>
      </c>
      <c r="AK14" s="272">
        <v>3.65</v>
      </c>
      <c r="AL14" s="272">
        <v>3.65</v>
      </c>
      <c r="AM14" s="272">
        <v>3.67</v>
      </c>
      <c r="AN14" s="272">
        <v>3.68</v>
      </c>
      <c r="AO14" s="272">
        <v>3.68</v>
      </c>
      <c r="AP14" s="272">
        <v>3.69</v>
      </c>
      <c r="AQ14" s="272">
        <v>3.69</v>
      </c>
      <c r="AR14" s="272">
        <v>3.7</v>
      </c>
      <c r="AS14" s="272">
        <v>3.7</v>
      </c>
      <c r="AT14" s="272">
        <v>3.68</v>
      </c>
      <c r="AU14" s="272">
        <v>3.68</v>
      </c>
      <c r="AV14" s="272">
        <v>3.68</v>
      </c>
      <c r="AW14" s="272">
        <v>3.7</v>
      </c>
      <c r="AX14" s="272">
        <v>3.7</v>
      </c>
      <c r="AY14" s="272">
        <v>3.71</v>
      </c>
      <c r="AZ14" s="272">
        <v>3.71</v>
      </c>
      <c r="BA14" s="272">
        <v>3.71</v>
      </c>
      <c r="BB14" s="272">
        <v>3.71</v>
      </c>
      <c r="BC14" s="272">
        <v>3.71</v>
      </c>
      <c r="BD14" s="272">
        <v>3.7</v>
      </c>
      <c r="BE14" s="272">
        <v>3.7</v>
      </c>
      <c r="BF14" s="272">
        <v>3.69</v>
      </c>
      <c r="BG14" s="272">
        <v>3.69</v>
      </c>
      <c r="BH14" s="272">
        <v>3.69</v>
      </c>
      <c r="BI14" s="272">
        <v>3.69</v>
      </c>
      <c r="BJ14" s="272">
        <v>3.68</v>
      </c>
      <c r="BK14" s="275">
        <v>3.98</v>
      </c>
      <c r="BL14" s="275">
        <v>3.98</v>
      </c>
      <c r="BM14" s="275">
        <v>3.98</v>
      </c>
      <c r="BN14" s="275">
        <v>3.98</v>
      </c>
      <c r="BO14" s="275">
        <v>3.98</v>
      </c>
      <c r="BP14" s="275">
        <v>3.98</v>
      </c>
      <c r="BQ14" s="275">
        <v>3.97</v>
      </c>
      <c r="BR14" s="275">
        <v>3.96</v>
      </c>
      <c r="BS14" s="275">
        <v>3.96</v>
      </c>
      <c r="BT14" s="275">
        <v>3.95</v>
      </c>
      <c r="BU14" s="325">
        <v>3.95</v>
      </c>
      <c r="BV14" s="275">
        <v>3.94</v>
      </c>
      <c r="BW14" s="275">
        <v>3.88</v>
      </c>
      <c r="BX14" s="276">
        <v>4.96</v>
      </c>
      <c r="BY14" s="276">
        <v>4.6500000000000004</v>
      </c>
      <c r="BZ14" s="276">
        <v>5.17</v>
      </c>
      <c r="CA14" s="276">
        <v>5.17</v>
      </c>
      <c r="CB14" s="276">
        <v>5.44</v>
      </c>
      <c r="CC14" s="276">
        <v>5.39</v>
      </c>
      <c r="CD14" s="276">
        <v>5.42</v>
      </c>
    </row>
    <row r="15" spans="1:82" x14ac:dyDescent="0.3">
      <c r="A15" s="195" t="s">
        <v>4785</v>
      </c>
      <c r="B15" s="223">
        <v>7.09</v>
      </c>
      <c r="C15" s="223">
        <v>6.55</v>
      </c>
      <c r="D15" s="223">
        <v>6.4</v>
      </c>
      <c r="E15" s="223">
        <v>6.37</v>
      </c>
      <c r="F15" s="223">
        <v>6.37</v>
      </c>
      <c r="G15" s="223">
        <v>6.37</v>
      </c>
      <c r="H15" s="223">
        <v>6.37</v>
      </c>
      <c r="I15" s="274">
        <v>6.370000000000001</v>
      </c>
      <c r="J15" s="274">
        <v>6.370000000000001</v>
      </c>
      <c r="K15" s="274">
        <v>5.8715249301980297</v>
      </c>
      <c r="L15" s="274">
        <v>6.2270846919665397</v>
      </c>
      <c r="M15" s="274">
        <v>6.4079065306710525</v>
      </c>
      <c r="N15" s="274">
        <v>6.4075833537371345</v>
      </c>
      <c r="O15" s="274">
        <v>6.2962930163433697</v>
      </c>
      <c r="P15" s="274">
        <v>6.2763126212410567</v>
      </c>
      <c r="Q15" s="274">
        <v>6.2763126052573339</v>
      </c>
      <c r="R15" s="274">
        <v>6.1561389218405616</v>
      </c>
      <c r="S15" s="274">
        <v>0</v>
      </c>
      <c r="T15" s="274">
        <v>0</v>
      </c>
      <c r="U15" s="274">
        <v>0</v>
      </c>
      <c r="V15" s="274">
        <v>0</v>
      </c>
      <c r="W15" s="274">
        <v>0</v>
      </c>
      <c r="X15" s="274">
        <v>0</v>
      </c>
      <c r="Y15" s="326">
        <v>0</v>
      </c>
      <c r="Z15" s="326">
        <v>0</v>
      </c>
      <c r="AA15" s="326">
        <v>0</v>
      </c>
      <c r="AB15" s="326">
        <v>0</v>
      </c>
      <c r="AC15" s="326">
        <v>0</v>
      </c>
      <c r="AD15" s="326">
        <v>0</v>
      </c>
      <c r="AE15" s="326">
        <v>0</v>
      </c>
      <c r="AF15" s="327">
        <v>0</v>
      </c>
      <c r="AG15" s="327">
        <v>0</v>
      </c>
      <c r="AH15" s="327">
        <v>0</v>
      </c>
      <c r="AI15" s="274">
        <v>0</v>
      </c>
      <c r="AJ15" s="274">
        <v>0</v>
      </c>
      <c r="AK15" s="272">
        <v>0</v>
      </c>
      <c r="AL15" s="272">
        <v>0</v>
      </c>
      <c r="AM15" s="272">
        <v>0</v>
      </c>
      <c r="AN15" s="272">
        <v>0</v>
      </c>
      <c r="AO15" s="272">
        <v>0</v>
      </c>
      <c r="AP15" s="272">
        <v>0</v>
      </c>
      <c r="AQ15" s="272">
        <v>0</v>
      </c>
      <c r="AR15" s="272">
        <v>0</v>
      </c>
      <c r="AS15" s="272">
        <v>0</v>
      </c>
      <c r="AT15" s="272">
        <v>0</v>
      </c>
      <c r="AU15" s="272">
        <v>0</v>
      </c>
      <c r="AV15" s="272">
        <v>0</v>
      </c>
      <c r="AW15" s="272">
        <v>0</v>
      </c>
      <c r="AX15" s="272">
        <v>0</v>
      </c>
      <c r="AY15" s="272">
        <v>0</v>
      </c>
      <c r="AZ15" s="272">
        <v>0</v>
      </c>
      <c r="BA15" s="272">
        <v>0</v>
      </c>
      <c r="BB15" s="272">
        <v>0</v>
      </c>
      <c r="BC15" s="272">
        <v>0</v>
      </c>
      <c r="BD15" s="272">
        <v>0</v>
      </c>
      <c r="BE15" s="272">
        <v>0</v>
      </c>
      <c r="BF15" s="272">
        <v>0</v>
      </c>
      <c r="BG15" s="272">
        <v>0</v>
      </c>
      <c r="BH15" s="272">
        <v>0</v>
      </c>
      <c r="BI15" s="272">
        <v>0</v>
      </c>
      <c r="BJ15" s="272">
        <v>0</v>
      </c>
      <c r="BK15" s="275"/>
      <c r="BL15" s="275">
        <v>0</v>
      </c>
      <c r="BM15" s="275"/>
      <c r="BN15" s="275">
        <v>0</v>
      </c>
      <c r="BO15" s="275">
        <v>0</v>
      </c>
      <c r="BP15" s="275">
        <v>0</v>
      </c>
      <c r="BQ15" s="275">
        <v>0</v>
      </c>
      <c r="BR15" s="275">
        <v>0</v>
      </c>
      <c r="BS15" s="275">
        <v>0</v>
      </c>
      <c r="BT15" s="275">
        <v>0</v>
      </c>
      <c r="BU15" s="275">
        <v>0</v>
      </c>
      <c r="BV15" s="275">
        <v>0</v>
      </c>
      <c r="BW15" s="275">
        <v>0</v>
      </c>
      <c r="BY15" s="276">
        <v>0</v>
      </c>
      <c r="BZ15" s="276">
        <v>0</v>
      </c>
      <c r="CA15" s="276">
        <v>0</v>
      </c>
      <c r="CB15" s="276">
        <v>0</v>
      </c>
      <c r="CC15" s="276">
        <v>0</v>
      </c>
      <c r="CD15" s="276">
        <v>0</v>
      </c>
    </row>
    <row r="16" spans="1:82" ht="21.6" x14ac:dyDescent="0.3">
      <c r="A16" s="279" t="s">
        <v>190</v>
      </c>
      <c r="B16" s="223"/>
      <c r="C16" s="223"/>
      <c r="D16" s="223"/>
      <c r="E16" s="223"/>
      <c r="F16" s="223"/>
      <c r="G16" s="223"/>
      <c r="H16" s="223"/>
      <c r="I16" s="274"/>
      <c r="J16" s="274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274"/>
      <c r="V16" s="274"/>
      <c r="W16" s="274"/>
      <c r="X16" s="274"/>
      <c r="Y16" s="326"/>
      <c r="Z16" s="326"/>
      <c r="AA16" s="326"/>
      <c r="AB16" s="326"/>
      <c r="AC16" s="326"/>
      <c r="AD16" s="326"/>
      <c r="AE16" s="326"/>
      <c r="AF16" s="327"/>
      <c r="AG16" s="327"/>
      <c r="AH16" s="327"/>
      <c r="AI16" s="274"/>
      <c r="AJ16" s="274"/>
      <c r="AK16" s="272"/>
      <c r="AL16" s="272"/>
      <c r="AM16" s="272"/>
      <c r="AN16" s="272"/>
      <c r="AO16" s="272"/>
      <c r="AP16" s="272"/>
      <c r="AQ16" s="272"/>
      <c r="AR16" s="272">
        <v>6.98</v>
      </c>
      <c r="AS16" s="272">
        <v>6.98</v>
      </c>
      <c r="AT16" s="272">
        <v>6.98</v>
      </c>
      <c r="AU16" s="272">
        <v>6.98</v>
      </c>
      <c r="AV16" s="272">
        <v>6.98</v>
      </c>
      <c r="AW16" s="272">
        <v>6.98</v>
      </c>
      <c r="AX16" s="272">
        <v>6.98</v>
      </c>
      <c r="AY16" s="272">
        <v>6.98</v>
      </c>
      <c r="AZ16" s="272">
        <v>6.98</v>
      </c>
      <c r="BA16" s="272">
        <v>6.98</v>
      </c>
      <c r="BB16" s="272">
        <v>6.98</v>
      </c>
      <c r="BC16" s="272">
        <v>6.98</v>
      </c>
      <c r="BD16" s="272">
        <v>6.98</v>
      </c>
      <c r="BE16" s="272">
        <v>6.98</v>
      </c>
      <c r="BF16" s="272">
        <v>6.98</v>
      </c>
      <c r="BG16" s="272">
        <v>6.98</v>
      </c>
      <c r="BH16" s="272">
        <v>6.98</v>
      </c>
      <c r="BI16" s="272">
        <v>6.98</v>
      </c>
      <c r="BJ16" s="272">
        <v>6.98</v>
      </c>
      <c r="BK16" s="275">
        <v>6.95</v>
      </c>
      <c r="BL16" s="275">
        <v>6.95</v>
      </c>
      <c r="BM16" s="275">
        <v>6.95</v>
      </c>
      <c r="BN16" s="275">
        <v>6.95</v>
      </c>
      <c r="BO16" s="275">
        <v>6.95</v>
      </c>
      <c r="BP16" s="275">
        <v>6.95</v>
      </c>
      <c r="BQ16" s="275">
        <v>6.95</v>
      </c>
      <c r="BR16" s="275">
        <v>6.95</v>
      </c>
      <c r="BS16" s="275">
        <v>6.95</v>
      </c>
      <c r="BT16" s="275">
        <v>6.95</v>
      </c>
      <c r="BU16" s="275">
        <v>6.95</v>
      </c>
      <c r="BV16" s="275">
        <v>6.95</v>
      </c>
      <c r="BW16" s="275">
        <v>6.95</v>
      </c>
      <c r="BX16" s="276">
        <v>6.95</v>
      </c>
      <c r="BY16" s="276">
        <v>6.95</v>
      </c>
      <c r="BZ16" s="276">
        <v>6.95</v>
      </c>
      <c r="CA16" s="276">
        <v>6.95</v>
      </c>
      <c r="CB16" s="276">
        <v>6.95</v>
      </c>
      <c r="CC16" s="276">
        <v>6.95</v>
      </c>
      <c r="CD16" s="276">
        <v>6.95</v>
      </c>
    </row>
    <row r="17" spans="1:82" x14ac:dyDescent="0.3">
      <c r="A17" s="195"/>
      <c r="B17" s="223"/>
      <c r="C17" s="223"/>
      <c r="D17" s="223"/>
      <c r="E17" s="223"/>
      <c r="F17" s="223"/>
      <c r="G17" s="223"/>
      <c r="H17" s="223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326"/>
      <c r="Z17" s="326"/>
      <c r="AA17" s="326"/>
      <c r="AB17" s="326"/>
      <c r="AC17" s="326"/>
      <c r="AD17" s="326"/>
      <c r="AE17" s="326"/>
      <c r="AF17" s="327"/>
      <c r="AG17" s="327"/>
      <c r="AH17" s="327"/>
      <c r="AI17" s="274"/>
      <c r="AJ17" s="274"/>
      <c r="AK17" s="272"/>
      <c r="AL17" s="272"/>
      <c r="AM17" s="272"/>
      <c r="AN17" s="272"/>
      <c r="AO17" s="272"/>
      <c r="AP17" s="272"/>
      <c r="AQ17" s="272"/>
      <c r="AR17" s="321"/>
      <c r="AS17" s="322"/>
      <c r="AT17" s="322"/>
      <c r="AU17" s="322"/>
      <c r="AV17" s="322"/>
      <c r="AW17" s="322"/>
      <c r="AX17" s="322"/>
      <c r="AY17" s="322"/>
      <c r="AZ17" s="322"/>
      <c r="BA17" s="322"/>
      <c r="BB17" s="322"/>
      <c r="BC17" s="322"/>
      <c r="BD17" s="322"/>
      <c r="BE17" s="322"/>
      <c r="BF17" s="322"/>
      <c r="BG17" s="322"/>
      <c r="BH17" s="322"/>
      <c r="BI17" s="322"/>
      <c r="BJ17" s="322"/>
      <c r="BK17" s="323"/>
      <c r="BL17" s="323"/>
    </row>
    <row r="18" spans="1:82" x14ac:dyDescent="0.3">
      <c r="A18" s="183" t="s">
        <v>4765</v>
      </c>
      <c r="B18" s="213">
        <v>5.97</v>
      </c>
      <c r="C18" s="213">
        <v>6.06</v>
      </c>
      <c r="D18" s="213">
        <v>6.06</v>
      </c>
      <c r="E18" s="213">
        <v>5.88</v>
      </c>
      <c r="F18" s="213">
        <v>6.5</v>
      </c>
      <c r="G18" s="213">
        <v>6.65</v>
      </c>
      <c r="H18" s="213">
        <v>6.47</v>
      </c>
      <c r="I18" s="328">
        <v>6.15</v>
      </c>
      <c r="J18" s="328">
        <v>6.28</v>
      </c>
      <c r="K18" s="328">
        <v>5.93</v>
      </c>
      <c r="L18" s="328">
        <v>5.9518000000000004</v>
      </c>
      <c r="M18" s="328">
        <v>5.7667999999999999</v>
      </c>
      <c r="N18" s="328">
        <v>5.51317209898653</v>
      </c>
      <c r="O18" s="328">
        <v>5.8170999999999999</v>
      </c>
      <c r="P18" s="328">
        <v>5.8551065024592601</v>
      </c>
      <c r="Q18" s="328">
        <v>5.7916999999999996</v>
      </c>
      <c r="R18" s="328">
        <v>5.7402423304039507</v>
      </c>
      <c r="S18" s="328">
        <v>5.8110958722140307</v>
      </c>
      <c r="T18" s="328">
        <v>6.0115294385017197</v>
      </c>
      <c r="U18" s="328">
        <v>6.1321009805946698</v>
      </c>
      <c r="V18" s="328">
        <v>6.18001291299203</v>
      </c>
      <c r="W18" s="328">
        <v>6.18</v>
      </c>
      <c r="X18" s="328">
        <v>6.18</v>
      </c>
      <c r="Y18" s="328">
        <v>6.22</v>
      </c>
      <c r="Z18" s="328">
        <v>6.23</v>
      </c>
      <c r="AA18" s="328">
        <v>6.23</v>
      </c>
      <c r="AB18" s="328">
        <v>6.31</v>
      </c>
      <c r="AC18" s="328">
        <v>6.31</v>
      </c>
      <c r="AD18" s="328">
        <v>6.33</v>
      </c>
      <c r="AE18" s="328">
        <v>6.41</v>
      </c>
      <c r="AF18" s="328">
        <v>6.43</v>
      </c>
      <c r="AG18" s="328">
        <v>6.43</v>
      </c>
      <c r="AH18" s="328">
        <v>6.42</v>
      </c>
      <c r="AI18" s="328">
        <v>6.43</v>
      </c>
      <c r="AJ18" s="328">
        <v>6.48</v>
      </c>
      <c r="AK18" s="282">
        <v>6.46</v>
      </c>
      <c r="AL18" s="282">
        <v>6.51</v>
      </c>
      <c r="AM18" s="282">
        <v>6.5</v>
      </c>
      <c r="AN18" s="282">
        <v>6.52</v>
      </c>
      <c r="AO18" s="282">
        <v>6.67</v>
      </c>
      <c r="AP18" s="282">
        <v>6.69</v>
      </c>
      <c r="AQ18" s="282">
        <v>6.7</v>
      </c>
      <c r="AR18" s="282">
        <v>6.71</v>
      </c>
      <c r="AS18" s="282">
        <v>6.72</v>
      </c>
      <c r="AT18" s="282">
        <v>6.73</v>
      </c>
      <c r="AU18" s="282">
        <v>6.74</v>
      </c>
      <c r="AV18" s="282">
        <v>6.74</v>
      </c>
      <c r="AW18" s="282">
        <v>6.74</v>
      </c>
      <c r="AX18" s="282">
        <v>6.74</v>
      </c>
      <c r="AY18" s="282">
        <v>6.72</v>
      </c>
      <c r="AZ18" s="282">
        <v>6.19</v>
      </c>
      <c r="BA18" s="282">
        <v>6.21</v>
      </c>
      <c r="BB18" s="282">
        <v>6.25</v>
      </c>
      <c r="BC18" s="282">
        <v>6.38</v>
      </c>
      <c r="BD18" s="282">
        <v>6.46</v>
      </c>
      <c r="BE18" s="282">
        <v>6.5</v>
      </c>
      <c r="BF18" s="282">
        <v>6.58</v>
      </c>
      <c r="BG18" s="282">
        <v>6.64</v>
      </c>
      <c r="BH18" s="282">
        <v>6.68</v>
      </c>
      <c r="BI18" s="282">
        <v>6.73</v>
      </c>
      <c r="BJ18" s="282">
        <v>6.72</v>
      </c>
      <c r="BK18" s="270">
        <v>6.76</v>
      </c>
      <c r="BL18" s="270">
        <v>6.82</v>
      </c>
      <c r="BM18" s="329">
        <v>6.86</v>
      </c>
      <c r="BN18" s="329">
        <v>6.89</v>
      </c>
      <c r="BO18" s="269">
        <v>6.93</v>
      </c>
      <c r="BP18" s="269">
        <v>6.96</v>
      </c>
      <c r="BQ18" s="269">
        <v>6.98</v>
      </c>
      <c r="BR18" s="269">
        <v>7.04</v>
      </c>
      <c r="BS18" s="269">
        <v>7.08</v>
      </c>
      <c r="BT18" s="269">
        <v>7.13</v>
      </c>
      <c r="BU18" s="269">
        <v>7.13</v>
      </c>
      <c r="BV18" s="269">
        <v>7.16</v>
      </c>
      <c r="BW18" s="269">
        <v>7.16</v>
      </c>
      <c r="BX18" s="269">
        <v>7.18</v>
      </c>
      <c r="BY18" s="269">
        <v>7.19</v>
      </c>
      <c r="BZ18" s="269">
        <v>7.26</v>
      </c>
      <c r="CA18" s="269">
        <v>7.32</v>
      </c>
      <c r="CB18" s="269">
        <v>7.34</v>
      </c>
      <c r="CC18" s="269">
        <v>7.35</v>
      </c>
      <c r="CD18" s="269">
        <v>7.38</v>
      </c>
    </row>
    <row r="19" spans="1:82" x14ac:dyDescent="0.3">
      <c r="A19" s="194"/>
      <c r="B19" s="222"/>
      <c r="C19" s="222"/>
      <c r="D19" s="222"/>
      <c r="E19" s="222"/>
      <c r="F19" s="222"/>
      <c r="G19" s="222"/>
      <c r="H19" s="222"/>
      <c r="I19" s="292"/>
      <c r="J19" s="292"/>
      <c r="K19" s="292"/>
      <c r="L19" s="292"/>
      <c r="M19" s="292"/>
      <c r="N19" s="292"/>
      <c r="O19" s="292"/>
      <c r="P19" s="292"/>
      <c r="Q19" s="292"/>
      <c r="R19" s="292"/>
      <c r="S19" s="292"/>
      <c r="T19" s="292"/>
      <c r="U19" s="292"/>
      <c r="V19" s="292"/>
      <c r="W19" s="292"/>
      <c r="X19" s="292"/>
      <c r="Y19" s="330"/>
      <c r="Z19" s="330"/>
      <c r="AA19" s="330"/>
      <c r="AB19" s="330"/>
      <c r="AC19" s="330"/>
      <c r="AD19" s="330"/>
      <c r="AE19" s="330"/>
      <c r="AF19" s="330"/>
      <c r="AG19" s="330"/>
      <c r="AH19" s="330"/>
      <c r="AI19" s="292"/>
      <c r="AJ19" s="292"/>
      <c r="AK19" s="288"/>
      <c r="AL19" s="288"/>
      <c r="AM19" s="288"/>
      <c r="AN19" s="288"/>
      <c r="AO19" s="288"/>
      <c r="AP19" s="288"/>
      <c r="AQ19" s="288"/>
      <c r="AR19" s="305"/>
      <c r="AS19" s="182"/>
      <c r="AT19" s="182"/>
      <c r="AU19" s="182"/>
      <c r="AV19" s="182"/>
      <c r="BX19" s="269"/>
    </row>
    <row r="20" spans="1:82" x14ac:dyDescent="0.3">
      <c r="A20" s="194" t="s">
        <v>4786</v>
      </c>
      <c r="B20" s="222">
        <v>5.91</v>
      </c>
      <c r="C20" s="222">
        <v>6.04</v>
      </c>
      <c r="D20" s="222">
        <v>5.95</v>
      </c>
      <c r="E20" s="222">
        <v>5.82</v>
      </c>
      <c r="F20" s="222">
        <v>6.43</v>
      </c>
      <c r="G20" s="222">
        <v>6.52</v>
      </c>
      <c r="H20" s="222">
        <v>6.32</v>
      </c>
      <c r="I20" s="293">
        <v>6.04</v>
      </c>
      <c r="J20" s="293">
        <v>6.21</v>
      </c>
      <c r="K20" s="293">
        <v>5.86</v>
      </c>
      <c r="L20" s="293">
        <v>5.8833000000000002</v>
      </c>
      <c r="M20" s="293">
        <v>5.6863999999999999</v>
      </c>
      <c r="N20" s="293">
        <v>5.4329373312152196</v>
      </c>
      <c r="O20" s="293">
        <v>5.7525000000000004</v>
      </c>
      <c r="P20" s="293">
        <v>5.7889388498127099</v>
      </c>
      <c r="Q20" s="293">
        <v>5.7929000000000004</v>
      </c>
      <c r="R20" s="293">
        <v>5.7346247514002604</v>
      </c>
      <c r="S20" s="293">
        <v>5.8175451467046804</v>
      </c>
      <c r="T20" s="293">
        <v>6.0266526087313199</v>
      </c>
      <c r="U20" s="293">
        <v>6.1594598684256701</v>
      </c>
      <c r="V20" s="293">
        <v>6.21</v>
      </c>
      <c r="W20" s="293">
        <v>6.21</v>
      </c>
      <c r="X20" s="293">
        <v>6.21</v>
      </c>
      <c r="Y20" s="327">
        <v>6.25</v>
      </c>
      <c r="Z20" s="327">
        <v>6.26</v>
      </c>
      <c r="AA20" s="327">
        <v>6.26</v>
      </c>
      <c r="AB20" s="327">
        <v>6.35</v>
      </c>
      <c r="AC20" s="327">
        <v>6.35</v>
      </c>
      <c r="AD20" s="327">
        <v>6.36</v>
      </c>
      <c r="AE20" s="327">
        <v>6.45</v>
      </c>
      <c r="AF20" s="327">
        <v>6.47</v>
      </c>
      <c r="AG20" s="327">
        <v>6.47</v>
      </c>
      <c r="AH20" s="327">
        <v>6.46</v>
      </c>
      <c r="AI20" s="293">
        <v>6.47</v>
      </c>
      <c r="AJ20" s="293">
        <v>6.52</v>
      </c>
      <c r="AK20" s="273">
        <v>6.5</v>
      </c>
      <c r="AL20" s="273">
        <v>6.55</v>
      </c>
      <c r="AM20" s="273">
        <v>6.55</v>
      </c>
      <c r="AN20" s="273">
        <v>6.57</v>
      </c>
      <c r="AO20" s="273">
        <v>6.72</v>
      </c>
      <c r="AP20" s="273">
        <v>6.75</v>
      </c>
      <c r="AQ20" s="273">
        <v>6.75</v>
      </c>
      <c r="AR20" s="273">
        <v>6.76</v>
      </c>
      <c r="AS20" s="273">
        <v>6.77</v>
      </c>
      <c r="AT20" s="273">
        <v>6.78</v>
      </c>
      <c r="AU20" s="273">
        <v>6.79</v>
      </c>
      <c r="AV20" s="273">
        <v>6.79</v>
      </c>
      <c r="AW20" s="273">
        <v>6.79</v>
      </c>
      <c r="AX20" s="273">
        <v>6.79</v>
      </c>
      <c r="AY20" s="273">
        <v>6.77</v>
      </c>
      <c r="AZ20" s="273">
        <v>7.3</v>
      </c>
      <c r="BA20" s="273">
        <v>7.3</v>
      </c>
      <c r="BB20" s="273">
        <v>7.36</v>
      </c>
      <c r="BC20" s="273">
        <v>7.51</v>
      </c>
      <c r="BD20" s="273">
        <v>7.59</v>
      </c>
      <c r="BE20" s="273">
        <v>7.62</v>
      </c>
      <c r="BF20" s="273">
        <v>7.66</v>
      </c>
      <c r="BG20" s="273">
        <v>7.7</v>
      </c>
      <c r="BH20" s="273">
        <v>7.74</v>
      </c>
      <c r="BI20" s="273">
        <v>7.77</v>
      </c>
      <c r="BJ20" s="273">
        <v>7.75</v>
      </c>
      <c r="BK20" s="276">
        <v>7.74</v>
      </c>
      <c r="BL20" s="276">
        <v>7.76</v>
      </c>
      <c r="BM20" s="294">
        <v>7.79</v>
      </c>
      <c r="BN20" s="294">
        <v>7.8</v>
      </c>
      <c r="BO20" s="294">
        <v>7.81</v>
      </c>
      <c r="BP20" s="294">
        <v>7.83</v>
      </c>
      <c r="BQ20" s="294">
        <v>7.85</v>
      </c>
      <c r="BR20" s="294">
        <v>7.88</v>
      </c>
      <c r="BS20" s="294">
        <v>7.91</v>
      </c>
      <c r="BT20" s="294">
        <v>7.96</v>
      </c>
      <c r="BU20" s="294">
        <v>7.99</v>
      </c>
      <c r="BV20" s="294">
        <v>8.02</v>
      </c>
      <c r="BW20" s="294">
        <v>8.01</v>
      </c>
      <c r="BX20" s="294">
        <v>8</v>
      </c>
      <c r="BY20" s="294">
        <v>8</v>
      </c>
      <c r="BZ20" s="294">
        <v>8.09</v>
      </c>
      <c r="CA20" s="294">
        <v>8.08</v>
      </c>
      <c r="CB20" s="294">
        <v>8.08</v>
      </c>
      <c r="CC20" s="294">
        <v>8.08</v>
      </c>
      <c r="CD20" s="294">
        <v>8.08</v>
      </c>
    </row>
    <row r="21" spans="1:82" x14ac:dyDescent="0.3">
      <c r="A21" s="194" t="s">
        <v>4787</v>
      </c>
      <c r="B21" s="222">
        <v>8.5500000000000007</v>
      </c>
      <c r="C21" s="222">
        <v>8.2200000000000006</v>
      </c>
      <c r="D21" s="222">
        <v>8.2100000000000009</v>
      </c>
      <c r="E21" s="222">
        <v>8.17</v>
      </c>
      <c r="F21" s="222">
        <v>8.18</v>
      </c>
      <c r="G21" s="222">
        <v>7.13</v>
      </c>
      <c r="H21" s="222">
        <v>7.11</v>
      </c>
      <c r="I21" s="293">
        <v>7.08</v>
      </c>
      <c r="J21" s="293">
        <v>7.05</v>
      </c>
      <c r="K21" s="293">
        <v>7.02</v>
      </c>
      <c r="L21" s="293">
        <v>7.0045999999999999</v>
      </c>
      <c r="M21" s="293">
        <v>7.0004999999999997</v>
      </c>
      <c r="N21" s="293">
        <v>7.0035189261556896</v>
      </c>
      <c r="O21" s="293">
        <v>7.0022000000000002</v>
      </c>
      <c r="P21" s="293">
        <v>7.0008962371849197</v>
      </c>
      <c r="Q21" s="293">
        <v>5.7714999999999996</v>
      </c>
      <c r="R21" s="293">
        <v>5.8326898968281995</v>
      </c>
      <c r="S21" s="293">
        <v>5.6809100739962899</v>
      </c>
      <c r="T21" s="293">
        <v>5.8303195906459901</v>
      </c>
      <c r="U21" s="293">
        <v>5.7315046097989697</v>
      </c>
      <c r="V21" s="293">
        <v>5.7802078674113799</v>
      </c>
      <c r="W21" s="293">
        <v>5.78</v>
      </c>
      <c r="X21" s="293">
        <v>5.78</v>
      </c>
      <c r="Y21" s="327">
        <v>5.78</v>
      </c>
      <c r="Z21" s="327">
        <v>5.66</v>
      </c>
      <c r="AA21" s="327">
        <v>5.66</v>
      </c>
      <c r="AB21" s="327">
        <v>5.66</v>
      </c>
      <c r="AC21" s="327">
        <v>5.66</v>
      </c>
      <c r="AD21" s="327">
        <v>5.66</v>
      </c>
      <c r="AE21" s="327">
        <v>5.66</v>
      </c>
      <c r="AF21" s="327">
        <v>5.71</v>
      </c>
      <c r="AG21" s="327">
        <v>5.71</v>
      </c>
      <c r="AH21" s="327">
        <v>5.71</v>
      </c>
      <c r="AI21" s="293">
        <v>5.71</v>
      </c>
      <c r="AJ21" s="293">
        <v>5.71</v>
      </c>
      <c r="AK21" s="273">
        <v>5.71</v>
      </c>
      <c r="AL21" s="273">
        <v>5.55</v>
      </c>
      <c r="AM21" s="273">
        <v>5.55</v>
      </c>
      <c r="AN21" s="273">
        <v>5.55</v>
      </c>
      <c r="AO21" s="273">
        <v>5.55</v>
      </c>
      <c r="AP21" s="273">
        <v>5.55</v>
      </c>
      <c r="AQ21" s="273">
        <v>5.62</v>
      </c>
      <c r="AR21" s="273">
        <v>5.62</v>
      </c>
      <c r="AS21" s="273">
        <v>5.62</v>
      </c>
      <c r="AT21" s="273">
        <v>5.62</v>
      </c>
      <c r="AU21" s="273">
        <v>5.62</v>
      </c>
      <c r="AV21" s="273">
        <v>5.62</v>
      </c>
      <c r="AW21" s="273">
        <v>5.69</v>
      </c>
      <c r="AX21" s="273">
        <v>5.39</v>
      </c>
      <c r="AY21" s="273">
        <v>5.39</v>
      </c>
      <c r="AZ21" s="273">
        <v>1.28</v>
      </c>
      <c r="BA21" s="273">
        <v>1.28</v>
      </c>
      <c r="BB21" s="273">
        <v>1.28</v>
      </c>
      <c r="BC21" s="273">
        <v>1.28</v>
      </c>
      <c r="BD21" s="273">
        <v>1.28</v>
      </c>
      <c r="BE21" s="273">
        <v>1.28</v>
      </c>
      <c r="BF21" s="273">
        <v>1.28</v>
      </c>
      <c r="BG21" s="273">
        <v>1.28</v>
      </c>
      <c r="BH21" s="273">
        <v>1.28</v>
      </c>
      <c r="BI21" s="273">
        <v>1.29</v>
      </c>
      <c r="BJ21" s="273">
        <v>1.29</v>
      </c>
      <c r="BK21" s="276">
        <v>1.29</v>
      </c>
      <c r="BL21" s="276">
        <v>1.29</v>
      </c>
      <c r="BM21" s="294">
        <v>1.29</v>
      </c>
      <c r="BN21" s="294">
        <v>1.29</v>
      </c>
      <c r="BO21" s="294">
        <v>1.29</v>
      </c>
      <c r="BP21" s="294">
        <v>1.29</v>
      </c>
      <c r="BQ21" s="294">
        <v>1.29</v>
      </c>
      <c r="BR21" s="294">
        <v>1.29</v>
      </c>
      <c r="BS21" s="294">
        <v>1.29</v>
      </c>
      <c r="BT21" s="294">
        <v>1.29</v>
      </c>
      <c r="BU21" s="294">
        <v>1.84</v>
      </c>
      <c r="BV21" s="294">
        <v>1.84</v>
      </c>
      <c r="BW21" s="294">
        <v>1.84</v>
      </c>
      <c r="BX21" s="294">
        <v>1.86</v>
      </c>
      <c r="BY21" s="294">
        <v>1.86</v>
      </c>
      <c r="BZ21" s="294">
        <v>1.86</v>
      </c>
      <c r="CA21" s="294">
        <v>1.3</v>
      </c>
      <c r="CB21" s="294">
        <v>1.3</v>
      </c>
      <c r="CC21" s="294">
        <v>1.3</v>
      </c>
      <c r="CD21" s="294">
        <v>1.3</v>
      </c>
    </row>
    <row r="22" spans="1:82" x14ac:dyDescent="0.3">
      <c r="A22" s="195"/>
      <c r="B22" s="195"/>
      <c r="C22" s="195"/>
      <c r="D22" s="195"/>
      <c r="E22" s="195"/>
      <c r="F22" s="195"/>
      <c r="G22" s="195"/>
      <c r="H22" s="195"/>
      <c r="I22" s="195"/>
      <c r="J22" s="195"/>
      <c r="K22" s="195"/>
      <c r="L22" s="195"/>
      <c r="M22" s="195"/>
      <c r="N22" s="195"/>
      <c r="O22" s="195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302"/>
      <c r="AI22" s="243"/>
      <c r="AJ22" s="303"/>
      <c r="AK22" s="303"/>
      <c r="AL22" s="303"/>
      <c r="AM22" s="331"/>
      <c r="AN22" s="305"/>
      <c r="AO22" s="305"/>
      <c r="AP22" s="305"/>
      <c r="AQ22" s="305"/>
      <c r="AR22" s="305"/>
    </row>
    <row r="23" spans="1:82" x14ac:dyDescent="0.3">
      <c r="A23" s="195" t="s">
        <v>4788</v>
      </c>
      <c r="B23" s="195"/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5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243"/>
      <c r="AG23" s="243"/>
      <c r="AH23" s="302"/>
      <c r="AI23" s="303"/>
      <c r="AJ23" s="303"/>
      <c r="AK23" s="303"/>
      <c r="AL23" s="303"/>
      <c r="AM23" s="331"/>
      <c r="AN23" s="305"/>
      <c r="AO23" s="305"/>
      <c r="AP23" s="305"/>
      <c r="AQ23" s="305"/>
      <c r="AR23" s="305"/>
    </row>
    <row r="24" spans="1:82" x14ac:dyDescent="0.3">
      <c r="A24" s="195" t="s">
        <v>4789</v>
      </c>
      <c r="B24" s="195"/>
      <c r="C24" s="195"/>
      <c r="D24" s="195"/>
      <c r="E24" s="195"/>
      <c r="F24" s="195"/>
      <c r="G24" s="195"/>
      <c r="H24" s="195"/>
      <c r="I24" s="195"/>
      <c r="J24" s="195"/>
      <c r="K24" s="195"/>
      <c r="L24" s="195"/>
      <c r="M24" s="195"/>
      <c r="N24" s="195"/>
      <c r="O24" s="195"/>
      <c r="P24" s="243"/>
      <c r="Q24" s="243"/>
      <c r="R24" s="243"/>
      <c r="S24" s="243"/>
      <c r="T24" s="243"/>
      <c r="U24" s="243"/>
      <c r="V24" s="243"/>
      <c r="W24" s="243"/>
      <c r="X24" s="243"/>
      <c r="Y24" s="243"/>
      <c r="Z24" s="243"/>
      <c r="AA24" s="243"/>
      <c r="AB24" s="243"/>
      <c r="AC24" s="243"/>
      <c r="AD24" s="243"/>
      <c r="AE24" s="243"/>
      <c r="AF24" s="243"/>
      <c r="AG24" s="243"/>
      <c r="AH24" s="302"/>
      <c r="AI24" s="303"/>
      <c r="AJ24" s="303"/>
      <c r="AK24" s="303"/>
      <c r="AL24" s="303"/>
      <c r="AM24" s="331"/>
      <c r="AN24" s="305"/>
      <c r="AO24" s="305"/>
      <c r="AP24" s="305"/>
      <c r="AQ24" s="305"/>
      <c r="AR24" s="305"/>
    </row>
    <row r="25" spans="1:82" x14ac:dyDescent="0.3">
      <c r="A25" s="195" t="s">
        <v>4790</v>
      </c>
      <c r="B25" s="195"/>
      <c r="C25" s="195"/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195"/>
      <c r="P25" s="243"/>
      <c r="Q25" s="243"/>
      <c r="R25" s="243"/>
      <c r="S25" s="243"/>
      <c r="T25" s="243"/>
      <c r="U25" s="243"/>
      <c r="V25" s="243"/>
      <c r="W25" s="243"/>
      <c r="X25" s="243"/>
      <c r="Y25" s="243"/>
      <c r="Z25" s="243"/>
      <c r="AA25" s="243"/>
      <c r="AB25" s="243"/>
      <c r="AC25" s="243"/>
      <c r="AD25" s="243"/>
      <c r="AE25" s="243"/>
      <c r="AF25" s="243"/>
      <c r="AG25" s="243"/>
      <c r="AH25" s="302"/>
      <c r="AI25" s="303"/>
      <c r="AJ25" s="303"/>
      <c r="AK25" s="303"/>
      <c r="AL25" s="303"/>
      <c r="AM25" s="331"/>
      <c r="AN25" s="305"/>
      <c r="AO25" s="305"/>
      <c r="AP25" s="305"/>
      <c r="AQ25" s="305"/>
      <c r="AR25" s="305"/>
    </row>
    <row r="26" spans="1:82" x14ac:dyDescent="0.3">
      <c r="A26" s="195"/>
      <c r="B26" s="195"/>
      <c r="C26" s="195"/>
      <c r="D26" s="195"/>
      <c r="E26" s="195"/>
      <c r="F26" s="195"/>
      <c r="G26" s="195"/>
      <c r="H26" s="195"/>
      <c r="I26" s="195"/>
      <c r="J26" s="195"/>
      <c r="K26" s="195"/>
      <c r="L26" s="195"/>
      <c r="M26" s="195"/>
      <c r="N26" s="195"/>
      <c r="O26" s="195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3"/>
      <c r="AG26" s="243"/>
      <c r="AH26" s="302"/>
      <c r="AI26" s="303"/>
      <c r="AJ26" s="303"/>
      <c r="AK26" s="303"/>
      <c r="AL26" s="303"/>
      <c r="AM26" s="331"/>
      <c r="AN26" s="305"/>
      <c r="AO26" s="305"/>
      <c r="AP26" s="305"/>
      <c r="AQ26" s="305"/>
      <c r="AR26" s="305"/>
    </row>
    <row r="27" spans="1:82" x14ac:dyDescent="0.3">
      <c r="A27" s="194" t="s">
        <v>4768</v>
      </c>
      <c r="B27" s="195"/>
      <c r="C27" s="195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3"/>
      <c r="AG27" s="243"/>
      <c r="AH27" s="302"/>
      <c r="AI27" s="303"/>
      <c r="AJ27" s="303"/>
      <c r="AK27" s="303"/>
      <c r="AL27" s="303"/>
      <c r="AM27" s="331"/>
      <c r="AN27" s="305"/>
      <c r="AO27" s="305"/>
      <c r="AP27" s="305"/>
      <c r="AQ27" s="305"/>
      <c r="AR27" s="305"/>
    </row>
    <row r="28" spans="1:82" x14ac:dyDescent="0.3">
      <c r="A28" s="195" t="s">
        <v>4769</v>
      </c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302"/>
      <c r="AI28" s="303"/>
      <c r="AJ28" s="303"/>
      <c r="AK28" s="303"/>
      <c r="AL28" s="303"/>
      <c r="AM28" s="332"/>
      <c r="AN28" s="305"/>
      <c r="AO28" s="305"/>
      <c r="AP28" s="305"/>
      <c r="AQ28" s="305"/>
      <c r="AR28" s="305"/>
    </row>
    <row r="29" spans="1:82" x14ac:dyDescent="0.3">
      <c r="A29" s="195" t="s">
        <v>4770</v>
      </c>
      <c r="B29" s="243"/>
      <c r="C29" s="243"/>
      <c r="D29" s="243"/>
      <c r="E29" s="243"/>
      <c r="F29" s="243"/>
      <c r="G29" s="243"/>
      <c r="H29" s="243"/>
      <c r="I29" s="243"/>
      <c r="J29" s="243"/>
      <c r="K29" s="243"/>
      <c r="L29" s="243"/>
      <c r="M29" s="243"/>
      <c r="N29" s="243"/>
      <c r="O29" s="243"/>
      <c r="P29" s="243"/>
      <c r="Q29" s="243"/>
      <c r="R29" s="243"/>
      <c r="S29" s="243"/>
      <c r="T29" s="243"/>
      <c r="U29" s="243"/>
      <c r="V29" s="243"/>
      <c r="W29" s="243"/>
      <c r="X29" s="243"/>
      <c r="Y29" s="243"/>
      <c r="Z29" s="243"/>
      <c r="AA29" s="243"/>
      <c r="AB29" s="243"/>
      <c r="AC29" s="243"/>
      <c r="AD29" s="243"/>
      <c r="AE29" s="243"/>
      <c r="AF29" s="243"/>
      <c r="AG29" s="243"/>
      <c r="AH29" s="302"/>
      <c r="AI29" s="303"/>
      <c r="AJ29" s="303"/>
      <c r="AK29" s="303"/>
      <c r="AL29" s="303"/>
      <c r="AM29" s="331"/>
      <c r="AN29" s="305"/>
      <c r="AO29" s="305"/>
      <c r="AP29" s="305"/>
      <c r="AQ29" s="305"/>
      <c r="AR29" s="305"/>
    </row>
    <row r="30" spans="1:82" x14ac:dyDescent="0.3">
      <c r="A30" s="194" t="s">
        <v>4791</v>
      </c>
      <c r="B30" s="243"/>
      <c r="C30" s="243"/>
      <c r="D30" s="243"/>
      <c r="E30" s="243"/>
      <c r="F30" s="243"/>
      <c r="G30" s="243"/>
      <c r="H30" s="243"/>
      <c r="I30" s="243"/>
      <c r="J30" s="243"/>
      <c r="K30" s="243"/>
      <c r="L30" s="243"/>
      <c r="M30" s="243"/>
      <c r="N30" s="243"/>
      <c r="O30" s="243"/>
      <c r="P30" s="243"/>
      <c r="Q30" s="243"/>
      <c r="R30" s="243"/>
      <c r="S30" s="243"/>
      <c r="T30" s="243"/>
      <c r="U30" s="243"/>
      <c r="V30" s="243"/>
      <c r="W30" s="243"/>
      <c r="X30" s="243"/>
      <c r="Y30" s="243"/>
      <c r="Z30" s="243"/>
      <c r="AA30" s="243"/>
      <c r="AB30" s="243"/>
      <c r="AC30" s="243"/>
      <c r="AD30" s="243"/>
      <c r="AE30" s="243"/>
      <c r="AF30" s="243"/>
      <c r="AG30" s="243"/>
      <c r="AH30" s="302"/>
      <c r="AI30" s="303"/>
      <c r="AJ30" s="303"/>
      <c r="AK30" s="303"/>
      <c r="AL30" s="303"/>
      <c r="AM30" s="331"/>
      <c r="AN30" s="305"/>
      <c r="AO30" s="305"/>
      <c r="AP30" s="305"/>
      <c r="AQ30" s="305"/>
      <c r="AR30" s="305"/>
    </row>
    <row r="31" spans="1:82" x14ac:dyDescent="0.3">
      <c r="A31" s="243"/>
      <c r="B31" s="243"/>
      <c r="C31" s="243"/>
      <c r="D31" s="243"/>
      <c r="E31" s="243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302"/>
      <c r="AI31" s="303"/>
      <c r="AJ31" s="303"/>
      <c r="AK31" s="303"/>
      <c r="AL31" s="303"/>
      <c r="AM31" s="331"/>
      <c r="AN31" s="305"/>
      <c r="AO31" s="305"/>
      <c r="AP31" s="305"/>
      <c r="AQ31" s="305"/>
      <c r="AR31" s="305"/>
    </row>
    <row r="32" spans="1:82" x14ac:dyDescent="0.3">
      <c r="A32" s="243"/>
      <c r="B32" s="243"/>
      <c r="C32" s="243"/>
      <c r="D32" s="243"/>
      <c r="E32" s="243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302"/>
      <c r="AI32" s="303"/>
      <c r="AJ32" s="303"/>
      <c r="AK32" s="303"/>
      <c r="AL32" s="303"/>
      <c r="AM32" s="331"/>
      <c r="AN32" s="305"/>
      <c r="AO32" s="305"/>
      <c r="AP32" s="305"/>
      <c r="AQ32" s="305"/>
      <c r="AR32" s="305"/>
    </row>
    <row r="33" spans="1:44" x14ac:dyDescent="0.3">
      <c r="A33" s="243"/>
      <c r="B33" s="243"/>
      <c r="C33" s="243"/>
      <c r="D33" s="243"/>
      <c r="E33" s="243"/>
      <c r="F33" s="243"/>
      <c r="G33" s="243"/>
      <c r="H33" s="243"/>
      <c r="I33" s="243"/>
      <c r="J33" s="243"/>
      <c r="K33" s="243"/>
      <c r="L33" s="243"/>
      <c r="M33" s="243"/>
      <c r="N33" s="243"/>
      <c r="O33" s="243"/>
      <c r="P33" s="243"/>
      <c r="Q33" s="243"/>
      <c r="R33" s="243"/>
      <c r="S33" s="243"/>
      <c r="T33" s="243"/>
      <c r="U33" s="243"/>
      <c r="V33" s="243"/>
      <c r="W33" s="243"/>
      <c r="X33" s="243"/>
      <c r="Y33" s="243"/>
      <c r="Z33" s="243"/>
      <c r="AA33" s="243"/>
      <c r="AB33" s="243"/>
      <c r="AC33" s="243"/>
      <c r="AD33" s="243"/>
      <c r="AE33" s="243"/>
      <c r="AF33" s="243"/>
      <c r="AG33" s="243"/>
      <c r="AH33" s="302"/>
      <c r="AI33" s="303"/>
      <c r="AJ33" s="303"/>
      <c r="AK33" s="303"/>
      <c r="AL33" s="303"/>
      <c r="AM33" s="331"/>
      <c r="AN33" s="305"/>
      <c r="AO33" s="305"/>
      <c r="AP33" s="305"/>
      <c r="AQ33" s="305"/>
      <c r="AR33" s="305"/>
    </row>
    <row r="34" spans="1:44" x14ac:dyDescent="0.3">
      <c r="A34" s="243"/>
      <c r="B34" s="243"/>
      <c r="C34" s="243"/>
      <c r="D34" s="243"/>
      <c r="E34" s="243"/>
      <c r="F34" s="243"/>
      <c r="G34" s="243"/>
      <c r="H34" s="243"/>
      <c r="I34" s="243"/>
      <c r="J34" s="243"/>
      <c r="K34" s="243"/>
      <c r="L34" s="243"/>
      <c r="M34" s="243"/>
      <c r="N34" s="243"/>
      <c r="O34" s="243"/>
      <c r="P34" s="243"/>
      <c r="Q34" s="243"/>
      <c r="R34" s="243"/>
      <c r="S34" s="243"/>
      <c r="T34" s="243"/>
      <c r="U34" s="243"/>
      <c r="V34" s="243"/>
      <c r="W34" s="243"/>
      <c r="X34" s="243"/>
      <c r="Y34" s="243"/>
      <c r="Z34" s="243"/>
      <c r="AA34" s="243"/>
      <c r="AB34" s="243"/>
      <c r="AC34" s="243"/>
      <c r="AD34" s="243"/>
      <c r="AE34" s="243"/>
      <c r="AF34" s="243"/>
      <c r="AG34" s="243"/>
      <c r="AH34" s="302"/>
      <c r="AI34" s="303"/>
      <c r="AJ34" s="303"/>
      <c r="AK34" s="303"/>
      <c r="AL34" s="303"/>
      <c r="AM34" s="331"/>
      <c r="AN34" s="305"/>
      <c r="AO34" s="305"/>
      <c r="AP34" s="305"/>
      <c r="AQ34" s="305"/>
      <c r="AR34" s="305"/>
    </row>
    <row r="35" spans="1:44" x14ac:dyDescent="0.3">
      <c r="A35" s="243"/>
      <c r="B35" s="243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186"/>
      <c r="AI35" s="333"/>
      <c r="AJ35" s="333"/>
      <c r="AK35" s="333"/>
      <c r="AL35" s="333"/>
      <c r="AM35" s="331"/>
      <c r="AN35" s="305"/>
      <c r="AO35" s="305"/>
      <c r="AP35" s="305"/>
      <c r="AQ35" s="305"/>
      <c r="AR35" s="305"/>
    </row>
    <row r="36" spans="1:44" x14ac:dyDescent="0.3">
      <c r="A36" s="243"/>
      <c r="B36" s="243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302"/>
      <c r="AI36" s="303"/>
      <c r="AJ36" s="303"/>
      <c r="AK36" s="303"/>
      <c r="AL36" s="303"/>
      <c r="AM36" s="331"/>
      <c r="AN36" s="305"/>
      <c r="AO36" s="305"/>
      <c r="AP36" s="305"/>
      <c r="AQ36" s="305"/>
      <c r="AR36" s="305"/>
    </row>
    <row r="37" spans="1:44" x14ac:dyDescent="0.3">
      <c r="A37" s="243"/>
      <c r="B37" s="243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302"/>
      <c r="AI37" s="303"/>
      <c r="AJ37" s="303"/>
      <c r="AK37" s="303"/>
      <c r="AL37" s="303"/>
      <c r="AM37" s="331"/>
      <c r="AN37" s="305"/>
      <c r="AO37" s="305"/>
      <c r="AP37" s="305"/>
      <c r="AQ37" s="305"/>
      <c r="AR37" s="305"/>
    </row>
    <row r="38" spans="1:44" x14ac:dyDescent="0.3">
      <c r="A38" s="243"/>
      <c r="B38" s="243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302"/>
      <c r="AI38" s="243"/>
      <c r="AJ38" s="243"/>
      <c r="AK38" s="243"/>
      <c r="AL38" s="243"/>
    </row>
    <row r="39" spans="1:44" x14ac:dyDescent="0.3">
      <c r="A39" s="243"/>
      <c r="B39" s="243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302"/>
      <c r="AI39" s="243"/>
      <c r="AJ39" s="243"/>
      <c r="AK39" s="243"/>
      <c r="AL39" s="243"/>
    </row>
    <row r="40" spans="1:44" x14ac:dyDescent="0.3">
      <c r="A40" s="243"/>
      <c r="B40" s="243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302"/>
      <c r="AI40" s="243"/>
      <c r="AJ40" s="243"/>
      <c r="AK40" s="243"/>
      <c r="AL40" s="243"/>
    </row>
    <row r="41" spans="1:44" x14ac:dyDescent="0.3">
      <c r="A41" s="243"/>
      <c r="B41" s="243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302"/>
      <c r="AI41" s="243"/>
      <c r="AJ41" s="243"/>
      <c r="AK41" s="243"/>
      <c r="AL41" s="243"/>
    </row>
    <row r="42" spans="1:44" x14ac:dyDescent="0.3">
      <c r="A42" s="243"/>
      <c r="B42" s="243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302"/>
      <c r="AI42" s="243"/>
      <c r="AJ42" s="243"/>
      <c r="AK42" s="243"/>
      <c r="AL42" s="243"/>
    </row>
    <row r="43" spans="1:44" x14ac:dyDescent="0.3">
      <c r="A43" s="243"/>
      <c r="B43" s="243"/>
      <c r="C43" s="243"/>
      <c r="D43" s="243"/>
      <c r="E43" s="243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3"/>
      <c r="AH43" s="302"/>
      <c r="AI43" s="243"/>
      <c r="AJ43" s="243"/>
      <c r="AK43" s="243"/>
      <c r="AL43" s="243"/>
    </row>
    <row r="44" spans="1:44" x14ac:dyDescent="0.3">
      <c r="A44" s="243"/>
      <c r="B44" s="243"/>
      <c r="C44" s="243"/>
      <c r="D44" s="243"/>
      <c r="E44" s="243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43"/>
      <c r="AG44" s="243"/>
      <c r="AH44" s="302"/>
      <c r="AI44" s="243"/>
      <c r="AJ44" s="243"/>
      <c r="AK44" s="243"/>
      <c r="AL44" s="243"/>
    </row>
    <row r="45" spans="1:44" x14ac:dyDescent="0.3">
      <c r="A45" s="243"/>
      <c r="B45" s="243"/>
      <c r="C45" s="243"/>
      <c r="D45" s="243"/>
      <c r="E45" s="243"/>
      <c r="F45" s="243"/>
      <c r="G45" s="243"/>
      <c r="H45" s="243"/>
      <c r="I45" s="243"/>
      <c r="J45" s="243"/>
      <c r="K45" s="243"/>
      <c r="L45" s="243"/>
      <c r="M45" s="243"/>
      <c r="N45" s="243"/>
      <c r="O45" s="243"/>
      <c r="P45" s="241"/>
      <c r="Q45" s="241"/>
      <c r="R45" s="241"/>
      <c r="S45" s="241"/>
      <c r="T45" s="241"/>
      <c r="U45" s="241"/>
      <c r="V45" s="241"/>
      <c r="W45" s="241"/>
      <c r="X45" s="241"/>
      <c r="Y45" s="241"/>
      <c r="Z45" s="241"/>
      <c r="AA45" s="241"/>
      <c r="AB45" s="241"/>
      <c r="AC45" s="241"/>
      <c r="AD45" s="241"/>
      <c r="AE45" s="241"/>
      <c r="AF45" s="241"/>
      <c r="AG45" s="241"/>
      <c r="AH45" s="186"/>
      <c r="AI45" s="241"/>
      <c r="AJ45" s="241"/>
      <c r="AK45" s="241"/>
      <c r="AL45" s="241"/>
    </row>
    <row r="46" spans="1:44" x14ac:dyDescent="0.3">
      <c r="A46" s="243"/>
      <c r="B46" s="243"/>
      <c r="C46" s="243"/>
      <c r="D46" s="243"/>
      <c r="E46" s="243"/>
      <c r="F46" s="243"/>
      <c r="G46" s="243"/>
      <c r="H46" s="243"/>
      <c r="I46" s="243"/>
      <c r="J46" s="243"/>
      <c r="K46" s="243"/>
      <c r="L46" s="243"/>
      <c r="M46" s="243"/>
      <c r="N46" s="243"/>
      <c r="O46" s="243"/>
      <c r="P46" s="243"/>
      <c r="Q46" s="243"/>
      <c r="R46" s="243"/>
      <c r="S46" s="243"/>
      <c r="T46" s="243"/>
      <c r="U46" s="243"/>
      <c r="V46" s="243"/>
      <c r="W46" s="243"/>
      <c r="X46" s="243"/>
      <c r="Y46" s="243"/>
      <c r="Z46" s="243"/>
      <c r="AA46" s="243"/>
      <c r="AB46" s="243"/>
      <c r="AC46" s="243"/>
      <c r="AD46" s="243"/>
      <c r="AE46" s="243"/>
      <c r="AF46" s="243"/>
      <c r="AG46" s="243"/>
      <c r="AH46" s="302"/>
      <c r="AI46" s="243"/>
      <c r="AJ46" s="243"/>
      <c r="AK46" s="243"/>
      <c r="AL46" s="243"/>
    </row>
    <row r="47" spans="1:44" x14ac:dyDescent="0.3">
      <c r="A47" s="243"/>
      <c r="B47" s="243"/>
      <c r="C47" s="243"/>
      <c r="D47" s="243"/>
      <c r="E47" s="243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302"/>
      <c r="AI47" s="243"/>
      <c r="AJ47" s="243"/>
      <c r="AK47" s="243"/>
      <c r="AL47" s="243"/>
    </row>
    <row r="48" spans="1:44" x14ac:dyDescent="0.3">
      <c r="A48" s="243"/>
      <c r="B48" s="243"/>
      <c r="C48" s="243"/>
      <c r="D48" s="243"/>
      <c r="E48" s="243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302"/>
      <c r="AI48" s="334"/>
      <c r="AJ48" s="334"/>
      <c r="AK48" s="334"/>
      <c r="AL48" s="334"/>
    </row>
    <row r="49" spans="1:38" x14ac:dyDescent="0.3">
      <c r="A49" s="243"/>
      <c r="B49" s="243"/>
      <c r="C49" s="243"/>
      <c r="D49" s="243"/>
      <c r="E49" s="243"/>
      <c r="F49" s="243"/>
      <c r="G49" s="243"/>
      <c r="H49" s="243"/>
      <c r="I49" s="243"/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3"/>
      <c r="U49" s="243"/>
      <c r="V49" s="243"/>
      <c r="W49" s="243"/>
      <c r="X49" s="243"/>
      <c r="Y49" s="243"/>
      <c r="Z49" s="243"/>
      <c r="AA49" s="243"/>
      <c r="AB49" s="243"/>
      <c r="AC49" s="243"/>
      <c r="AD49" s="243"/>
      <c r="AE49" s="243"/>
      <c r="AF49" s="243"/>
      <c r="AG49" s="243"/>
      <c r="AH49" s="302"/>
      <c r="AI49" s="334"/>
      <c r="AJ49" s="334"/>
      <c r="AK49" s="334"/>
      <c r="AL49" s="334"/>
    </row>
    <row r="50" spans="1:38" x14ac:dyDescent="0.3">
      <c r="A50" s="243"/>
      <c r="B50" s="243"/>
      <c r="C50" s="243"/>
      <c r="D50" s="243"/>
      <c r="E50" s="243"/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43"/>
      <c r="W50" s="243"/>
      <c r="X50" s="243"/>
      <c r="Y50" s="243"/>
      <c r="Z50" s="243"/>
      <c r="AA50" s="243"/>
      <c r="AB50" s="243"/>
      <c r="AC50" s="243"/>
      <c r="AD50" s="243"/>
      <c r="AE50" s="243"/>
      <c r="AF50" s="243"/>
      <c r="AG50" s="243"/>
      <c r="AH50" s="302"/>
      <c r="AI50" s="334"/>
      <c r="AJ50" s="334"/>
      <c r="AK50" s="334"/>
      <c r="AL50" s="334"/>
    </row>
    <row r="51" spans="1:38" x14ac:dyDescent="0.3">
      <c r="A51" s="243"/>
      <c r="B51" s="243"/>
      <c r="C51" s="243"/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302"/>
      <c r="AI51" s="334"/>
      <c r="AJ51" s="334"/>
      <c r="AK51" s="334"/>
      <c r="AL51" s="334"/>
    </row>
  </sheetData>
  <mergeCells count="4">
    <mergeCell ref="A1:AH1"/>
    <mergeCell ref="A2:AH2"/>
    <mergeCell ref="A3:AH3"/>
    <mergeCell ref="A4:AH4"/>
  </mergeCells>
  <hyperlinks>
    <hyperlink ref="A6" location="INDICE!A1" display="Menú Principal" xr:uid="{5D44E0EA-5D32-4EA9-9D5E-9351286CF513}"/>
  </hyperlinks>
  <printOptions horizontalCentered="1" verticalCentered="1"/>
  <pageMargins left="0.118110236220472" right="0.118110236220472" top="0.15748031496063" bottom="0.15748031496063" header="0.31496062992126" footer="0.31496062992126"/>
  <pageSetup paperSize="9" scale="75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3EDC6-7385-4570-8865-86AC1DAD2D01}">
  <sheetPr>
    <tabColor theme="4" tint="0.59999389629810485"/>
  </sheetPr>
  <dimension ref="A1:M85"/>
  <sheetViews>
    <sheetView showGridLines="0" zoomScale="85" zoomScaleNormal="85" workbookViewId="0">
      <selection activeCell="CF20" sqref="CF20"/>
    </sheetView>
  </sheetViews>
  <sheetFormatPr baseColWidth="10" defaultColWidth="11.44140625" defaultRowHeight="14.4" x14ac:dyDescent="0.3"/>
  <cols>
    <col min="1" max="1" width="7.5546875" style="182" customWidth="1"/>
    <col min="2" max="2" width="9.77734375" style="182" customWidth="1"/>
    <col min="3" max="3" width="15.77734375" style="182" customWidth="1"/>
    <col min="4" max="4" width="10.77734375" style="182" customWidth="1"/>
    <col min="5" max="5" width="60" style="182" customWidth="1"/>
    <col min="6" max="6" width="63" style="182" customWidth="1"/>
    <col min="7" max="7" width="13.21875" style="182" customWidth="1"/>
    <col min="8" max="8" width="15.21875" style="182" customWidth="1"/>
    <col min="9" max="9" width="9.21875" style="182" customWidth="1"/>
    <col min="10" max="10" width="64.21875" style="182" customWidth="1"/>
    <col min="11" max="11" width="17" style="182" customWidth="1"/>
    <col min="12" max="12" width="7.44140625" style="182" customWidth="1"/>
    <col min="13" max="13" width="13.77734375" style="182" bestFit="1" customWidth="1"/>
    <col min="14" max="16384" width="11.44140625" style="182"/>
  </cols>
  <sheetData>
    <row r="1" spans="1:13" s="335" customFormat="1" ht="14.55" customHeight="1" x14ac:dyDescent="0.3">
      <c r="A1" s="569" t="s">
        <v>4792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</row>
    <row r="2" spans="1:13" s="335" customFormat="1" ht="14.55" customHeight="1" x14ac:dyDescent="0.3">
      <c r="A2" s="570" t="s">
        <v>4793</v>
      </c>
      <c r="B2" s="570"/>
      <c r="C2" s="570"/>
      <c r="D2" s="570"/>
      <c r="E2" s="570"/>
      <c r="F2" s="570"/>
      <c r="G2" s="570"/>
      <c r="H2" s="570"/>
      <c r="I2" s="570"/>
      <c r="J2" s="570"/>
      <c r="K2" s="570"/>
      <c r="L2" s="570"/>
    </row>
    <row r="3" spans="1:13" s="335" customFormat="1" ht="14.55" customHeight="1" x14ac:dyDescent="0.3">
      <c r="A3" s="336" t="s">
        <v>4693</v>
      </c>
      <c r="B3" s="337"/>
      <c r="C3" s="337"/>
      <c r="D3" s="337"/>
      <c r="E3" s="337"/>
      <c r="F3" s="337"/>
      <c r="G3" s="337"/>
      <c r="H3" s="337"/>
      <c r="I3" s="337"/>
      <c r="J3" s="338"/>
      <c r="K3" s="339"/>
      <c r="L3" s="339"/>
    </row>
    <row r="4" spans="1:13" s="335" customFormat="1" ht="14.55" customHeight="1" x14ac:dyDescent="0.3">
      <c r="A4" s="337"/>
      <c r="B4" s="337"/>
      <c r="C4" s="337"/>
      <c r="D4" s="337"/>
      <c r="E4" s="337"/>
      <c r="F4" s="337"/>
      <c r="G4" s="337"/>
      <c r="H4" s="337"/>
      <c r="I4" s="337"/>
      <c r="J4" s="338"/>
      <c r="K4" s="339"/>
      <c r="L4" s="339"/>
    </row>
    <row r="5" spans="1:13" s="344" customFormat="1" ht="33.75" customHeight="1" thickBot="1" x14ac:dyDescent="0.25">
      <c r="A5" s="340" t="s">
        <v>4794</v>
      </c>
      <c r="B5" s="341" t="s">
        <v>4795</v>
      </c>
      <c r="C5" s="342" t="s">
        <v>4796</v>
      </c>
      <c r="D5" s="341" t="s">
        <v>4797</v>
      </c>
      <c r="E5" s="341" t="s">
        <v>212</v>
      </c>
      <c r="F5" s="341" t="s">
        <v>4798</v>
      </c>
      <c r="G5" s="343" t="s">
        <v>4799</v>
      </c>
      <c r="H5" s="343" t="s">
        <v>4800</v>
      </c>
      <c r="I5" s="337"/>
      <c r="J5" s="568" t="s">
        <v>4801</v>
      </c>
      <c r="K5" s="568"/>
      <c r="L5" s="568"/>
    </row>
    <row r="6" spans="1:13" ht="17.100000000000001" customHeight="1" thickTop="1" x14ac:dyDescent="0.3">
      <c r="A6" s="338">
        <v>1</v>
      </c>
      <c r="B6" s="338">
        <v>23270000</v>
      </c>
      <c r="C6" s="338" t="s">
        <v>623</v>
      </c>
      <c r="D6" s="338" t="s">
        <v>136</v>
      </c>
      <c r="E6" s="345" t="s">
        <v>4802</v>
      </c>
      <c r="F6" s="345" t="s">
        <v>4802</v>
      </c>
      <c r="G6" s="346" t="s">
        <v>4803</v>
      </c>
      <c r="H6" s="338" t="s">
        <v>4804</v>
      </c>
      <c r="J6" s="347"/>
      <c r="K6" s="348" t="s">
        <v>4805</v>
      </c>
      <c r="L6" s="348" t="s">
        <v>4806</v>
      </c>
    </row>
    <row r="7" spans="1:13" ht="17.100000000000001" customHeight="1" x14ac:dyDescent="0.3">
      <c r="A7" s="338">
        <v>2</v>
      </c>
      <c r="B7" s="338">
        <v>20490000</v>
      </c>
      <c r="C7" s="338" t="s">
        <v>697</v>
      </c>
      <c r="D7" s="338" t="s">
        <v>128</v>
      </c>
      <c r="E7" s="345" t="s">
        <v>719</v>
      </c>
      <c r="F7" s="345" t="s">
        <v>4807</v>
      </c>
      <c r="G7" s="339" t="s">
        <v>4808</v>
      </c>
      <c r="H7" s="338" t="s">
        <v>4809</v>
      </c>
      <c r="J7" s="347" t="s">
        <v>4810</v>
      </c>
      <c r="K7" s="349">
        <v>4053368.5</v>
      </c>
      <c r="L7" s="350">
        <v>1</v>
      </c>
    </row>
    <row r="8" spans="1:13" ht="17.100000000000001" customHeight="1" x14ac:dyDescent="0.3">
      <c r="A8" s="338">
        <v>3</v>
      </c>
      <c r="B8" s="338">
        <v>20702100</v>
      </c>
      <c r="C8" s="338" t="s">
        <v>450</v>
      </c>
      <c r="D8" s="338" t="s">
        <v>129</v>
      </c>
      <c r="E8" s="345" t="s">
        <v>719</v>
      </c>
      <c r="F8" s="345" t="s">
        <v>4811</v>
      </c>
      <c r="G8" s="339" t="s">
        <v>4812</v>
      </c>
      <c r="H8" s="338" t="s">
        <v>4813</v>
      </c>
      <c r="J8" s="347" t="s">
        <v>4814</v>
      </c>
      <c r="K8" s="349">
        <v>3329800</v>
      </c>
      <c r="L8" s="351"/>
      <c r="M8" s="352"/>
    </row>
    <row r="9" spans="1:13" ht="17.100000000000001" customHeight="1" x14ac:dyDescent="0.3">
      <c r="A9" s="338">
        <v>4</v>
      </c>
      <c r="B9" s="338">
        <v>20361000</v>
      </c>
      <c r="C9" s="338" t="s">
        <v>379</v>
      </c>
      <c r="D9" s="338" t="s">
        <v>128</v>
      </c>
      <c r="E9" s="345" t="s">
        <v>4815</v>
      </c>
      <c r="F9" s="345" t="s">
        <v>4815</v>
      </c>
      <c r="G9" s="339" t="s">
        <v>4816</v>
      </c>
      <c r="H9" s="338" t="s">
        <v>4817</v>
      </c>
      <c r="J9" s="338" t="s">
        <v>129</v>
      </c>
      <c r="K9" s="353">
        <v>1100000</v>
      </c>
      <c r="L9" s="354">
        <v>0.27137922446478774</v>
      </c>
      <c r="M9" s="355"/>
    </row>
    <row r="10" spans="1:13" ht="17.100000000000001" customHeight="1" x14ac:dyDescent="0.3">
      <c r="A10" s="338">
        <v>5</v>
      </c>
      <c r="B10" s="338">
        <v>20882000</v>
      </c>
      <c r="C10" s="338" t="s">
        <v>4818</v>
      </c>
      <c r="D10" s="338" t="s">
        <v>130</v>
      </c>
      <c r="E10" s="345" t="s">
        <v>719</v>
      </c>
      <c r="F10" s="345" t="s">
        <v>4819</v>
      </c>
      <c r="G10" s="339" t="s">
        <v>4820</v>
      </c>
      <c r="H10" s="338" t="s">
        <v>4821</v>
      </c>
      <c r="J10" s="338" t="s">
        <v>128</v>
      </c>
      <c r="K10" s="353">
        <v>1003000</v>
      </c>
      <c r="L10" s="354">
        <v>0.24744851103471099</v>
      </c>
      <c r="M10" s="355"/>
    </row>
    <row r="11" spans="1:13" ht="17.100000000000001" customHeight="1" x14ac:dyDescent="0.3">
      <c r="A11" s="338">
        <v>6</v>
      </c>
      <c r="B11" s="338">
        <v>20362000</v>
      </c>
      <c r="C11" s="338" t="s">
        <v>380</v>
      </c>
      <c r="D11" s="338" t="s">
        <v>128</v>
      </c>
      <c r="E11" s="345" t="s">
        <v>719</v>
      </c>
      <c r="F11" s="345" t="s">
        <v>4822</v>
      </c>
      <c r="G11" s="339" t="s">
        <v>4823</v>
      </c>
      <c r="H11" s="338" t="s">
        <v>4824</v>
      </c>
      <c r="J11" s="338" t="s">
        <v>130</v>
      </c>
      <c r="K11" s="353">
        <v>726800</v>
      </c>
      <c r="L11" s="354">
        <v>0.17930765485546157</v>
      </c>
      <c r="M11" s="355"/>
    </row>
    <row r="12" spans="1:13" ht="17.100000000000001" customHeight="1" x14ac:dyDescent="0.3">
      <c r="A12" s="338">
        <v>7</v>
      </c>
      <c r="B12" s="338">
        <v>20363000</v>
      </c>
      <c r="C12" s="338" t="s">
        <v>4825</v>
      </c>
      <c r="D12" s="338" t="s">
        <v>128</v>
      </c>
      <c r="E12" s="345" t="s">
        <v>719</v>
      </c>
      <c r="F12" s="345" t="s">
        <v>4826</v>
      </c>
      <c r="G12" s="339" t="s">
        <v>4823</v>
      </c>
      <c r="H12" s="338" t="s">
        <v>4824</v>
      </c>
      <c r="J12" s="338" t="s">
        <v>132</v>
      </c>
      <c r="K12" s="353">
        <v>500000</v>
      </c>
      <c r="L12" s="354">
        <v>0.12335419293853989</v>
      </c>
      <c r="M12" s="355"/>
    </row>
    <row r="13" spans="1:13" ht="17.100000000000001" customHeight="1" x14ac:dyDescent="0.3">
      <c r="A13" s="338">
        <v>8</v>
      </c>
      <c r="B13" s="338">
        <v>20530000</v>
      </c>
      <c r="C13" s="338" t="s">
        <v>395</v>
      </c>
      <c r="D13" s="338" t="s">
        <v>128</v>
      </c>
      <c r="E13" s="345" t="s">
        <v>719</v>
      </c>
      <c r="F13" s="345" t="s">
        <v>4819</v>
      </c>
      <c r="G13" s="339" t="s">
        <v>4827</v>
      </c>
      <c r="H13" s="338" t="s">
        <v>4828</v>
      </c>
      <c r="K13" s="353"/>
      <c r="L13" s="354"/>
      <c r="M13" s="355"/>
    </row>
    <row r="14" spans="1:13" ht="17.100000000000001" customHeight="1" x14ac:dyDescent="0.3">
      <c r="A14" s="338">
        <v>9</v>
      </c>
      <c r="B14" s="338">
        <v>20703100</v>
      </c>
      <c r="C14" s="338" t="s">
        <v>4829</v>
      </c>
      <c r="D14" s="338" t="s">
        <v>129</v>
      </c>
      <c r="E14" s="345" t="s">
        <v>719</v>
      </c>
      <c r="F14" s="345" t="s">
        <v>4830</v>
      </c>
      <c r="G14" s="339" t="s">
        <v>4831</v>
      </c>
      <c r="H14" s="338" t="s">
        <v>4832</v>
      </c>
      <c r="J14" s="347" t="s">
        <v>4833</v>
      </c>
      <c r="K14" s="356">
        <v>123568.5</v>
      </c>
      <c r="L14" s="354"/>
      <c r="M14" s="357"/>
    </row>
    <row r="15" spans="1:13" ht="17.100000000000001" customHeight="1" x14ac:dyDescent="0.3">
      <c r="A15" s="338">
        <v>10</v>
      </c>
      <c r="B15" s="338">
        <v>20883000</v>
      </c>
      <c r="C15" s="338" t="s">
        <v>530</v>
      </c>
      <c r="D15" s="338" t="s">
        <v>130</v>
      </c>
      <c r="E15" s="345" t="s">
        <v>719</v>
      </c>
      <c r="F15" s="345" t="s">
        <v>4819</v>
      </c>
      <c r="G15" s="339" t="s">
        <v>4834</v>
      </c>
      <c r="H15" s="338" t="s">
        <v>4835</v>
      </c>
      <c r="J15" s="338" t="s">
        <v>136</v>
      </c>
      <c r="K15" s="353">
        <v>66726.5</v>
      </c>
      <c r="L15" s="358">
        <v>1.6461987110226964E-2</v>
      </c>
      <c r="M15" s="359"/>
    </row>
    <row r="16" spans="1:13" ht="17.100000000000001" customHeight="1" x14ac:dyDescent="0.3">
      <c r="A16" s="338">
        <v>11</v>
      </c>
      <c r="B16" s="338">
        <v>20530004</v>
      </c>
      <c r="C16" s="338" t="s">
        <v>399</v>
      </c>
      <c r="D16" s="338" t="s">
        <v>128</v>
      </c>
      <c r="E16" s="345" t="s">
        <v>4815</v>
      </c>
      <c r="F16" s="345" t="s">
        <v>4815</v>
      </c>
      <c r="G16" s="339" t="s">
        <v>4836</v>
      </c>
      <c r="H16" s="338" t="s">
        <v>4837</v>
      </c>
      <c r="J16" s="338" t="s">
        <v>150</v>
      </c>
      <c r="K16" s="353">
        <v>56842</v>
      </c>
      <c r="L16" s="358">
        <v>1.4023398070024968E-2</v>
      </c>
      <c r="M16" s="359"/>
    </row>
    <row r="17" spans="1:13" ht="17.100000000000001" customHeight="1" x14ac:dyDescent="0.3">
      <c r="A17" s="338">
        <v>12</v>
      </c>
      <c r="B17" s="338">
        <v>20530005</v>
      </c>
      <c r="C17" s="338" t="s">
        <v>400</v>
      </c>
      <c r="D17" s="338" t="s">
        <v>128</v>
      </c>
      <c r="E17" s="345" t="s">
        <v>4815</v>
      </c>
      <c r="F17" s="345" t="s">
        <v>4815</v>
      </c>
      <c r="G17" s="339" t="s">
        <v>4836</v>
      </c>
      <c r="H17" s="338" t="s">
        <v>4838</v>
      </c>
      <c r="K17" s="352"/>
      <c r="L17" s="358"/>
    </row>
    <row r="18" spans="1:13" ht="17.100000000000001" customHeight="1" x14ac:dyDescent="0.3">
      <c r="A18" s="338">
        <v>13</v>
      </c>
      <c r="B18" s="338">
        <v>20530002</v>
      </c>
      <c r="C18" s="338" t="s">
        <v>397</v>
      </c>
      <c r="D18" s="338" t="s">
        <v>128</v>
      </c>
      <c r="E18" s="345" t="s">
        <v>4839</v>
      </c>
      <c r="F18" s="345" t="s">
        <v>4839</v>
      </c>
      <c r="G18" s="339" t="s">
        <v>4836</v>
      </c>
      <c r="H18" s="338" t="s">
        <v>4840</v>
      </c>
      <c r="J18" s="347" t="s">
        <v>4841</v>
      </c>
      <c r="K18" s="349">
        <v>600000</v>
      </c>
      <c r="L18" s="358"/>
    </row>
    <row r="19" spans="1:13" ht="17.100000000000001" customHeight="1" x14ac:dyDescent="0.3">
      <c r="A19" s="338">
        <v>14</v>
      </c>
      <c r="B19" s="338">
        <v>20530003</v>
      </c>
      <c r="C19" s="338" t="s">
        <v>398</v>
      </c>
      <c r="D19" s="338" t="s">
        <v>128</v>
      </c>
      <c r="E19" s="345" t="s">
        <v>4839</v>
      </c>
      <c r="F19" s="345" t="s">
        <v>4839</v>
      </c>
      <c r="G19" s="339" t="s">
        <v>4836</v>
      </c>
      <c r="H19" s="338" t="s">
        <v>4842</v>
      </c>
      <c r="J19" s="338" t="s">
        <v>158</v>
      </c>
      <c r="K19" s="360">
        <v>100000</v>
      </c>
      <c r="L19" s="358">
        <v>2.4670838587707977E-2</v>
      </c>
      <c r="M19" s="359"/>
    </row>
    <row r="20" spans="1:13" ht="17.100000000000001" customHeight="1" x14ac:dyDescent="0.3">
      <c r="A20" s="338">
        <v>15</v>
      </c>
      <c r="B20" s="338">
        <v>20884000</v>
      </c>
      <c r="C20" s="338" t="s">
        <v>532</v>
      </c>
      <c r="D20" s="338" t="s">
        <v>130</v>
      </c>
      <c r="E20" s="345" t="s">
        <v>4843</v>
      </c>
      <c r="F20" s="345" t="s">
        <v>4843</v>
      </c>
      <c r="G20" s="339" t="s">
        <v>4844</v>
      </c>
      <c r="H20" s="338" t="s">
        <v>4845</v>
      </c>
      <c r="J20" s="338" t="s">
        <v>4846</v>
      </c>
      <c r="K20" s="353">
        <v>500000</v>
      </c>
      <c r="L20" s="354">
        <v>0.12335419293853989</v>
      </c>
      <c r="M20" s="359"/>
    </row>
    <row r="21" spans="1:13" ht="17.100000000000001" customHeight="1" x14ac:dyDescent="0.3">
      <c r="A21" s="338">
        <v>16</v>
      </c>
      <c r="B21" s="338">
        <v>20704100</v>
      </c>
      <c r="C21" s="338" t="s">
        <v>4847</v>
      </c>
      <c r="D21" s="338" t="s">
        <v>129</v>
      </c>
      <c r="E21" s="345" t="s">
        <v>719</v>
      </c>
      <c r="F21" s="345" t="s">
        <v>4819</v>
      </c>
      <c r="G21" s="339" t="s">
        <v>4848</v>
      </c>
      <c r="H21" s="338" t="s">
        <v>4849</v>
      </c>
      <c r="K21" s="360"/>
      <c r="L21" s="361"/>
      <c r="M21" s="355"/>
    </row>
    <row r="22" spans="1:13" ht="17.100000000000001" customHeight="1" x14ac:dyDescent="0.3">
      <c r="A22" s="338">
        <v>17</v>
      </c>
      <c r="B22" s="338">
        <v>23271000</v>
      </c>
      <c r="C22" s="338" t="s">
        <v>699</v>
      </c>
      <c r="D22" s="338" t="s">
        <v>136</v>
      </c>
      <c r="E22" s="345" t="s">
        <v>4850</v>
      </c>
      <c r="F22" s="345" t="s">
        <v>4850</v>
      </c>
      <c r="G22" s="339" t="s">
        <v>4851</v>
      </c>
      <c r="H22" s="338" t="s">
        <v>4852</v>
      </c>
      <c r="K22" s="360"/>
      <c r="L22" s="361"/>
      <c r="M22" s="355"/>
    </row>
    <row r="23" spans="1:13" ht="17.100000000000001" customHeight="1" x14ac:dyDescent="0.3">
      <c r="A23" s="338">
        <v>18</v>
      </c>
      <c r="B23" s="338">
        <v>20885000</v>
      </c>
      <c r="C23" s="338" t="s">
        <v>703</v>
      </c>
      <c r="D23" s="338" t="s">
        <v>130</v>
      </c>
      <c r="E23" s="345" t="s">
        <v>4853</v>
      </c>
      <c r="F23" s="345" t="s">
        <v>4853</v>
      </c>
      <c r="G23" s="339" t="s">
        <v>4854</v>
      </c>
      <c r="H23" s="338" t="s">
        <v>4855</v>
      </c>
      <c r="J23" s="338"/>
      <c r="K23" s="360"/>
      <c r="L23" s="361"/>
    </row>
    <row r="24" spans="1:13" ht="17.100000000000001" customHeight="1" x14ac:dyDescent="0.3">
      <c r="A24" s="338">
        <v>19</v>
      </c>
      <c r="B24" s="338">
        <v>28115000</v>
      </c>
      <c r="C24" s="338" t="s">
        <v>4856</v>
      </c>
      <c r="D24" s="338" t="s">
        <v>158</v>
      </c>
      <c r="E24" s="345" t="s">
        <v>4857</v>
      </c>
      <c r="F24" s="345" t="s">
        <v>4857</v>
      </c>
      <c r="G24" s="339" t="s">
        <v>4858</v>
      </c>
      <c r="H24" s="338" t="s">
        <v>4859</v>
      </c>
      <c r="K24" s="356"/>
      <c r="L24" s="353"/>
    </row>
    <row r="25" spans="1:13" ht="17.100000000000001" customHeight="1" x14ac:dyDescent="0.3">
      <c r="A25" s="338">
        <v>20</v>
      </c>
      <c r="B25" s="338">
        <v>206092000</v>
      </c>
      <c r="C25" s="338" t="s">
        <v>432</v>
      </c>
      <c r="D25" s="338" t="s">
        <v>132</v>
      </c>
      <c r="E25" s="345" t="s">
        <v>719</v>
      </c>
      <c r="F25" s="345" t="s">
        <v>4819</v>
      </c>
      <c r="G25" s="339" t="s">
        <v>4860</v>
      </c>
      <c r="H25" s="338" t="s">
        <v>4861</v>
      </c>
      <c r="K25" s="353"/>
      <c r="L25" s="361"/>
      <c r="M25" s="355"/>
    </row>
    <row r="26" spans="1:13" x14ac:dyDescent="0.3">
      <c r="A26" s="338">
        <v>21</v>
      </c>
      <c r="B26" s="338">
        <v>20530001</v>
      </c>
      <c r="C26" s="338" t="s">
        <v>396</v>
      </c>
      <c r="D26" s="338" t="s">
        <v>128</v>
      </c>
      <c r="E26" s="345" t="s">
        <v>719</v>
      </c>
      <c r="F26" s="345" t="s">
        <v>4819</v>
      </c>
      <c r="G26" s="339" t="s">
        <v>4862</v>
      </c>
      <c r="H26" s="338" t="s">
        <v>4863</v>
      </c>
      <c r="K26" s="353"/>
      <c r="L26" s="361"/>
      <c r="M26" s="355"/>
    </row>
    <row r="27" spans="1:13" ht="17.100000000000001" customHeight="1" x14ac:dyDescent="0.3">
      <c r="A27" s="338">
        <v>22</v>
      </c>
      <c r="B27" s="338">
        <v>23221000</v>
      </c>
      <c r="C27" s="338" t="s">
        <v>4864</v>
      </c>
      <c r="D27" s="338" t="s">
        <v>150</v>
      </c>
      <c r="E27" s="345" t="s">
        <v>4857</v>
      </c>
      <c r="F27" s="345" t="s">
        <v>4857</v>
      </c>
      <c r="G27" s="339" t="s">
        <v>4860</v>
      </c>
      <c r="H27" s="338" t="s">
        <v>4865</v>
      </c>
      <c r="J27" s="347"/>
      <c r="K27" s="353"/>
      <c r="L27" s="353"/>
    </row>
    <row r="28" spans="1:13" ht="17.100000000000001" customHeight="1" x14ac:dyDescent="0.3">
      <c r="A28" s="338">
        <v>23</v>
      </c>
      <c r="B28" s="338">
        <v>28114000</v>
      </c>
      <c r="C28" s="338" t="s">
        <v>675</v>
      </c>
      <c r="D28" s="338" t="s">
        <v>4846</v>
      </c>
      <c r="E28" s="345" t="s">
        <v>719</v>
      </c>
      <c r="F28" s="345" t="s">
        <v>4807</v>
      </c>
      <c r="G28" s="339" t="s">
        <v>4866</v>
      </c>
      <c r="H28" s="338" t="s">
        <v>4867</v>
      </c>
      <c r="J28" s="347"/>
      <c r="K28" s="353"/>
      <c r="L28" s="353"/>
    </row>
    <row r="29" spans="1:13" x14ac:dyDescent="0.3">
      <c r="D29" s="338"/>
      <c r="E29" s="345"/>
      <c r="F29" s="345"/>
      <c r="G29" s="339"/>
      <c r="H29" s="338"/>
    </row>
    <row r="30" spans="1:13" x14ac:dyDescent="0.3">
      <c r="A30" s="338"/>
      <c r="B30" s="338"/>
      <c r="C30" s="338"/>
      <c r="D30" s="338"/>
      <c r="E30" s="345"/>
      <c r="F30" s="345"/>
      <c r="G30" s="339"/>
      <c r="H30" s="338"/>
    </row>
    <row r="33" spans="1:13" s="335" customFormat="1" ht="40.5" customHeight="1" thickBot="1" x14ac:dyDescent="0.35">
      <c r="A33" s="340" t="s">
        <v>4794</v>
      </c>
      <c r="B33" s="340" t="s">
        <v>4868</v>
      </c>
      <c r="C33" s="342" t="s">
        <v>4869</v>
      </c>
      <c r="D33" s="340" t="s">
        <v>4870</v>
      </c>
      <c r="E33" s="571" t="s">
        <v>4871</v>
      </c>
      <c r="F33" s="571"/>
      <c r="G33" s="571"/>
      <c r="H33" s="571"/>
      <c r="I33" s="339"/>
      <c r="J33" s="568" t="s">
        <v>4872</v>
      </c>
      <c r="K33" s="568"/>
      <c r="L33" s="568"/>
    </row>
    <row r="34" spans="1:13" ht="17.100000000000001" customHeight="1" thickTop="1" x14ac:dyDescent="0.3">
      <c r="A34" s="362">
        <v>1</v>
      </c>
      <c r="B34" s="362" t="s">
        <v>255</v>
      </c>
      <c r="C34" s="360">
        <v>26726.5</v>
      </c>
      <c r="D34" s="360">
        <v>26726.5</v>
      </c>
      <c r="E34" s="561" t="s">
        <v>4873</v>
      </c>
      <c r="F34" s="561"/>
      <c r="G34" s="561"/>
      <c r="J34" s="363"/>
      <c r="K34" s="364" t="s">
        <v>4805</v>
      </c>
      <c r="L34" s="364" t="s">
        <v>4806</v>
      </c>
    </row>
    <row r="35" spans="1:13" ht="17.100000000000001" customHeight="1" x14ac:dyDescent="0.3">
      <c r="A35" s="362">
        <v>2</v>
      </c>
      <c r="B35" s="362" t="s">
        <v>255</v>
      </c>
      <c r="C35" s="360">
        <v>150000</v>
      </c>
      <c r="D35" s="360">
        <v>150000</v>
      </c>
      <c r="E35" s="365" t="s">
        <v>4874</v>
      </c>
      <c r="F35" s="365" t="s">
        <v>4875</v>
      </c>
      <c r="G35" s="365"/>
      <c r="J35" s="363" t="s">
        <v>4810</v>
      </c>
      <c r="K35" s="349">
        <v>4053368.5</v>
      </c>
      <c r="L35" s="366">
        <v>1</v>
      </c>
      <c r="M35" s="352"/>
    </row>
    <row r="36" spans="1:13" ht="17.100000000000001" customHeight="1" x14ac:dyDescent="0.3">
      <c r="A36" s="362">
        <v>3</v>
      </c>
      <c r="B36" s="362" t="s">
        <v>255</v>
      </c>
      <c r="C36" s="360">
        <v>100000</v>
      </c>
      <c r="D36" s="360">
        <v>100000</v>
      </c>
      <c r="E36" s="365" t="s">
        <v>4876</v>
      </c>
      <c r="F36" s="365"/>
      <c r="G36" s="365"/>
      <c r="J36" s="345" t="s">
        <v>199</v>
      </c>
      <c r="K36" s="360">
        <v>3666000</v>
      </c>
      <c r="L36" s="361">
        <v>0.90443294262537444</v>
      </c>
      <c r="M36" s="367"/>
    </row>
    <row r="37" spans="1:13" ht="17.100000000000001" customHeight="1" x14ac:dyDescent="0.3">
      <c r="A37" s="362">
        <v>4</v>
      </c>
      <c r="B37" s="362" t="s">
        <v>255</v>
      </c>
      <c r="C37" s="360">
        <v>70000</v>
      </c>
      <c r="D37" s="360">
        <v>70000</v>
      </c>
      <c r="E37" s="563" t="s">
        <v>4877</v>
      </c>
      <c r="F37" s="563"/>
      <c r="G37" s="563"/>
      <c r="H37" s="563"/>
      <c r="J37" s="345" t="s">
        <v>4857</v>
      </c>
      <c r="K37" s="360">
        <v>156842</v>
      </c>
      <c r="L37" s="361">
        <v>3.8694236657732944E-2</v>
      </c>
      <c r="M37" s="367"/>
    </row>
    <row r="38" spans="1:13" ht="17.100000000000001" customHeight="1" x14ac:dyDescent="0.3">
      <c r="A38" s="362">
        <v>5</v>
      </c>
      <c r="B38" s="362" t="s">
        <v>255</v>
      </c>
      <c r="C38" s="360">
        <v>416000</v>
      </c>
      <c r="D38" s="360">
        <v>416000</v>
      </c>
      <c r="E38" s="365" t="s">
        <v>4878</v>
      </c>
      <c r="F38" s="365"/>
      <c r="G38" s="365"/>
      <c r="J38" s="345" t="s">
        <v>4839</v>
      </c>
      <c r="K38" s="360">
        <v>25000</v>
      </c>
      <c r="L38" s="361">
        <v>6.1677096469269941E-3</v>
      </c>
      <c r="M38" s="367"/>
    </row>
    <row r="39" spans="1:13" ht="17.100000000000001" customHeight="1" x14ac:dyDescent="0.3">
      <c r="A39" s="362">
        <v>6</v>
      </c>
      <c r="B39" s="362" t="s">
        <v>255</v>
      </c>
      <c r="C39" s="360">
        <v>73200.767000000007</v>
      </c>
      <c r="D39" s="360">
        <v>73200.767000000007</v>
      </c>
      <c r="E39" s="563" t="s">
        <v>4879</v>
      </c>
      <c r="F39" s="563"/>
      <c r="G39" s="563"/>
      <c r="H39" s="563"/>
      <c r="J39" s="345" t="s">
        <v>4815</v>
      </c>
      <c r="K39" s="360">
        <v>78000</v>
      </c>
      <c r="L39" s="361">
        <v>1.9243254098412221E-2</v>
      </c>
      <c r="M39" s="367"/>
    </row>
    <row r="40" spans="1:13" ht="17.100000000000001" customHeight="1" x14ac:dyDescent="0.3">
      <c r="A40" s="362">
        <v>7</v>
      </c>
      <c r="B40" s="362" t="s">
        <v>255</v>
      </c>
      <c r="C40" s="360">
        <v>76799.232999999993</v>
      </c>
      <c r="D40" s="360">
        <v>76799.232999999993</v>
      </c>
      <c r="E40" s="563" t="s">
        <v>4879</v>
      </c>
      <c r="F40" s="563"/>
      <c r="G40" s="563"/>
      <c r="J40" s="345" t="s">
        <v>4880</v>
      </c>
      <c r="K40" s="360">
        <v>40000</v>
      </c>
      <c r="L40" s="361">
        <v>9.8683354350831906E-3</v>
      </c>
      <c r="M40" s="355"/>
    </row>
    <row r="41" spans="1:13" ht="17.100000000000001" customHeight="1" x14ac:dyDescent="0.3">
      <c r="A41" s="362">
        <v>8</v>
      </c>
      <c r="B41" s="362" t="s">
        <v>255</v>
      </c>
      <c r="C41" s="360">
        <v>400000</v>
      </c>
      <c r="D41" s="360">
        <v>400000</v>
      </c>
      <c r="E41" s="563" t="s">
        <v>4881</v>
      </c>
      <c r="F41" s="563"/>
      <c r="G41" s="563"/>
      <c r="H41" s="563"/>
      <c r="J41" s="345" t="s">
        <v>4882</v>
      </c>
      <c r="K41" s="360">
        <v>26726.5</v>
      </c>
      <c r="L41" s="361">
        <v>6.5936516751437723E-3</v>
      </c>
      <c r="M41" s="355"/>
    </row>
    <row r="42" spans="1:13" ht="17.100000000000001" customHeight="1" x14ac:dyDescent="0.3">
      <c r="A42" s="362">
        <v>9</v>
      </c>
      <c r="B42" s="362" t="s">
        <v>255</v>
      </c>
      <c r="C42" s="360">
        <v>100000</v>
      </c>
      <c r="D42" s="360">
        <v>100000</v>
      </c>
      <c r="E42" s="365" t="s">
        <v>4883</v>
      </c>
      <c r="F42" s="365"/>
      <c r="G42" s="365"/>
      <c r="H42" s="365"/>
      <c r="J42" s="345" t="s">
        <v>4853</v>
      </c>
      <c r="K42" s="360">
        <v>28000</v>
      </c>
      <c r="L42" s="361">
        <v>6.9078348045582333E-3</v>
      </c>
      <c r="M42" s="355"/>
    </row>
    <row r="43" spans="1:13" ht="17.100000000000001" customHeight="1" x14ac:dyDescent="0.3">
      <c r="A43" s="362">
        <v>10</v>
      </c>
      <c r="B43" s="362" t="s">
        <v>255</v>
      </c>
      <c r="C43" s="360">
        <v>250000</v>
      </c>
      <c r="D43" s="360">
        <v>250000</v>
      </c>
      <c r="E43" s="563" t="s">
        <v>4884</v>
      </c>
      <c r="F43" s="563"/>
      <c r="G43" s="563"/>
      <c r="H43" s="563"/>
      <c r="J43" s="345" t="s">
        <v>4843</v>
      </c>
      <c r="K43" s="360">
        <v>32800</v>
      </c>
      <c r="L43" s="361">
        <v>8.092035056768216E-3</v>
      </c>
      <c r="M43" s="355"/>
    </row>
    <row r="44" spans="1:13" ht="17.100000000000001" customHeight="1" x14ac:dyDescent="0.3">
      <c r="A44" s="362">
        <v>11</v>
      </c>
      <c r="B44" s="362" t="s">
        <v>255</v>
      </c>
      <c r="C44" s="360">
        <v>2400</v>
      </c>
      <c r="D44" s="360">
        <v>2400</v>
      </c>
      <c r="E44" s="563" t="s">
        <v>4885</v>
      </c>
      <c r="F44" s="563"/>
      <c r="G44" s="563"/>
      <c r="H44" s="563"/>
      <c r="L44" s="354"/>
      <c r="M44" s="355"/>
    </row>
    <row r="45" spans="1:13" ht="17.100000000000001" customHeight="1" x14ac:dyDescent="0.3">
      <c r="A45" s="362">
        <v>12</v>
      </c>
      <c r="B45" s="362" t="s">
        <v>255</v>
      </c>
      <c r="C45" s="360">
        <v>5600</v>
      </c>
      <c r="D45" s="360">
        <v>5600</v>
      </c>
      <c r="E45" s="563" t="s">
        <v>4885</v>
      </c>
      <c r="F45" s="563"/>
      <c r="G45" s="563"/>
      <c r="H45" s="563"/>
      <c r="J45" s="345"/>
      <c r="K45" s="360"/>
      <c r="L45" s="361"/>
      <c r="M45" s="355"/>
    </row>
    <row r="46" spans="1:13" ht="17.100000000000001" customHeight="1" x14ac:dyDescent="0.3">
      <c r="A46" s="362">
        <v>13</v>
      </c>
      <c r="B46" s="362" t="s">
        <v>255</v>
      </c>
      <c r="C46" s="360">
        <v>7600</v>
      </c>
      <c r="D46" s="360">
        <v>7600</v>
      </c>
      <c r="E46" s="563" t="s">
        <v>4885</v>
      </c>
      <c r="F46" s="563"/>
      <c r="G46" s="563"/>
      <c r="H46" s="563"/>
      <c r="J46" s="345"/>
      <c r="K46" s="360"/>
      <c r="L46" s="361"/>
      <c r="M46" s="355"/>
    </row>
    <row r="47" spans="1:13" ht="17.100000000000001" customHeight="1" x14ac:dyDescent="0.3">
      <c r="A47" s="362">
        <v>14</v>
      </c>
      <c r="B47" s="362" t="s">
        <v>255</v>
      </c>
      <c r="C47" s="360">
        <v>17400</v>
      </c>
      <c r="D47" s="360">
        <v>17400</v>
      </c>
      <c r="E47" s="563" t="s">
        <v>4885</v>
      </c>
      <c r="F47" s="563"/>
      <c r="G47" s="563"/>
      <c r="H47" s="563"/>
      <c r="L47" s="361"/>
      <c r="M47" s="355"/>
    </row>
    <row r="48" spans="1:13" ht="17.100000000000001" customHeight="1" x14ac:dyDescent="0.3">
      <c r="A48" s="362">
        <v>15</v>
      </c>
      <c r="B48" s="362" t="s">
        <v>255</v>
      </c>
      <c r="C48" s="360">
        <v>32800</v>
      </c>
      <c r="D48" s="360">
        <v>32800</v>
      </c>
      <c r="E48" s="563" t="s">
        <v>4886</v>
      </c>
      <c r="F48" s="563"/>
      <c r="G48" s="563"/>
      <c r="H48" s="563"/>
      <c r="L48" s="361"/>
      <c r="M48" s="355"/>
    </row>
    <row r="49" spans="1:13" ht="17.100000000000001" customHeight="1" x14ac:dyDescent="0.3">
      <c r="A49" s="362">
        <v>16</v>
      </c>
      <c r="B49" s="362" t="s">
        <v>255</v>
      </c>
      <c r="C49" s="360">
        <v>900000</v>
      </c>
      <c r="D49" s="360">
        <v>900000</v>
      </c>
      <c r="E49" s="365" t="s">
        <v>4887</v>
      </c>
      <c r="F49" s="365"/>
    </row>
    <row r="50" spans="1:13" ht="17.100000000000001" customHeight="1" x14ac:dyDescent="0.3">
      <c r="A50" s="362">
        <v>17</v>
      </c>
      <c r="B50" s="362" t="s">
        <v>255</v>
      </c>
      <c r="C50" s="360">
        <v>40000</v>
      </c>
      <c r="D50" s="360">
        <v>40000</v>
      </c>
      <c r="E50" s="365" t="s">
        <v>4888</v>
      </c>
      <c r="F50" s="365"/>
    </row>
    <row r="51" spans="1:13" ht="17.100000000000001" customHeight="1" x14ac:dyDescent="0.3">
      <c r="A51" s="362">
        <v>18</v>
      </c>
      <c r="B51" s="362" t="s">
        <v>255</v>
      </c>
      <c r="C51" s="360">
        <v>28000</v>
      </c>
      <c r="D51" s="360">
        <v>28000</v>
      </c>
      <c r="E51" s="563" t="s">
        <v>4889</v>
      </c>
      <c r="F51" s="563"/>
      <c r="G51" s="563"/>
      <c r="H51" s="563"/>
    </row>
    <row r="52" spans="1:13" ht="17.100000000000001" customHeight="1" x14ac:dyDescent="0.3">
      <c r="A52" s="362">
        <v>19</v>
      </c>
      <c r="B52" s="362" t="s">
        <v>255</v>
      </c>
      <c r="C52" s="360">
        <v>100000</v>
      </c>
      <c r="D52" s="360">
        <v>100000</v>
      </c>
      <c r="E52" s="365" t="s">
        <v>4890</v>
      </c>
      <c r="F52" s="365"/>
    </row>
    <row r="53" spans="1:13" ht="17.100000000000001" customHeight="1" x14ac:dyDescent="0.3">
      <c r="A53" s="362">
        <v>20</v>
      </c>
      <c r="B53" s="362" t="s">
        <v>255</v>
      </c>
      <c r="C53" s="360">
        <v>500000</v>
      </c>
      <c r="D53" s="360">
        <v>500000</v>
      </c>
      <c r="E53" s="365" t="s">
        <v>4891</v>
      </c>
      <c r="F53" s="365"/>
    </row>
    <row r="54" spans="1:13" ht="17.100000000000001" customHeight="1" x14ac:dyDescent="0.3">
      <c r="A54" s="362">
        <v>21</v>
      </c>
      <c r="B54" s="362" t="s">
        <v>255</v>
      </c>
      <c r="C54" s="360">
        <v>200000</v>
      </c>
      <c r="D54" s="360">
        <v>200000</v>
      </c>
      <c r="E54" s="563" t="s">
        <v>4892</v>
      </c>
      <c r="F54" s="563"/>
      <c r="G54" s="563"/>
      <c r="H54" s="563"/>
    </row>
    <row r="55" spans="1:13" ht="15" customHeight="1" x14ac:dyDescent="0.3">
      <c r="A55" s="362">
        <v>22</v>
      </c>
      <c r="B55" s="362" t="s">
        <v>441</v>
      </c>
      <c r="C55" s="360">
        <v>48500</v>
      </c>
      <c r="D55" s="360">
        <v>56842</v>
      </c>
      <c r="E55" s="365" t="s">
        <v>4893</v>
      </c>
      <c r="F55" s="365"/>
    </row>
    <row r="56" spans="1:13" x14ac:dyDescent="0.3">
      <c r="A56" s="362">
        <v>23</v>
      </c>
      <c r="B56" s="362" t="s">
        <v>255</v>
      </c>
      <c r="C56" s="360">
        <v>500000</v>
      </c>
      <c r="D56" s="360">
        <v>500000</v>
      </c>
      <c r="E56" s="365" t="s">
        <v>4894</v>
      </c>
    </row>
    <row r="58" spans="1:13" x14ac:dyDescent="0.3">
      <c r="A58" s="362"/>
    </row>
    <row r="59" spans="1:13" x14ac:dyDescent="0.3">
      <c r="A59" s="362"/>
      <c r="D59" s="360">
        <f>SUBTOTAL(9,D34:D56)</f>
        <v>4053368.5</v>
      </c>
    </row>
    <row r="61" spans="1:13" s="335" customFormat="1" ht="15" customHeight="1" thickBot="1" x14ac:dyDescent="0.35">
      <c r="A61" s="564" t="s">
        <v>4794</v>
      </c>
      <c r="B61" s="564" t="s">
        <v>4895</v>
      </c>
      <c r="C61" s="566" t="s">
        <v>4896</v>
      </c>
      <c r="D61" s="564" t="s">
        <v>4897</v>
      </c>
      <c r="E61" s="564"/>
      <c r="F61" s="564" t="s">
        <v>4898</v>
      </c>
      <c r="G61" s="564"/>
      <c r="H61" s="564"/>
      <c r="I61" s="337"/>
      <c r="J61" s="568" t="s">
        <v>4899</v>
      </c>
      <c r="K61" s="568"/>
      <c r="L61" s="568"/>
    </row>
    <row r="62" spans="1:13" s="335" customFormat="1" ht="15.6" thickTop="1" thickBot="1" x14ac:dyDescent="0.35">
      <c r="A62" s="565"/>
      <c r="B62" s="565"/>
      <c r="C62" s="567"/>
      <c r="D62" s="565"/>
      <c r="E62" s="565"/>
      <c r="F62" s="565"/>
      <c r="G62" s="565"/>
      <c r="H62" s="565"/>
      <c r="I62" s="368"/>
      <c r="J62" s="347"/>
      <c r="K62" s="348" t="s">
        <v>4805</v>
      </c>
      <c r="L62" s="348" t="s">
        <v>4806</v>
      </c>
    </row>
    <row r="63" spans="1:13" ht="17.100000000000001" customHeight="1" thickTop="1" x14ac:dyDescent="0.3">
      <c r="A63" s="362">
        <v>1</v>
      </c>
      <c r="B63" s="338">
        <v>12</v>
      </c>
      <c r="C63" s="338">
        <v>4</v>
      </c>
      <c r="D63" s="560" t="s">
        <v>4900</v>
      </c>
      <c r="E63" s="560"/>
      <c r="F63" s="561" t="s">
        <v>4901</v>
      </c>
      <c r="G63" s="561"/>
      <c r="H63" s="561"/>
      <c r="J63" s="347" t="s">
        <v>4810</v>
      </c>
      <c r="K63" s="349">
        <v>4053368.5</v>
      </c>
      <c r="L63" s="366">
        <v>1</v>
      </c>
    </row>
    <row r="64" spans="1:13" ht="17.100000000000001" customHeight="1" x14ac:dyDescent="0.3">
      <c r="A64" s="362">
        <v>2</v>
      </c>
      <c r="B64" s="338">
        <v>24.5</v>
      </c>
      <c r="C64" s="338">
        <v>6</v>
      </c>
      <c r="D64" s="362" t="s">
        <v>4902</v>
      </c>
      <c r="E64" s="362"/>
      <c r="F64" s="365" t="s">
        <v>4903</v>
      </c>
      <c r="G64" s="362"/>
      <c r="J64" s="345" t="s">
        <v>4819</v>
      </c>
      <c r="K64" s="360">
        <v>2666000</v>
      </c>
      <c r="L64" s="361">
        <v>0.65772455674829466</v>
      </c>
      <c r="M64" s="367"/>
    </row>
    <row r="65" spans="1:13" ht="17.100000000000001" customHeight="1" x14ac:dyDescent="0.3">
      <c r="A65" s="362">
        <v>3</v>
      </c>
      <c r="B65" s="338">
        <v>15.7</v>
      </c>
      <c r="C65" s="338">
        <v>6.9</v>
      </c>
      <c r="D65" s="362" t="s">
        <v>4902</v>
      </c>
      <c r="E65" s="362"/>
      <c r="F65" s="365" t="s">
        <v>4904</v>
      </c>
      <c r="G65" s="362"/>
      <c r="J65" s="345" t="s">
        <v>4905</v>
      </c>
      <c r="K65" s="360">
        <v>100000</v>
      </c>
      <c r="L65" s="361">
        <v>2.4670838587707977E-2</v>
      </c>
      <c r="M65" s="367"/>
    </row>
    <row r="66" spans="1:13" ht="17.100000000000001" customHeight="1" x14ac:dyDescent="0.3">
      <c r="A66" s="362">
        <v>4</v>
      </c>
      <c r="B66" s="338">
        <v>25</v>
      </c>
      <c r="C66" s="338">
        <v>5.5</v>
      </c>
      <c r="D66" s="362" t="s">
        <v>4902</v>
      </c>
      <c r="E66" s="362"/>
      <c r="F66" s="365" t="s">
        <v>4904</v>
      </c>
      <c r="G66" s="362"/>
      <c r="J66" s="345" t="s">
        <v>4811</v>
      </c>
      <c r="K66" s="360">
        <v>100000</v>
      </c>
      <c r="L66" s="361">
        <v>2.4670838587707977E-2</v>
      </c>
      <c r="M66" s="367"/>
    </row>
    <row r="67" spans="1:13" ht="17.100000000000001" customHeight="1" x14ac:dyDescent="0.3">
      <c r="A67" s="362">
        <v>5</v>
      </c>
      <c r="B67" s="338">
        <v>1</v>
      </c>
      <c r="C67" s="338">
        <v>0.08</v>
      </c>
      <c r="D67" s="362" t="s">
        <v>4902</v>
      </c>
      <c r="E67" s="362"/>
      <c r="F67" s="365" t="s">
        <v>4906</v>
      </c>
      <c r="G67" s="362"/>
      <c r="J67" s="345" t="s">
        <v>4807</v>
      </c>
      <c r="K67" s="360">
        <v>650000</v>
      </c>
      <c r="L67" s="361">
        <v>0.16036045082010184</v>
      </c>
      <c r="M67" s="367"/>
    </row>
    <row r="68" spans="1:13" ht="17.100000000000001" customHeight="1" x14ac:dyDescent="0.3">
      <c r="A68" s="362">
        <v>6</v>
      </c>
      <c r="B68" s="338">
        <v>25</v>
      </c>
      <c r="C68" s="338">
        <v>5.5</v>
      </c>
      <c r="D68" s="362" t="s">
        <v>4902</v>
      </c>
      <c r="E68" s="362"/>
      <c r="F68" s="365" t="s">
        <v>4907</v>
      </c>
      <c r="G68" s="362"/>
      <c r="J68" s="345" t="s">
        <v>4826</v>
      </c>
      <c r="K68" s="360">
        <v>150000</v>
      </c>
      <c r="L68" s="361">
        <v>3.7006257881561963E-2</v>
      </c>
      <c r="M68" s="367"/>
    </row>
    <row r="69" spans="1:13" ht="17.100000000000001" customHeight="1" x14ac:dyDescent="0.3">
      <c r="A69" s="362">
        <v>7</v>
      </c>
      <c r="B69" s="338">
        <v>25</v>
      </c>
      <c r="C69" s="338">
        <v>5.5</v>
      </c>
      <c r="D69" s="362" t="s">
        <v>4902</v>
      </c>
      <c r="E69" s="362"/>
      <c r="F69" s="365" t="s">
        <v>4907</v>
      </c>
      <c r="G69" s="362"/>
      <c r="J69" s="345" t="s">
        <v>4857</v>
      </c>
      <c r="K69" s="360">
        <v>156842</v>
      </c>
      <c r="L69" s="361">
        <v>3.8694236657732944E-2</v>
      </c>
      <c r="M69" s="367"/>
    </row>
    <row r="70" spans="1:13" ht="17.100000000000001" customHeight="1" x14ac:dyDescent="0.3">
      <c r="A70" s="362">
        <v>8</v>
      </c>
      <c r="B70" s="338">
        <v>20</v>
      </c>
      <c r="C70" s="338">
        <v>5.4</v>
      </c>
      <c r="D70" s="362" t="s">
        <v>4902</v>
      </c>
      <c r="E70" s="362"/>
      <c r="F70" s="365" t="s">
        <v>4907</v>
      </c>
      <c r="G70" s="362"/>
      <c r="J70" s="345" t="s">
        <v>4839</v>
      </c>
      <c r="K70" s="360">
        <v>25000</v>
      </c>
      <c r="L70" s="361">
        <v>6.1677096469269941E-3</v>
      </c>
      <c r="M70" s="367"/>
    </row>
    <row r="71" spans="1:13" ht="17.100000000000001" customHeight="1" x14ac:dyDescent="0.3">
      <c r="A71" s="362">
        <v>9</v>
      </c>
      <c r="B71" s="338">
        <v>16</v>
      </c>
      <c r="C71" s="338">
        <v>6</v>
      </c>
      <c r="D71" s="362" t="s">
        <v>4902</v>
      </c>
      <c r="E71" s="362"/>
      <c r="F71" s="365" t="s">
        <v>4904</v>
      </c>
      <c r="G71" s="362"/>
      <c r="J71" s="345" t="s">
        <v>4815</v>
      </c>
      <c r="K71" s="360">
        <v>78000</v>
      </c>
      <c r="L71" s="361">
        <v>1.9243254098412221E-2</v>
      </c>
      <c r="M71" s="367"/>
    </row>
    <row r="72" spans="1:13" ht="17.100000000000001" customHeight="1" x14ac:dyDescent="0.3">
      <c r="A72" s="362">
        <v>10</v>
      </c>
      <c r="B72" s="338">
        <v>20</v>
      </c>
      <c r="C72" s="338">
        <v>6</v>
      </c>
      <c r="D72" s="362" t="s">
        <v>4902</v>
      </c>
      <c r="E72" s="362"/>
      <c r="F72" s="365" t="s">
        <v>4908</v>
      </c>
      <c r="G72" s="362"/>
      <c r="J72" s="345" t="s">
        <v>4880</v>
      </c>
      <c r="K72" s="360">
        <v>40000</v>
      </c>
      <c r="L72" s="361">
        <v>9.8683354350831906E-3</v>
      </c>
      <c r="M72" s="355"/>
    </row>
    <row r="73" spans="1:13" ht="17.100000000000001" customHeight="1" x14ac:dyDescent="0.3">
      <c r="A73" s="362">
        <v>11</v>
      </c>
      <c r="B73" s="338">
        <v>14</v>
      </c>
      <c r="C73" s="338">
        <v>7</v>
      </c>
      <c r="D73" s="362" t="s">
        <v>4902</v>
      </c>
      <c r="E73" s="362"/>
      <c r="F73" s="365" t="s">
        <v>4904</v>
      </c>
      <c r="G73" s="362"/>
      <c r="J73" s="345" t="s">
        <v>4882</v>
      </c>
      <c r="K73" s="360">
        <v>26726.5</v>
      </c>
      <c r="L73" s="361">
        <v>6.5936516751437723E-3</v>
      </c>
      <c r="M73" s="355"/>
    </row>
    <row r="74" spans="1:13" ht="17.100000000000001" customHeight="1" x14ac:dyDescent="0.3">
      <c r="A74" s="362">
        <v>12</v>
      </c>
      <c r="B74" s="338">
        <v>29</v>
      </c>
      <c r="C74" s="338">
        <v>10</v>
      </c>
      <c r="D74" s="362" t="s">
        <v>261</v>
      </c>
      <c r="E74" s="362"/>
      <c r="F74" s="365" t="s">
        <v>4904</v>
      </c>
      <c r="G74" s="362"/>
      <c r="J74" s="345" t="s">
        <v>4853</v>
      </c>
      <c r="K74" s="360">
        <v>28000</v>
      </c>
      <c r="L74" s="361">
        <v>6.9078348045582333E-3</v>
      </c>
      <c r="M74" s="355"/>
    </row>
    <row r="75" spans="1:13" ht="17.100000000000001" customHeight="1" x14ac:dyDescent="0.3">
      <c r="A75" s="362">
        <v>13</v>
      </c>
      <c r="B75" s="338">
        <v>14</v>
      </c>
      <c r="C75" s="338">
        <v>7</v>
      </c>
      <c r="D75" s="362" t="s">
        <v>4902</v>
      </c>
      <c r="E75" s="362"/>
      <c r="F75" s="365" t="s">
        <v>4904</v>
      </c>
      <c r="G75" s="362"/>
      <c r="J75" s="345" t="s">
        <v>4843</v>
      </c>
      <c r="K75" s="360">
        <v>32800</v>
      </c>
      <c r="L75" s="361">
        <v>8.092035056768216E-3</v>
      </c>
      <c r="M75" s="355"/>
    </row>
    <row r="76" spans="1:13" ht="17.100000000000001" customHeight="1" x14ac:dyDescent="0.3">
      <c r="A76" s="362">
        <v>14</v>
      </c>
      <c r="B76" s="338">
        <v>29</v>
      </c>
      <c r="C76" s="338">
        <v>10</v>
      </c>
      <c r="D76" s="362" t="s">
        <v>261</v>
      </c>
      <c r="E76" s="362"/>
      <c r="F76" s="365" t="s">
        <v>4904</v>
      </c>
      <c r="G76" s="362"/>
      <c r="J76" s="345"/>
      <c r="K76" s="360"/>
      <c r="L76" s="361"/>
    </row>
    <row r="77" spans="1:13" ht="17.100000000000001" customHeight="1" x14ac:dyDescent="0.3">
      <c r="A77" s="362">
        <v>15</v>
      </c>
      <c r="B77" s="338">
        <v>15</v>
      </c>
      <c r="C77" s="338">
        <v>4.5</v>
      </c>
      <c r="D77" s="362" t="s">
        <v>4902</v>
      </c>
      <c r="E77" s="362"/>
      <c r="F77" s="365" t="s">
        <v>4908</v>
      </c>
      <c r="G77" s="362"/>
      <c r="K77" s="360"/>
      <c r="L77" s="361"/>
    </row>
    <row r="78" spans="1:13" ht="17.100000000000001" customHeight="1" x14ac:dyDescent="0.3">
      <c r="A78" s="362">
        <v>16</v>
      </c>
      <c r="B78" s="338">
        <v>28.5</v>
      </c>
      <c r="C78" s="338">
        <v>10</v>
      </c>
      <c r="D78" s="362" t="s">
        <v>4902</v>
      </c>
      <c r="E78" s="362"/>
      <c r="F78" s="365" t="s">
        <v>4909</v>
      </c>
      <c r="G78" s="362"/>
      <c r="K78" s="360"/>
      <c r="L78" s="361"/>
    </row>
    <row r="79" spans="1:13" ht="17.100000000000001" customHeight="1" x14ac:dyDescent="0.3">
      <c r="A79" s="362">
        <v>17</v>
      </c>
      <c r="B79" s="338">
        <v>20</v>
      </c>
      <c r="C79" s="338">
        <v>7</v>
      </c>
      <c r="D79" s="362" t="s">
        <v>4902</v>
      </c>
      <c r="E79" s="362"/>
      <c r="F79" s="365" t="s">
        <v>4909</v>
      </c>
      <c r="G79" s="362"/>
      <c r="K79" s="360"/>
      <c r="L79" s="361"/>
    </row>
    <row r="80" spans="1:13" ht="17.100000000000001" customHeight="1" x14ac:dyDescent="0.3">
      <c r="A80" s="362">
        <v>18</v>
      </c>
      <c r="B80" s="338">
        <v>15</v>
      </c>
      <c r="C80" s="338">
        <v>4.5</v>
      </c>
      <c r="D80" s="362" t="s">
        <v>4902</v>
      </c>
      <c r="E80" s="362"/>
      <c r="F80" s="365" t="s">
        <v>4908</v>
      </c>
      <c r="G80" s="362"/>
    </row>
    <row r="81" spans="1:7" ht="17.100000000000001" customHeight="1" x14ac:dyDescent="0.3">
      <c r="A81" s="362">
        <v>19</v>
      </c>
      <c r="B81" s="338">
        <v>20</v>
      </c>
      <c r="C81" s="338">
        <v>5</v>
      </c>
      <c r="D81" s="362" t="s">
        <v>4910</v>
      </c>
      <c r="E81" s="362"/>
      <c r="F81" s="365" t="s">
        <v>4909</v>
      </c>
      <c r="G81" s="362"/>
    </row>
    <row r="82" spans="1:7" ht="17.100000000000001" customHeight="1" x14ac:dyDescent="0.3">
      <c r="A82" s="362">
        <v>20</v>
      </c>
      <c r="B82" s="338">
        <v>4</v>
      </c>
      <c r="C82" s="338">
        <v>1</v>
      </c>
      <c r="D82" s="362" t="s">
        <v>4910</v>
      </c>
      <c r="E82" s="362"/>
      <c r="F82" s="365" t="s">
        <v>4909</v>
      </c>
      <c r="G82" s="362"/>
    </row>
    <row r="83" spans="1:7" ht="17.100000000000001" customHeight="1" x14ac:dyDescent="0.3">
      <c r="A83" s="362">
        <v>21</v>
      </c>
      <c r="B83" s="338">
        <v>20</v>
      </c>
      <c r="C83" s="338">
        <v>5.5</v>
      </c>
      <c r="D83" s="362" t="s">
        <v>4902</v>
      </c>
      <c r="E83" s="362"/>
      <c r="F83" s="365" t="s">
        <v>4909</v>
      </c>
      <c r="G83" s="362"/>
    </row>
    <row r="84" spans="1:7" x14ac:dyDescent="0.3">
      <c r="A84" s="362">
        <v>22</v>
      </c>
      <c r="B84" s="338">
        <v>20</v>
      </c>
      <c r="C84" s="338">
        <v>7</v>
      </c>
      <c r="D84" s="362" t="s">
        <v>261</v>
      </c>
      <c r="E84" s="362"/>
      <c r="F84" s="365" t="s">
        <v>4909</v>
      </c>
      <c r="G84" s="362"/>
    </row>
    <row r="85" spans="1:7" x14ac:dyDescent="0.3">
      <c r="A85" s="362">
        <v>23</v>
      </c>
      <c r="B85" s="338">
        <v>12</v>
      </c>
      <c r="C85" s="338">
        <v>1</v>
      </c>
      <c r="D85" s="562" t="s">
        <v>4910</v>
      </c>
      <c r="E85" s="562"/>
      <c r="F85" s="563" t="s">
        <v>4909</v>
      </c>
      <c r="G85" s="562"/>
    </row>
  </sheetData>
  <autoFilter ref="A33:M56" xr:uid="{EF7514B3-25CC-46E7-8FAE-0EA3610C2770}">
    <filterColumn colId="4" showButton="0"/>
    <filterColumn colId="5" showButton="0"/>
    <filterColumn colId="6" showButton="0"/>
    <filterColumn colId="9" showButton="0"/>
    <filterColumn colId="10" showButton="0"/>
  </autoFilter>
  <mergeCells count="28">
    <mergeCell ref="E44:H44"/>
    <mergeCell ref="A1:L1"/>
    <mergeCell ref="A2:L2"/>
    <mergeCell ref="J5:L5"/>
    <mergeCell ref="E33:H33"/>
    <mergeCell ref="J33:L33"/>
    <mergeCell ref="E34:G34"/>
    <mergeCell ref="E37:H37"/>
    <mergeCell ref="E39:H39"/>
    <mergeCell ref="E40:G40"/>
    <mergeCell ref="E41:H41"/>
    <mergeCell ref="E43:H43"/>
    <mergeCell ref="J61:L61"/>
    <mergeCell ref="E45:H45"/>
    <mergeCell ref="E46:H46"/>
    <mergeCell ref="E47:H47"/>
    <mergeCell ref="E48:H48"/>
    <mergeCell ref="E51:H51"/>
    <mergeCell ref="E54:H54"/>
    <mergeCell ref="D63:E63"/>
    <mergeCell ref="F63:H63"/>
    <mergeCell ref="D85:E85"/>
    <mergeCell ref="F85:G85"/>
    <mergeCell ref="A61:A62"/>
    <mergeCell ref="B61:B62"/>
    <mergeCell ref="C61:C62"/>
    <mergeCell ref="D61:E62"/>
    <mergeCell ref="F61:H62"/>
  </mergeCells>
  <hyperlinks>
    <hyperlink ref="A3" location="INDICE!A1" display="Menú Principal" xr:uid="{F69EA11E-0BBB-4FB0-A341-B5853083A802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A4544-3C30-4CCE-A727-615D85BCD667}">
  <sheetPr>
    <tabColor theme="4" tint="0.59999389629810485"/>
  </sheetPr>
  <dimension ref="A1:N59"/>
  <sheetViews>
    <sheetView showGridLines="0" zoomScale="85" zoomScaleNormal="85" workbookViewId="0">
      <selection activeCell="CF20" sqref="CF20"/>
    </sheetView>
  </sheetViews>
  <sheetFormatPr baseColWidth="10" defaultColWidth="11.5546875" defaultRowHeight="14.4" x14ac:dyDescent="0.3"/>
  <cols>
    <col min="1" max="1" width="10.21875" style="182" customWidth="1"/>
    <col min="2" max="2" width="14.77734375" style="182" customWidth="1"/>
    <col min="3" max="3" width="18.77734375" style="182" customWidth="1"/>
    <col min="4" max="4" width="32.44140625" style="182" customWidth="1"/>
    <col min="5" max="5" width="47.5546875" style="182" customWidth="1"/>
    <col min="6" max="6" width="42.77734375" style="182" customWidth="1"/>
    <col min="7" max="7" width="16.21875" style="182" customWidth="1"/>
    <col min="8" max="8" width="24.21875" style="182" customWidth="1"/>
    <col min="9" max="9" width="30.5546875" style="182" customWidth="1"/>
    <col min="10" max="10" width="39.21875" style="182" customWidth="1"/>
    <col min="11" max="11" width="17.21875" style="182" customWidth="1"/>
    <col min="12" max="12" width="12.21875" style="182" bestFit="1" customWidth="1"/>
    <col min="13" max="13" width="16.5546875" style="182" bestFit="1" customWidth="1"/>
    <col min="14" max="16384" width="11.5546875" style="182"/>
  </cols>
  <sheetData>
    <row r="1" spans="1:14" ht="15.75" customHeight="1" x14ac:dyDescent="0.3">
      <c r="A1" s="569" t="s">
        <v>4792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335"/>
      <c r="N1" s="335"/>
    </row>
    <row r="2" spans="1:14" ht="15" customHeight="1" x14ac:dyDescent="0.3">
      <c r="A2" s="570" t="s">
        <v>4793</v>
      </c>
      <c r="B2" s="570"/>
      <c r="C2" s="570"/>
      <c r="D2" s="570"/>
      <c r="E2" s="570"/>
      <c r="F2" s="570"/>
      <c r="G2" s="570"/>
      <c r="H2" s="570"/>
      <c r="I2" s="570"/>
      <c r="J2" s="570"/>
      <c r="K2" s="570"/>
      <c r="L2" s="570"/>
      <c r="M2" s="335"/>
      <c r="N2" s="335"/>
    </row>
    <row r="3" spans="1:14" x14ac:dyDescent="0.3">
      <c r="A3" s="336" t="s">
        <v>4693</v>
      </c>
      <c r="B3" s="337"/>
      <c r="C3" s="337"/>
      <c r="D3" s="337"/>
      <c r="E3" s="337"/>
      <c r="F3" s="337"/>
      <c r="G3" s="337"/>
      <c r="H3" s="337"/>
      <c r="I3" s="337"/>
      <c r="J3" s="338"/>
      <c r="K3" s="339"/>
      <c r="L3" s="339"/>
      <c r="M3" s="335"/>
      <c r="N3" s="335"/>
    </row>
    <row r="4" spans="1:14" x14ac:dyDescent="0.3">
      <c r="A4" s="337"/>
      <c r="B4" s="337"/>
      <c r="C4" s="337"/>
      <c r="D4" s="337"/>
      <c r="E4" s="337"/>
      <c r="F4" s="337"/>
      <c r="G4" s="337"/>
      <c r="H4" s="337"/>
      <c r="I4" s="337"/>
      <c r="J4" s="338"/>
      <c r="K4" s="339"/>
      <c r="L4" s="339"/>
      <c r="M4" s="335"/>
      <c r="N4" s="335"/>
    </row>
    <row r="5" spans="1:14" ht="32.25" customHeight="1" thickBot="1" x14ac:dyDescent="0.35">
      <c r="A5" s="340" t="s">
        <v>4794</v>
      </c>
      <c r="B5" s="341" t="s">
        <v>4795</v>
      </c>
      <c r="C5" s="342" t="s">
        <v>4796</v>
      </c>
      <c r="D5" s="341" t="s">
        <v>4797</v>
      </c>
      <c r="E5" s="341" t="s">
        <v>212</v>
      </c>
      <c r="F5" s="341" t="s">
        <v>4798</v>
      </c>
      <c r="G5" s="343" t="s">
        <v>4799</v>
      </c>
      <c r="H5" s="343" t="s">
        <v>4800</v>
      </c>
      <c r="I5" s="337"/>
      <c r="J5" s="568" t="s">
        <v>4911</v>
      </c>
      <c r="K5" s="568"/>
      <c r="L5" s="568"/>
      <c r="M5" s="344"/>
      <c r="N5" s="344"/>
    </row>
    <row r="6" spans="1:14" ht="15" customHeight="1" thickTop="1" x14ac:dyDescent="0.3">
      <c r="A6" s="338">
        <v>1</v>
      </c>
      <c r="B6" s="338">
        <v>280270221</v>
      </c>
      <c r="C6" s="369" t="s">
        <v>195</v>
      </c>
      <c r="D6" s="369" t="s">
        <v>625</v>
      </c>
      <c r="E6" s="345" t="s">
        <v>199</v>
      </c>
      <c r="F6" s="345" t="s">
        <v>4912</v>
      </c>
      <c r="G6" s="346" t="s">
        <v>4913</v>
      </c>
      <c r="H6" s="338" t="s">
        <v>4914</v>
      </c>
      <c r="J6" s="347"/>
      <c r="K6" s="348" t="s">
        <v>4805</v>
      </c>
      <c r="L6" s="348" t="s">
        <v>4806</v>
      </c>
    </row>
    <row r="7" spans="1:14" ht="15" customHeight="1" x14ac:dyDescent="0.3">
      <c r="A7" s="338">
        <v>2</v>
      </c>
      <c r="B7" s="338">
        <v>280270222</v>
      </c>
      <c r="C7" s="369" t="s">
        <v>188</v>
      </c>
      <c r="D7" s="369" t="s">
        <v>625</v>
      </c>
      <c r="E7" s="345" t="s">
        <v>199</v>
      </c>
      <c r="F7" s="345" t="s">
        <v>4912</v>
      </c>
      <c r="G7" s="346" t="s">
        <v>4913</v>
      </c>
      <c r="H7" s="338" t="s">
        <v>4914</v>
      </c>
      <c r="J7" s="347" t="s">
        <v>4810</v>
      </c>
      <c r="K7" s="356">
        <f>+K8+K10+K15</f>
        <v>5950340000</v>
      </c>
      <c r="L7" s="370"/>
    </row>
    <row r="8" spans="1:14" ht="15" customHeight="1" x14ac:dyDescent="0.3">
      <c r="A8" s="338">
        <v>3</v>
      </c>
      <c r="B8" s="338">
        <v>20705100</v>
      </c>
      <c r="C8" s="338" t="s">
        <v>708</v>
      </c>
      <c r="D8" s="338" t="s">
        <v>4915</v>
      </c>
      <c r="E8" s="345" t="s">
        <v>199</v>
      </c>
      <c r="F8" s="345" t="s">
        <v>4912</v>
      </c>
      <c r="G8" s="339" t="s">
        <v>4916</v>
      </c>
      <c r="H8" s="338" t="s">
        <v>4917</v>
      </c>
      <c r="J8" s="347" t="s">
        <v>626</v>
      </c>
      <c r="K8" s="353">
        <v>5000000000</v>
      </c>
      <c r="L8" s="371">
        <v>0.84</v>
      </c>
      <c r="M8" s="372"/>
    </row>
    <row r="9" spans="1:14" ht="15" customHeight="1" x14ac:dyDescent="0.3">
      <c r="A9" s="338">
        <v>4</v>
      </c>
      <c r="B9" s="338">
        <v>20364000</v>
      </c>
      <c r="C9" s="338" t="s">
        <v>706</v>
      </c>
      <c r="D9" s="338" t="s">
        <v>4918</v>
      </c>
      <c r="E9" s="345" t="s">
        <v>199</v>
      </c>
      <c r="F9" s="345" t="s">
        <v>4919</v>
      </c>
      <c r="G9" s="339" t="s">
        <v>4920</v>
      </c>
      <c r="H9" s="338" t="s">
        <v>4921</v>
      </c>
      <c r="L9" s="353"/>
    </row>
    <row r="10" spans="1:14" ht="15" customHeight="1" x14ac:dyDescent="0.3">
      <c r="A10" s="338">
        <v>5</v>
      </c>
      <c r="B10" s="338">
        <v>20365000</v>
      </c>
      <c r="C10" s="338" t="s">
        <v>707</v>
      </c>
      <c r="D10" s="338" t="s">
        <v>4918</v>
      </c>
      <c r="E10" s="345" t="s">
        <v>199</v>
      </c>
      <c r="F10" s="345" t="s">
        <v>4922</v>
      </c>
      <c r="G10" s="339" t="s">
        <v>4923</v>
      </c>
      <c r="H10" s="338" t="s">
        <v>4924</v>
      </c>
      <c r="J10" s="347" t="s">
        <v>258</v>
      </c>
      <c r="K10" s="356">
        <f>SUM(K11:K13)</f>
        <v>941050000</v>
      </c>
      <c r="L10" s="371">
        <v>0.158</v>
      </c>
      <c r="M10" s="373"/>
    </row>
    <row r="11" spans="1:14" ht="15" customHeight="1" x14ac:dyDescent="0.3">
      <c r="A11" s="338">
        <v>6</v>
      </c>
      <c r="B11" s="338">
        <v>20366000</v>
      </c>
      <c r="C11" s="338" t="s">
        <v>709</v>
      </c>
      <c r="D11" s="338" t="s">
        <v>4918</v>
      </c>
      <c r="E11" s="345" t="s">
        <v>199</v>
      </c>
      <c r="F11" s="345" t="s">
        <v>4925</v>
      </c>
      <c r="G11" s="339" t="s">
        <v>4926</v>
      </c>
      <c r="H11" s="338" t="s">
        <v>4927</v>
      </c>
      <c r="J11" s="338" t="s">
        <v>129</v>
      </c>
      <c r="K11" s="374">
        <v>200000000</v>
      </c>
      <c r="L11" s="361"/>
      <c r="M11" s="375"/>
    </row>
    <row r="12" spans="1:14" ht="15" customHeight="1" x14ac:dyDescent="0.3">
      <c r="A12" s="338">
        <v>7</v>
      </c>
      <c r="B12" s="338">
        <v>20887000</v>
      </c>
      <c r="C12" s="338" t="s">
        <v>4928</v>
      </c>
      <c r="D12" s="338" t="s">
        <v>4929</v>
      </c>
      <c r="E12" s="345" t="s">
        <v>199</v>
      </c>
      <c r="F12" s="345" t="s">
        <v>4930</v>
      </c>
      <c r="G12" s="339" t="s">
        <v>4931</v>
      </c>
      <c r="H12" s="338" t="s">
        <v>4932</v>
      </c>
      <c r="J12" s="338" t="s">
        <v>128</v>
      </c>
      <c r="K12" s="374">
        <v>416050000</v>
      </c>
      <c r="L12" s="376"/>
      <c r="M12" s="375"/>
    </row>
    <row r="13" spans="1:14" x14ac:dyDescent="0.3">
      <c r="A13" s="338">
        <v>8</v>
      </c>
      <c r="B13" s="338">
        <v>20368000</v>
      </c>
      <c r="C13" s="338" t="s">
        <v>4933</v>
      </c>
      <c r="D13" s="338" t="s">
        <v>4918</v>
      </c>
      <c r="E13" s="345" t="s">
        <v>4934</v>
      </c>
      <c r="F13" s="345" t="s">
        <v>4934</v>
      </c>
      <c r="G13" s="339" t="s">
        <v>4935</v>
      </c>
      <c r="H13" s="338" t="s">
        <v>4936</v>
      </c>
      <c r="J13" s="338" t="s">
        <v>130</v>
      </c>
      <c r="K13" s="374">
        <v>325000000</v>
      </c>
    </row>
    <row r="14" spans="1:14" x14ac:dyDescent="0.3">
      <c r="A14" s="338">
        <v>9</v>
      </c>
      <c r="B14" s="338">
        <v>20367000</v>
      </c>
      <c r="C14" s="338" t="s">
        <v>4937</v>
      </c>
      <c r="D14" s="338" t="s">
        <v>4918</v>
      </c>
      <c r="E14" s="345" t="s">
        <v>4934</v>
      </c>
      <c r="F14" s="345" t="s">
        <v>4934</v>
      </c>
      <c r="G14" s="339" t="s">
        <v>4935</v>
      </c>
      <c r="H14" s="338" t="s">
        <v>4938</v>
      </c>
    </row>
    <row r="15" spans="1:14" x14ac:dyDescent="0.3">
      <c r="A15" s="338">
        <v>10</v>
      </c>
      <c r="B15" s="338">
        <v>280270221</v>
      </c>
      <c r="C15" s="369" t="s">
        <v>195</v>
      </c>
      <c r="D15" s="369" t="s">
        <v>625</v>
      </c>
      <c r="E15" s="345" t="s">
        <v>199</v>
      </c>
      <c r="F15" s="345" t="s">
        <v>4912</v>
      </c>
      <c r="G15" s="339" t="s">
        <v>4939</v>
      </c>
      <c r="H15" s="338" t="s">
        <v>4940</v>
      </c>
      <c r="J15" s="347" t="s">
        <v>4833</v>
      </c>
      <c r="K15" s="349">
        <v>9290000</v>
      </c>
      <c r="L15" s="371">
        <v>2E-3</v>
      </c>
      <c r="M15" s="377"/>
    </row>
    <row r="16" spans="1:14" x14ac:dyDescent="0.3">
      <c r="A16" s="338">
        <v>11</v>
      </c>
      <c r="B16" s="338">
        <v>280270222</v>
      </c>
      <c r="C16" s="369" t="s">
        <v>188</v>
      </c>
      <c r="D16" s="369" t="s">
        <v>625</v>
      </c>
      <c r="E16" s="345" t="s">
        <v>199</v>
      </c>
      <c r="F16" s="345" t="s">
        <v>4912</v>
      </c>
      <c r="G16" s="339" t="s">
        <v>4939</v>
      </c>
      <c r="H16" s="338" t="s">
        <v>4940</v>
      </c>
      <c r="J16" s="378" t="s">
        <v>150</v>
      </c>
      <c r="K16" s="360">
        <v>9290000</v>
      </c>
    </row>
    <row r="17" spans="1:14" x14ac:dyDescent="0.3">
      <c r="A17" s="338">
        <v>12</v>
      </c>
      <c r="B17" s="338">
        <v>23222000</v>
      </c>
      <c r="C17" s="369" t="s">
        <v>713</v>
      </c>
      <c r="D17" s="369" t="s">
        <v>150</v>
      </c>
      <c r="E17" s="345" t="s">
        <v>4934</v>
      </c>
      <c r="F17" s="345" t="s">
        <v>4934</v>
      </c>
      <c r="G17" s="339" t="s">
        <v>4941</v>
      </c>
      <c r="H17" s="338" t="s">
        <v>4942</v>
      </c>
    </row>
    <row r="18" spans="1:14" x14ac:dyDescent="0.3">
      <c r="A18" s="338">
        <v>13</v>
      </c>
      <c r="B18" s="338">
        <v>20369000</v>
      </c>
      <c r="C18" s="369" t="s">
        <v>4943</v>
      </c>
      <c r="D18" s="338" t="s">
        <v>4918</v>
      </c>
      <c r="E18" s="345" t="s">
        <v>199</v>
      </c>
      <c r="F18" s="345" t="s">
        <v>4944</v>
      </c>
      <c r="G18" s="339" t="s">
        <v>4945</v>
      </c>
      <c r="H18" s="338" t="s">
        <v>4946</v>
      </c>
    </row>
    <row r="19" spans="1:14" x14ac:dyDescent="0.3">
      <c r="A19" s="338">
        <v>14</v>
      </c>
      <c r="B19" s="338">
        <v>20886000</v>
      </c>
      <c r="C19" s="369" t="s">
        <v>533</v>
      </c>
      <c r="D19" s="338" t="s">
        <v>4929</v>
      </c>
      <c r="E19" s="345" t="s">
        <v>199</v>
      </c>
      <c r="F19" s="345" t="s">
        <v>4912</v>
      </c>
      <c r="G19" s="339" t="s">
        <v>4947</v>
      </c>
      <c r="H19" s="338" t="s">
        <v>4948</v>
      </c>
      <c r="I19" s="339"/>
      <c r="M19" s="335"/>
      <c r="N19" s="335"/>
    </row>
    <row r="20" spans="1:14" x14ac:dyDescent="0.3">
      <c r="A20" s="338"/>
      <c r="C20" s="369"/>
      <c r="D20" s="369"/>
      <c r="I20" s="339"/>
      <c r="M20" s="335"/>
      <c r="N20" s="335"/>
    </row>
    <row r="21" spans="1:14" ht="15" customHeight="1" x14ac:dyDescent="0.3"/>
    <row r="22" spans="1:14" ht="31.5" customHeight="1" thickBot="1" x14ac:dyDescent="0.35">
      <c r="A22" s="340" t="s">
        <v>4794</v>
      </c>
      <c r="B22" s="340" t="s">
        <v>4868</v>
      </c>
      <c r="C22" s="342" t="s">
        <v>4949</v>
      </c>
      <c r="D22" s="340" t="s">
        <v>4950</v>
      </c>
      <c r="E22" s="571" t="s">
        <v>4871</v>
      </c>
      <c r="F22" s="571"/>
      <c r="G22" s="571"/>
      <c r="H22" s="571"/>
      <c r="M22" s="352"/>
    </row>
    <row r="23" spans="1:14" ht="15" customHeight="1" thickTop="1" thickBot="1" x14ac:dyDescent="0.35">
      <c r="A23" s="362">
        <v>1</v>
      </c>
      <c r="B23" s="362" t="s">
        <v>255</v>
      </c>
      <c r="C23" s="374">
        <v>2200000000</v>
      </c>
      <c r="D23" s="374">
        <v>2200000000</v>
      </c>
      <c r="E23" s="572" t="s">
        <v>4951</v>
      </c>
      <c r="F23" s="572"/>
      <c r="G23" s="572"/>
      <c r="H23" s="572"/>
      <c r="J23" s="568" t="s">
        <v>4952</v>
      </c>
      <c r="K23" s="568"/>
      <c r="L23" s="568"/>
      <c r="M23" s="367"/>
    </row>
    <row r="24" spans="1:14" ht="15" customHeight="1" thickTop="1" x14ac:dyDescent="0.3">
      <c r="A24" s="362">
        <v>2</v>
      </c>
      <c r="B24" s="362" t="s">
        <v>255</v>
      </c>
      <c r="C24" s="374">
        <v>1800000000</v>
      </c>
      <c r="D24" s="374">
        <v>1800000000</v>
      </c>
      <c r="E24" s="562" t="s">
        <v>4951</v>
      </c>
      <c r="F24" s="562"/>
      <c r="G24" s="562"/>
      <c r="H24" s="562"/>
      <c r="J24" s="363"/>
      <c r="K24" s="364" t="s">
        <v>4805</v>
      </c>
      <c r="L24" s="364" t="s">
        <v>4806</v>
      </c>
      <c r="M24" s="367"/>
    </row>
    <row r="25" spans="1:14" ht="15" customHeight="1" x14ac:dyDescent="0.3">
      <c r="A25" s="362">
        <v>3</v>
      </c>
      <c r="B25" s="362" t="s">
        <v>255</v>
      </c>
      <c r="C25" s="360">
        <v>200000000</v>
      </c>
      <c r="D25" s="360">
        <v>200000000</v>
      </c>
      <c r="E25" s="563" t="s">
        <v>4953</v>
      </c>
      <c r="F25" s="563"/>
      <c r="G25" s="563"/>
      <c r="J25" s="363" t="s">
        <v>4810</v>
      </c>
      <c r="K25" s="360">
        <f>D37</f>
        <v>5950340000</v>
      </c>
      <c r="L25" s="366">
        <v>1</v>
      </c>
      <c r="M25" s="367"/>
    </row>
    <row r="26" spans="1:14" ht="15" customHeight="1" x14ac:dyDescent="0.3">
      <c r="A26" s="362">
        <v>4</v>
      </c>
      <c r="B26" s="362" t="s">
        <v>255</v>
      </c>
      <c r="C26" s="360">
        <v>28100000</v>
      </c>
      <c r="D26" s="360">
        <v>28100000</v>
      </c>
      <c r="E26" s="563" t="s">
        <v>4954</v>
      </c>
      <c r="F26" s="563"/>
      <c r="G26" s="563"/>
      <c r="H26" s="563"/>
      <c r="J26" s="345" t="s">
        <v>199</v>
      </c>
      <c r="K26" s="360">
        <v>5741050000</v>
      </c>
      <c r="L26" s="361">
        <v>0.96</v>
      </c>
      <c r="M26" s="367"/>
    </row>
    <row r="27" spans="1:14" ht="15" customHeight="1" x14ac:dyDescent="0.3">
      <c r="A27" s="362">
        <v>5</v>
      </c>
      <c r="B27" s="362" t="s">
        <v>255</v>
      </c>
      <c r="C27" s="360">
        <v>40000000</v>
      </c>
      <c r="D27" s="360">
        <v>40000000</v>
      </c>
      <c r="E27" s="563" t="s">
        <v>4955</v>
      </c>
      <c r="F27" s="563"/>
      <c r="G27" s="563"/>
      <c r="H27" s="563"/>
      <c r="J27" s="345" t="s">
        <v>4934</v>
      </c>
      <c r="K27" s="360">
        <v>209290000</v>
      </c>
      <c r="L27" s="361">
        <v>0.04</v>
      </c>
      <c r="M27" s="367"/>
    </row>
    <row r="28" spans="1:14" ht="15" customHeight="1" x14ac:dyDescent="0.3">
      <c r="A28" s="362">
        <v>6</v>
      </c>
      <c r="B28" s="362" t="s">
        <v>255</v>
      </c>
      <c r="C28" s="360">
        <v>125000000</v>
      </c>
      <c r="D28" s="360">
        <v>125000000</v>
      </c>
      <c r="E28" s="563" t="s">
        <v>4956</v>
      </c>
      <c r="F28" s="563"/>
      <c r="G28" s="563"/>
      <c r="H28" s="563"/>
      <c r="J28" s="345"/>
      <c r="K28" s="360"/>
      <c r="L28" s="361"/>
      <c r="M28" s="367"/>
    </row>
    <row r="29" spans="1:14" ht="19.5" customHeight="1" x14ac:dyDescent="0.3">
      <c r="A29" s="362">
        <v>7</v>
      </c>
      <c r="B29" s="362" t="s">
        <v>255</v>
      </c>
      <c r="C29" s="360">
        <v>75000000</v>
      </c>
      <c r="D29" s="360">
        <v>75000000</v>
      </c>
      <c r="E29" s="563" t="s">
        <v>4957</v>
      </c>
      <c r="F29" s="563"/>
      <c r="G29" s="563"/>
      <c r="H29" s="365"/>
      <c r="J29" s="345"/>
      <c r="K29" s="360"/>
      <c r="L29" s="361"/>
    </row>
    <row r="30" spans="1:14" ht="19.5" customHeight="1" x14ac:dyDescent="0.3">
      <c r="A30" s="362">
        <v>8</v>
      </c>
      <c r="B30" s="362" t="s">
        <v>255</v>
      </c>
      <c r="C30" s="360">
        <v>190000000</v>
      </c>
      <c r="D30" s="360">
        <v>190000000</v>
      </c>
      <c r="E30" s="563" t="s">
        <v>4958</v>
      </c>
      <c r="F30" s="563"/>
      <c r="G30" s="563"/>
      <c r="H30" s="563"/>
      <c r="J30" s="345"/>
      <c r="K30" s="360"/>
      <c r="L30" s="361"/>
    </row>
    <row r="31" spans="1:14" x14ac:dyDescent="0.3">
      <c r="A31" s="362">
        <v>9</v>
      </c>
      <c r="B31" s="362" t="s">
        <v>255</v>
      </c>
      <c r="C31" s="360">
        <v>10000000</v>
      </c>
      <c r="D31" s="360">
        <v>10000000</v>
      </c>
      <c r="E31" s="563" t="s">
        <v>4958</v>
      </c>
      <c r="F31" s="563"/>
      <c r="G31" s="563"/>
      <c r="H31" s="563"/>
      <c r="J31" s="345"/>
      <c r="K31" s="360"/>
      <c r="L31" s="361"/>
    </row>
    <row r="32" spans="1:14" x14ac:dyDescent="0.3">
      <c r="A32" s="362">
        <v>10</v>
      </c>
      <c r="B32" s="362" t="s">
        <v>255</v>
      </c>
      <c r="C32" s="360">
        <v>500000000</v>
      </c>
      <c r="D32" s="360">
        <v>500000000</v>
      </c>
      <c r="E32" s="572" t="s">
        <v>4951</v>
      </c>
      <c r="F32" s="572"/>
      <c r="G32" s="572"/>
      <c r="H32" s="572"/>
      <c r="I32" s="337"/>
      <c r="M32" s="335"/>
      <c r="N32" s="335"/>
    </row>
    <row r="33" spans="1:14" x14ac:dyDescent="0.3">
      <c r="A33" s="362">
        <v>11</v>
      </c>
      <c r="B33" s="362" t="s">
        <v>255</v>
      </c>
      <c r="C33" s="360">
        <v>500000000</v>
      </c>
      <c r="D33" s="360">
        <v>500000000</v>
      </c>
      <c r="E33" s="572" t="s">
        <v>4951</v>
      </c>
      <c r="F33" s="572"/>
      <c r="G33" s="572"/>
      <c r="H33" s="572"/>
      <c r="I33" s="368"/>
      <c r="M33" s="335"/>
      <c r="N33" s="335"/>
    </row>
    <row r="34" spans="1:14" x14ac:dyDescent="0.3">
      <c r="A34" s="362">
        <v>12</v>
      </c>
      <c r="B34" s="362" t="s">
        <v>441</v>
      </c>
      <c r="C34" s="360">
        <v>8000000</v>
      </c>
      <c r="D34" s="360">
        <v>9290000</v>
      </c>
      <c r="E34" s="345" t="s">
        <v>4959</v>
      </c>
      <c r="F34" s="345"/>
      <c r="G34" s="345"/>
      <c r="H34" s="345"/>
      <c r="I34" s="368"/>
      <c r="M34" s="335"/>
      <c r="N34" s="335"/>
    </row>
    <row r="35" spans="1:14" ht="16.5" customHeight="1" x14ac:dyDescent="0.3">
      <c r="A35" s="362">
        <v>13</v>
      </c>
      <c r="B35" s="362" t="s">
        <v>255</v>
      </c>
      <c r="C35" s="360">
        <v>22950000</v>
      </c>
      <c r="D35" s="360">
        <v>22950000</v>
      </c>
      <c r="E35" s="572" t="s">
        <v>4960</v>
      </c>
      <c r="F35" s="572"/>
      <c r="G35" s="572"/>
      <c r="H35" s="572"/>
      <c r="I35" s="368"/>
      <c r="M35" s="335"/>
      <c r="N35" s="335"/>
    </row>
    <row r="36" spans="1:14" ht="13.5" customHeight="1" x14ac:dyDescent="0.3">
      <c r="A36" s="362">
        <v>14</v>
      </c>
      <c r="B36" s="362" t="s">
        <v>255</v>
      </c>
      <c r="C36" s="360">
        <v>250000000</v>
      </c>
      <c r="D36" s="360">
        <v>250000000</v>
      </c>
      <c r="E36" s="572" t="s">
        <v>4961</v>
      </c>
      <c r="F36" s="572"/>
      <c r="G36" s="572"/>
      <c r="H36" s="572"/>
      <c r="I36" s="368"/>
      <c r="M36" s="335"/>
      <c r="N36" s="335"/>
    </row>
    <row r="37" spans="1:14" ht="15" customHeight="1" x14ac:dyDescent="0.3">
      <c r="A37" s="362"/>
      <c r="D37" s="349">
        <f>SUM(D23:D36)</f>
        <v>5950340000</v>
      </c>
    </row>
    <row r="38" spans="1:14" ht="15" customHeight="1" thickBot="1" x14ac:dyDescent="0.35">
      <c r="J38" s="342" t="s">
        <v>4962</v>
      </c>
      <c r="K38" s="342"/>
      <c r="L38" s="342"/>
      <c r="M38" s="379"/>
    </row>
    <row r="39" spans="1:14" ht="15" customHeight="1" thickTop="1" x14ac:dyDescent="0.3">
      <c r="A39" s="564" t="s">
        <v>4794</v>
      </c>
      <c r="B39" s="564" t="s">
        <v>4895</v>
      </c>
      <c r="C39" s="566" t="s">
        <v>4896</v>
      </c>
      <c r="D39" s="564" t="s">
        <v>4897</v>
      </c>
      <c r="E39" s="564"/>
      <c r="F39" s="564" t="s">
        <v>4898</v>
      </c>
      <c r="G39" s="564"/>
      <c r="H39" s="564"/>
      <c r="J39" s="347"/>
      <c r="K39" s="348" t="s">
        <v>4805</v>
      </c>
      <c r="L39" s="348" t="s">
        <v>4806</v>
      </c>
      <c r="M39" s="379"/>
    </row>
    <row r="40" spans="1:14" ht="15" customHeight="1" thickBot="1" x14ac:dyDescent="0.35">
      <c r="A40" s="565"/>
      <c r="B40" s="565"/>
      <c r="C40" s="567"/>
      <c r="D40" s="565"/>
      <c r="E40" s="565"/>
      <c r="F40" s="565"/>
      <c r="G40" s="565"/>
      <c r="H40" s="565"/>
      <c r="J40" s="347" t="s">
        <v>4810</v>
      </c>
      <c r="K40" s="349">
        <f>SUM(K41:K47)</f>
        <v>5950340000</v>
      </c>
      <c r="L40" s="361"/>
      <c r="M40" s="379"/>
    </row>
    <row r="41" spans="1:14" ht="15" customHeight="1" thickTop="1" x14ac:dyDescent="0.3">
      <c r="A41" s="362">
        <v>1</v>
      </c>
      <c r="B41" s="338">
        <v>8</v>
      </c>
      <c r="C41" s="338">
        <v>6</v>
      </c>
      <c r="D41" s="560" t="s">
        <v>4963</v>
      </c>
      <c r="E41" s="560"/>
      <c r="F41" s="561" t="s">
        <v>4964</v>
      </c>
      <c r="G41" s="561"/>
      <c r="H41" s="561"/>
      <c r="J41" s="345" t="s">
        <v>4912</v>
      </c>
      <c r="K41" s="360">
        <v>5450000000</v>
      </c>
      <c r="L41" s="361">
        <v>0.91591404860898706</v>
      </c>
      <c r="M41" s="379"/>
    </row>
    <row r="42" spans="1:14" ht="15" customHeight="1" x14ac:dyDescent="0.3">
      <c r="A42" s="362">
        <v>2</v>
      </c>
      <c r="B42" s="338">
        <v>13</v>
      </c>
      <c r="C42" s="338">
        <v>11</v>
      </c>
      <c r="D42" s="562" t="s">
        <v>4963</v>
      </c>
      <c r="E42" s="562"/>
      <c r="F42" s="563" t="s">
        <v>4964</v>
      </c>
      <c r="G42" s="562"/>
      <c r="J42" s="345" t="s">
        <v>4919</v>
      </c>
      <c r="K42" s="360">
        <v>28100000</v>
      </c>
      <c r="L42" s="371">
        <v>5.0000000000000001E-3</v>
      </c>
      <c r="M42" s="379"/>
    </row>
    <row r="43" spans="1:14" ht="15" customHeight="1" x14ac:dyDescent="0.3">
      <c r="A43" s="362">
        <v>3</v>
      </c>
      <c r="B43" s="338">
        <v>29</v>
      </c>
      <c r="C43" s="338" t="s">
        <v>4965</v>
      </c>
      <c r="D43" s="562" t="s">
        <v>4966</v>
      </c>
      <c r="E43" s="562"/>
      <c r="F43" s="563" t="s">
        <v>4967</v>
      </c>
      <c r="G43" s="562"/>
      <c r="J43" s="345" t="s">
        <v>4922</v>
      </c>
      <c r="K43" s="360">
        <v>40000000</v>
      </c>
      <c r="L43" s="371">
        <v>7.0000000000000001E-3</v>
      </c>
      <c r="M43" s="379"/>
    </row>
    <row r="44" spans="1:14" ht="15" customHeight="1" x14ac:dyDescent="0.3">
      <c r="A44" s="362">
        <v>4</v>
      </c>
      <c r="B44" s="338">
        <v>25</v>
      </c>
      <c r="C44" s="338">
        <v>5.5</v>
      </c>
      <c r="D44" s="562" t="s">
        <v>268</v>
      </c>
      <c r="E44" s="562"/>
      <c r="F44" s="563" t="s">
        <v>4967</v>
      </c>
      <c r="G44" s="562"/>
      <c r="J44" s="345" t="s">
        <v>4925</v>
      </c>
      <c r="K44" s="360">
        <v>125000000</v>
      </c>
      <c r="L44" s="371">
        <v>0.02</v>
      </c>
      <c r="M44" s="379"/>
    </row>
    <row r="45" spans="1:14" ht="15" customHeight="1" x14ac:dyDescent="0.3">
      <c r="A45" s="362">
        <v>5</v>
      </c>
      <c r="B45" s="338">
        <v>25</v>
      </c>
      <c r="C45" s="338">
        <v>5.5</v>
      </c>
      <c r="D45" s="562" t="s">
        <v>268</v>
      </c>
      <c r="E45" s="562"/>
      <c r="F45" s="563" t="s">
        <v>4967</v>
      </c>
      <c r="G45" s="562"/>
      <c r="J45" s="345" t="s">
        <v>4930</v>
      </c>
      <c r="K45" s="360">
        <v>75000000</v>
      </c>
      <c r="L45" s="371">
        <v>0.01</v>
      </c>
      <c r="M45" s="379"/>
    </row>
    <row r="46" spans="1:14" ht="15" customHeight="1" x14ac:dyDescent="0.3">
      <c r="A46" s="362">
        <v>6</v>
      </c>
      <c r="B46" s="338">
        <v>25</v>
      </c>
      <c r="C46" s="338">
        <v>5.5</v>
      </c>
      <c r="D46" s="562" t="s">
        <v>268</v>
      </c>
      <c r="E46" s="562"/>
      <c r="F46" s="563" t="s">
        <v>4967</v>
      </c>
      <c r="G46" s="562"/>
      <c r="J46" s="345" t="s">
        <v>4934</v>
      </c>
      <c r="K46" s="360">
        <v>209290000</v>
      </c>
      <c r="L46" s="371">
        <v>3.5000000000000003E-2</v>
      </c>
      <c r="M46" s="379"/>
    </row>
    <row r="47" spans="1:14" ht="15" customHeight="1" x14ac:dyDescent="0.3">
      <c r="A47" s="362">
        <v>7</v>
      </c>
      <c r="B47" s="338">
        <v>15</v>
      </c>
      <c r="C47" s="338">
        <v>5.5</v>
      </c>
      <c r="D47" s="562" t="s">
        <v>4966</v>
      </c>
      <c r="E47" s="562"/>
      <c r="F47" s="563" t="s">
        <v>4967</v>
      </c>
      <c r="G47" s="562"/>
      <c r="J47" s="345" t="s">
        <v>4944</v>
      </c>
      <c r="K47" s="360">
        <v>22950000</v>
      </c>
      <c r="L47" s="371">
        <v>4.0000000000000001E-3</v>
      </c>
      <c r="M47" s="379"/>
    </row>
    <row r="48" spans="1:14" ht="15" customHeight="1" x14ac:dyDescent="0.3">
      <c r="A48" s="362">
        <v>8</v>
      </c>
      <c r="B48" s="338">
        <v>25</v>
      </c>
      <c r="C48" s="338">
        <v>5.5</v>
      </c>
      <c r="D48" s="562" t="s">
        <v>4966</v>
      </c>
      <c r="E48" s="562"/>
      <c r="F48" s="563" t="s">
        <v>4967</v>
      </c>
      <c r="G48" s="562"/>
    </row>
    <row r="49" spans="1:7" ht="15" customHeight="1" x14ac:dyDescent="0.3">
      <c r="A49" s="362">
        <v>9</v>
      </c>
      <c r="B49" s="338">
        <v>20</v>
      </c>
      <c r="C49" s="338">
        <v>5.5</v>
      </c>
      <c r="D49" s="562" t="s">
        <v>4963</v>
      </c>
      <c r="E49" s="562"/>
      <c r="F49" s="563" t="s">
        <v>4967</v>
      </c>
      <c r="G49" s="562"/>
    </row>
    <row r="50" spans="1:7" ht="15" customHeight="1" x14ac:dyDescent="0.3">
      <c r="A50" s="362">
        <v>10</v>
      </c>
      <c r="B50" s="338">
        <v>8</v>
      </c>
      <c r="C50" s="338">
        <v>5</v>
      </c>
      <c r="D50" s="562" t="s">
        <v>4963</v>
      </c>
      <c r="E50" s="562"/>
      <c r="F50" s="563" t="s">
        <v>4964</v>
      </c>
      <c r="G50" s="562"/>
    </row>
    <row r="51" spans="1:7" ht="15" customHeight="1" x14ac:dyDescent="0.3">
      <c r="A51" s="362">
        <v>11</v>
      </c>
      <c r="B51" s="338">
        <v>13</v>
      </c>
      <c r="C51" s="338">
        <v>10</v>
      </c>
      <c r="D51" s="562" t="s">
        <v>4963</v>
      </c>
      <c r="E51" s="562"/>
      <c r="F51" s="563" t="s">
        <v>4964</v>
      </c>
      <c r="G51" s="562"/>
    </row>
    <row r="52" spans="1:7" ht="15" customHeight="1" x14ac:dyDescent="0.3">
      <c r="A52" s="362">
        <v>12</v>
      </c>
      <c r="B52" s="338">
        <v>15</v>
      </c>
      <c r="C52" s="338">
        <v>10</v>
      </c>
      <c r="D52" s="562" t="s">
        <v>4963</v>
      </c>
      <c r="E52" s="562"/>
      <c r="F52" s="563" t="s">
        <v>4967</v>
      </c>
      <c r="G52" s="562"/>
    </row>
    <row r="53" spans="1:7" ht="15" customHeight="1" x14ac:dyDescent="0.3">
      <c r="A53" s="362">
        <v>13</v>
      </c>
      <c r="B53" s="338">
        <v>25</v>
      </c>
      <c r="C53" s="338">
        <v>5.5</v>
      </c>
      <c r="D53" s="562" t="s">
        <v>268</v>
      </c>
      <c r="E53" s="562"/>
      <c r="F53" s="563" t="s">
        <v>4967</v>
      </c>
      <c r="G53" s="562"/>
    </row>
    <row r="54" spans="1:7" ht="15" customHeight="1" x14ac:dyDescent="0.3">
      <c r="A54" s="362">
        <v>14</v>
      </c>
      <c r="B54" s="338">
        <v>15</v>
      </c>
      <c r="C54" s="338">
        <v>6</v>
      </c>
      <c r="D54" s="562" t="s">
        <v>268</v>
      </c>
      <c r="E54" s="562"/>
      <c r="F54" s="563" t="s">
        <v>4967</v>
      </c>
      <c r="G54" s="562"/>
    </row>
    <row r="55" spans="1:7" ht="15" customHeight="1" x14ac:dyDescent="0.3">
      <c r="A55" s="362"/>
      <c r="B55" s="338"/>
      <c r="C55" s="338"/>
      <c r="D55" s="562"/>
      <c r="E55" s="562"/>
      <c r="F55" s="563"/>
      <c r="G55" s="562"/>
    </row>
    <row r="56" spans="1:7" x14ac:dyDescent="0.3">
      <c r="A56" s="362"/>
      <c r="B56" s="338"/>
      <c r="C56" s="338"/>
      <c r="D56" s="562"/>
      <c r="E56" s="562"/>
      <c r="F56" s="563"/>
      <c r="G56" s="562"/>
    </row>
    <row r="57" spans="1:7" x14ac:dyDescent="0.3">
      <c r="A57" s="362"/>
      <c r="B57" s="338"/>
      <c r="C57" s="338"/>
      <c r="D57" s="562"/>
      <c r="E57" s="562"/>
      <c r="F57" s="563"/>
      <c r="G57" s="562"/>
    </row>
    <row r="58" spans="1:7" x14ac:dyDescent="0.3">
      <c r="A58" s="362"/>
      <c r="B58" s="338"/>
      <c r="C58" s="338"/>
      <c r="D58" s="562"/>
      <c r="E58" s="562"/>
      <c r="F58" s="563"/>
      <c r="G58" s="562"/>
    </row>
    <row r="59" spans="1:7" x14ac:dyDescent="0.3">
      <c r="A59" s="362"/>
      <c r="B59" s="338"/>
      <c r="C59" s="338"/>
      <c r="D59" s="562"/>
      <c r="E59" s="562"/>
      <c r="F59" s="563"/>
      <c r="G59" s="562"/>
    </row>
  </sheetData>
  <mergeCells count="61">
    <mergeCell ref="E29:G29"/>
    <mergeCell ref="A1:L1"/>
    <mergeCell ref="A2:L2"/>
    <mergeCell ref="J5:L5"/>
    <mergeCell ref="E22:H22"/>
    <mergeCell ref="E23:H23"/>
    <mergeCell ref="J23:L23"/>
    <mergeCell ref="E24:H24"/>
    <mergeCell ref="E25:G25"/>
    <mergeCell ref="E26:H26"/>
    <mergeCell ref="E27:H27"/>
    <mergeCell ref="E28:H28"/>
    <mergeCell ref="D41:E41"/>
    <mergeCell ref="F41:H41"/>
    <mergeCell ref="E30:H30"/>
    <mergeCell ref="E31:H31"/>
    <mergeCell ref="E32:H32"/>
    <mergeCell ref="E33:H33"/>
    <mergeCell ref="E35:H35"/>
    <mergeCell ref="E36:H36"/>
    <mergeCell ref="A39:A40"/>
    <mergeCell ref="B39:B40"/>
    <mergeCell ref="C39:C40"/>
    <mergeCell ref="D39:E40"/>
    <mergeCell ref="F39:H40"/>
    <mergeCell ref="D42:E42"/>
    <mergeCell ref="F42:G42"/>
    <mergeCell ref="D43:E43"/>
    <mergeCell ref="F43:G43"/>
    <mergeCell ref="D44:E44"/>
    <mergeCell ref="F44:G44"/>
    <mergeCell ref="D45:E45"/>
    <mergeCell ref="F45:G45"/>
    <mergeCell ref="D46:E46"/>
    <mergeCell ref="F46:G46"/>
    <mergeCell ref="D47:E47"/>
    <mergeCell ref="F47:G47"/>
    <mergeCell ref="D48:E48"/>
    <mergeCell ref="F48:G48"/>
    <mergeCell ref="D49:E49"/>
    <mergeCell ref="F49:G49"/>
    <mergeCell ref="D50:E50"/>
    <mergeCell ref="F50:G50"/>
    <mergeCell ref="D51:E51"/>
    <mergeCell ref="F51:G51"/>
    <mergeCell ref="D52:E52"/>
    <mergeCell ref="F52:G52"/>
    <mergeCell ref="D53:E53"/>
    <mergeCell ref="F53:G53"/>
    <mergeCell ref="D54:E54"/>
    <mergeCell ref="F54:G54"/>
    <mergeCell ref="D55:E55"/>
    <mergeCell ref="F55:G55"/>
    <mergeCell ref="D56:E56"/>
    <mergeCell ref="F56:G56"/>
    <mergeCell ref="D57:E57"/>
    <mergeCell ref="F57:G57"/>
    <mergeCell ref="D58:E58"/>
    <mergeCell ref="F58:G58"/>
    <mergeCell ref="D59:E59"/>
    <mergeCell ref="F59:G59"/>
  </mergeCells>
  <hyperlinks>
    <hyperlink ref="A3" location="INDICE!A1" display="Menú Principal" xr:uid="{730FD49A-04B5-4C33-9276-93F9B5E3A6DD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F80FD-7CDD-4B14-91C0-8426C4DF9AF4}">
  <sheetPr>
    <tabColor theme="4" tint="0.59999389629810485"/>
  </sheetPr>
  <dimension ref="A1:H23"/>
  <sheetViews>
    <sheetView showGridLines="0" workbookViewId="0"/>
  </sheetViews>
  <sheetFormatPr baseColWidth="10" defaultColWidth="9.21875" defaultRowHeight="14.4" x14ac:dyDescent="0.3"/>
  <cols>
    <col min="1" max="1" width="13.5546875" style="182" bestFit="1" customWidth="1"/>
    <col min="2" max="2" width="82.77734375" style="182" customWidth="1"/>
    <col min="3" max="4" width="16.44140625" style="182" bestFit="1" customWidth="1"/>
    <col min="5" max="5" width="12.5546875" style="182" bestFit="1" customWidth="1"/>
    <col min="6" max="7" width="9.21875" style="182"/>
    <col min="8" max="8" width="16.44140625" style="182" bestFit="1" customWidth="1"/>
    <col min="9" max="16384" width="9.21875" style="182"/>
  </cols>
  <sheetData>
    <row r="1" spans="1:8" x14ac:dyDescent="0.3">
      <c r="A1" s="402"/>
    </row>
    <row r="2" spans="1:8" x14ac:dyDescent="0.3">
      <c r="A2" s="402"/>
    </row>
    <row r="3" spans="1:8" x14ac:dyDescent="0.3">
      <c r="A3" s="401" t="s">
        <v>4693</v>
      </c>
    </row>
    <row r="4" spans="1:8" ht="21.6" customHeight="1" x14ac:dyDescent="0.3">
      <c r="B4" s="400" t="s">
        <v>4989</v>
      </c>
    </row>
    <row r="5" spans="1:8" ht="8.5500000000000007" customHeight="1" x14ac:dyDescent="0.3">
      <c r="B5" s="399"/>
      <c r="C5" s="399"/>
    </row>
    <row r="6" spans="1:8" x14ac:dyDescent="0.3">
      <c r="B6" s="573" t="s">
        <v>4988</v>
      </c>
      <c r="C6" s="573"/>
    </row>
    <row r="7" spans="1:8" x14ac:dyDescent="0.3">
      <c r="B7" s="387" t="s">
        <v>4987</v>
      </c>
      <c r="C7" s="398" t="s">
        <v>4986</v>
      </c>
    </row>
    <row r="8" spans="1:8" x14ac:dyDescent="0.3">
      <c r="B8" s="244" t="s">
        <v>4985</v>
      </c>
      <c r="C8" s="392">
        <v>3751160</v>
      </c>
      <c r="D8" s="388"/>
    </row>
    <row r="9" spans="1:8" x14ac:dyDescent="0.3">
      <c r="B9" s="391" t="s">
        <v>4984</v>
      </c>
      <c r="C9" s="397">
        <v>85000</v>
      </c>
      <c r="D9" s="388"/>
    </row>
    <row r="10" spans="1:8" ht="21" x14ac:dyDescent="0.4">
      <c r="B10" s="244" t="s">
        <v>4983</v>
      </c>
      <c r="C10" s="392">
        <v>185000</v>
      </c>
      <c r="D10" s="388"/>
      <c r="E10" s="396"/>
      <c r="H10" s="388"/>
    </row>
    <row r="11" spans="1:8" x14ac:dyDescent="0.3">
      <c r="B11" s="244" t="s">
        <v>4982</v>
      </c>
      <c r="C11" s="395">
        <v>3310819.37</v>
      </c>
      <c r="D11" s="388"/>
      <c r="E11" s="352"/>
      <c r="F11" s="352"/>
      <c r="H11" s="394"/>
    </row>
    <row r="12" spans="1:8" x14ac:dyDescent="0.3">
      <c r="B12" s="244" t="s">
        <v>4981</v>
      </c>
      <c r="C12" s="393">
        <v>300000</v>
      </c>
      <c r="D12" s="388"/>
    </row>
    <row r="13" spans="1:8" x14ac:dyDescent="0.3">
      <c r="B13" s="244" t="s">
        <v>4980</v>
      </c>
      <c r="C13" s="392">
        <v>400000</v>
      </c>
      <c r="D13" s="388"/>
    </row>
    <row r="14" spans="1:8" ht="23.25" customHeight="1" x14ac:dyDescent="0.3">
      <c r="B14" s="391" t="s">
        <v>4979</v>
      </c>
      <c r="C14" s="389">
        <v>155000</v>
      </c>
      <c r="D14" s="388"/>
    </row>
    <row r="15" spans="1:8" ht="18.75" customHeight="1" x14ac:dyDescent="0.3">
      <c r="B15" s="390" t="s">
        <v>4978</v>
      </c>
      <c r="C15" s="389">
        <v>250000</v>
      </c>
      <c r="D15" s="388"/>
    </row>
    <row r="16" spans="1:8" x14ac:dyDescent="0.3">
      <c r="B16" s="387" t="s">
        <v>4977</v>
      </c>
      <c r="C16" s="386">
        <f>+SUM(C8:C15)</f>
        <v>8436979.370000001</v>
      </c>
      <c r="D16" s="352"/>
    </row>
    <row r="17" spans="2:4" s="244" customFormat="1" ht="21.6" x14ac:dyDescent="0.3">
      <c r="B17" s="381" t="s">
        <v>4976</v>
      </c>
      <c r="C17" s="385"/>
      <c r="D17" s="384"/>
    </row>
    <row r="18" spans="2:4" x14ac:dyDescent="0.3">
      <c r="B18" s="381" t="s">
        <v>4975</v>
      </c>
      <c r="C18" s="383"/>
    </row>
    <row r="19" spans="2:4" ht="21.6" x14ac:dyDescent="0.3">
      <c r="B19" s="381" t="s">
        <v>4974</v>
      </c>
      <c r="C19" s="382"/>
    </row>
    <row r="20" spans="2:4" x14ac:dyDescent="0.3">
      <c r="B20" s="381" t="s">
        <v>4973</v>
      </c>
      <c r="C20" s="382"/>
    </row>
    <row r="21" spans="2:4" ht="18" customHeight="1" x14ac:dyDescent="0.3">
      <c r="B21" s="574" t="s">
        <v>4972</v>
      </c>
      <c r="C21" s="574"/>
    </row>
    <row r="22" spans="2:4" ht="31.35" customHeight="1" x14ac:dyDescent="0.3">
      <c r="B22" s="574" t="s">
        <v>4971</v>
      </c>
      <c r="C22" s="574"/>
    </row>
    <row r="23" spans="2:4" ht="12.6" customHeight="1" x14ac:dyDescent="0.3">
      <c r="B23" s="381" t="s">
        <v>4970</v>
      </c>
      <c r="C23" s="380"/>
    </row>
  </sheetData>
  <mergeCells count="3">
    <mergeCell ref="B6:C6"/>
    <mergeCell ref="B21:C21"/>
    <mergeCell ref="B22:C22"/>
  </mergeCells>
  <hyperlinks>
    <hyperlink ref="A3" location="INDICE!A1" display="Menú Principal" xr:uid="{20D42ECD-3CA6-41B5-837E-1434FC2A60EA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7E2C8-FB91-4965-B7EF-600E8F15C9D7}">
  <sheetPr>
    <tabColor theme="4" tint="0.59999389629810485"/>
  </sheetPr>
  <dimension ref="A1:F9"/>
  <sheetViews>
    <sheetView topLeftCell="A4" zoomScaleNormal="100" workbookViewId="0"/>
  </sheetViews>
  <sheetFormatPr baseColWidth="10" defaultColWidth="10.5546875" defaultRowHeight="14.4" x14ac:dyDescent="0.3"/>
  <cols>
    <col min="1" max="1" width="47.44140625" style="403" customWidth="1"/>
    <col min="2" max="2" width="45.44140625" style="403" customWidth="1"/>
    <col min="3" max="3" width="10.5546875" style="403"/>
    <col min="4" max="6" width="16.44140625" style="403" customWidth="1"/>
    <col min="7" max="16384" width="10.5546875" style="403"/>
  </cols>
  <sheetData>
    <row r="1" spans="1:6" x14ac:dyDescent="0.3">
      <c r="A1" s="401" t="s">
        <v>4693</v>
      </c>
    </row>
    <row r="2" spans="1:6" ht="30" customHeight="1" x14ac:dyDescent="0.3">
      <c r="A2" s="575" t="s">
        <v>4996</v>
      </c>
      <c r="B2" s="575"/>
    </row>
    <row r="3" spans="1:6" ht="105.75" customHeight="1" x14ac:dyDescent="0.3">
      <c r="A3" s="576" t="s">
        <v>5004</v>
      </c>
      <c r="B3" s="576"/>
    </row>
    <row r="4" spans="1:6" ht="64.5" customHeight="1" x14ac:dyDescent="0.3">
      <c r="A4" s="576" t="s">
        <v>4995</v>
      </c>
      <c r="B4" s="576"/>
    </row>
    <row r="5" spans="1:6" x14ac:dyDescent="0.3">
      <c r="A5" s="577"/>
      <c r="B5" s="577"/>
      <c r="E5" s="405"/>
      <c r="F5" s="405"/>
    </row>
    <row r="6" spans="1:6" x14ac:dyDescent="0.3">
      <c r="A6" s="410" t="s">
        <v>4994</v>
      </c>
      <c r="B6" s="409" t="s">
        <v>4993</v>
      </c>
      <c r="D6" s="405"/>
      <c r="E6" s="405"/>
      <c r="F6" s="408"/>
    </row>
    <row r="7" spans="1:6" x14ac:dyDescent="0.3">
      <c r="A7" s="407" t="s">
        <v>4992</v>
      </c>
      <c r="B7" s="406">
        <v>5825.93</v>
      </c>
      <c r="D7" s="405"/>
      <c r="E7" s="405"/>
    </row>
    <row r="8" spans="1:6" ht="46.5" customHeight="1" x14ac:dyDescent="0.3">
      <c r="A8" s="576" t="s">
        <v>4991</v>
      </c>
      <c r="B8" s="576"/>
    </row>
    <row r="9" spans="1:6" x14ac:dyDescent="0.3">
      <c r="A9" s="404" t="s">
        <v>4990</v>
      </c>
    </row>
  </sheetData>
  <mergeCells count="5">
    <mergeCell ref="A2:B2"/>
    <mergeCell ref="A3:B3"/>
    <mergeCell ref="A4:B4"/>
    <mergeCell ref="A5:B5"/>
    <mergeCell ref="A8:B8"/>
  </mergeCells>
  <hyperlinks>
    <hyperlink ref="A1" location="INDICE!A1" display="Menú Principal" xr:uid="{2A19FC00-B1FF-4F1A-9F99-09BED2563409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3395F-EF17-467C-AC0D-CE1FB87FC1EB}">
  <sheetPr>
    <tabColor theme="4" tint="0.59999389629810485"/>
  </sheetPr>
  <dimension ref="A1:B11"/>
  <sheetViews>
    <sheetView zoomScaleNormal="100" workbookViewId="0"/>
  </sheetViews>
  <sheetFormatPr baseColWidth="10" defaultColWidth="10.77734375" defaultRowHeight="14.4" x14ac:dyDescent="0.3"/>
  <cols>
    <col min="1" max="1" width="67.77734375" style="403" customWidth="1"/>
    <col min="2" max="2" width="20.21875" style="403" customWidth="1"/>
    <col min="3" max="16384" width="10.77734375" style="403"/>
  </cols>
  <sheetData>
    <row r="1" spans="1:2" x14ac:dyDescent="0.3">
      <c r="A1" s="401" t="s">
        <v>4693</v>
      </c>
      <c r="B1" s="419"/>
    </row>
    <row r="2" spans="1:2" ht="15" customHeight="1" x14ac:dyDescent="0.3">
      <c r="A2" s="578" t="s">
        <v>5003</v>
      </c>
      <c r="B2" s="578"/>
    </row>
    <row r="3" spans="1:2" ht="45" customHeight="1" x14ac:dyDescent="0.3">
      <c r="A3" s="579" t="s">
        <v>5002</v>
      </c>
      <c r="B3" s="579"/>
    </row>
    <row r="4" spans="1:2" x14ac:dyDescent="0.3">
      <c r="A4" s="577" t="s">
        <v>5001</v>
      </c>
      <c r="B4" s="577"/>
    </row>
    <row r="5" spans="1:2" x14ac:dyDescent="0.3">
      <c r="A5" s="418" t="s">
        <v>4994</v>
      </c>
      <c r="B5" s="417" t="s">
        <v>4993</v>
      </c>
    </row>
    <row r="6" spans="1:2" x14ac:dyDescent="0.3">
      <c r="A6" s="416" t="s">
        <v>5000</v>
      </c>
      <c r="B6" s="415">
        <v>2000.85</v>
      </c>
    </row>
    <row r="7" spans="1:2" x14ac:dyDescent="0.3">
      <c r="A7" s="414" t="s">
        <v>4999</v>
      </c>
      <c r="B7" s="413"/>
    </row>
    <row r="8" spans="1:2" x14ac:dyDescent="0.3">
      <c r="A8" s="412" t="s">
        <v>85</v>
      </c>
    </row>
    <row r="9" spans="1:2" ht="33.75" customHeight="1" x14ac:dyDescent="0.3">
      <c r="A9" s="580" t="s">
        <v>4998</v>
      </c>
      <c r="B9" s="580"/>
    </row>
    <row r="10" spans="1:2" x14ac:dyDescent="0.3">
      <c r="A10" s="581" t="s">
        <v>4997</v>
      </c>
      <c r="B10" s="581"/>
    </row>
    <row r="11" spans="1:2" x14ac:dyDescent="0.3">
      <c r="A11" s="411"/>
    </row>
  </sheetData>
  <mergeCells count="5">
    <mergeCell ref="A2:B2"/>
    <mergeCell ref="A3:B3"/>
    <mergeCell ref="A4:B4"/>
    <mergeCell ref="A9:B9"/>
    <mergeCell ref="A10:B10"/>
  </mergeCells>
  <hyperlinks>
    <hyperlink ref="A1" location="INDICE!A1" display="Menú Principal" xr:uid="{FF618288-1F63-48F2-ADB1-D2760E9EC7FD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Hoja1</vt:lpstr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13.</vt:lpstr>
      <vt:lpstr>14.</vt:lpstr>
      <vt:lpstr>15.</vt:lpstr>
      <vt:lpstr>16.</vt:lpstr>
      <vt:lpstr>17.</vt:lpstr>
      <vt:lpstr>18.</vt:lpstr>
      <vt:lpstr>19.</vt:lpstr>
      <vt:lpstr>20.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2026-08-27T16:21:08Z</dcterms:created>
  <dcterms:modified xsi:type="dcterms:W3CDTF">2026-10-22T18:41:44Z</dcterms:modified>
</cp:coreProperties>
</file>